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3DBDA30F-A0CF-4337-A814-82CE41645424}" xr6:coauthVersionLast="45" xr6:coauthVersionMax="45" xr10:uidLastSave="{00000000-0000-0000-0000-000000000000}"/>
  <bookViews>
    <workbookView xWindow="28680" yWindow="-120" windowWidth="29040" windowHeight="15840" tabRatio="716"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E52" i="9" l="1"/>
  <c r="DH52" i="9"/>
  <c r="DI52" i="9"/>
  <c r="DJ52" i="9"/>
  <c r="DK52" i="9"/>
  <c r="DL52" i="9"/>
  <c r="DM52" i="9"/>
  <c r="DN52" i="9"/>
  <c r="E51" i="9"/>
  <c r="DH51" i="9"/>
  <c r="DI51" i="9"/>
  <c r="DJ51" i="9"/>
  <c r="DK51" i="9"/>
  <c r="DL51" i="9"/>
  <c r="DM51" i="9"/>
  <c r="DN51" i="9"/>
  <c r="BC38" i="5"/>
  <c r="BC50" i="5"/>
  <c r="BC51" i="5"/>
  <c r="AB52" i="5" a="1"/>
  <c r="AB52" i="5" s="1"/>
  <c r="AC52" i="5" a="1"/>
  <c r="AC52" i="5" s="1"/>
  <c r="AE52" i="5" a="1"/>
  <c r="AE52" i="5" s="1"/>
  <c r="AF52" i="5" a="1"/>
  <c r="AF52" i="5" s="1"/>
  <c r="AG52" i="5" a="1"/>
  <c r="AG52" i="5" s="1"/>
  <c r="AH52" i="5" a="1"/>
  <c r="AH52" i="5" s="1"/>
  <c r="AY52" i="5"/>
  <c r="AZ52" i="5"/>
  <c r="BA52" i="5"/>
  <c r="BB52" i="5"/>
  <c r="BC52" i="5"/>
  <c r="AB51" i="5" a="1"/>
  <c r="AB51" i="5" s="1"/>
  <c r="AC51" i="5" a="1"/>
  <c r="AC51" i="5" s="1"/>
  <c r="AE51" i="5" a="1"/>
  <c r="AE51" i="5" s="1"/>
  <c r="AF51" i="5" a="1"/>
  <c r="AF51" i="5" s="1"/>
  <c r="AG51" i="5" a="1"/>
  <c r="AG51" i="5" s="1"/>
  <c r="AH51" i="5" a="1"/>
  <c r="AH51" i="5" s="1"/>
  <c r="AY51" i="5"/>
  <c r="AZ51" i="5"/>
  <c r="BA51" i="5"/>
  <c r="BB51" i="5"/>
  <c r="N50" i="4"/>
  <c r="N51" i="4"/>
  <c r="K52" i="4"/>
  <c r="L52" i="4" a="1"/>
  <c r="L52" i="4" s="1"/>
  <c r="M52" i="4"/>
  <c r="N52" i="4"/>
  <c r="K51" i="4"/>
  <c r="L51" i="4" a="1"/>
  <c r="L51" i="4" s="1"/>
  <c r="M51" i="4"/>
  <c r="F52" i="14"/>
  <c r="T52" i="14"/>
  <c r="U52" i="14" a="1"/>
  <c r="U52" i="14" s="1"/>
  <c r="V52" i="14" a="1"/>
  <c r="V52" i="14" s="1"/>
  <c r="W52" i="14" a="1"/>
  <c r="W52" i="14" s="1"/>
  <c r="X52" i="14" a="1"/>
  <c r="X52" i="14" s="1"/>
  <c r="Y52" i="14"/>
  <c r="Z52" i="14"/>
  <c r="F51" i="14"/>
  <c r="Z51" i="14" s="1"/>
  <c r="T51" i="14"/>
  <c r="U51" i="14" a="1"/>
  <c r="U51" i="14" s="1"/>
  <c r="V51" i="14" a="1"/>
  <c r="V51" i="14" s="1"/>
  <c r="W51" i="14" a="1"/>
  <c r="W51" i="14" s="1"/>
  <c r="X51" i="14" a="1"/>
  <c r="X51" i="14" s="1"/>
  <c r="Y51" i="14"/>
  <c r="AR50" i="6"/>
  <c r="AH51" i="6"/>
  <c r="AK51" i="6"/>
  <c r="AM51" i="6"/>
  <c r="AN51" i="6" a="1"/>
  <c r="AN51" i="6" s="1"/>
  <c r="AO51" i="6" a="1"/>
  <c r="AO51" i="6" s="1"/>
  <c r="AP51" i="6"/>
  <c r="AQ51" i="6"/>
  <c r="AR51" i="6"/>
  <c r="A52" i="71"/>
  <c r="AA52" i="71" s="1"/>
  <c r="C52" i="71"/>
  <c r="D52" i="71"/>
  <c r="F52" i="71"/>
  <c r="I52" i="71"/>
  <c r="J52" i="71"/>
  <c r="K52" i="71"/>
  <c r="Q52" i="71"/>
  <c r="R52" i="71" s="1"/>
  <c r="U52" i="71"/>
  <c r="W52" i="71"/>
  <c r="Y52" i="71"/>
  <c r="Z52" i="71"/>
  <c r="AH52" i="71"/>
  <c r="AJ52" i="71"/>
  <c r="AL52" i="71" a="1"/>
  <c r="AL52" i="71" s="1"/>
  <c r="AM52" i="71" a="1"/>
  <c r="AM52" i="71" s="1"/>
  <c r="AU52" i="71"/>
  <c r="AV52" i="71"/>
  <c r="AW52" i="71"/>
  <c r="A53" i="71"/>
  <c r="Y53" i="71" s="1"/>
  <c r="C53" i="71"/>
  <c r="D53" i="71"/>
  <c r="F53" i="71"/>
  <c r="I53" i="71"/>
  <c r="J53" i="71"/>
  <c r="K53" i="71"/>
  <c r="Q53" i="71"/>
  <c r="R53" i="71" s="1"/>
  <c r="U53" i="71"/>
  <c r="AA53" i="71"/>
  <c r="AD53" i="71"/>
  <c r="AW53" i="71"/>
  <c r="A51" i="71"/>
  <c r="W51" i="71" s="1"/>
  <c r="C51" i="71"/>
  <c r="D51" i="71"/>
  <c r="F51" i="71"/>
  <c r="I51" i="71"/>
  <c r="J51" i="71"/>
  <c r="K51" i="71"/>
  <c r="Q51" i="71"/>
  <c r="R51" i="71"/>
  <c r="U51" i="71"/>
  <c r="Y51" i="71"/>
  <c r="AA51" i="71"/>
  <c r="AL51" i="71" a="1"/>
  <c r="AL51" i="71" s="1"/>
  <c r="AS51" i="71"/>
  <c r="A50" i="71"/>
  <c r="Y50" i="71" s="1"/>
  <c r="C50" i="71"/>
  <c r="D50" i="71"/>
  <c r="F50" i="71"/>
  <c r="I50" i="71"/>
  <c r="J50" i="71"/>
  <c r="K50" i="71"/>
  <c r="Q50" i="71"/>
  <c r="R50" i="71" s="1"/>
  <c r="U50" i="7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s="1"/>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s="1"/>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Z20" i="14" s="1"/>
  <c r="T20" i="14"/>
  <c r="U20" i="14" a="1"/>
  <c r="U20" i="14" s="1"/>
  <c r="V20" i="14" a="1"/>
  <c r="V20" i="14" s="1"/>
  <c r="W20" i="14" a="1"/>
  <c r="W20" i="14" s="1"/>
  <c r="X20" i="14" a="1"/>
  <c r="X20" i="14" s="1"/>
  <c r="Y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Z24" i="14" s="1"/>
  <c r="T24" i="14"/>
  <c r="U24" i="14" a="1"/>
  <c r="U24" i="14" s="1"/>
  <c r="V24" i="14" a="1"/>
  <c r="V24" i="14" s="1"/>
  <c r="W24" i="14" a="1"/>
  <c r="W24" i="14" s="1"/>
  <c r="X24" i="14" a="1"/>
  <c r="X24" i="14" s="1"/>
  <c r="Y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Z30" i="14" s="1"/>
  <c r="T30" i="14"/>
  <c r="U30" i="14" a="1"/>
  <c r="U30" i="14" s="1"/>
  <c r="V30" i="14" a="1"/>
  <c r="V30" i="14" s="1"/>
  <c r="W30" i="14" a="1"/>
  <c r="W30" i="14" s="1"/>
  <c r="X30" i="14" a="1"/>
  <c r="X30" i="14" s="1"/>
  <c r="Y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s="1"/>
  <c r="Y33" i="14"/>
  <c r="F34" i="14"/>
  <c r="Z34" i="14" s="1"/>
  <c r="T34" i="14"/>
  <c r="U34" i="14" a="1"/>
  <c r="U34" i="14" s="1"/>
  <c r="V34" i="14" a="1"/>
  <c r="V34" i="14" s="1"/>
  <c r="W34" i="14" a="1"/>
  <c r="W34" i="14" s="1"/>
  <c r="X34" i="14" a="1"/>
  <c r="X34" i="14" s="1"/>
  <c r="Y34" i="14"/>
  <c r="F35" i="14"/>
  <c r="Z35" i="14" s="1"/>
  <c r="T35" i="14"/>
  <c r="U35" i="14" a="1"/>
  <c r="U35" i="14" s="1"/>
  <c r="V35" i="14" a="1"/>
  <c r="V35" i="14" s="1"/>
  <c r="W35" i="14" a="1"/>
  <c r="W35" i="14" s="1"/>
  <c r="X35" i="14" a="1"/>
  <c r="X35" i="14" s="1"/>
  <c r="Y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s="1"/>
  <c r="W41" i="14" a="1"/>
  <c r="W41" i="14" s="1"/>
  <c r="X41" i="14" a="1"/>
  <c r="X41" i="14" s="1"/>
  <c r="Y41" i="14"/>
  <c r="F42" i="14"/>
  <c r="Z42" i="14" s="1"/>
  <c r="T42" i="14"/>
  <c r="U42" i="14" a="1"/>
  <c r="U42" i="14" s="1"/>
  <c r="V42" i="14" a="1"/>
  <c r="V42" i="14" s="1"/>
  <c r="W42" i="14" a="1"/>
  <c r="W42" i="14" s="1"/>
  <c r="X42" i="14" a="1"/>
  <c r="X42" i="14" s="1"/>
  <c r="Y42" i="14"/>
  <c r="F43" i="14"/>
  <c r="Z43" i="14" s="1"/>
  <c r="T43" i="14"/>
  <c r="U43" i="14" a="1"/>
  <c r="U43" i="14" s="1"/>
  <c r="V43" i="14" a="1"/>
  <c r="V43" i="14" s="1"/>
  <c r="W43" i="14" a="1"/>
  <c r="W43" i="14" s="1"/>
  <c r="X43" i="14" a="1"/>
  <c r="X43" i="14" s="1"/>
  <c r="Y43" i="14"/>
  <c r="F44" i="14"/>
  <c r="Z44" i="14" s="1"/>
  <c r="T44" i="14"/>
  <c r="U44" i="14" a="1"/>
  <c r="U44" i="14" s="1"/>
  <c r="V44" i="14" a="1"/>
  <c r="V44" i="14" s="1"/>
  <c r="W44" i="14" a="1"/>
  <c r="W44" i="14" s="1"/>
  <c r="X44" i="14" a="1"/>
  <c r="X44" i="14" s="1"/>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s="1"/>
  <c r="W47" i="14" a="1"/>
  <c r="W47" i="14" s="1"/>
  <c r="X47" i="14" a="1"/>
  <c r="X47" i="14"/>
  <c r="Y47" i="14"/>
  <c r="F48" i="14"/>
  <c r="Z48" i="14" s="1"/>
  <c r="T48" i="14"/>
  <c r="U48" i="14" a="1"/>
  <c r="U48" i="14" s="1"/>
  <c r="V48" i="14" a="1"/>
  <c r="V48" i="14" s="1"/>
  <c r="W48" i="14" a="1"/>
  <c r="W48" i="14" s="1"/>
  <c r="X48" i="14" a="1"/>
  <c r="X48" i="14" s="1"/>
  <c r="Y48" i="14"/>
  <c r="F49" i="14"/>
  <c r="Z49" i="14" s="1"/>
  <c r="T49" i="14"/>
  <c r="U49" i="14" a="1"/>
  <c r="U49" i="14" s="1"/>
  <c r="V49" i="14" a="1"/>
  <c r="V49" i="14" s="1"/>
  <c r="W49" i="14" a="1"/>
  <c r="W49" i="14" s="1"/>
  <c r="X49" i="14" a="1"/>
  <c r="X49" i="14" s="1"/>
  <c r="Y49" i="14"/>
  <c r="F50" i="14"/>
  <c r="Z50" i="14" s="1"/>
  <c r="T50" i="14"/>
  <c r="U50" i="14" a="1"/>
  <c r="U50" i="14" s="1"/>
  <c r="V50" i="14" a="1"/>
  <c r="V50" i="14" s="1"/>
  <c r="W50" i="14" a="1"/>
  <c r="W50" i="14" s="1"/>
  <c r="X50" i="14" a="1"/>
  <c r="X50" i="14" s="1"/>
  <c r="Y50" i="14"/>
  <c r="O52" i="4"/>
  <c r="BD52" i="5"/>
  <c r="P52" i="71"/>
  <c r="P53" i="71"/>
  <c r="O51" i="4"/>
  <c r="BD51" i="5"/>
  <c r="BD38" i="5"/>
  <c r="P50" i="71"/>
  <c r="P51" i="71"/>
  <c r="AM51" i="71" l="1" a="1"/>
  <c r="AM51" i="71" s="1"/>
  <c r="X51" i="71" a="1"/>
  <c r="X51" i="71" s="1"/>
  <c r="AP53" i="71" a="1"/>
  <c r="AP53" i="71" s="1"/>
  <c r="AQ51" i="71" a="1"/>
  <c r="AQ51" i="71" s="1"/>
  <c r="AP51" i="71" a="1"/>
  <c r="AP51" i="71" s="1"/>
  <c r="AO51" i="71" a="1"/>
  <c r="AO51" i="71" s="1"/>
  <c r="AN51" i="71" a="1"/>
  <c r="AN51" i="71" s="1"/>
  <c r="AS53" i="71"/>
  <c r="X53" i="71" a="1"/>
  <c r="X53" i="71" s="1"/>
  <c r="AE51" i="71"/>
  <c r="AB51" i="71"/>
  <c r="AC51" i="71" s="1"/>
  <c r="Z53" i="71"/>
  <c r="AX52" i="71"/>
  <c r="AK52" i="71" a="1"/>
  <c r="AK52" i="71" s="1"/>
  <c r="X52" i="71" a="1"/>
  <c r="X52" i="71" s="1"/>
  <c r="C51" i="9"/>
  <c r="B51" i="9"/>
  <c r="AV53" i="71"/>
  <c r="W53" i="71"/>
  <c r="AI52" i="71"/>
  <c r="AT52" i="71"/>
  <c r="AG52" i="71"/>
  <c r="AK51" i="71" a="1"/>
  <c r="AK51" i="71" s="1"/>
  <c r="AN53" i="71" a="1"/>
  <c r="AN53" i="71" s="1"/>
  <c r="AS52" i="71"/>
  <c r="AF52" i="71"/>
  <c r="AX51" i="71"/>
  <c r="AJ51" i="71"/>
  <c r="AL53" i="71" a="1"/>
  <c r="AL53" i="71" s="1"/>
  <c r="AQ52" i="71" a="1"/>
  <c r="AQ52" i="71" s="1"/>
  <c r="AE52" i="71"/>
  <c r="AP50" i="71" a="1"/>
  <c r="AP50" i="71" s="1"/>
  <c r="AW51" i="71"/>
  <c r="AI51" i="71"/>
  <c r="AI53" i="71"/>
  <c r="AP52" i="71" a="1"/>
  <c r="AP52" i="71" s="1"/>
  <c r="AD52" i="71"/>
  <c r="AE50" i="71"/>
  <c r="AU51" i="71"/>
  <c r="AG51" i="71"/>
  <c r="AH53" i="71"/>
  <c r="AO52" i="71" a="1"/>
  <c r="AO52" i="71" s="1"/>
  <c r="AB52" i="71"/>
  <c r="AC52" i="71" s="1"/>
  <c r="AT51" i="71"/>
  <c r="AF51" i="71"/>
  <c r="AE53" i="71"/>
  <c r="AN52" i="71" a="1"/>
  <c r="AN52" i="71" s="1"/>
  <c r="C52" i="9"/>
  <c r="B52" i="9"/>
  <c r="AA50" i="71"/>
  <c r="AW50" i="71"/>
  <c r="AI50" i="71"/>
  <c r="Z50" i="71"/>
  <c r="AN50" i="71" a="1"/>
  <c r="AN50" i="71" s="1"/>
  <c r="AS50" i="71"/>
  <c r="AH50" i="71"/>
  <c r="X50" i="71" a="1"/>
  <c r="X50" i="71" s="1"/>
  <c r="AV50" i="71"/>
  <c r="AL50" i="71" a="1"/>
  <c r="AL50" i="71" s="1"/>
  <c r="AD50" i="71"/>
  <c r="W50" i="71"/>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0" i="5"/>
  <c r="BD44" i="5"/>
  <c r="BD48" i="5"/>
  <c r="BD46" i="5"/>
  <c r="BD50" i="5"/>
  <c r="BD45" i="5"/>
  <c r="BD49" i="5"/>
  <c r="BD42" i="5"/>
  <c r="BD41" i="5"/>
  <c r="BD43" i="5"/>
  <c r="BD47" i="5"/>
  <c r="Q3" i="71" l="1"/>
  <c r="R3" i="71" s="1"/>
  <c r="K3" i="71"/>
  <c r="J3" i="71"/>
  <c r="I3" i="71"/>
  <c r="F3" i="71"/>
  <c r="D3" i="71"/>
  <c r="C3" i="71"/>
  <c r="A3" i="71"/>
  <c r="AQ3" i="71" s="1" a="1"/>
  <c r="AQ3" i="71" s="1"/>
  <c r="C2" i="71"/>
  <c r="A2" i="71"/>
  <c r="D2" i="71"/>
  <c r="F2" i="71"/>
  <c r="I2" i="71"/>
  <c r="J2" i="71"/>
  <c r="K2" i="71"/>
  <c r="P2" i="71"/>
  <c r="P3"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48" i="71"/>
  <c r="AN48" i="71" s="1" a="1"/>
  <c r="AN48" i="71" s="1"/>
  <c r="C48" i="71"/>
  <c r="D48" i="71"/>
  <c r="F48" i="71"/>
  <c r="I48" i="71"/>
  <c r="J48" i="71"/>
  <c r="K48" i="71"/>
  <c r="Q48" i="71"/>
  <c r="R48" i="71" s="1"/>
  <c r="A47" i="71"/>
  <c r="AH47" i="71" s="1"/>
  <c r="C47" i="71"/>
  <c r="D47" i="71"/>
  <c r="F47" i="71"/>
  <c r="I47" i="71"/>
  <c r="J47" i="71"/>
  <c r="K47" i="71"/>
  <c r="Q47" i="71"/>
  <c r="R47" i="71" s="1"/>
  <c r="A46" i="71"/>
  <c r="AU46" i="71" s="1"/>
  <c r="C46" i="71"/>
  <c r="D46" i="71"/>
  <c r="F46" i="71"/>
  <c r="I46" i="71"/>
  <c r="J46" i="71"/>
  <c r="K46" i="71"/>
  <c r="Q46" i="71"/>
  <c r="R46" i="71" s="1"/>
  <c r="A45" i="71"/>
  <c r="AA45" i="71" s="1"/>
  <c r="C45" i="71"/>
  <c r="D45" i="71"/>
  <c r="F45" i="71"/>
  <c r="I45" i="71"/>
  <c r="J45" i="71"/>
  <c r="K45" i="71"/>
  <c r="Q45" i="71"/>
  <c r="R45" i="71" s="1"/>
  <c r="AG45" i="71"/>
  <c r="A44" i="71"/>
  <c r="AO44" i="71" s="1" a="1"/>
  <c r="AO44" i="71" s="1"/>
  <c r="C44" i="71"/>
  <c r="D44" i="71"/>
  <c r="F44" i="71"/>
  <c r="I44" i="71"/>
  <c r="J44" i="71"/>
  <c r="K44" i="71"/>
  <c r="Q44" i="71"/>
  <c r="R44" i="71" s="1"/>
  <c r="A43" i="71"/>
  <c r="AA43" i="71" s="1"/>
  <c r="C43" i="71"/>
  <c r="D43" i="71"/>
  <c r="F43" i="71"/>
  <c r="I43" i="71"/>
  <c r="J43" i="71"/>
  <c r="K43" i="71"/>
  <c r="Q43" i="71"/>
  <c r="R43" i="71" s="1"/>
  <c r="A42" i="71"/>
  <c r="AA42" i="71" s="1"/>
  <c r="C42" i="71"/>
  <c r="D42" i="71"/>
  <c r="F42" i="71"/>
  <c r="I42" i="71"/>
  <c r="J42" i="71"/>
  <c r="K42" i="71"/>
  <c r="Q42" i="71"/>
  <c r="R42" i="71" s="1"/>
  <c r="A41" i="71"/>
  <c r="AJ41" i="71" s="1"/>
  <c r="C41" i="71"/>
  <c r="D41" i="71"/>
  <c r="F41" i="71"/>
  <c r="I41" i="71"/>
  <c r="J41" i="71"/>
  <c r="K41" i="71"/>
  <c r="Q41" i="71"/>
  <c r="R41" i="71" s="1"/>
  <c r="A40" i="71"/>
  <c r="AD40" i="71" s="1"/>
  <c r="C40" i="71"/>
  <c r="D40" i="71"/>
  <c r="F40" i="71"/>
  <c r="I40" i="71"/>
  <c r="J40" i="71"/>
  <c r="K40" i="71"/>
  <c r="Q40" i="71"/>
  <c r="R40" i="71" s="1"/>
  <c r="A39" i="71"/>
  <c r="Z39" i="71" s="1"/>
  <c r="C39" i="71"/>
  <c r="D39" i="71"/>
  <c r="F39" i="71"/>
  <c r="I39" i="71"/>
  <c r="J39" i="71"/>
  <c r="K39" i="71"/>
  <c r="Q39" i="71"/>
  <c r="R39" i="71" s="1"/>
  <c r="A38" i="71"/>
  <c r="AE38" i="71" s="1"/>
  <c r="C38" i="71"/>
  <c r="D38" i="71"/>
  <c r="F38" i="71"/>
  <c r="I38" i="71"/>
  <c r="J38" i="71"/>
  <c r="K38" i="71"/>
  <c r="Q38" i="71"/>
  <c r="R38" i="71" s="1"/>
  <c r="A37" i="71"/>
  <c r="AF37" i="71" s="1"/>
  <c r="C37" i="71"/>
  <c r="D37" i="71"/>
  <c r="F37" i="71"/>
  <c r="I37" i="71"/>
  <c r="J37" i="71"/>
  <c r="K37" i="71"/>
  <c r="Q37" i="71"/>
  <c r="R37" i="71" s="1"/>
  <c r="A36" i="71"/>
  <c r="AI36" i="71" s="1"/>
  <c r="C36" i="71"/>
  <c r="D36" i="71"/>
  <c r="F36" i="71"/>
  <c r="I36" i="71"/>
  <c r="J36" i="71"/>
  <c r="K36" i="71"/>
  <c r="Q36" i="71"/>
  <c r="R36" i="71" s="1"/>
  <c r="A35" i="71"/>
  <c r="AI35" i="71" s="1"/>
  <c r="C35" i="71"/>
  <c r="D35" i="71"/>
  <c r="F35" i="71"/>
  <c r="I35" i="71"/>
  <c r="J35" i="71"/>
  <c r="K35" i="71"/>
  <c r="Q35" i="71"/>
  <c r="R35" i="71"/>
  <c r="A34" i="71"/>
  <c r="AH34" i="71" s="1"/>
  <c r="C34" i="71"/>
  <c r="D34" i="71"/>
  <c r="F34" i="71"/>
  <c r="I34" i="71"/>
  <c r="J34" i="71"/>
  <c r="K34" i="71"/>
  <c r="Q34" i="71"/>
  <c r="R34" i="71" s="1"/>
  <c r="A33" i="71"/>
  <c r="AB33" i="71" s="1"/>
  <c r="AC33" i="71" s="1"/>
  <c r="C33" i="71"/>
  <c r="D33" i="71"/>
  <c r="F33" i="71"/>
  <c r="I33" i="71"/>
  <c r="J33" i="71"/>
  <c r="K33" i="71"/>
  <c r="Q33" i="71"/>
  <c r="R33" i="71" s="1"/>
  <c r="A32" i="71"/>
  <c r="AG32" i="71" s="1"/>
  <c r="C32" i="71"/>
  <c r="D32" i="71"/>
  <c r="F32" i="71"/>
  <c r="I32" i="71"/>
  <c r="J32" i="71"/>
  <c r="K32" i="71"/>
  <c r="Q32" i="71"/>
  <c r="R32" i="71" s="1"/>
  <c r="Y32" i="71"/>
  <c r="AA32" i="71"/>
  <c r="AL32" i="71" a="1"/>
  <c r="AL32" i="71" s="1"/>
  <c r="AM32" i="71" a="1"/>
  <c r="AM32" i="71" s="1"/>
  <c r="AU32" i="71"/>
  <c r="A31" i="71"/>
  <c r="AA31" i="71" s="1"/>
  <c r="C31" i="71"/>
  <c r="D31" i="71"/>
  <c r="F31" i="71"/>
  <c r="I31" i="71"/>
  <c r="J31" i="71"/>
  <c r="K31" i="71"/>
  <c r="Q31" i="71"/>
  <c r="R31" i="71"/>
  <c r="A30" i="71"/>
  <c r="AO30" i="71" s="1" a="1"/>
  <c r="AO30" i="71" s="1"/>
  <c r="C30" i="71"/>
  <c r="D30" i="71"/>
  <c r="F30" i="71"/>
  <c r="I30" i="71"/>
  <c r="J30" i="71"/>
  <c r="K30" i="71"/>
  <c r="Q30" i="71"/>
  <c r="R30" i="71" s="1"/>
  <c r="A29" i="71"/>
  <c r="AI29" i="71" s="1"/>
  <c r="C29" i="71"/>
  <c r="D29" i="71"/>
  <c r="F29" i="71"/>
  <c r="I29" i="71"/>
  <c r="J29" i="71"/>
  <c r="K29" i="71"/>
  <c r="Q29" i="71"/>
  <c r="R29" i="71" s="1"/>
  <c r="A28" i="71"/>
  <c r="Y28" i="71" s="1"/>
  <c r="C28" i="71"/>
  <c r="D28" i="71"/>
  <c r="F28" i="71"/>
  <c r="I28" i="71"/>
  <c r="J28" i="71"/>
  <c r="K28" i="71"/>
  <c r="Q28" i="71"/>
  <c r="R28" i="71" s="1"/>
  <c r="AI28" i="71"/>
  <c r="AJ28" i="71"/>
  <c r="AP28" i="71" a="1"/>
  <c r="AP28" i="71" s="1"/>
  <c r="A27" i="71"/>
  <c r="AK27" i="71" s="1" a="1"/>
  <c r="AK27" i="71" s="1"/>
  <c r="C27" i="71"/>
  <c r="D27" i="71"/>
  <c r="F27" i="71"/>
  <c r="I27" i="71"/>
  <c r="J27" i="71"/>
  <c r="K27" i="71"/>
  <c r="Q27" i="71"/>
  <c r="R27" i="71" s="1"/>
  <c r="AF27" i="71"/>
  <c r="AP27" i="71" a="1"/>
  <c r="AP27" i="71" s="1"/>
  <c r="AS27" i="71"/>
  <c r="A26" i="71"/>
  <c r="Y26" i="71" s="1"/>
  <c r="C26" i="71"/>
  <c r="D26" i="71"/>
  <c r="F26" i="71"/>
  <c r="I26" i="71"/>
  <c r="J26" i="71"/>
  <c r="K26" i="71"/>
  <c r="Q26" i="71"/>
  <c r="R26" i="71" s="1"/>
  <c r="A25" i="71"/>
  <c r="AB25" i="71" s="1"/>
  <c r="AC25" i="71" s="1"/>
  <c r="C25" i="71"/>
  <c r="D25" i="71"/>
  <c r="F25" i="71"/>
  <c r="I25" i="71"/>
  <c r="J25" i="71"/>
  <c r="K25" i="71"/>
  <c r="Q25" i="71"/>
  <c r="R25" i="71" s="1"/>
  <c r="AG25" i="71"/>
  <c r="AM25" i="71" a="1"/>
  <c r="AM25" i="71" s="1"/>
  <c r="A24" i="71"/>
  <c r="AA24" i="71" s="1"/>
  <c r="C24" i="71"/>
  <c r="D24" i="71"/>
  <c r="F24" i="71"/>
  <c r="I24" i="71"/>
  <c r="J24" i="71"/>
  <c r="K24" i="71"/>
  <c r="Q24" i="71"/>
  <c r="R24" i="71"/>
  <c r="A23" i="71"/>
  <c r="AB23" i="71" s="1"/>
  <c r="AC23" i="71" s="1"/>
  <c r="C23" i="71"/>
  <c r="D23" i="71"/>
  <c r="F23" i="71"/>
  <c r="I23" i="71"/>
  <c r="J23" i="71"/>
  <c r="K23" i="71"/>
  <c r="Q23" i="71"/>
  <c r="R23" i="71" s="1"/>
  <c r="AJ23" i="71"/>
  <c r="AW23" i="71"/>
  <c r="A22" i="71"/>
  <c r="AD22" i="71" s="1"/>
  <c r="C22" i="71"/>
  <c r="D22" i="71"/>
  <c r="F22" i="71"/>
  <c r="I22" i="71"/>
  <c r="J22" i="71"/>
  <c r="K22" i="71"/>
  <c r="Q22" i="71"/>
  <c r="R22" i="71" s="1"/>
  <c r="A21" i="71"/>
  <c r="C21" i="71"/>
  <c r="D21" i="71"/>
  <c r="F21" i="71"/>
  <c r="I21" i="71"/>
  <c r="J21" i="71"/>
  <c r="K21" i="71"/>
  <c r="Q21" i="71"/>
  <c r="R21" i="71" s="1"/>
  <c r="A20" i="71"/>
  <c r="AB20" i="71" s="1"/>
  <c r="AC20" i="71" s="1"/>
  <c r="C20" i="71"/>
  <c r="D20" i="71"/>
  <c r="F20" i="71"/>
  <c r="I20" i="71"/>
  <c r="J20" i="71"/>
  <c r="K20" i="71"/>
  <c r="Q20" i="71"/>
  <c r="R20" i="71" s="1"/>
  <c r="A19" i="71"/>
  <c r="X19" i="71" s="1" a="1"/>
  <c r="X19" i="71" s="1"/>
  <c r="C19" i="71"/>
  <c r="D19" i="71"/>
  <c r="F19" i="71"/>
  <c r="I19" i="71"/>
  <c r="J19" i="71"/>
  <c r="K19" i="71"/>
  <c r="Q19" i="71"/>
  <c r="R19" i="71" s="1"/>
  <c r="A18" i="71"/>
  <c r="AT18" i="71" s="1"/>
  <c r="C18" i="71"/>
  <c r="D18" i="71"/>
  <c r="F18" i="71"/>
  <c r="I18" i="71"/>
  <c r="J18" i="71"/>
  <c r="K18" i="71"/>
  <c r="Q18" i="71"/>
  <c r="R18" i="71"/>
  <c r="A17" i="71"/>
  <c r="X17" i="71" s="1" a="1"/>
  <c r="X17" i="71" s="1"/>
  <c r="C17" i="71"/>
  <c r="D17" i="71"/>
  <c r="F17" i="71"/>
  <c r="I17" i="71"/>
  <c r="J17" i="71"/>
  <c r="K17" i="71"/>
  <c r="Q17" i="71"/>
  <c r="R17" i="71" s="1"/>
  <c r="A16" i="71"/>
  <c r="AQ16" i="71" s="1" a="1"/>
  <c r="AQ16" i="71" s="1"/>
  <c r="C16" i="71"/>
  <c r="D16" i="71"/>
  <c r="F16" i="71"/>
  <c r="I16" i="71"/>
  <c r="J16" i="71"/>
  <c r="K16" i="71"/>
  <c r="Q16" i="71"/>
  <c r="R16" i="71" s="1"/>
  <c r="AM16" i="71" a="1"/>
  <c r="AM16" i="71" s="1"/>
  <c r="A15" i="71"/>
  <c r="AH15" i="71" s="1"/>
  <c r="C15" i="71"/>
  <c r="D15" i="71"/>
  <c r="F15" i="71"/>
  <c r="I15" i="71"/>
  <c r="J15" i="71"/>
  <c r="K15" i="71"/>
  <c r="Q15" i="71"/>
  <c r="R15" i="71" s="1"/>
  <c r="A14" i="71"/>
  <c r="Z14" i="71" s="1"/>
  <c r="C14" i="71"/>
  <c r="D14" i="71"/>
  <c r="F14" i="71"/>
  <c r="I14" i="71"/>
  <c r="J14" i="71"/>
  <c r="K14" i="71"/>
  <c r="Q14" i="71"/>
  <c r="R14" i="71" s="1"/>
  <c r="A13" i="71"/>
  <c r="C13" i="71"/>
  <c r="D13" i="71"/>
  <c r="F13" i="71"/>
  <c r="I13" i="71"/>
  <c r="J13" i="71"/>
  <c r="K13" i="71"/>
  <c r="Q13" i="71"/>
  <c r="R13" i="71" s="1"/>
  <c r="A12" i="71"/>
  <c r="AB12" i="71" s="1"/>
  <c r="AC12" i="71" s="1"/>
  <c r="C12" i="71"/>
  <c r="D12" i="71"/>
  <c r="F12" i="71"/>
  <c r="I12" i="71"/>
  <c r="J12" i="71"/>
  <c r="K12" i="71"/>
  <c r="Q12" i="71"/>
  <c r="R12" i="71" s="1"/>
  <c r="A11" i="71"/>
  <c r="AI11" i="71" s="1"/>
  <c r="C11" i="71"/>
  <c r="D11" i="71"/>
  <c r="F11" i="71"/>
  <c r="I11" i="71"/>
  <c r="J11" i="71"/>
  <c r="K11" i="71"/>
  <c r="Q11" i="71"/>
  <c r="R11" i="71" s="1"/>
  <c r="A10" i="71"/>
  <c r="AB10" i="71" s="1"/>
  <c r="AC10" i="71" s="1"/>
  <c r="C10" i="71"/>
  <c r="D10" i="71"/>
  <c r="F10" i="71"/>
  <c r="I10" i="71"/>
  <c r="J10" i="71"/>
  <c r="K10" i="71"/>
  <c r="Q10" i="71"/>
  <c r="R10" i="71" s="1"/>
  <c r="A9" i="71"/>
  <c r="AI9" i="71" s="1"/>
  <c r="C9" i="71"/>
  <c r="D9" i="71"/>
  <c r="F9" i="71"/>
  <c r="I9" i="71"/>
  <c r="J9" i="71"/>
  <c r="K9" i="71"/>
  <c r="Q9" i="71"/>
  <c r="R9" i="71" s="1"/>
  <c r="A8" i="71"/>
  <c r="AG8" i="71" s="1"/>
  <c r="C8" i="71"/>
  <c r="D8" i="71"/>
  <c r="F8" i="71"/>
  <c r="I8" i="71"/>
  <c r="J8" i="71"/>
  <c r="K8" i="71"/>
  <c r="Q8" i="71"/>
  <c r="R8" i="71" s="1"/>
  <c r="Z8" i="71"/>
  <c r="AE8" i="71"/>
  <c r="A7" i="71"/>
  <c r="AW7" i="71" s="1"/>
  <c r="C7" i="71"/>
  <c r="D7" i="71"/>
  <c r="F7" i="71"/>
  <c r="I7" i="71"/>
  <c r="J7" i="71"/>
  <c r="K7" i="71"/>
  <c r="Q7" i="71"/>
  <c r="R7" i="71" s="1"/>
  <c r="AS7" i="71"/>
  <c r="A6" i="71"/>
  <c r="AL6" i="71" s="1" a="1"/>
  <c r="AL6" i="71" s="1"/>
  <c r="C6" i="71"/>
  <c r="D6" i="71"/>
  <c r="F6" i="71"/>
  <c r="I6" i="71"/>
  <c r="J6" i="71"/>
  <c r="K6" i="71"/>
  <c r="Q6" i="71"/>
  <c r="R6" i="71" s="1"/>
  <c r="A5" i="71"/>
  <c r="C5" i="71"/>
  <c r="D5" i="71"/>
  <c r="F5" i="71"/>
  <c r="I5" i="71"/>
  <c r="J5" i="71"/>
  <c r="K5" i="71"/>
  <c r="Q5" i="71"/>
  <c r="R5" i="71"/>
  <c r="A4" i="71"/>
  <c r="C4" i="71"/>
  <c r="D4" i="71"/>
  <c r="F4" i="71"/>
  <c r="I4" i="71"/>
  <c r="J4" i="71"/>
  <c r="K4" i="71"/>
  <c r="Q4" i="71"/>
  <c r="R4" i="71" s="1"/>
  <c r="P47" i="71"/>
  <c r="P48" i="71"/>
  <c r="P10" i="71"/>
  <c r="P35" i="71"/>
  <c r="P16" i="71"/>
  <c r="P46" i="71"/>
  <c r="P41" i="71"/>
  <c r="P21" i="71"/>
  <c r="P12" i="71"/>
  <c r="P5" i="71"/>
  <c r="P26" i="71"/>
  <c r="P39" i="71"/>
  <c r="P24" i="71"/>
  <c r="P19" i="71"/>
  <c r="P49" i="71"/>
  <c r="P13" i="71"/>
  <c r="P14" i="71"/>
  <c r="P44" i="71"/>
  <c r="P43" i="71"/>
  <c r="P15" i="71"/>
  <c r="P42" i="71"/>
  <c r="P11" i="71"/>
  <c r="P33" i="71"/>
  <c r="P40" i="71"/>
  <c r="P4" i="71"/>
  <c r="P7" i="71"/>
  <c r="P36" i="71"/>
  <c r="P9" i="71"/>
  <c r="P6" i="71"/>
  <c r="P22" i="71"/>
  <c r="P23" i="71"/>
  <c r="P29" i="71"/>
  <c r="P32" i="71"/>
  <c r="P30" i="71"/>
  <c r="P37" i="71"/>
  <c r="P34" i="71"/>
  <c r="P27" i="71"/>
  <c r="P18" i="71"/>
  <c r="P31" i="71"/>
  <c r="P20" i="71"/>
  <c r="P25" i="71"/>
  <c r="P38" i="71"/>
  <c r="P28" i="71"/>
  <c r="P45" i="71"/>
  <c r="P8" i="71"/>
  <c r="P17" i="71"/>
  <c r="AM24" i="71" l="1" a="1"/>
  <c r="AM24" i="71" s="1"/>
  <c r="AK25" i="71" a="1"/>
  <c r="AK25" i="71" s="1"/>
  <c r="AU31" i="71"/>
  <c r="AU36" i="71"/>
  <c r="AM49" i="71" a="1"/>
  <c r="AM49" i="71" s="1"/>
  <c r="AU10" i="71"/>
  <c r="AV11" i="71"/>
  <c r="AJ18" i="71"/>
  <c r="AS29" i="71"/>
  <c r="AP10" i="71" a="1"/>
  <c r="AP10" i="71" s="1"/>
  <c r="AU11" i="71"/>
  <c r="AD10" i="71"/>
  <c r="Z11" i="71"/>
  <c r="AN43" i="71" a="1"/>
  <c r="AN43" i="71" s="1"/>
  <c r="AT19" i="71"/>
  <c r="AA10" i="71"/>
  <c r="AX25" i="71"/>
  <c r="AE27" i="71"/>
  <c r="W28" i="71"/>
  <c r="AN22" i="71" a="1"/>
  <c r="AN22" i="71" s="1"/>
  <c r="AA23" i="71"/>
  <c r="Y25" i="71"/>
  <c r="AT42" i="71"/>
  <c r="AV48" i="71"/>
  <c r="Z22" i="71"/>
  <c r="AP42" i="71" a="1"/>
  <c r="AP42" i="71" s="1"/>
  <c r="AA48" i="71"/>
  <c r="W14" i="71"/>
  <c r="Z33" i="71"/>
  <c r="AI14" i="71"/>
  <c r="AM37" i="71" a="1"/>
  <c r="AM37" i="71" s="1"/>
  <c r="AA41" i="71"/>
  <c r="AI47" i="71"/>
  <c r="AN46" i="71" a="1"/>
  <c r="AN46" i="71" s="1"/>
  <c r="AT45" i="71"/>
  <c r="AI46" i="71"/>
  <c r="AJ9" i="71"/>
  <c r="AV20" i="71"/>
  <c r="AW30" i="71"/>
  <c r="AO36" i="71" a="1"/>
  <c r="AO36" i="71" s="1"/>
  <c r="AU40" i="71"/>
  <c r="AA9" i="71"/>
  <c r="AI20" i="71"/>
  <c r="W30" i="71"/>
  <c r="Z36" i="71"/>
  <c r="AN40" i="71" a="1"/>
  <c r="AN40" i="71" s="1"/>
  <c r="AN45" i="71" a="1"/>
  <c r="AN45" i="71" s="1"/>
  <c r="AB46" i="71"/>
  <c r="AC46" i="71" s="1"/>
  <c r="AU14" i="71"/>
  <c r="AG19" i="71"/>
  <c r="AT25" i="71"/>
  <c r="AB29" i="71"/>
  <c r="AC29" i="71" s="1"/>
  <c r="W39" i="71"/>
  <c r="AO14" i="71" a="1"/>
  <c r="AO14" i="71" s="1"/>
  <c r="AJ16" i="71"/>
  <c r="AV17" i="71"/>
  <c r="AD19" i="71"/>
  <c r="AE20" i="71"/>
  <c r="Z23" i="71"/>
  <c r="AH25" i="71"/>
  <c r="AI48" i="71"/>
  <c r="AH16" i="71"/>
  <c r="AA19" i="71"/>
  <c r="W23" i="71"/>
  <c r="AV28" i="71"/>
  <c r="AA25" i="71"/>
  <c r="AM26" i="71" a="1"/>
  <c r="AM26" i="71" s="1"/>
  <c r="AU28" i="71"/>
  <c r="AV32" i="71"/>
  <c r="AA37" i="71"/>
  <c r="AD16" i="71"/>
  <c r="AB16" i="71"/>
  <c r="AC16" i="71" s="1"/>
  <c r="C52" i="5"/>
  <c r="C51" i="5"/>
  <c r="B52" i="5"/>
  <c r="C52" i="14"/>
  <c r="C51" i="6"/>
  <c r="B51" i="14"/>
  <c r="B51" i="4"/>
  <c r="B51" i="5"/>
  <c r="B52" i="14"/>
  <c r="C51" i="14"/>
  <c r="C52" i="4"/>
  <c r="C51" i="4"/>
  <c r="B51" i="6"/>
  <c r="B52" i="4"/>
  <c r="AD14" i="71"/>
  <c r="W25" i="71"/>
  <c r="AN28" i="71" a="1"/>
  <c r="AN28" i="71" s="1"/>
  <c r="AB31" i="71"/>
  <c r="AC31" i="71" s="1"/>
  <c r="AN32" i="71" a="1"/>
  <c r="AN32" i="71" s="1"/>
  <c r="AH35" i="71"/>
  <c r="AN23" i="71" a="1"/>
  <c r="AN23" i="71" s="1"/>
  <c r="AV34" i="71"/>
  <c r="AW9" i="71"/>
  <c r="AM23" i="71" a="1"/>
  <c r="AM23" i="71" s="1"/>
  <c r="AD28" i="71"/>
  <c r="AH32" i="71"/>
  <c r="AV33" i="71"/>
  <c r="AM39" i="71" a="1"/>
  <c r="AM39" i="71" s="1"/>
  <c r="AI40" i="71"/>
  <c r="AU41" i="71"/>
  <c r="AJ42" i="71"/>
  <c r="AW8" i="71"/>
  <c r="AP9" i="71" a="1"/>
  <c r="AP9" i="71" s="1"/>
  <c r="AH12" i="71"/>
  <c r="AV19" i="71"/>
  <c r="AL23" i="71" a="1"/>
  <c r="AL23" i="71" s="1"/>
  <c r="AA28" i="71"/>
  <c r="AB32" i="71"/>
  <c r="AC32" i="71" s="1"/>
  <c r="AH40" i="71"/>
  <c r="AH42" i="71"/>
  <c r="AA40" i="71"/>
  <c r="Z42" i="71"/>
  <c r="AT16" i="71"/>
  <c r="AP19" i="71" a="1"/>
  <c r="AP19" i="71" s="1"/>
  <c r="AD23" i="71"/>
  <c r="X40" i="71" a="1"/>
  <c r="X40" i="71" s="1"/>
  <c r="W42" i="71"/>
  <c r="C9" i="14"/>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O9" i="4"/>
  <c r="O8" i="4"/>
  <c r="BD34" i="5"/>
  <c r="BD18" i="5"/>
  <c r="BD36" i="5"/>
  <c r="O12" i="4"/>
  <c r="O33" i="4"/>
  <c r="BD11" i="5"/>
  <c r="O50" i="4"/>
  <c r="O21" i="4"/>
  <c r="O13" i="4"/>
  <c r="O18" i="4"/>
  <c r="BD29" i="5"/>
  <c r="BD31" i="5"/>
  <c r="BD8" i="5"/>
  <c r="BD10" i="5"/>
  <c r="BD24" i="5"/>
  <c r="O14" i="4"/>
  <c r="O17" i="4"/>
  <c r="O30" i="4"/>
  <c r="BD15" i="5"/>
  <c r="BD26" i="5"/>
  <c r="O34" i="4"/>
  <c r="BD5" i="5"/>
  <c r="BD19" i="5"/>
  <c r="BD9" i="5"/>
  <c r="O28" i="4"/>
  <c r="BD14" i="5"/>
  <c r="O25" i="4"/>
  <c r="O32" i="4"/>
  <c r="O41" i="4"/>
  <c r="BD28" i="5"/>
  <c r="O45" i="4"/>
  <c r="BD20" i="5"/>
  <c r="BD30" i="5"/>
  <c r="O44" i="4"/>
  <c r="BD3" i="5"/>
  <c r="O42" i="4"/>
  <c r="BD21" i="5"/>
  <c r="BD22" i="5"/>
  <c r="O36" i="4"/>
  <c r="O11" i="4"/>
  <c r="BD37" i="5"/>
  <c r="BD13" i="5"/>
  <c r="BD33" i="5"/>
  <c r="O46" i="4"/>
  <c r="BD17" i="5"/>
  <c r="BD7" i="5"/>
  <c r="O37" i="4"/>
  <c r="O4" i="4"/>
  <c r="O38" i="4"/>
  <c r="BD25" i="5"/>
  <c r="O16" i="4"/>
  <c r="O26" i="4"/>
  <c r="O29" i="4"/>
  <c r="O40" i="4"/>
  <c r="BD6" i="5"/>
  <c r="O7" i="4"/>
  <c r="O22" i="4"/>
  <c r="O6" i="4"/>
  <c r="BD16" i="5"/>
  <c r="O24" i="4"/>
  <c r="BD27" i="5"/>
  <c r="O48" i="4"/>
  <c r="BD23" i="5"/>
  <c r="O10" i="4"/>
  <c r="BD32" i="5"/>
  <c r="BD12" i="5"/>
  <c r="O47" i="4"/>
  <c r="O43" i="4"/>
  <c r="O39" i="4"/>
  <c r="O35" i="4"/>
  <c r="O31" i="4"/>
  <c r="O27" i="4"/>
  <c r="O23" i="4"/>
  <c r="O19" i="4"/>
  <c r="O15" i="4"/>
  <c r="O3" i="4"/>
  <c r="O20" i="4"/>
  <c r="BD4" i="5"/>
  <c r="O5" i="4"/>
  <c r="O49" i="4"/>
  <c r="BD35" i="5"/>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<sst xmlns="http://schemas.openxmlformats.org/spreadsheetml/2006/main" count="182993" uniqueCount="27674">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</sst>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a:t>
              </a:r>
            </a:p>
            <a:p>
              <a:pPr algn="ctr" rtl="0">
                <a:defRPr sz="1000"/>
              </a:pPr>
              <a:r>
                <a:rPr lang="en-US"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xmlns:xlrd2="http://schemas.microsoft.com/office/spreadsheetml/2017/richdata2"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2" dataDxfId="221" dataCellStyle="Normal_VALIDAÇÃO_2">
  <tableColumns count="6">
    <tableColumn id="1" xr3:uid="{00000000-0010-0000-0800-000001000000}" name="BASE CARTOGRÁFICA" dataDxfId="220" dataCellStyle="Normal_VALIDAÇÃO_2"/>
    <tableColumn id="2" xr3:uid="{00000000-0010-0000-0800-000002000000}" name="ESCALA" dataDxfId="219" dataCellStyle="Normal_VALIDAÇÃO_2"/>
    <tableColumn id="3" xr3:uid="{00000000-0010-0000-0800-000003000000}" name="LAT_NORTE" dataDxfId="218" dataCellStyle="Normal_VALIDAÇÃO_2"/>
    <tableColumn id="4" xr3:uid="{00000000-0010-0000-0800-000004000000}" name="LAT_SUL" dataDxfId="217" dataCellStyle="Normal_VALIDAÇÃO_2"/>
    <tableColumn id="5" xr3:uid="{00000000-0010-0000-0800-000005000000}" name="LNG_ESTE" dataDxfId="216" dataCellStyle="Normal_VALIDAÇÃO_2"/>
    <tableColumn id="6" xr3:uid="{00000000-0010-0000-0800-000006000000}" name="LNG_OESTE" dataDxfId="215"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autoFilter ref="DB1:DB13" xr:uid="{00000000-0009-0000-0100-000044000000}"/>
  <tableColumns count="1">
    <tableColumn id="1" xr3:uid="{00000000-0010-0000-4200-000001000000}" name="FACEIS_METAMORFISMO" dataDxfId="25"/>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xmlns:xlrd2="http://schemas.microsoft.com/office/spreadsheetml/2017/richdata2"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 dataCellStyle="Texto de Aviso"/>
    <tableColumn id="2" xr3:uid="{00000000-0010-0000-4500-000002000000}" name="UF" dataDxfId="8"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Ruim">
  <autoFilter ref="DO1:DO7" xr:uid="{00000000-0009-0000-0100-000049000000}"/>
  <tableColumns count="1">
    <tableColumn id="1" xr3:uid="{00000000-0010-0000-4700-000001000000}" name="Escala" dataDxfId="0"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tabSelected="1"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8.5703125" defaultRowHeight="15" x14ac:dyDescent="0.25"/>
  <cols>
    <col min="1" max="1" width="27.42578125" style="181" customWidth="1"/>
    <col min="2" max="2" width="17" style="200" bestFit="1" customWidth="1"/>
    <col min="3" max="3" width="13.28515625" style="198" customWidth="1"/>
    <col min="4" max="4" width="13.7109375" style="181" customWidth="1"/>
    <col min="5" max="5" width="24.7109375" style="198" customWidth="1"/>
    <col min="6" max="6" width="32.28515625" style="181" bestFit="1" customWidth="1"/>
    <col min="7" max="7" width="15.28515625" style="198" bestFit="1" customWidth="1"/>
    <col min="8" max="8" width="14.42578125" style="198" customWidth="1"/>
    <col min="9" max="9" width="13.85546875" style="198" bestFit="1" customWidth="1"/>
    <col min="10" max="10" width="35.5703125" style="198" bestFit="1" customWidth="1"/>
    <col min="11" max="11" width="19.5703125" style="198" bestFit="1" customWidth="1"/>
    <col min="12" max="12" width="17.85546875" style="201" bestFit="1" customWidth="1"/>
    <col min="13" max="13" width="17.85546875" style="181" bestFit="1" customWidth="1"/>
    <col min="14" max="14" width="17.28515625" style="196" customWidth="1"/>
    <col min="15" max="15" width="10.85546875" style="181" customWidth="1"/>
    <col min="16" max="16" width="21.28515625" style="181" customWidth="1"/>
    <col min="17" max="17" width="25.28515625" style="181" bestFit="1" customWidth="1"/>
    <col min="18" max="18" width="9" style="198" customWidth="1"/>
    <col min="19" max="19" width="96.28515625" style="181" bestFit="1" customWidth="1"/>
    <col min="20" max="20" width="30.85546875" style="197" bestFit="1" customWidth="1"/>
    <col min="21" max="21" width="30.42578125" style="197" bestFit="1" customWidth="1"/>
    <col min="22" max="22" width="136.7109375" style="197" customWidth="1"/>
    <col min="23" max="23" width="50.5703125" style="198" bestFit="1" customWidth="1"/>
    <col min="24" max="24" width="22" style="198" customWidth="1"/>
    <col min="25" max="25" width="30" style="198" customWidth="1"/>
    <col min="26" max="26" width="26.7109375" style="198" customWidth="1"/>
    <col min="27" max="27" width="27.85546875" style="198" bestFit="1" customWidth="1"/>
    <col min="28" max="28" width="28.140625" style="198" customWidth="1"/>
    <col min="29" max="29" width="50.7109375" style="198" hidden="1" customWidth="1"/>
    <col min="30" max="30" width="22" style="200" bestFit="1" customWidth="1"/>
    <col min="31" max="31" width="49" style="200" bestFit="1" customWidth="1"/>
    <col min="32" max="32" width="29.7109375" style="198" customWidth="1"/>
    <col min="33" max="33" width="25.5703125" style="198" customWidth="1"/>
    <col min="34" max="34" width="15.28515625" style="198" customWidth="1"/>
    <col min="35" max="35" width="58.42578125" style="198" bestFit="1" customWidth="1"/>
    <col min="36" max="36" width="25.42578125" style="198" customWidth="1"/>
    <col min="37" max="37" width="19.7109375" style="198" customWidth="1"/>
    <col min="38" max="38" width="33.85546875" style="198" customWidth="1"/>
    <col min="39" max="39" width="25.7109375" style="198" bestFit="1" customWidth="1"/>
    <col min="40" max="41" width="18.85546875" style="198" customWidth="1"/>
    <col min="42" max="42" width="25.28515625" style="200" bestFit="1" customWidth="1"/>
    <col min="43" max="43" width="30.7109375" style="200" customWidth="1"/>
    <col min="44" max="44" width="22.7109375" style="201" customWidth="1"/>
    <col min="45" max="45" width="21" style="201" bestFit="1" customWidth="1"/>
    <col min="46" max="46" width="14.5703125" style="202" customWidth="1"/>
    <col min="47" max="49" width="14.42578125" style="198" customWidth="1"/>
    <col min="50" max="50" width="26.140625" style="198" bestFit="1" customWidth="1"/>
    <col min="51" max="51" width="19.5703125" style="200" customWidth="1"/>
    <col min="52" max="53" width="16.28515625" style="181" customWidth="1"/>
    <col min="54" max="54" width="13.7109375" style="181" customWidth="1"/>
    <col min="55" max="55" width="10.28515625" style="181" customWidth="1"/>
    <col min="56" max="56" width="18.42578125" style="181" customWidth="1"/>
    <col min="57" max="57" width="10.42578125" style="181" customWidth="1"/>
    <col min="58" max="58" width="38.28515625" style="181" customWidth="1"/>
    <col min="59" max="16384" width="8.5703125" style="181"/>
  </cols>
  <sheetData>
    <row r="1" spans="1:52" s="179" customFormat="1" ht="39.75" customHeight="1" x14ac:dyDescent="0.25">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25">
      <c r="A2" s="180" t="str">
        <f>IF(campoTab[[#This Row],[*PROJETO]]="","",IF(campoTab[[#This Row],[*Sigla Geólogo]]="","",IF(campoTab[[#This Row],[*Nº Ponto]]="","",CONCATENATE(campoTab[[#This Row],[C.C.]],"-",campoTab[[#This Row],[*Sigla Geólogo]],"-",TEXT(campoTab[[#This Row],[*Nº Ponto]],"0000")))))</f>
        <v/>
      </c>
      <c r="B2" s="181"/>
      <c r="C2" s="182" t="str">
        <f>IFERROR(VLOOKUP(campoTab[[#This Row],[*PROJETO]],ProjTab[#Data],MATCH("Centro de custo",ProjTab[#Headers],0),0),"")</f>
        <v/>
      </c>
      <c r="D2" s="182" t="str">
        <f>IFERROR(IF(INDEX(ProjTab[#Data],MATCH(campoTab[[#This Row],[*PROJETO]],ProjTab[],0),MATCH("SUREG",ProjTab[#Headers],0))=0,"",INDEX(ProjTab[#Data],MATCH(campoTab[[#This Row],[*PROJETO]],ProjTab[],0),MATCH("SUREG",ProjTab[#Headers],0))),"")</f>
        <v/>
      </c>
      <c r="E2" s="181"/>
      <c r="F2" s="182" t="str">
        <f>IFERROR(VLOOKUP(campoTab[[#This Row],[*Sigla Geólogo]],nomeGeoTab[#Data],MATCH("Nome",nomeGeoTab[#Headers],0),0),"")</f>
        <v/>
      </c>
      <c r="G2" s="181"/>
      <c r="H2" s="183"/>
      <c r="I2" s="182" t="str">
        <f>IFERROR(IF(INDEX(ProjTab[#Data],MATCH(campoTab[[#This Row],[*PROJETO]],ProjTab[],0),MATCH("DATUM",ProjTab[#Headers],0))=0,"",INDEX(ProjTab[#Data],MATCH(campoTab[[#This Row],[*PROJETO]],ProjTab[],0),MATCH("DATUM",ProjTab[#Headers],0))),"")</f>
        <v/>
      </c>
      <c r="J2" s="182" t="str">
        <f>IFERROR(IF(INDEX(coosisTab[#Data],MATCH(campoTab[[#This Row],[*PROJETO]],ProjTab[],0),MATCH("Metodo de Geoposicionamento",coosisTab[#Headers],0))=0,"",INDEX(coosisTab[#Data],MATCH(campoTab[[#This Row],[*PROJETO]],ProjTab[],0),MATCH("Metodo de Geoposicionamento",coosisTab[#Headers],0))),"")</f>
        <v/>
      </c>
      <c r="K2" s="184" t="str">
        <f>IFERROR(IF(INDEX(coosisTab[#Data],MATCH(campoTab[[#This Row],[*PROJETO]],ProjTab[],0),MATCH("Erro associado",coosisTab[#Headers],0))=0,"",INDEX(coosisTab[#Data],MATCH(campoTab[[#This Row],[*PROJETO]],ProjTab[],0),MATCH("Erro associado",coosisTab[#Headers],0))),"")</f>
        <v/>
      </c>
      <c r="L2" s="185"/>
      <c r="M2" s="185"/>
      <c r="N2" s="186"/>
      <c r="O2" s="187"/>
      <c r="P2" s="181" t="str">
        <f>IFERROR(FindBaseCart(campoTab[[#This Row],[*Latitude]],campoTab[[#This Row],[*Longitude]],campoTab[[#This Row],[ESCALA]]),"")</f>
        <v/>
      </c>
      <c r="Q2" s="185" t="str">
        <f>""</f>
        <v/>
      </c>
      <c r="R2" s="182" t="str">
        <f>IFERROR(VLOOKUP(campoTab[[#This Row],[*Municipio]],municipiosTab[#Data],MATCH("UF",municipiosTab[#Headers],0),0),"")</f>
        <v/>
      </c>
      <c r="S2" s="188"/>
      <c r="T2" s="181"/>
      <c r="U2" s="181"/>
      <c r="V2" s="181"/>
      <c r="W2" s="182" t="str">
        <f>IFERROR(IF(VLOOKUP(campoTab[[#This Row],[Numero de campo]],LitoTab[#Data],MATCH("*Litologia",LitoTab[#Headers],0),0)=0,"",VLOOKUP(campoTab[[#This Row],[Numero de campo]],LitoTab[#Data],MATCH("*Litologia",LitoTab[#Headers],0),0)),"")</f>
        <v/>
      </c>
      <c r="X2" s="182" t="str">
        <f t="array" ref="X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IFERROR(IF(VLOOKUP(campoTab[[#This Row],[Numero de campo]],LitoTab[#Data],MATCH("*% da Rocha",LitoTab[#Headers],0),0)="","",VLOOKUP(campoTab[[#This Row],[Numero de campo]],LitoTab[#Data],MATCH("*% da Rocha",LitoTab[#Headers],0),0)),"")</f>
        <v/>
      </c>
      <c r="Z2" s="182" t="str">
        <f>IFERROR(IF(VLOOKUP(campoTab[[#This Row],[Numero de campo]],LitoTab[#Data],MATCH("Grau de Intemperismo",LitoTab[#Headers],0),0)="","",VLOOKUP(campoTab[[#This Row],[Numero de campo]],LitoTab[#Data],MATCH("Grau de Intemperismo",LitoTab[#Headers],0),0)),"")</f>
        <v/>
      </c>
      <c r="AA2" s="182" t="str">
        <f>IFERROR(IF(VLOOKUP(campoTab[[#This Row],[Numero de campo]],LitoTab[#Data],MATCH("Índice de Cor",LitoTab[#Headers],0),0)="","",VLOOKUP(campoTab[[#This Row],[Numero de campo]],LitoTab[#Data],MATCH("Índice de Cor",LitoTab[#Headers],0),0)),"")</f>
        <v/>
      </c>
      <c r="AB2" s="182" t="str">
        <f>IFERROR(IF(VLOOKUP(campoTab[[#This Row],[Numero de campo]],LitoTab[#Data],MATCH("*Classe Litotipo",LitoTab[#Headers],0),0)="","",VLOOKUP(campoTab[[#This Row],[Numero de campo]],LitoTab[#Data],MATCH("*Classe Litotipo",LitoTab[#Headers],0),0)),"")</f>
        <v/>
      </c>
      <c r="AC2" s="182" t="str">
        <f>IFERROR(VLOOKUP(campoTab[[#This Row],[Classe litotipo principal]],classlitoTab[#Data],2),"")</f>
        <v/>
      </c>
      <c r="AD2" s="182" t="str">
        <f>IFERROR(IF(VLOOKUP(campoTab[[#This Row],[Numero de campo]],LitoTab[#Data],MATCH("Textura 1",LitoTab[#Headers],0),0)="","",VLOOKUP(campoTab[[#This Row],[Numero de campo]],LitoTab[#Data],MATCH("Textura 1",LitoTab[#Headers],0),0)),"")</f>
        <v/>
      </c>
      <c r="AE2" s="182" t="str">
        <f>IFERROR(IF(VLOOKUP(campoTab[[#This Row],[Numero de campo]],LitoTab[#Data],MATCH("Granulação",LitoTab[#Headers],0),0)="","",VLOOKUP(campoTab[[#This Row],[Numero de campo]],LitoTab[#Data],MATCH("Granulação",LitoTab[#Headers],0),0)),"")</f>
        <v/>
      </c>
      <c r="AF2" s="182" t="str">
        <f>IFERROR(IF(VLOOKUP(campoTab[[#This Row],[Numero de campo]],estrutTab[#Data],MATCH("*Tipo Estrutura",estrutTab[#Headers],0),0)=0,"",VLOOKUP(campoTab[[#This Row],[Numero de campo]],estrutTab[#Data],MATCH("*Tipo Estrutura",estrutTab[#Headers],0),0)),"")</f>
        <v/>
      </c>
      <c r="AG2" s="182" t="str">
        <f>IFERROR(IF(VLOOKUP(campoTab[[#This Row],[Numero de campo]],estrutTab[#Data],MATCH("Direção de Mergulho",estrutTab[#Headers],0),0)=0,"",VLOOKUP(campoTab[[#This Row],[Numero de campo]],estrutTab[#Data],MATCH("Direção de Mergulho",estrutTab[#Headers],0),0)),"")</f>
        <v/>
      </c>
      <c r="AH2" s="182" t="str">
        <f>IFERROR(IF(VLOOKUP(campoTab[[#This Row],[Numero de campo]],estrutTab[#Data],MATCH("Mergulho",estrutTab[#Headers],0),0)=0,"",VLOOKUP(campoTab[[#This Row],[Numero de campo]],estrutTab[#Data],MATCH("Mergulho",estrutTab[#Headers],0),0)),"")</f>
        <v/>
      </c>
      <c r="AI2" s="182" t="str">
        <f>IFERROR(IF(VLOOKUP(campoTab[[#This Row],[Numero de campo]],LitoTab[#Data],MATCH("Unidade Estratigrafica",LitoTab[#Headers],0),0)=0,"",VLOOKUP(campoTab[[#This Row],[Numero de campo]],LitoTab[#Data],MATCH("Unidade Estratigrafica",LitoTab[#Headers],0),0)),"")</f>
        <v/>
      </c>
      <c r="AJ2" s="189" t="str">
        <f>IFERROR(IF(VLOOKUP(campoTab[[#This Row],[Numero de campo]],LitoTab[#Data],MATCH("Codigo Estratigrafico",LitoTab[#Headers],0),0)=0,"",VLOOKUP(campoTab[[#This Row],[Numero de campo]],LitoTab[#Data],MATCH("Codigo Estratigrafico",LitoTab[#Headers],0),0)),"")</f>
        <v/>
      </c>
      <c r="AK2" s="182" t="str">
        <f t="array" ref="AK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ref="AL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ref="AM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ref="AN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ref="AO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ref="AP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ref="AQ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IF(campoTab[[#This Row],[Numero de campo]]="","",COUNTIF(ncampoA,campoTab[[#This Row],[Numero de campo]]))</f>
        <v/>
      </c>
      <c r="AT2" s="192" t="str">
        <f>IFERROR(IF(campoTab[[#This Row],[Numero de campo]]="","",HYPERLINK("#'Litologia'!A"&amp;MATCH(campoTab[[#This Row],[Numero de campo]],LitoTab[*NUMERO DE CAMPO],0)+1,"Litologia")),"")</f>
        <v/>
      </c>
      <c r="AU2" s="192" t="str">
        <f>IFERROR(IF(campoTab[[#This Row],[Numero de campo]]="","",HYPERLINK("#'Amostras'!A"&amp;MATCH(campoTab[[#This Row],[Numero de campo]],amostrasTab[*NUMERO DE CAMPO],0)+1,"Amostras")),"")</f>
        <v/>
      </c>
      <c r="AV2" s="192" t="str">
        <f>IFERROR(IF(campoTab[[#This Row],[Numero de campo]]="","",HYPERLINK("#'Estrutural'!A"&amp;MATCH(campoTab[[#This Row],[Numero de campo]],estrutTab[*NUMERO DE CAMPO],0)+1,"Estrutural")),"")</f>
        <v/>
      </c>
      <c r="AW2" s="192" t="str">
        <f>IFERROR(IF(campoTab[[#This Row],[Numero de campo]]="","",HYPERLINK("#'Econômica'!A"&amp;MATCH(campoTab[[#This Row],[Numero de campo]],ecoTab[*NUMERO DE CAMPO],0)+1,"Econômica")),"")</f>
        <v/>
      </c>
      <c r="AX2" s="193" t="str">
        <f>IF(campoTab[[#This Row],[Numero de campo]]="","",IF(FileExist(HYPERLINK("Fotos\"&amp;campoTab[[#This Row],[Numero de campo]]&amp;"_AF.jpg")),HYPERLINK("Fotos\"&amp;campoTab[[#This Row],[Numero de campo]]&amp;"_AF.jpg"),""))</f>
        <v/>
      </c>
      <c r="AY2" s="181"/>
    </row>
    <row r="3" spans="1:52" ht="15" customHeight="1" x14ac:dyDescent="0.25">
      <c r="A3" s="180" t="str">
        <f>IF(campoTab[[#This Row],[*PROJETO]]="","",IF(campoTab[[#This Row],[*Sigla Geólogo]]="","",IF(campoTab[[#This Row],[*Nº Ponto]]="","",CONCATENATE(campoTab[[#This Row],[C.C.]],"-",campoTab[[#This Row],[*Sigla Geólogo]],"-",TEXT(campoTab[[#This Row],[*Nº Ponto]],"0000")))))</f>
        <v/>
      </c>
      <c r="B3" s="181"/>
      <c r="C3" s="182" t="str">
        <f>IFERROR(VLOOKUP(campoTab[[#This Row],[*PROJETO]],ProjTab[#Data],MATCH("Centro de custo",ProjTab[#Headers],0),0),"")</f>
        <v/>
      </c>
      <c r="D3" s="182" t="str">
        <f>IFERROR(IF(INDEX(ProjTab[#Data],MATCH(campoTab[[#This Row],[*PROJETO]],ProjTab[],0),MATCH("SUREG",ProjTab[#Headers],0))=0,"",INDEX(ProjTab[#Data],MATCH(campoTab[[#This Row],[*PROJETO]],ProjTab[],0),MATCH("SUREG",ProjTab[#Headers],0))),"")</f>
        <v/>
      </c>
      <c r="E3" s="181"/>
      <c r="F3" s="182" t="str">
        <f>IFERROR(VLOOKUP(campoTab[[#This Row],[*Sigla Geólogo]],nomeGeoTab[#Data],MATCH("Nome",nomeGeoTab[#Headers],0),0),"")</f>
        <v/>
      </c>
      <c r="G3" s="181"/>
      <c r="H3" s="183"/>
      <c r="I3" s="182" t="str">
        <f>IFERROR(IF(INDEX(ProjTab[#Data],MATCH(campoTab[[#This Row],[*PROJETO]],ProjTab[],0),MATCH("DATUM",ProjTab[#Headers],0))=0,"",INDEX(ProjTab[#Data],MATCH(campoTab[[#This Row],[*PROJETO]],ProjTab[],0),MATCH("DATUM",ProjTab[#Headers],0))),"")</f>
        <v/>
      </c>
      <c r="J3" s="182" t="str">
        <f>IFERROR(IF(INDEX(coosisTab[#Data],MATCH(campoTab[[#This Row],[*PROJETO]],ProjTab[],0),MATCH("Metodo de Geoposicionamento",coosisTab[#Headers],0))=0,"",INDEX(coosisTab[#Data],MATCH(campoTab[[#This Row],[*PROJETO]],ProjTab[],0),MATCH("Metodo de Geoposicionamento",coosisTab[#Headers],0))),"")</f>
        <v/>
      </c>
      <c r="K3" s="184" t="str">
        <f>IFERROR(IF(INDEX(coosisTab[#Data],MATCH(campoTab[[#This Row],[*PROJETO]],ProjTab[],0),MATCH("Erro associado",coosisTab[#Headers],0))=0,"",INDEX(coosisTab[#Data],MATCH(campoTab[[#This Row],[*PROJETO]],ProjTab[],0),MATCH("Erro associado",coosisTab[#Headers],0))),"")</f>
        <v/>
      </c>
      <c r="L3" s="185"/>
      <c r="M3" s="185"/>
      <c r="N3" s="186"/>
      <c r="O3" s="187"/>
      <c r="P3" s="181" t="str">
        <f>IFERROR(FindBaseCart(campoTab[[#This Row],[*Latitude]],campoTab[[#This Row],[*Longitude]],campoTab[[#This Row],[ESCALA]]),"")</f>
        <v/>
      </c>
      <c r="Q3" s="185" t="str">
        <f>""</f>
        <v/>
      </c>
      <c r="R3" s="182" t="str">
        <f>IFERROR(VLOOKUP(campoTab[[#This Row],[*Municipio]],municipiosTab[#Data],MATCH("UF",municipiosTab[#Headers],0),0),"")</f>
        <v/>
      </c>
      <c r="S3" s="188"/>
      <c r="T3" s="181"/>
      <c r="U3" s="181"/>
      <c r="V3" s="181"/>
      <c r="W3" s="182" t="str">
        <f>IFERROR(IF(VLOOKUP(campoTab[[#This Row],[Numero de campo]],LitoTab[#Data],MATCH("*Litologia",LitoTab[#Headers],0),0)=0,"",VLOOKUP(campoTab[[#This Row],[Numero de campo]],LitoTab[#Data],MATCH("*Litologia",LitoTab[#Headers],0),0)),"")</f>
        <v/>
      </c>
      <c r="X3" s="182" t="str">
        <f t="array" ref="X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IFERROR(IF(VLOOKUP(campoTab[[#This Row],[Numero de campo]],LitoTab[#Data],MATCH("*% da Rocha",LitoTab[#Headers],0),0)="","",VLOOKUP(campoTab[[#This Row],[Numero de campo]],LitoTab[#Data],MATCH("*% da Rocha",LitoTab[#Headers],0),0)),"")</f>
        <v/>
      </c>
      <c r="Z3" s="182" t="str">
        <f>IFERROR(IF(VLOOKUP(campoTab[[#This Row],[Numero de campo]],LitoTab[#Data],MATCH("Grau de Intemperismo",LitoTab[#Headers],0),0)="","",VLOOKUP(campoTab[[#This Row],[Numero de campo]],LitoTab[#Data],MATCH("Grau de Intemperismo",LitoTab[#Headers],0),0)),"")</f>
        <v/>
      </c>
      <c r="AA3" s="182" t="str">
        <f>IFERROR(IF(VLOOKUP(campoTab[[#This Row],[Numero de campo]],LitoTab[#Data],MATCH("Índice de Cor",LitoTab[#Headers],0),0)="","",VLOOKUP(campoTab[[#This Row],[Numero de campo]],LitoTab[#Data],MATCH("Índice de Cor",LitoTab[#Headers],0),0)),"")</f>
        <v/>
      </c>
      <c r="AB3" s="182" t="str">
        <f>IFERROR(IF(VLOOKUP(campoTab[[#This Row],[Numero de campo]],LitoTab[#Data],MATCH("*Classe Litotipo",LitoTab[#Headers],0),0)="","",VLOOKUP(campoTab[[#This Row],[Numero de campo]],LitoTab[#Data],MATCH("*Classe Litotipo",LitoTab[#Headers],0),0)),"")</f>
        <v/>
      </c>
      <c r="AC3" s="182" t="str">
        <f>IFERROR(VLOOKUP(campoTab[[#This Row],[Classe litotipo principal]],classlitoTab[#Data],2),"")</f>
        <v/>
      </c>
      <c r="AD3" s="182" t="str">
        <f>IFERROR(IF(VLOOKUP(campoTab[[#This Row],[Numero de campo]],LitoTab[#Data],MATCH("Textura 1",LitoTab[#Headers],0),0)="","",VLOOKUP(campoTab[[#This Row],[Numero de campo]],LitoTab[#Data],MATCH("Textura 1",LitoTab[#Headers],0),0)),"")</f>
        <v/>
      </c>
      <c r="AE3" s="182" t="str">
        <f>IFERROR(IF(VLOOKUP(campoTab[[#This Row],[Numero de campo]],LitoTab[#Data],MATCH("Granulação",LitoTab[#Headers],0),0)="","",VLOOKUP(campoTab[[#This Row],[Numero de campo]],LitoTab[#Data],MATCH("Granulação",LitoTab[#Headers],0),0)),"")</f>
        <v/>
      </c>
      <c r="AF3" s="182" t="str">
        <f>IFERROR(IF(VLOOKUP(campoTab[[#This Row],[Numero de campo]],estrutTab[#Data],MATCH("*Tipo Estrutura",estrutTab[#Headers],0),0)=0,"",VLOOKUP(campoTab[[#This Row],[Numero de campo]],estrutTab[#Data],MATCH("*Tipo Estrutura",estrutTab[#Headers],0),0)),"")</f>
        <v/>
      </c>
      <c r="AG3" s="182" t="str">
        <f>IFERROR(IF(VLOOKUP(campoTab[[#This Row],[Numero de campo]],estrutTab[#Data],MATCH("Direção de Mergulho",estrutTab[#Headers],0),0)=0,"",VLOOKUP(campoTab[[#This Row],[Numero de campo]],estrutTab[#Data],MATCH("Direção de Mergulho",estrutTab[#Headers],0),0)),"")</f>
        <v/>
      </c>
      <c r="AH3" s="182" t="str">
        <f>IFERROR(IF(VLOOKUP(campoTab[[#This Row],[Numero de campo]],estrutTab[#Data],MATCH("Mergulho",estrutTab[#Headers],0),0)=0,"",VLOOKUP(campoTab[[#This Row],[Numero de campo]],estrutTab[#Data],MATCH("Mergulho",estrutTab[#Headers],0),0)),"")</f>
        <v/>
      </c>
      <c r="AI3" s="182" t="str">
        <f>IFERROR(IF(VLOOKUP(campoTab[[#This Row],[Numero de campo]],LitoTab[#Data],MATCH("Unidade Estratigrafica",LitoTab[#Headers],0),0)=0,"",VLOOKUP(campoTab[[#This Row],[Numero de campo]],LitoTab[#Data],MATCH("Unidade Estratigrafica",LitoTab[#Headers],0),0)),"")</f>
        <v/>
      </c>
      <c r="AJ3" s="189" t="str">
        <f>IFERROR(IF(VLOOKUP(campoTab[[#This Row],[Numero de campo]],LitoTab[#Data],MATCH("Codigo Estratigrafico",LitoTab[#Headers],0),0)=0,"",VLOOKUP(campoTab[[#This Row],[Numero de campo]],LitoTab[#Data],MATCH("Codigo Estratigrafico",LitoTab[#Headers],0),0)),"")</f>
        <v/>
      </c>
      <c r="AK3" s="182" t="str">
        <f t="array" ref="AK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ref="AL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ref="AM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ref="AN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ref="AO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ref="AP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ref="AQ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IF(campoTab[[#This Row],[Numero de campo]]="","",COUNTIF(ncampoA,campoTab[[#This Row],[Numero de campo]]))</f>
        <v/>
      </c>
      <c r="AT3" s="192" t="str">
        <f>IFERROR(IF(campoTab[[#This Row],[Numero de campo]]="","",HYPERLINK("#'Litologia'!A"&amp;MATCH(campoTab[[#This Row],[Numero de campo]],LitoTab[*NUMERO DE CAMPO],0)+1,"Litologia")),"")</f>
        <v/>
      </c>
      <c r="AU3" s="192" t="str">
        <f>IFERROR(IF(campoTab[[#This Row],[Numero de campo]]="","",HYPERLINK("#'Amostras'!A"&amp;MATCH(campoTab[[#This Row],[Numero de campo]],amostrasTab[*NUMERO DE CAMPO],0)+1,"Amostras")),"")</f>
        <v/>
      </c>
      <c r="AV3" s="192" t="str">
        <f>IFERROR(IF(campoTab[[#This Row],[Numero de campo]]="","",HYPERLINK("#'Estrutural'!A"&amp;MATCH(campoTab[[#This Row],[Numero de campo]],estrutTab[*NUMERO DE CAMPO],0)+1,"Estrutural")),"")</f>
        <v/>
      </c>
      <c r="AW3" s="192" t="str">
        <f>IFERROR(IF(campoTab[[#This Row],[Numero de campo]]="","",HYPERLINK("#'Econômica'!A"&amp;MATCH(campoTab[[#This Row],[Numero de campo]],ecoTab[*NUMERO DE CAMPO],0)+1,"Econômica")),"")</f>
        <v/>
      </c>
      <c r="AX3" s="193" t="str">
        <f>IF(campoTab[[#This Row],[Numero de campo]]="","",IF(FileExist(HYPERLINK("Fotos\"&amp;campoTab[[#This Row],[Numero de campo]]&amp;"_AF.jpg")),HYPERLINK("Fotos\"&amp;campoTab[[#This Row],[Numero de campo]]&amp;"_AF.jpg"),""))</f>
        <v/>
      </c>
      <c r="AY3" s="181"/>
    </row>
    <row r="4" spans="1:52" ht="15" customHeight="1" x14ac:dyDescent="0.25">
      <c r="A4" s="180" t="str">
        <f>IF(campoTab[[#This Row],[*PROJETO]]="","",IF(campoTab[[#This Row],[*Sigla Geólogo]]="","",IF(campoTab[[#This Row],[*Nº Ponto]]="","",CONCATENATE(campoTab[[#This Row],[C.C.]],"-",campoTab[[#This Row],[*Sigla Geólogo]],"-",TEXT(campoTab[[#This Row],[*Nº Ponto]],"0000")))))</f>
        <v/>
      </c>
      <c r="B4" s="181"/>
      <c r="C4" s="182" t="str">
        <f>IFERROR(VLOOKUP(campoTab[[#This Row],[*PROJETO]],ProjTab[#Data],MATCH("Centro de custo",ProjTab[#Headers],0),0),"")</f>
        <v/>
      </c>
      <c r="D4" s="182" t="str">
        <f>IFERROR(IF(INDEX(ProjTab[#Data],MATCH(campoTab[[#This Row],[*PROJETO]],ProjTab[],0),MATCH("SUREG",ProjTab[#Headers],0))=0,"",INDEX(ProjTab[#Data],MATCH(campoTab[[#This Row],[*PROJETO]],ProjTab[],0),MATCH("SUREG",ProjTab[#Headers],0))),"")</f>
        <v/>
      </c>
      <c r="E4" s="181"/>
      <c r="F4" s="182" t="str">
        <f>IFERROR(VLOOKUP(campoTab[[#This Row],[*Sigla Geólogo]],nomeGeoTab[#Data],MATCH("Nome",nomeGeoTab[#Headers],0),0),"")</f>
        <v/>
      </c>
      <c r="G4" s="181"/>
      <c r="H4" s="183"/>
      <c r="I4" s="182" t="str">
        <f>IFERROR(IF(INDEX(ProjTab[#Data],MATCH(campoTab[[#This Row],[*PROJETO]],ProjTab[],0),MATCH("DATUM",ProjTab[#Headers],0))=0,"",INDEX(ProjTab[#Data],MATCH(campoTab[[#This Row],[*PROJETO]],ProjTab[],0),MATCH("DATUM",ProjTab[#Headers],0))),"")</f>
        <v/>
      </c>
      <c r="J4" s="182" t="str">
        <f>IFERROR(IF(INDEX(coosisTab[#Data],MATCH(campoTab[[#This Row],[*PROJETO]],ProjTab[],0),MATCH("Metodo de Geoposicionamento",coosisTab[#Headers],0))=0,"",INDEX(coosisTab[#Data],MATCH(campoTab[[#This Row],[*PROJETO]],ProjTab[],0),MATCH("Metodo de Geoposicionamento",coosisTab[#Headers],0))),"")</f>
        <v/>
      </c>
      <c r="K4" s="184" t="str">
        <f>IFERROR(IF(INDEX(coosisTab[#Data],MATCH(campoTab[[#This Row],[*PROJETO]],ProjTab[],0),MATCH("Erro associado",coosisTab[#Headers],0))=0,"",INDEX(coosisTab[#Data],MATCH(campoTab[[#This Row],[*PROJETO]],ProjTab[],0),MATCH("Erro associado",coosisTab[#Headers],0))),"")</f>
        <v/>
      </c>
      <c r="L4" s="185"/>
      <c r="M4" s="185"/>
      <c r="N4" s="186"/>
      <c r="O4" s="187"/>
      <c r="P4" s="181" t="str">
        <f>IFERROR(FindBaseCart(campoTab[[#This Row],[*Latitude]],campoTab[[#This Row],[*Longitude]],campoTab[[#This Row],[ESCALA]]),"")</f>
        <v/>
      </c>
      <c r="Q4" s="185" t="str">
        <f>""</f>
        <v/>
      </c>
      <c r="R4" s="182" t="str">
        <f>IFERROR(VLOOKUP(campoTab[[#This Row],[*Municipio]],municipiosTab[#Data],MATCH("UF",municipiosTab[#Headers],0),0),"")</f>
        <v/>
      </c>
      <c r="S4" s="188"/>
      <c r="T4" s="181"/>
      <c r="U4" s="181"/>
      <c r="V4" s="181"/>
      <c r="W4" s="182" t="str">
        <f>IFERROR(IF(VLOOKUP(campoTab[[#This Row],[Numero de campo]],LitoTab[#Data],MATCH("*Litologia",LitoTab[#Headers],0),0)=0,"",VLOOKUP(campoTab[[#This Row],[Numero de campo]],LitoTab[#Data],MATCH("*Litologia",LitoTab[#Headers],0),0)),"")</f>
        <v/>
      </c>
      <c r="X4" s="182" t="str">
        <f t="array" ref="X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IFERROR(IF(VLOOKUP(campoTab[[#This Row],[Numero de campo]],LitoTab[#Data],MATCH("*% da Rocha",LitoTab[#Headers],0),0)="","",VLOOKUP(campoTab[[#This Row],[Numero de campo]],LitoTab[#Data],MATCH("*% da Rocha",LitoTab[#Headers],0),0)),"")</f>
        <v/>
      </c>
      <c r="Z4" s="182" t="str">
        <f>IFERROR(IF(VLOOKUP(campoTab[[#This Row],[Numero de campo]],LitoTab[#Data],MATCH("Grau de Intemperismo",LitoTab[#Headers],0),0)="","",VLOOKUP(campoTab[[#This Row],[Numero de campo]],LitoTab[#Data],MATCH("Grau de Intemperismo",LitoTab[#Headers],0),0)),"")</f>
        <v/>
      </c>
      <c r="AA4" s="182" t="str">
        <f>IFERROR(IF(VLOOKUP(campoTab[[#This Row],[Numero de campo]],LitoTab[#Data],MATCH("Índice de Cor",LitoTab[#Headers],0),0)="","",VLOOKUP(campoTab[[#This Row],[Numero de campo]],LitoTab[#Data],MATCH("Índice de Cor",LitoTab[#Headers],0),0)),"")</f>
        <v/>
      </c>
      <c r="AB4" s="182" t="str">
        <f>IFERROR(IF(VLOOKUP(campoTab[[#This Row],[Numero de campo]],LitoTab[#Data],MATCH("*Classe Litotipo",LitoTab[#Headers],0),0)="","",VLOOKUP(campoTab[[#This Row],[Numero de campo]],LitoTab[#Data],MATCH("*Classe Litotipo",LitoTab[#Headers],0),0)),"")</f>
        <v/>
      </c>
      <c r="AC4" s="182" t="str">
        <f>IFERROR(VLOOKUP(campoTab[[#This Row],[Classe litotipo principal]],classlitoTab[#Data],2),"")</f>
        <v/>
      </c>
      <c r="AD4" s="182" t="str">
        <f>IFERROR(IF(VLOOKUP(campoTab[[#This Row],[Numero de campo]],LitoTab[#Data],MATCH("Textura 1",LitoTab[#Headers],0),0)="","",VLOOKUP(campoTab[[#This Row],[Numero de campo]],LitoTab[#Data],MATCH("Textura 1",LitoTab[#Headers],0),0)),"")</f>
        <v/>
      </c>
      <c r="AE4" s="182" t="str">
        <f>IFERROR(IF(VLOOKUP(campoTab[[#This Row],[Numero de campo]],LitoTab[#Data],MATCH("Granulação",LitoTab[#Headers],0),0)="","",VLOOKUP(campoTab[[#This Row],[Numero de campo]],LitoTab[#Data],MATCH("Granulação",LitoTab[#Headers],0),0)),"")</f>
        <v/>
      </c>
      <c r="AF4" s="182" t="str">
        <f>IFERROR(IF(VLOOKUP(campoTab[[#This Row],[Numero de campo]],estrutTab[#Data],MATCH("*Tipo Estrutura",estrutTab[#Headers],0),0)=0,"",VLOOKUP(campoTab[[#This Row],[Numero de campo]],estrutTab[#Data],MATCH("*Tipo Estrutura",estrutTab[#Headers],0),0)),"")</f>
        <v/>
      </c>
      <c r="AG4" s="182" t="str">
        <f>IFERROR(IF(VLOOKUP(campoTab[[#This Row],[Numero de campo]],estrutTab[#Data],MATCH("Direção de Mergulho",estrutTab[#Headers],0),0)=0,"",VLOOKUP(campoTab[[#This Row],[Numero de campo]],estrutTab[#Data],MATCH("Direção de Mergulho",estrutTab[#Headers],0),0)),"")</f>
        <v/>
      </c>
      <c r="AH4" s="182" t="str">
        <f>IFERROR(IF(VLOOKUP(campoTab[[#This Row],[Numero de campo]],estrutTab[#Data],MATCH("Mergulho",estrutTab[#Headers],0),0)=0,"",VLOOKUP(campoTab[[#This Row],[Numero de campo]],estrutTab[#Data],MATCH("Mergulho",estrutTab[#Headers],0),0)),"")</f>
        <v/>
      </c>
      <c r="AI4" s="182" t="str">
        <f>IFERROR(IF(VLOOKUP(campoTab[[#This Row],[Numero de campo]],LitoTab[#Data],MATCH("Unidade Estratigrafica",LitoTab[#Headers],0),0)=0,"",VLOOKUP(campoTab[[#This Row],[Numero de campo]],LitoTab[#Data],MATCH("Unidade Estratigrafica",LitoTab[#Headers],0),0)),"")</f>
        <v/>
      </c>
      <c r="AJ4" s="189" t="str">
        <f>IFERROR(IF(VLOOKUP(campoTab[[#This Row],[Numero de campo]],LitoTab[#Data],MATCH("Codigo Estratigrafico",LitoTab[#Headers],0),0)=0,"",VLOOKUP(campoTab[[#This Row],[Numero de campo]],LitoTab[#Data],MATCH("Codigo Estratigrafico",LitoTab[#Headers],0),0)),"")</f>
        <v/>
      </c>
      <c r="AK4" s="182" t="str">
        <f t="array" ref="AK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ref="AL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ref="AM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ref="AN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ref="AO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ref="AP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ref="AQ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IF(campoTab[[#This Row],[Numero de campo]]="","",COUNTIF(ncampoA,campoTab[[#This Row],[Numero de campo]]))</f>
        <v/>
      </c>
      <c r="AT4" s="192" t="str">
        <f>IFERROR(IF(campoTab[[#This Row],[Numero de campo]]="","",HYPERLINK("#'Litologia'!A"&amp;MATCH(campoTab[[#This Row],[Numero de campo]],LitoTab[*NUMERO DE CAMPO],0)+1,"Litologia")),"")</f>
        <v/>
      </c>
      <c r="AU4" s="192" t="str">
        <f>IFERROR(IF(campoTab[[#This Row],[Numero de campo]]="","",HYPERLINK("#'Amostras'!A"&amp;MATCH(campoTab[[#This Row],[Numero de campo]],amostrasTab[*NUMERO DE CAMPO],0)+1,"Amostras")),"")</f>
        <v/>
      </c>
      <c r="AV4" s="192" t="str">
        <f>IFERROR(IF(campoTab[[#This Row],[Numero de campo]]="","",HYPERLINK("#'Estrutural'!A"&amp;MATCH(campoTab[[#This Row],[Numero de campo]],estrutTab[*NUMERO DE CAMPO],0)+1,"Estrutural")),"")</f>
        <v/>
      </c>
      <c r="AW4" s="192" t="str">
        <f>IFERROR(IF(campoTab[[#This Row],[Numero de campo]]="","",HYPERLINK("#'Econômica'!A"&amp;MATCH(campoTab[[#This Row],[Numero de campo]],ecoTab[*NUMERO DE CAMPO],0)+1,"Econômica")),"")</f>
        <v/>
      </c>
      <c r="AX4" s="193" t="str">
        <f>IF(campoTab[[#This Row],[Numero de campo]]="","",IF(FileExist(HYPERLINK("Fotos\"&amp;campoTab[[#This Row],[Numero de campo]]&amp;"_AF.jpg")),HYPERLINK("Fotos\"&amp;campoTab[[#This Row],[Numero de campo]]&amp;"_AF.jpg"),""))</f>
        <v/>
      </c>
      <c r="AY4" s="181"/>
    </row>
    <row r="5" spans="1:52" ht="15" customHeight="1" x14ac:dyDescent="0.25">
      <c r="A5" s="180" t="str">
        <f>IF(campoTab[[#This Row],[*PROJETO]]="","",IF(campoTab[[#This Row],[*Sigla Geólogo]]="","",IF(campoTab[[#This Row],[*Nº Ponto]]="","",CONCATENATE(campoTab[[#This Row],[C.C.]],"-",campoTab[[#This Row],[*Sigla Geólogo]],"-",TEXT(campoTab[[#This Row],[*Nº Ponto]],"0000")))))</f>
        <v/>
      </c>
      <c r="B5" s="181"/>
      <c r="C5" s="182" t="str">
        <f>IFERROR(VLOOKUP(campoTab[[#This Row],[*PROJETO]],ProjTab[#Data],MATCH("Centro de custo",ProjTab[#Headers],0),0),"")</f>
        <v/>
      </c>
      <c r="D5" s="182" t="str">
        <f>IFERROR(IF(INDEX(ProjTab[#Data],MATCH(campoTab[[#This Row],[*PROJETO]],ProjTab[],0),MATCH("SUREG",ProjTab[#Headers],0))=0,"",INDEX(ProjTab[#Data],MATCH(campoTab[[#This Row],[*PROJETO]],ProjTab[],0),MATCH("SUREG",ProjTab[#Headers],0))),"")</f>
        <v/>
      </c>
      <c r="E5" s="181"/>
      <c r="F5" s="182" t="str">
        <f>IFERROR(VLOOKUP(campoTab[[#This Row],[*Sigla Geólogo]],nomeGeoTab[#Data],MATCH("Nome",nomeGeoTab[#Headers],0),0),"")</f>
        <v/>
      </c>
      <c r="G5" s="181"/>
      <c r="H5" s="183"/>
      <c r="I5" s="182" t="str">
        <f>IFERROR(IF(INDEX(ProjTab[#Data],MATCH(campoTab[[#This Row],[*PROJETO]],ProjTab[],0),MATCH("DATUM",ProjTab[#Headers],0))=0,"",INDEX(ProjTab[#Data],MATCH(campoTab[[#This Row],[*PROJETO]],ProjTab[],0),MATCH("DATUM",ProjTab[#Headers],0))),"")</f>
        <v/>
      </c>
      <c r="J5" s="182" t="str">
        <f>IFERROR(IF(INDEX(coosisTab[#Data],MATCH(campoTab[[#This Row],[*PROJETO]],ProjTab[],0),MATCH("Metodo de Geoposicionamento",coosisTab[#Headers],0))=0,"",INDEX(coosisTab[#Data],MATCH(campoTab[[#This Row],[*PROJETO]],ProjTab[],0),MATCH("Metodo de Geoposicionamento",coosisTab[#Headers],0))),"")</f>
        <v/>
      </c>
      <c r="K5" s="184" t="str">
        <f>IFERROR(IF(INDEX(coosisTab[#Data],MATCH(campoTab[[#This Row],[*PROJETO]],ProjTab[],0),MATCH("Erro associado",coosisTab[#Headers],0))=0,"",INDEX(coosisTab[#Data],MATCH(campoTab[[#This Row],[*PROJETO]],ProjTab[],0),MATCH("Erro associado",coosisTab[#Headers],0))),"")</f>
        <v/>
      </c>
      <c r="L5" s="185"/>
      <c r="M5" s="185"/>
      <c r="N5" s="186"/>
      <c r="O5" s="187"/>
      <c r="P5" s="181" t="str">
        <f>IFERROR(FindBaseCart(campoTab[[#This Row],[*Latitude]],campoTab[[#This Row],[*Longitude]],campoTab[[#This Row],[ESCALA]]),"")</f>
        <v/>
      </c>
      <c r="Q5" s="185" t="str">
        <f>""</f>
        <v/>
      </c>
      <c r="R5" s="182" t="str">
        <f>IFERROR(VLOOKUP(campoTab[[#This Row],[*Municipio]],municipiosTab[#Data],MATCH("UF",municipiosTab[#Headers],0),0),"")</f>
        <v/>
      </c>
      <c r="S5" s="188"/>
      <c r="T5" s="181"/>
      <c r="U5" s="181"/>
      <c r="V5" s="181"/>
      <c r="W5" s="182" t="str">
        <f>IFERROR(IF(VLOOKUP(campoTab[[#This Row],[Numero de campo]],LitoTab[#Data],MATCH("*Litologia",LitoTab[#Headers],0),0)=0,"",VLOOKUP(campoTab[[#This Row],[Numero de campo]],LitoTab[#Data],MATCH("*Litologia",LitoTab[#Headers],0),0)),"")</f>
        <v/>
      </c>
      <c r="X5" s="182" t="str">
        <f t="array" ref="X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IFERROR(IF(VLOOKUP(campoTab[[#This Row],[Numero de campo]],LitoTab[#Data],MATCH("*% da Rocha",LitoTab[#Headers],0),0)="","",VLOOKUP(campoTab[[#This Row],[Numero de campo]],LitoTab[#Data],MATCH("*% da Rocha",LitoTab[#Headers],0),0)),"")</f>
        <v/>
      </c>
      <c r="Z5" s="182" t="str">
        <f>IFERROR(IF(VLOOKUP(campoTab[[#This Row],[Numero de campo]],LitoTab[#Data],MATCH("Grau de Intemperismo",LitoTab[#Headers],0),0)="","",VLOOKUP(campoTab[[#This Row],[Numero de campo]],LitoTab[#Data],MATCH("Grau de Intemperismo",LitoTab[#Headers],0),0)),"")</f>
        <v/>
      </c>
      <c r="AA5" s="182" t="str">
        <f>IFERROR(IF(VLOOKUP(campoTab[[#This Row],[Numero de campo]],LitoTab[#Data],MATCH("Índice de Cor",LitoTab[#Headers],0),0)="","",VLOOKUP(campoTab[[#This Row],[Numero de campo]],LitoTab[#Data],MATCH("Índice de Cor",LitoTab[#Headers],0),0)),"")</f>
        <v/>
      </c>
      <c r="AB5" s="182" t="str">
        <f>IFERROR(IF(VLOOKUP(campoTab[[#This Row],[Numero de campo]],LitoTab[#Data],MATCH("*Classe Litotipo",LitoTab[#Headers],0),0)="","",VLOOKUP(campoTab[[#This Row],[Numero de campo]],LitoTab[#Data],MATCH("*Classe Litotipo",LitoTab[#Headers],0),0)),"")</f>
        <v/>
      </c>
      <c r="AC5" s="182" t="str">
        <f>IFERROR(VLOOKUP(campoTab[[#This Row],[Classe litotipo principal]],classlitoTab[#Data],2),"")</f>
        <v/>
      </c>
      <c r="AD5" s="182" t="str">
        <f>IFERROR(IF(VLOOKUP(campoTab[[#This Row],[Numero de campo]],LitoTab[#Data],MATCH("Textura 1",LitoTab[#Headers],0),0)="","",VLOOKUP(campoTab[[#This Row],[Numero de campo]],LitoTab[#Data],MATCH("Textura 1",LitoTab[#Headers],0),0)),"")</f>
        <v/>
      </c>
      <c r="AE5" s="182" t="str">
        <f>IFERROR(IF(VLOOKUP(campoTab[[#This Row],[Numero de campo]],LitoTab[#Data],MATCH("Granulação",LitoTab[#Headers],0),0)="","",VLOOKUP(campoTab[[#This Row],[Numero de campo]],LitoTab[#Data],MATCH("Granulação",LitoTab[#Headers],0),0)),"")</f>
        <v/>
      </c>
      <c r="AF5" s="182" t="str">
        <f>IFERROR(IF(VLOOKUP(campoTab[[#This Row],[Numero de campo]],estrutTab[#Data],MATCH("*Tipo Estrutura",estrutTab[#Headers],0),0)=0,"",VLOOKUP(campoTab[[#This Row],[Numero de campo]],estrutTab[#Data],MATCH("*Tipo Estrutura",estrutTab[#Headers],0),0)),"")</f>
        <v/>
      </c>
      <c r="AG5" s="182" t="str">
        <f>IFERROR(IF(VLOOKUP(campoTab[[#This Row],[Numero de campo]],estrutTab[#Data],MATCH("Direção de Mergulho",estrutTab[#Headers],0),0)=0,"",VLOOKUP(campoTab[[#This Row],[Numero de campo]],estrutTab[#Data],MATCH("Direção de Mergulho",estrutTab[#Headers],0),0)),"")</f>
        <v/>
      </c>
      <c r="AH5" s="182" t="str">
        <f>IFERROR(IF(VLOOKUP(campoTab[[#This Row],[Numero de campo]],estrutTab[#Data],MATCH("Mergulho",estrutTab[#Headers],0),0)=0,"",VLOOKUP(campoTab[[#This Row],[Numero de campo]],estrutTab[#Data],MATCH("Mergulho",estrutTab[#Headers],0),0)),"")</f>
        <v/>
      </c>
      <c r="AI5" s="182" t="str">
        <f>IFERROR(IF(VLOOKUP(campoTab[[#This Row],[Numero de campo]],LitoTab[#Data],MATCH("Unidade Estratigrafica",LitoTab[#Headers],0),0)=0,"",VLOOKUP(campoTab[[#This Row],[Numero de campo]],LitoTab[#Data],MATCH("Unidade Estratigrafica",LitoTab[#Headers],0),0)),"")</f>
        <v/>
      </c>
      <c r="AJ5" s="189" t="str">
        <f>IFERROR(IF(VLOOKUP(campoTab[[#This Row],[Numero de campo]],LitoTab[#Data],MATCH("Codigo Estratigrafico",LitoTab[#Headers],0),0)=0,"",VLOOKUP(campoTab[[#This Row],[Numero de campo]],LitoTab[#Data],MATCH("Codigo Estratigrafico",LitoTab[#Headers],0),0)),"")</f>
        <v/>
      </c>
      <c r="AK5" s="182" t="str">
        <f t="array" ref="AK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ref="AL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ref="AM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ref="AN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ref="AO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ref="AP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ref="AQ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IF(campoTab[[#This Row],[Numero de campo]]="","",COUNTIF(ncampoA,campoTab[[#This Row],[Numero de campo]]))</f>
        <v/>
      </c>
      <c r="AT5" s="192" t="str">
        <f>IFERROR(IF(campoTab[[#This Row],[Numero de campo]]="","",HYPERLINK("#'Litologia'!A"&amp;MATCH(campoTab[[#This Row],[Numero de campo]],LitoTab[*NUMERO DE CAMPO],0)+1,"Litologia")),"")</f>
        <v/>
      </c>
      <c r="AU5" s="192" t="str">
        <f>IFERROR(IF(campoTab[[#This Row],[Numero de campo]]="","",HYPERLINK("#'Amostras'!A"&amp;MATCH(campoTab[[#This Row],[Numero de campo]],amostrasTab[*NUMERO DE CAMPO],0)+1,"Amostras")),"")</f>
        <v/>
      </c>
      <c r="AV5" s="192" t="str">
        <f>IFERROR(IF(campoTab[[#This Row],[Numero de campo]]="","",HYPERLINK("#'Estrutural'!A"&amp;MATCH(campoTab[[#This Row],[Numero de campo]],estrutTab[*NUMERO DE CAMPO],0)+1,"Estrutural")),"")</f>
        <v/>
      </c>
      <c r="AW5" s="192" t="str">
        <f>IFERROR(IF(campoTab[[#This Row],[Numero de campo]]="","",HYPERLINK("#'Econômica'!A"&amp;MATCH(campoTab[[#This Row],[Numero de campo]],ecoTab[*NUMERO DE CAMPO],0)+1,"Econômica")),"")</f>
        <v/>
      </c>
      <c r="AX5" s="193" t="str">
        <f>IF(campoTab[[#This Row],[Numero de campo]]="","",IF(FileExist(HYPERLINK("Fotos\"&amp;campoTab[[#This Row],[Numero de campo]]&amp;"_AF.jpg")),HYPERLINK("Fotos\"&amp;campoTab[[#This Row],[Numero de campo]]&amp;"_AF.jpg"),""))</f>
        <v/>
      </c>
      <c r="AY5" s="181"/>
    </row>
    <row r="6" spans="1:52" ht="15" customHeight="1" x14ac:dyDescent="0.25">
      <c r="A6" s="180" t="str">
        <f>IF(campoTab[[#This Row],[*PROJETO]]="","",IF(campoTab[[#This Row],[*Sigla Geólogo]]="","",IF(campoTab[[#This Row],[*Nº Ponto]]="","",CONCATENATE(campoTab[[#This Row],[C.C.]],"-",campoTab[[#This Row],[*Sigla Geólogo]],"-",TEXT(campoTab[[#This Row],[*Nº Ponto]],"0000")))))</f>
        <v/>
      </c>
      <c r="B6" s="181"/>
      <c r="C6" s="182" t="str">
        <f>IFERROR(VLOOKUP(campoTab[[#This Row],[*PROJETO]],ProjTab[#Data],MATCH("Centro de custo",ProjTab[#Headers],0),0),"")</f>
        <v/>
      </c>
      <c r="D6" s="182" t="str">
        <f>IFERROR(IF(INDEX(ProjTab[#Data],MATCH(campoTab[[#This Row],[*PROJETO]],ProjTab[],0),MATCH("SUREG",ProjTab[#Headers],0))=0,"",INDEX(ProjTab[#Data],MATCH(campoTab[[#This Row],[*PROJETO]],ProjTab[],0),MATCH("SUREG",ProjTab[#Headers],0))),"")</f>
        <v/>
      </c>
      <c r="E6" s="181"/>
      <c r="F6" s="182" t="str">
        <f>IFERROR(VLOOKUP(campoTab[[#This Row],[*Sigla Geólogo]],nomeGeoTab[#Data],MATCH("Nome",nomeGeoTab[#Headers],0),0),"")</f>
        <v/>
      </c>
      <c r="G6" s="181"/>
      <c r="H6" s="183"/>
      <c r="I6" s="182" t="str">
        <f>IFERROR(IF(INDEX(ProjTab[#Data],MATCH(campoTab[[#This Row],[*PROJETO]],ProjTab[],0),MATCH("DATUM",ProjTab[#Headers],0))=0,"",INDEX(ProjTab[#Data],MATCH(campoTab[[#This Row],[*PROJETO]],ProjTab[],0),MATCH("DATUM",ProjTab[#Headers],0))),"")</f>
        <v/>
      </c>
      <c r="J6" s="182" t="str">
        <f>IFERROR(IF(INDEX(coosisTab[#Data],MATCH(campoTab[[#This Row],[*PROJETO]],ProjTab[],0),MATCH("Metodo de Geoposicionamento",coosisTab[#Headers],0))=0,"",INDEX(coosisTab[#Data],MATCH(campoTab[[#This Row],[*PROJETO]],ProjTab[],0),MATCH("Metodo de Geoposicionamento",coosisTab[#Headers],0))),"")</f>
        <v/>
      </c>
      <c r="K6" s="184" t="str">
        <f>IFERROR(IF(INDEX(coosisTab[#Data],MATCH(campoTab[[#This Row],[*PROJETO]],ProjTab[],0),MATCH("Erro associado",coosisTab[#Headers],0))=0,"",INDEX(coosisTab[#Data],MATCH(campoTab[[#This Row],[*PROJETO]],ProjTab[],0),MATCH("Erro associado",coosisTab[#Headers],0))),"")</f>
        <v/>
      </c>
      <c r="L6" s="185"/>
      <c r="M6" s="185"/>
      <c r="N6" s="186"/>
      <c r="O6" s="187"/>
      <c r="P6" s="181" t="str">
        <f>IFERROR(FindBaseCart(campoTab[[#This Row],[*Latitude]],campoTab[[#This Row],[*Longitude]],campoTab[[#This Row],[ESCALA]]),"")</f>
        <v/>
      </c>
      <c r="Q6" s="185" t="str">
        <f>""</f>
        <v/>
      </c>
      <c r="R6" s="182" t="str">
        <f>IFERROR(VLOOKUP(campoTab[[#This Row],[*Municipio]],municipiosTab[#Data],MATCH("UF",municipiosTab[#Headers],0),0),"")</f>
        <v/>
      </c>
      <c r="S6" s="188"/>
      <c r="T6" s="181"/>
      <c r="U6" s="181"/>
      <c r="V6" s="181"/>
      <c r="W6" s="182" t="str">
        <f>IFERROR(IF(VLOOKUP(campoTab[[#This Row],[Numero de campo]],LitoTab[#Data],MATCH("*Litologia",LitoTab[#Headers],0),0)=0,"",VLOOKUP(campoTab[[#This Row],[Numero de campo]],LitoTab[#Data],MATCH("*Litologia",LitoTab[#Headers],0),0)),"")</f>
        <v/>
      </c>
      <c r="X6" s="182" t="str">
        <f t="array" ref="X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IFERROR(IF(VLOOKUP(campoTab[[#This Row],[Numero de campo]],LitoTab[#Data],MATCH("*% da Rocha",LitoTab[#Headers],0),0)="","",VLOOKUP(campoTab[[#This Row],[Numero de campo]],LitoTab[#Data],MATCH("*% da Rocha",LitoTab[#Headers],0),0)),"")</f>
        <v/>
      </c>
      <c r="Z6" s="182" t="str">
        <f>IFERROR(IF(VLOOKUP(campoTab[[#This Row],[Numero de campo]],LitoTab[#Data],MATCH("Grau de Intemperismo",LitoTab[#Headers],0),0)="","",VLOOKUP(campoTab[[#This Row],[Numero de campo]],LitoTab[#Data],MATCH("Grau de Intemperismo",LitoTab[#Headers],0),0)),"")</f>
        <v/>
      </c>
      <c r="AA6" s="182" t="str">
        <f>IFERROR(IF(VLOOKUP(campoTab[[#This Row],[Numero de campo]],LitoTab[#Data],MATCH("Índice de Cor",LitoTab[#Headers],0),0)="","",VLOOKUP(campoTab[[#This Row],[Numero de campo]],LitoTab[#Data],MATCH("Índice de Cor",LitoTab[#Headers],0),0)),"")</f>
        <v/>
      </c>
      <c r="AB6" s="182" t="str">
        <f>IFERROR(IF(VLOOKUP(campoTab[[#This Row],[Numero de campo]],LitoTab[#Data],MATCH("*Classe Litotipo",LitoTab[#Headers],0),0)="","",VLOOKUP(campoTab[[#This Row],[Numero de campo]],LitoTab[#Data],MATCH("*Classe Litotipo",LitoTab[#Headers],0),0)),"")</f>
        <v/>
      </c>
      <c r="AC6" s="182" t="str">
        <f>IFERROR(VLOOKUP(campoTab[[#This Row],[Classe litotipo principal]],classlitoTab[#Data],2),"")</f>
        <v/>
      </c>
      <c r="AD6" s="182" t="str">
        <f>IFERROR(IF(VLOOKUP(campoTab[[#This Row],[Numero de campo]],LitoTab[#Data],MATCH("Textura 1",LitoTab[#Headers],0),0)="","",VLOOKUP(campoTab[[#This Row],[Numero de campo]],LitoTab[#Data],MATCH("Textura 1",LitoTab[#Headers],0),0)),"")</f>
        <v/>
      </c>
      <c r="AE6" s="182" t="str">
        <f>IFERROR(IF(VLOOKUP(campoTab[[#This Row],[Numero de campo]],LitoTab[#Data],MATCH("Granulação",LitoTab[#Headers],0),0)="","",VLOOKUP(campoTab[[#This Row],[Numero de campo]],LitoTab[#Data],MATCH("Granulação",LitoTab[#Headers],0),0)),"")</f>
        <v/>
      </c>
      <c r="AF6" s="182" t="str">
        <f>IFERROR(IF(VLOOKUP(campoTab[[#This Row],[Numero de campo]],estrutTab[#Data],MATCH("*Tipo Estrutura",estrutTab[#Headers],0),0)=0,"",VLOOKUP(campoTab[[#This Row],[Numero de campo]],estrutTab[#Data],MATCH("*Tipo Estrutura",estrutTab[#Headers],0),0)),"")</f>
        <v/>
      </c>
      <c r="AG6" s="182" t="str">
        <f>IFERROR(IF(VLOOKUP(campoTab[[#This Row],[Numero de campo]],estrutTab[#Data],MATCH("Direção de Mergulho",estrutTab[#Headers],0),0)=0,"",VLOOKUP(campoTab[[#This Row],[Numero de campo]],estrutTab[#Data],MATCH("Direção de Mergulho",estrutTab[#Headers],0),0)),"")</f>
        <v/>
      </c>
      <c r="AH6" s="182" t="str">
        <f>IFERROR(IF(VLOOKUP(campoTab[[#This Row],[Numero de campo]],estrutTab[#Data],MATCH("Mergulho",estrutTab[#Headers],0),0)=0,"",VLOOKUP(campoTab[[#This Row],[Numero de campo]],estrutTab[#Data],MATCH("Mergulho",estrutTab[#Headers],0),0)),"")</f>
        <v/>
      </c>
      <c r="AI6" s="182" t="str">
        <f>IFERROR(IF(VLOOKUP(campoTab[[#This Row],[Numero de campo]],LitoTab[#Data],MATCH("Unidade Estratigrafica",LitoTab[#Headers],0),0)=0,"",VLOOKUP(campoTab[[#This Row],[Numero de campo]],LitoTab[#Data],MATCH("Unidade Estratigrafica",LitoTab[#Headers],0),0)),"")</f>
        <v/>
      </c>
      <c r="AJ6" s="189" t="str">
        <f>IFERROR(IF(VLOOKUP(campoTab[[#This Row],[Numero de campo]],LitoTab[#Data],MATCH("Codigo Estratigrafico",LitoTab[#Headers],0),0)=0,"",VLOOKUP(campoTab[[#This Row],[Numero de campo]],LitoTab[#Data],MATCH("Codigo Estratigrafico",LitoTab[#Headers],0),0)),"")</f>
        <v/>
      </c>
      <c r="AK6" s="182" t="str">
        <f t="array" ref="AK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ref="AL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ref="AM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ref="AN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ref="AO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ref="AP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ref="AQ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IF(campoTab[[#This Row],[Numero de campo]]="","",COUNTIF(ncampoA,campoTab[[#This Row],[Numero de campo]]))</f>
        <v/>
      </c>
      <c r="AT6" s="192" t="str">
        <f>IFERROR(IF(campoTab[[#This Row],[Numero de campo]]="","",HYPERLINK("#'Litologia'!A"&amp;MATCH(campoTab[[#This Row],[Numero de campo]],LitoTab[*NUMERO DE CAMPO],0)+1,"Litologia")),"")</f>
        <v/>
      </c>
      <c r="AU6" s="192" t="str">
        <f>IFERROR(IF(campoTab[[#This Row],[Numero de campo]]="","",HYPERLINK("#'Amostras'!A"&amp;MATCH(campoTab[[#This Row],[Numero de campo]],amostrasTab[*NUMERO DE CAMPO],0)+1,"Amostras")),"")</f>
        <v/>
      </c>
      <c r="AV6" s="192" t="str">
        <f>IFERROR(IF(campoTab[[#This Row],[Numero de campo]]="","",HYPERLINK("#'Estrutural'!A"&amp;MATCH(campoTab[[#This Row],[Numero de campo]],estrutTab[*NUMERO DE CAMPO],0)+1,"Estrutural")),"")</f>
        <v/>
      </c>
      <c r="AW6" s="192" t="str">
        <f>IFERROR(IF(campoTab[[#This Row],[Numero de campo]]="","",HYPERLINK("#'Econômica'!A"&amp;MATCH(campoTab[[#This Row],[Numero de campo]],ecoTab[*NUMERO DE CAMPO],0)+1,"Econômica")),"")</f>
        <v/>
      </c>
      <c r="AX6" s="193" t="str">
        <f>IF(campoTab[[#This Row],[Numero de campo]]="","",IF(FileExist(HYPERLINK("Fotos\"&amp;campoTab[[#This Row],[Numero de campo]]&amp;"_AF.jpg")),HYPERLINK("Fotos\"&amp;campoTab[[#This Row],[Numero de campo]]&amp;"_AF.jpg"),""))</f>
        <v/>
      </c>
      <c r="AY6" s="181"/>
    </row>
    <row r="7" spans="1:52" ht="15" customHeight="1" x14ac:dyDescent="0.25">
      <c r="A7" s="180" t="str">
        <f>IF(campoTab[[#This Row],[*PROJETO]]="","",IF(campoTab[[#This Row],[*Sigla Geólogo]]="","",IF(campoTab[[#This Row],[*Nº Ponto]]="","",CONCATENATE(campoTab[[#This Row],[C.C.]],"-",campoTab[[#This Row],[*Sigla Geólogo]],"-",TEXT(campoTab[[#This Row],[*Nº Ponto]],"0000")))))</f>
        <v/>
      </c>
      <c r="B7" s="181"/>
      <c r="C7" s="182" t="str">
        <f>IFERROR(VLOOKUP(campoTab[[#This Row],[*PROJETO]],ProjTab[#Data],MATCH("Centro de custo",ProjTab[#Headers],0),0),"")</f>
        <v/>
      </c>
      <c r="D7" s="182" t="str">
        <f>IFERROR(IF(INDEX(ProjTab[#Data],MATCH(campoTab[[#This Row],[*PROJETO]],ProjTab[],0),MATCH("SUREG",ProjTab[#Headers],0))=0,"",INDEX(ProjTab[#Data],MATCH(campoTab[[#This Row],[*PROJETO]],ProjTab[],0),MATCH("SUREG",ProjTab[#Headers],0))),"")</f>
        <v/>
      </c>
      <c r="E7" s="181"/>
      <c r="F7" s="182" t="str">
        <f>IFERROR(VLOOKUP(campoTab[[#This Row],[*Sigla Geólogo]],nomeGeoTab[#Data],MATCH("Nome",nomeGeoTab[#Headers],0),0),"")</f>
        <v/>
      </c>
      <c r="G7" s="181"/>
      <c r="H7" s="183"/>
      <c r="I7" s="182" t="str">
        <f>IFERROR(IF(INDEX(ProjTab[#Data],MATCH(campoTab[[#This Row],[*PROJETO]],ProjTab[],0),MATCH("DATUM",ProjTab[#Headers],0))=0,"",INDEX(ProjTab[#Data],MATCH(campoTab[[#This Row],[*PROJETO]],ProjTab[],0),MATCH("DATUM",ProjTab[#Headers],0))),"")</f>
        <v/>
      </c>
      <c r="J7" s="182" t="str">
        <f>IFERROR(IF(INDEX(coosisTab[#Data],MATCH(campoTab[[#This Row],[*PROJETO]],ProjTab[],0),MATCH("Metodo de Geoposicionamento",coosisTab[#Headers],0))=0,"",INDEX(coosisTab[#Data],MATCH(campoTab[[#This Row],[*PROJETO]],ProjTab[],0),MATCH("Metodo de Geoposicionamento",coosisTab[#Headers],0))),"")</f>
        <v/>
      </c>
      <c r="K7" s="184" t="str">
        <f>IFERROR(IF(INDEX(coosisTab[#Data],MATCH(campoTab[[#This Row],[*PROJETO]],ProjTab[],0),MATCH("Erro associado",coosisTab[#Headers],0))=0,"",INDEX(coosisTab[#Data],MATCH(campoTab[[#This Row],[*PROJETO]],ProjTab[],0),MATCH("Erro associado",coosisTab[#Headers],0))),"")</f>
        <v/>
      </c>
      <c r="L7" s="185"/>
      <c r="M7" s="185"/>
      <c r="N7" s="186"/>
      <c r="O7" s="187"/>
      <c r="P7" s="181" t="str">
        <f>IFERROR(FindBaseCart(campoTab[[#This Row],[*Latitude]],campoTab[[#This Row],[*Longitude]],campoTab[[#This Row],[ESCALA]]),"")</f>
        <v/>
      </c>
      <c r="Q7" s="185" t="str">
        <f>""</f>
        <v/>
      </c>
      <c r="R7" s="182" t="str">
        <f>IFERROR(VLOOKUP(campoTab[[#This Row],[*Municipio]],municipiosTab[#Data],MATCH("UF",municipiosTab[#Headers],0),0),"")</f>
        <v/>
      </c>
      <c r="S7" s="188"/>
      <c r="T7" s="181"/>
      <c r="U7" s="181"/>
      <c r="V7" s="181"/>
      <c r="W7" s="182" t="str">
        <f>IFERROR(IF(VLOOKUP(campoTab[[#This Row],[Numero de campo]],LitoTab[#Data],MATCH("*Litologia",LitoTab[#Headers],0),0)=0,"",VLOOKUP(campoTab[[#This Row],[Numero de campo]],LitoTab[#Data],MATCH("*Litologia",LitoTab[#Headers],0),0)),"")</f>
        <v/>
      </c>
      <c r="X7" s="182" t="str">
        <f t="array" ref="X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IFERROR(IF(VLOOKUP(campoTab[[#This Row],[Numero de campo]],LitoTab[#Data],MATCH("*% da Rocha",LitoTab[#Headers],0),0)="","",VLOOKUP(campoTab[[#This Row],[Numero de campo]],LitoTab[#Data],MATCH("*% da Rocha",LitoTab[#Headers],0),0)),"")</f>
        <v/>
      </c>
      <c r="Z7" s="182" t="str">
        <f>IFERROR(IF(VLOOKUP(campoTab[[#This Row],[Numero de campo]],LitoTab[#Data],MATCH("Grau de Intemperismo",LitoTab[#Headers],0),0)="","",VLOOKUP(campoTab[[#This Row],[Numero de campo]],LitoTab[#Data],MATCH("Grau de Intemperismo",LitoTab[#Headers],0),0)),"")</f>
        <v/>
      </c>
      <c r="AA7" s="182" t="str">
        <f>IFERROR(IF(VLOOKUP(campoTab[[#This Row],[Numero de campo]],LitoTab[#Data],MATCH("Índice de Cor",LitoTab[#Headers],0),0)="","",VLOOKUP(campoTab[[#This Row],[Numero de campo]],LitoTab[#Data],MATCH("Índice de Cor",LitoTab[#Headers],0),0)),"")</f>
        <v/>
      </c>
      <c r="AB7" s="182" t="str">
        <f>IFERROR(IF(VLOOKUP(campoTab[[#This Row],[Numero de campo]],LitoTab[#Data],MATCH("*Classe Litotipo",LitoTab[#Headers],0),0)="","",VLOOKUP(campoTab[[#This Row],[Numero de campo]],LitoTab[#Data],MATCH("*Classe Litotipo",LitoTab[#Headers],0),0)),"")</f>
        <v/>
      </c>
      <c r="AC7" s="182" t="str">
        <f>IFERROR(VLOOKUP(campoTab[[#This Row],[Classe litotipo principal]],classlitoTab[#Data],2),"")</f>
        <v/>
      </c>
      <c r="AD7" s="182" t="str">
        <f>IFERROR(IF(VLOOKUP(campoTab[[#This Row],[Numero de campo]],LitoTab[#Data],MATCH("Textura 1",LitoTab[#Headers],0),0)="","",VLOOKUP(campoTab[[#This Row],[Numero de campo]],LitoTab[#Data],MATCH("Textura 1",LitoTab[#Headers],0),0)),"")</f>
        <v/>
      </c>
      <c r="AE7" s="182" t="str">
        <f>IFERROR(IF(VLOOKUP(campoTab[[#This Row],[Numero de campo]],LitoTab[#Data],MATCH("Granulação",LitoTab[#Headers],0),0)="","",VLOOKUP(campoTab[[#This Row],[Numero de campo]],LitoTab[#Data],MATCH("Granulação",LitoTab[#Headers],0),0)),"")</f>
        <v/>
      </c>
      <c r="AF7" s="182" t="str">
        <f>IFERROR(IF(VLOOKUP(campoTab[[#This Row],[Numero de campo]],estrutTab[#Data],MATCH("*Tipo Estrutura",estrutTab[#Headers],0),0)=0,"",VLOOKUP(campoTab[[#This Row],[Numero de campo]],estrutTab[#Data],MATCH("*Tipo Estrutura",estrutTab[#Headers],0),0)),"")</f>
        <v/>
      </c>
      <c r="AG7" s="182" t="str">
        <f>IFERROR(IF(VLOOKUP(campoTab[[#This Row],[Numero de campo]],estrutTab[#Data],MATCH("Direção de Mergulho",estrutTab[#Headers],0),0)=0,"",VLOOKUP(campoTab[[#This Row],[Numero de campo]],estrutTab[#Data],MATCH("Direção de Mergulho",estrutTab[#Headers],0),0)),"")</f>
        <v/>
      </c>
      <c r="AH7" s="182" t="str">
        <f>IFERROR(IF(VLOOKUP(campoTab[[#This Row],[Numero de campo]],estrutTab[#Data],MATCH("Mergulho",estrutTab[#Headers],0),0)=0,"",VLOOKUP(campoTab[[#This Row],[Numero de campo]],estrutTab[#Data],MATCH("Mergulho",estrutTab[#Headers],0),0)),"")</f>
        <v/>
      </c>
      <c r="AI7" s="182" t="str">
        <f>IFERROR(IF(VLOOKUP(campoTab[[#This Row],[Numero de campo]],LitoTab[#Data],MATCH("Unidade Estratigrafica",LitoTab[#Headers],0),0)=0,"",VLOOKUP(campoTab[[#This Row],[Numero de campo]],LitoTab[#Data],MATCH("Unidade Estratigrafica",LitoTab[#Headers],0),0)),"")</f>
        <v/>
      </c>
      <c r="AJ7" s="189" t="str">
        <f>IFERROR(IF(VLOOKUP(campoTab[[#This Row],[Numero de campo]],LitoTab[#Data],MATCH("Codigo Estratigrafico",LitoTab[#Headers],0),0)=0,"",VLOOKUP(campoTab[[#This Row],[Numero de campo]],LitoTab[#Data],MATCH("Codigo Estratigrafico",LitoTab[#Headers],0),0)),"")</f>
        <v/>
      </c>
      <c r="AK7" s="182" t="str">
        <f t="array" ref="AK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ref="AL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ref="AM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ref="AN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ref="AO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ref="AP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ref="AQ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IF(campoTab[[#This Row],[Numero de campo]]="","",COUNTIF(ncampoA,campoTab[[#This Row],[Numero de campo]]))</f>
        <v/>
      </c>
      <c r="AT7" s="192" t="str">
        <f>IFERROR(IF(campoTab[[#This Row],[Numero de campo]]="","",HYPERLINK("#'Litologia'!A"&amp;MATCH(campoTab[[#This Row],[Numero de campo]],LitoTab[*NUMERO DE CAMPO],0)+1,"Litologia")),"")</f>
        <v/>
      </c>
      <c r="AU7" s="192" t="str">
        <f>IFERROR(IF(campoTab[[#This Row],[Numero de campo]]="","",HYPERLINK("#'Amostras'!A"&amp;MATCH(campoTab[[#This Row],[Numero de campo]],amostrasTab[*NUMERO DE CAMPO],0)+1,"Amostras")),"")</f>
        <v/>
      </c>
      <c r="AV7" s="192" t="str">
        <f>IFERROR(IF(campoTab[[#This Row],[Numero de campo]]="","",HYPERLINK("#'Estrutural'!A"&amp;MATCH(campoTab[[#This Row],[Numero de campo]],estrutTab[*NUMERO DE CAMPO],0)+1,"Estrutural")),"")</f>
        <v/>
      </c>
      <c r="AW7" s="192" t="str">
        <f>IFERROR(IF(campoTab[[#This Row],[Numero de campo]]="","",HYPERLINK("#'Econômica'!A"&amp;MATCH(campoTab[[#This Row],[Numero de campo]],ecoTab[*NUMERO DE CAMPO],0)+1,"Econômica")),"")</f>
        <v/>
      </c>
      <c r="AX7" s="193" t="str">
        <f>IF(campoTab[[#This Row],[Numero de campo]]="","",IF(FileExist(HYPERLINK("Fotos\"&amp;campoTab[[#This Row],[Numero de campo]]&amp;"_AF.jpg")),HYPERLINK("Fotos\"&amp;campoTab[[#This Row],[Numero de campo]]&amp;"_AF.jpg"),""))</f>
        <v/>
      </c>
      <c r="AY7" s="181"/>
    </row>
    <row r="8" spans="1:52" ht="15" customHeight="1" x14ac:dyDescent="0.25">
      <c r="A8" s="180" t="str">
        <f>IF(campoTab[[#This Row],[*PROJETO]]="","",IF(campoTab[[#This Row],[*Sigla Geólogo]]="","",IF(campoTab[[#This Row],[*Nº Ponto]]="","",CONCATENATE(campoTab[[#This Row],[C.C.]],"-",campoTab[[#This Row],[*Sigla Geólogo]],"-",TEXT(campoTab[[#This Row],[*Nº Ponto]],"0000")))))</f>
        <v/>
      </c>
      <c r="B8" s="181"/>
      <c r="C8" s="182" t="str">
        <f>IFERROR(VLOOKUP(campoTab[[#This Row],[*PROJETO]],ProjTab[#Data],MATCH("Centro de custo",ProjTab[#Headers],0),0),"")</f>
        <v/>
      </c>
      <c r="D8" s="182" t="str">
        <f>IFERROR(IF(INDEX(ProjTab[#Data],MATCH(campoTab[[#This Row],[*PROJETO]],ProjTab[],0),MATCH("SUREG",ProjTab[#Headers],0))=0,"",INDEX(ProjTab[#Data],MATCH(campoTab[[#This Row],[*PROJETO]],ProjTab[],0),MATCH("SUREG",ProjTab[#Headers],0))),"")</f>
        <v/>
      </c>
      <c r="E8" s="181"/>
      <c r="F8" s="182" t="str">
        <f>IFERROR(VLOOKUP(campoTab[[#This Row],[*Sigla Geólogo]],nomeGeoTab[#Data],MATCH("Nome",nomeGeoTab[#Headers],0),0),"")</f>
        <v/>
      </c>
      <c r="G8" s="181"/>
      <c r="H8" s="183"/>
      <c r="I8" s="182" t="str">
        <f>IFERROR(IF(INDEX(ProjTab[#Data],MATCH(campoTab[[#This Row],[*PROJETO]],ProjTab[],0),MATCH("DATUM",ProjTab[#Headers],0))=0,"",INDEX(ProjTab[#Data],MATCH(campoTab[[#This Row],[*PROJETO]],ProjTab[],0),MATCH("DATUM",ProjTab[#Headers],0))),"")</f>
        <v/>
      </c>
      <c r="J8" s="182" t="str">
        <f>IFERROR(IF(INDEX(coosisTab[#Data],MATCH(campoTab[[#This Row],[*PROJETO]],ProjTab[],0),MATCH("Metodo de Geoposicionamento",coosisTab[#Headers],0))=0,"",INDEX(coosisTab[#Data],MATCH(campoTab[[#This Row],[*PROJETO]],ProjTab[],0),MATCH("Metodo de Geoposicionamento",coosisTab[#Headers],0))),"")</f>
        <v/>
      </c>
      <c r="K8" s="184" t="str">
        <f>IFERROR(IF(INDEX(coosisTab[#Data],MATCH(campoTab[[#This Row],[*PROJETO]],ProjTab[],0),MATCH("Erro associado",coosisTab[#Headers],0))=0,"",INDEX(coosisTab[#Data],MATCH(campoTab[[#This Row],[*PROJETO]],ProjTab[],0),MATCH("Erro associado",coosisTab[#Headers],0))),"")</f>
        <v/>
      </c>
      <c r="L8" s="185"/>
      <c r="M8" s="185"/>
      <c r="N8" s="186"/>
      <c r="O8" s="187"/>
      <c r="P8" s="181" t="str">
        <f>IFERROR(FindBaseCart(campoTab[[#This Row],[*Latitude]],campoTab[[#This Row],[*Longitude]],campoTab[[#This Row],[ESCALA]]),"")</f>
        <v/>
      </c>
      <c r="Q8" s="185" t="str">
        <f>""</f>
        <v/>
      </c>
      <c r="R8" s="182" t="str">
        <f>IFERROR(VLOOKUP(campoTab[[#This Row],[*Municipio]],municipiosTab[#Data],MATCH("UF",municipiosTab[#Headers],0),0),"")</f>
        <v/>
      </c>
      <c r="S8" s="188"/>
      <c r="T8" s="181"/>
      <c r="U8" s="181"/>
      <c r="V8" s="181"/>
      <c r="W8" s="182" t="str">
        <f>IFERROR(IF(VLOOKUP(campoTab[[#This Row],[Numero de campo]],LitoTab[#Data],MATCH("*Litologia",LitoTab[#Headers],0),0)=0,"",VLOOKUP(campoTab[[#This Row],[Numero de campo]],LitoTab[#Data],MATCH("*Litologia",LitoTab[#Headers],0),0)),"")</f>
        <v/>
      </c>
      <c r="X8" s="182" t="str">
        <f t="array" ref="X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IFERROR(IF(VLOOKUP(campoTab[[#This Row],[Numero de campo]],LitoTab[#Data],MATCH("*% da Rocha",LitoTab[#Headers],0),0)="","",VLOOKUP(campoTab[[#This Row],[Numero de campo]],LitoTab[#Data],MATCH("*% da Rocha",LitoTab[#Headers],0),0)),"")</f>
        <v/>
      </c>
      <c r="Z8" s="182" t="str">
        <f>IFERROR(IF(VLOOKUP(campoTab[[#This Row],[Numero de campo]],LitoTab[#Data],MATCH("Grau de Intemperismo",LitoTab[#Headers],0),0)="","",VLOOKUP(campoTab[[#This Row],[Numero de campo]],LitoTab[#Data],MATCH("Grau de Intemperismo",LitoTab[#Headers],0),0)),"")</f>
        <v/>
      </c>
      <c r="AA8" s="182" t="str">
        <f>IFERROR(IF(VLOOKUP(campoTab[[#This Row],[Numero de campo]],LitoTab[#Data],MATCH("Índice de Cor",LitoTab[#Headers],0),0)="","",VLOOKUP(campoTab[[#This Row],[Numero de campo]],LitoTab[#Data],MATCH("Índice de Cor",LitoTab[#Headers],0),0)),"")</f>
        <v/>
      </c>
      <c r="AB8" s="182" t="str">
        <f>IFERROR(IF(VLOOKUP(campoTab[[#This Row],[Numero de campo]],LitoTab[#Data],MATCH("*Classe Litotipo",LitoTab[#Headers],0),0)="","",VLOOKUP(campoTab[[#This Row],[Numero de campo]],LitoTab[#Data],MATCH("*Classe Litotipo",LitoTab[#Headers],0),0)),"")</f>
        <v/>
      </c>
      <c r="AC8" s="182" t="str">
        <f>IFERROR(VLOOKUP(campoTab[[#This Row],[Classe litotipo principal]],classlitoTab[#Data],2),"")</f>
        <v/>
      </c>
      <c r="AD8" s="182" t="str">
        <f>IFERROR(IF(VLOOKUP(campoTab[[#This Row],[Numero de campo]],LitoTab[#Data],MATCH("Textura 1",LitoTab[#Headers],0),0)="","",VLOOKUP(campoTab[[#This Row],[Numero de campo]],LitoTab[#Data],MATCH("Textura 1",LitoTab[#Headers],0),0)),"")</f>
        <v/>
      </c>
      <c r="AE8" s="182" t="str">
        <f>IFERROR(IF(VLOOKUP(campoTab[[#This Row],[Numero de campo]],LitoTab[#Data],MATCH("Granulação",LitoTab[#Headers],0),0)="","",VLOOKUP(campoTab[[#This Row],[Numero de campo]],LitoTab[#Data],MATCH("Granulação",LitoTab[#Headers],0),0)),"")</f>
        <v/>
      </c>
      <c r="AF8" s="182" t="str">
        <f>IFERROR(IF(VLOOKUP(campoTab[[#This Row],[Numero de campo]],estrutTab[#Data],MATCH("*Tipo Estrutura",estrutTab[#Headers],0),0)=0,"",VLOOKUP(campoTab[[#This Row],[Numero de campo]],estrutTab[#Data],MATCH("*Tipo Estrutura",estrutTab[#Headers],0),0)),"")</f>
        <v/>
      </c>
      <c r="AG8" s="182" t="str">
        <f>IFERROR(IF(VLOOKUP(campoTab[[#This Row],[Numero de campo]],estrutTab[#Data],MATCH("Direção de Mergulho",estrutTab[#Headers],0),0)=0,"",VLOOKUP(campoTab[[#This Row],[Numero de campo]],estrutTab[#Data],MATCH("Direção de Mergulho",estrutTab[#Headers],0),0)),"")</f>
        <v/>
      </c>
      <c r="AH8" s="182" t="str">
        <f>IFERROR(IF(VLOOKUP(campoTab[[#This Row],[Numero de campo]],estrutTab[#Data],MATCH("Mergulho",estrutTab[#Headers],0),0)=0,"",VLOOKUP(campoTab[[#This Row],[Numero de campo]],estrutTab[#Data],MATCH("Mergulho",estrutTab[#Headers],0),0)),"")</f>
        <v/>
      </c>
      <c r="AI8" s="182" t="str">
        <f>IFERROR(IF(VLOOKUP(campoTab[[#This Row],[Numero de campo]],LitoTab[#Data],MATCH("Unidade Estratigrafica",LitoTab[#Headers],0),0)=0,"",VLOOKUP(campoTab[[#This Row],[Numero de campo]],LitoTab[#Data],MATCH("Unidade Estratigrafica",LitoTab[#Headers],0),0)),"")</f>
        <v/>
      </c>
      <c r="AJ8" s="189" t="str">
        <f>IFERROR(IF(VLOOKUP(campoTab[[#This Row],[Numero de campo]],LitoTab[#Data],MATCH("Codigo Estratigrafico",LitoTab[#Headers],0),0)=0,"",VLOOKUP(campoTab[[#This Row],[Numero de campo]],LitoTab[#Data],MATCH("Codigo Estratigrafico",LitoTab[#Headers],0),0)),"")</f>
        <v/>
      </c>
      <c r="AK8" s="182" t="str">
        <f t="array" ref="AK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ref="AL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ref="AM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ref="AN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ref="AO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ref="AP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ref="AQ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IF(campoTab[[#This Row],[Numero de campo]]="","",COUNTIF(ncampoA,campoTab[[#This Row],[Numero de campo]]))</f>
        <v/>
      </c>
      <c r="AT8" s="192" t="str">
        <f>IFERROR(IF(campoTab[[#This Row],[Numero de campo]]="","",HYPERLINK("#'Litologia'!A"&amp;MATCH(campoTab[[#This Row],[Numero de campo]],LitoTab[*NUMERO DE CAMPO],0)+1,"Litologia")),"")</f>
        <v/>
      </c>
      <c r="AU8" s="192" t="str">
        <f>IFERROR(IF(campoTab[[#This Row],[Numero de campo]]="","",HYPERLINK("#'Amostras'!A"&amp;MATCH(campoTab[[#This Row],[Numero de campo]],amostrasTab[*NUMERO DE CAMPO],0)+1,"Amostras")),"")</f>
        <v/>
      </c>
      <c r="AV8" s="192" t="str">
        <f>IFERROR(IF(campoTab[[#This Row],[Numero de campo]]="","",HYPERLINK("#'Estrutural'!A"&amp;MATCH(campoTab[[#This Row],[Numero de campo]],estrutTab[*NUMERO DE CAMPO],0)+1,"Estrutural")),"")</f>
        <v/>
      </c>
      <c r="AW8" s="192" t="str">
        <f>IFERROR(IF(campoTab[[#This Row],[Numero de campo]]="","",HYPERLINK("#'Econômica'!A"&amp;MATCH(campoTab[[#This Row],[Numero de campo]],ecoTab[*NUMERO DE CAMPO],0)+1,"Econômica")),"")</f>
        <v/>
      </c>
      <c r="AX8" s="193" t="str">
        <f>IF(campoTab[[#This Row],[Numero de campo]]="","",IF(FileExist(HYPERLINK("Fotos\"&amp;campoTab[[#This Row],[Numero de campo]]&amp;"_AF.jpg")),HYPERLINK("Fotos\"&amp;campoTab[[#This Row],[Numero de campo]]&amp;"_AF.jpg"),""))</f>
        <v/>
      </c>
      <c r="AY8" s="181"/>
    </row>
    <row r="9" spans="1:52" ht="15" customHeight="1" x14ac:dyDescent="0.25">
      <c r="A9" s="180" t="str">
        <f>IF(campoTab[[#This Row],[*PROJETO]]="","",IF(campoTab[[#This Row],[*Sigla Geólogo]]="","",IF(campoTab[[#This Row],[*Nº Ponto]]="","",CONCATENATE(campoTab[[#This Row],[C.C.]],"-",campoTab[[#This Row],[*Sigla Geólogo]],"-",TEXT(campoTab[[#This Row],[*Nº Ponto]],"0000")))))</f>
        <v/>
      </c>
      <c r="B9" s="181"/>
      <c r="C9" s="182" t="str">
        <f>IFERROR(VLOOKUP(campoTab[[#This Row],[*PROJETO]],ProjTab[#Data],MATCH("Centro de custo",ProjTab[#Headers],0),0),"")</f>
        <v/>
      </c>
      <c r="D9" s="182" t="str">
        <f>IFERROR(IF(INDEX(ProjTab[#Data],MATCH(campoTab[[#This Row],[*PROJETO]],ProjTab[],0),MATCH("SUREG",ProjTab[#Headers],0))=0,"",INDEX(ProjTab[#Data],MATCH(campoTab[[#This Row],[*PROJETO]],ProjTab[],0),MATCH("SUREG",ProjTab[#Headers],0))),"")</f>
        <v/>
      </c>
      <c r="E9" s="181"/>
      <c r="F9" s="182" t="str">
        <f>IFERROR(VLOOKUP(campoTab[[#This Row],[*Sigla Geólogo]],nomeGeoTab[#Data],MATCH("Nome",nomeGeoTab[#Headers],0),0),"")</f>
        <v/>
      </c>
      <c r="G9" s="181"/>
      <c r="H9" s="183"/>
      <c r="I9" s="182" t="str">
        <f>IFERROR(IF(INDEX(ProjTab[#Data],MATCH(campoTab[[#This Row],[*PROJETO]],ProjTab[],0),MATCH("DATUM",ProjTab[#Headers],0))=0,"",INDEX(ProjTab[#Data],MATCH(campoTab[[#This Row],[*PROJETO]],ProjTab[],0),MATCH("DATUM",ProjTab[#Headers],0))),"")</f>
        <v/>
      </c>
      <c r="J9" s="182" t="str">
        <f>IFERROR(IF(INDEX(coosisTab[#Data],MATCH(campoTab[[#This Row],[*PROJETO]],ProjTab[],0),MATCH("Metodo de Geoposicionamento",coosisTab[#Headers],0))=0,"",INDEX(coosisTab[#Data],MATCH(campoTab[[#This Row],[*PROJETO]],ProjTab[],0),MATCH("Metodo de Geoposicionamento",coosisTab[#Headers],0))),"")</f>
        <v/>
      </c>
      <c r="K9" s="184" t="str">
        <f>IFERROR(IF(INDEX(coosisTab[#Data],MATCH(campoTab[[#This Row],[*PROJETO]],ProjTab[],0),MATCH("Erro associado",coosisTab[#Headers],0))=0,"",INDEX(coosisTab[#Data],MATCH(campoTab[[#This Row],[*PROJETO]],ProjTab[],0),MATCH("Erro associado",coosisTab[#Headers],0))),"")</f>
        <v/>
      </c>
      <c r="L9" s="185"/>
      <c r="M9" s="185"/>
      <c r="N9" s="186"/>
      <c r="O9" s="187"/>
      <c r="P9" s="181" t="str">
        <f>IFERROR(FindBaseCart(campoTab[[#This Row],[*Latitude]],campoTab[[#This Row],[*Longitude]],campoTab[[#This Row],[ESCALA]]),"")</f>
        <v/>
      </c>
      <c r="Q9" s="185" t="str">
        <f>""</f>
        <v/>
      </c>
      <c r="R9" s="182" t="str">
        <f>IFERROR(VLOOKUP(campoTab[[#This Row],[*Municipio]],municipiosTab[#Data],MATCH("UF",municipiosTab[#Headers],0),0),"")</f>
        <v/>
      </c>
      <c r="S9" s="188"/>
      <c r="T9" s="181"/>
      <c r="U9" s="181"/>
      <c r="V9" s="181"/>
      <c r="W9" s="182" t="str">
        <f>IFERROR(IF(VLOOKUP(campoTab[[#This Row],[Numero de campo]],LitoTab[#Data],MATCH("*Litologia",LitoTab[#Headers],0),0)=0,"",VLOOKUP(campoTab[[#This Row],[Numero de campo]],LitoTab[#Data],MATCH("*Litologia",LitoTab[#Headers],0),0)),"")</f>
        <v/>
      </c>
      <c r="X9" s="182" t="str">
        <f t="array" ref="X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IFERROR(IF(VLOOKUP(campoTab[[#This Row],[Numero de campo]],LitoTab[#Data],MATCH("*% da Rocha",LitoTab[#Headers],0),0)="","",VLOOKUP(campoTab[[#This Row],[Numero de campo]],LitoTab[#Data],MATCH("*% da Rocha",LitoTab[#Headers],0),0)),"")</f>
        <v/>
      </c>
      <c r="Z9" s="182" t="str">
        <f>IFERROR(IF(VLOOKUP(campoTab[[#This Row],[Numero de campo]],LitoTab[#Data],MATCH("Grau de Intemperismo",LitoTab[#Headers],0),0)="","",VLOOKUP(campoTab[[#This Row],[Numero de campo]],LitoTab[#Data],MATCH("Grau de Intemperismo",LitoTab[#Headers],0),0)),"")</f>
        <v/>
      </c>
      <c r="AA9" s="182" t="str">
        <f>IFERROR(IF(VLOOKUP(campoTab[[#This Row],[Numero de campo]],LitoTab[#Data],MATCH("Índice de Cor",LitoTab[#Headers],0),0)="","",VLOOKUP(campoTab[[#This Row],[Numero de campo]],LitoTab[#Data],MATCH("Índice de Cor",LitoTab[#Headers],0),0)),"")</f>
        <v/>
      </c>
      <c r="AB9" s="182" t="str">
        <f>IFERROR(IF(VLOOKUP(campoTab[[#This Row],[Numero de campo]],LitoTab[#Data],MATCH("*Classe Litotipo",LitoTab[#Headers],0),0)="","",VLOOKUP(campoTab[[#This Row],[Numero de campo]],LitoTab[#Data],MATCH("*Classe Litotipo",LitoTab[#Headers],0),0)),"")</f>
        <v/>
      </c>
      <c r="AC9" s="182" t="str">
        <f>IFERROR(VLOOKUP(campoTab[[#This Row],[Classe litotipo principal]],classlitoTab[#Data],2),"")</f>
        <v/>
      </c>
      <c r="AD9" s="182" t="str">
        <f>IFERROR(IF(VLOOKUP(campoTab[[#This Row],[Numero de campo]],LitoTab[#Data],MATCH("Textura 1",LitoTab[#Headers],0),0)="","",VLOOKUP(campoTab[[#This Row],[Numero de campo]],LitoTab[#Data],MATCH("Textura 1",LitoTab[#Headers],0),0)),"")</f>
        <v/>
      </c>
      <c r="AE9" s="182" t="str">
        <f>IFERROR(IF(VLOOKUP(campoTab[[#This Row],[Numero de campo]],LitoTab[#Data],MATCH("Granulação",LitoTab[#Headers],0),0)="","",VLOOKUP(campoTab[[#This Row],[Numero de campo]],LitoTab[#Data],MATCH("Granulação",LitoTab[#Headers],0),0)),"")</f>
        <v/>
      </c>
      <c r="AF9" s="182" t="str">
        <f>IFERROR(IF(VLOOKUP(campoTab[[#This Row],[Numero de campo]],estrutTab[#Data],MATCH("*Tipo Estrutura",estrutTab[#Headers],0),0)=0,"",VLOOKUP(campoTab[[#This Row],[Numero de campo]],estrutTab[#Data],MATCH("*Tipo Estrutura",estrutTab[#Headers],0),0)),"")</f>
        <v/>
      </c>
      <c r="AG9" s="182" t="str">
        <f>IFERROR(IF(VLOOKUP(campoTab[[#This Row],[Numero de campo]],estrutTab[#Data],MATCH("Direção de Mergulho",estrutTab[#Headers],0),0)=0,"",VLOOKUP(campoTab[[#This Row],[Numero de campo]],estrutTab[#Data],MATCH("Direção de Mergulho",estrutTab[#Headers],0),0)),"")</f>
        <v/>
      </c>
      <c r="AH9" s="182" t="str">
        <f>IFERROR(IF(VLOOKUP(campoTab[[#This Row],[Numero de campo]],estrutTab[#Data],MATCH("Mergulho",estrutTab[#Headers],0),0)=0,"",VLOOKUP(campoTab[[#This Row],[Numero de campo]],estrutTab[#Data],MATCH("Mergulho",estrutTab[#Headers],0),0)),"")</f>
        <v/>
      </c>
      <c r="AI9" s="182" t="str">
        <f>IFERROR(IF(VLOOKUP(campoTab[[#This Row],[Numero de campo]],LitoTab[#Data],MATCH("Unidade Estratigrafica",LitoTab[#Headers],0),0)=0,"",VLOOKUP(campoTab[[#This Row],[Numero de campo]],LitoTab[#Data],MATCH("Unidade Estratigrafica",LitoTab[#Headers],0),0)),"")</f>
        <v/>
      </c>
      <c r="AJ9" s="189" t="str">
        <f>IFERROR(IF(VLOOKUP(campoTab[[#This Row],[Numero de campo]],LitoTab[#Data],MATCH("Codigo Estratigrafico",LitoTab[#Headers],0),0)=0,"",VLOOKUP(campoTab[[#This Row],[Numero de campo]],LitoTab[#Data],MATCH("Codigo Estratigrafico",LitoTab[#Headers],0),0)),"")</f>
        <v/>
      </c>
      <c r="AK9" s="182" t="str">
        <f t="array" ref="AK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ref="AL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ref="AM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ref="AN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ref="AO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ref="AP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ref="AQ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IF(campoTab[[#This Row],[Numero de campo]]="","",COUNTIF(ncampoA,campoTab[[#This Row],[Numero de campo]]))</f>
        <v/>
      </c>
      <c r="AT9" s="192" t="str">
        <f>IFERROR(IF(campoTab[[#This Row],[Numero de campo]]="","",HYPERLINK("#'Litologia'!A"&amp;MATCH(campoTab[[#This Row],[Numero de campo]],LitoTab[*NUMERO DE CAMPO],0)+1,"Litologia")),"")</f>
        <v/>
      </c>
      <c r="AU9" s="192" t="str">
        <f>IFERROR(IF(campoTab[[#This Row],[Numero de campo]]="","",HYPERLINK("#'Amostras'!A"&amp;MATCH(campoTab[[#This Row],[Numero de campo]],amostrasTab[*NUMERO DE CAMPO],0)+1,"Amostras")),"")</f>
        <v/>
      </c>
      <c r="AV9" s="192" t="str">
        <f>IFERROR(IF(campoTab[[#This Row],[Numero de campo]]="","",HYPERLINK("#'Estrutural'!A"&amp;MATCH(campoTab[[#This Row],[Numero de campo]],estrutTab[*NUMERO DE CAMPO],0)+1,"Estrutural")),"")</f>
        <v/>
      </c>
      <c r="AW9" s="192" t="str">
        <f>IFERROR(IF(campoTab[[#This Row],[Numero de campo]]="","",HYPERLINK("#'Econômica'!A"&amp;MATCH(campoTab[[#This Row],[Numero de campo]],ecoTab[*NUMERO DE CAMPO],0)+1,"Econômica")),"")</f>
        <v/>
      </c>
      <c r="AX9" s="193" t="str">
        <f>IF(campoTab[[#This Row],[Numero de campo]]="","",IF(FileExist(HYPERLINK("Fotos\"&amp;campoTab[[#This Row],[Numero de campo]]&amp;"_AF.jpg")),HYPERLINK("Fotos\"&amp;campoTab[[#This Row],[Numero de campo]]&amp;"_AF.jpg"),""))</f>
        <v/>
      </c>
      <c r="AY9" s="181"/>
    </row>
    <row r="10" spans="1:52" ht="15" customHeight="1" x14ac:dyDescent="0.25">
      <c r="A10" s="180" t="str">
        <f>IF(campoTab[[#This Row],[*PROJETO]]="","",IF(campoTab[[#This Row],[*Sigla Geólogo]]="","",IF(campoTab[[#This Row],[*Nº Ponto]]="","",CONCATENATE(campoTab[[#This Row],[C.C.]],"-",campoTab[[#This Row],[*Sigla Geólogo]],"-",TEXT(campoTab[[#This Row],[*Nº Ponto]],"0000")))))</f>
        <v/>
      </c>
      <c r="B10" s="181"/>
      <c r="C10" s="182" t="str">
        <f>IFERROR(VLOOKUP(campoTab[[#This Row],[*PROJETO]],ProjTab[#Data],MATCH("Centro de custo",ProjTab[#Headers],0),0),"")</f>
        <v/>
      </c>
      <c r="D10" s="182" t="str">
        <f>IFERROR(IF(INDEX(ProjTab[#Data],MATCH(campoTab[[#This Row],[*PROJETO]],ProjTab[],0),MATCH("SUREG",ProjTab[#Headers],0))=0,"",INDEX(ProjTab[#Data],MATCH(campoTab[[#This Row],[*PROJETO]],ProjTab[],0),MATCH("SUREG",ProjTab[#Headers],0))),"")</f>
        <v/>
      </c>
      <c r="E10" s="181"/>
      <c r="F10" s="182" t="str">
        <f>IFERROR(VLOOKUP(campoTab[[#This Row],[*Sigla Geólogo]],nomeGeoTab[#Data],MATCH("Nome",nomeGeoTab[#Headers],0),0),"")</f>
        <v/>
      </c>
      <c r="G10" s="181"/>
      <c r="H10" s="183"/>
      <c r="I10" s="182" t="str">
        <f>IFERROR(IF(INDEX(ProjTab[#Data],MATCH(campoTab[[#This Row],[*PROJETO]],ProjTab[],0),MATCH("DATUM",ProjTab[#Headers],0))=0,"",INDEX(ProjTab[#Data],MATCH(campoTab[[#This Row],[*PROJETO]],ProjTab[],0),MATCH("DATUM",ProjTab[#Headers],0))),"")</f>
        <v/>
      </c>
      <c r="J10" s="182" t="str">
        <f>IFERROR(IF(INDEX(coosisTab[#Data],MATCH(campoTab[[#This Row],[*PROJETO]],ProjTab[],0),MATCH("Metodo de Geoposicionamento",coosisTab[#Headers],0))=0,"",INDEX(coosisTab[#Data],MATCH(campoTab[[#This Row],[*PROJETO]],ProjTab[],0),MATCH("Metodo de Geoposicionamento",coosisTab[#Headers],0))),"")</f>
        <v/>
      </c>
      <c r="K10" s="184" t="str">
        <f>IFERROR(IF(INDEX(coosisTab[#Data],MATCH(campoTab[[#This Row],[*PROJETO]],ProjTab[],0),MATCH("Erro associado",coosisTab[#Headers],0))=0,"",INDEX(coosisTab[#Data],MATCH(campoTab[[#This Row],[*PROJETO]],ProjTab[],0),MATCH("Erro associado",coosisTab[#Headers],0))),"")</f>
        <v/>
      </c>
      <c r="L10" s="185"/>
      <c r="M10" s="185"/>
      <c r="N10" s="186"/>
      <c r="O10" s="187"/>
      <c r="P10" s="181" t="str">
        <f>IFERROR(FindBaseCart(campoTab[[#This Row],[*Latitude]],campoTab[[#This Row],[*Longitude]],campoTab[[#This Row],[ESCALA]]),"")</f>
        <v/>
      </c>
      <c r="Q10" s="185" t="str">
        <f>""</f>
        <v/>
      </c>
      <c r="R10" s="182" t="str">
        <f>IFERROR(VLOOKUP(campoTab[[#This Row],[*Municipio]],municipiosTab[#Data],MATCH("UF",municipiosTab[#Headers],0),0),"")</f>
        <v/>
      </c>
      <c r="S10" s="188"/>
      <c r="T10" s="181"/>
      <c r="U10" s="181"/>
      <c r="V10" s="181"/>
      <c r="W10" s="182" t="str">
        <f>IFERROR(IF(VLOOKUP(campoTab[[#This Row],[Numero de campo]],LitoTab[#Data],MATCH("*Litologia",LitoTab[#Headers],0),0)=0,"",VLOOKUP(campoTab[[#This Row],[Numero de campo]],LitoTab[#Data],MATCH("*Litologia",LitoTab[#Headers],0),0)),"")</f>
        <v/>
      </c>
      <c r="X10" s="182" t="str">
        <f t="array" ref="X1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IFERROR(IF(VLOOKUP(campoTab[[#This Row],[Numero de campo]],LitoTab[#Data],MATCH("*% da Rocha",LitoTab[#Headers],0),0)="","",VLOOKUP(campoTab[[#This Row],[Numero de campo]],LitoTab[#Data],MATCH("*% da Rocha",LitoTab[#Headers],0),0)),"")</f>
        <v/>
      </c>
      <c r="Z10" s="182" t="str">
        <f>IFERROR(IF(VLOOKUP(campoTab[[#This Row],[Numero de campo]],LitoTab[#Data],MATCH("Grau de Intemperismo",LitoTab[#Headers],0),0)="","",VLOOKUP(campoTab[[#This Row],[Numero de campo]],LitoTab[#Data],MATCH("Grau de Intemperismo",LitoTab[#Headers],0),0)),"")</f>
        <v/>
      </c>
      <c r="AA10" s="182" t="str">
        <f>IFERROR(IF(VLOOKUP(campoTab[[#This Row],[Numero de campo]],LitoTab[#Data],MATCH("Índice de Cor",LitoTab[#Headers],0),0)="","",VLOOKUP(campoTab[[#This Row],[Numero de campo]],LitoTab[#Data],MATCH("Índice de Cor",LitoTab[#Headers],0),0)),"")</f>
        <v/>
      </c>
      <c r="AB10" s="182" t="str">
        <f>IFERROR(IF(VLOOKUP(campoTab[[#This Row],[Numero de campo]],LitoTab[#Data],MATCH("*Classe Litotipo",LitoTab[#Headers],0),0)="","",VLOOKUP(campoTab[[#This Row],[Numero de campo]],LitoTab[#Data],MATCH("*Classe Litotipo",LitoTab[#Headers],0),0)),"")</f>
        <v/>
      </c>
      <c r="AC10" s="182" t="str">
        <f>IFERROR(VLOOKUP(campoTab[[#This Row],[Classe litotipo principal]],classlitoTab[#Data],2),"")</f>
        <v/>
      </c>
      <c r="AD10" s="182" t="str">
        <f>IFERROR(IF(VLOOKUP(campoTab[[#This Row],[Numero de campo]],LitoTab[#Data],MATCH("Textura 1",LitoTab[#Headers],0),0)="","",VLOOKUP(campoTab[[#This Row],[Numero de campo]],LitoTab[#Data],MATCH("Textura 1",LitoTab[#Headers],0),0)),"")</f>
        <v/>
      </c>
      <c r="AE10" s="182" t="str">
        <f>IFERROR(IF(VLOOKUP(campoTab[[#This Row],[Numero de campo]],LitoTab[#Data],MATCH("Granulação",LitoTab[#Headers],0),0)="","",VLOOKUP(campoTab[[#This Row],[Numero de campo]],LitoTab[#Data],MATCH("Granulação",LitoTab[#Headers],0),0)),"")</f>
        <v/>
      </c>
      <c r="AF10" s="182" t="str">
        <f>IFERROR(IF(VLOOKUP(campoTab[[#This Row],[Numero de campo]],estrutTab[#Data],MATCH("*Tipo Estrutura",estrutTab[#Headers],0),0)=0,"",VLOOKUP(campoTab[[#This Row],[Numero de campo]],estrutTab[#Data],MATCH("*Tipo Estrutura",estrutTab[#Headers],0),0)),"")</f>
        <v/>
      </c>
      <c r="AG10" s="182" t="str">
        <f>IFERROR(IF(VLOOKUP(campoTab[[#This Row],[Numero de campo]],estrutTab[#Data],MATCH("Direção de Mergulho",estrutTab[#Headers],0),0)=0,"",VLOOKUP(campoTab[[#This Row],[Numero de campo]],estrutTab[#Data],MATCH("Direção de Mergulho",estrutTab[#Headers],0),0)),"")</f>
        <v/>
      </c>
      <c r="AH10" s="182" t="str">
        <f>IFERROR(IF(VLOOKUP(campoTab[[#This Row],[Numero de campo]],estrutTab[#Data],MATCH("Mergulho",estrutTab[#Headers],0),0)=0,"",VLOOKUP(campoTab[[#This Row],[Numero de campo]],estrutTab[#Data],MATCH("Mergulho",estrutTab[#Headers],0),0)),"")</f>
        <v/>
      </c>
      <c r="AI10" s="182" t="str">
        <f>IFERROR(IF(VLOOKUP(campoTab[[#This Row],[Numero de campo]],LitoTab[#Data],MATCH("Unidade Estratigrafica",LitoTab[#Headers],0),0)=0,"",VLOOKUP(campoTab[[#This Row],[Numero de campo]],LitoTab[#Data],MATCH("Unidade Estratigrafica",LitoTab[#Headers],0),0)),"")</f>
        <v/>
      </c>
      <c r="AJ10" s="189" t="str">
        <f>IFERROR(IF(VLOOKUP(campoTab[[#This Row],[Numero de campo]],LitoTab[#Data],MATCH("Codigo Estratigrafico",LitoTab[#Headers],0),0)=0,"",VLOOKUP(campoTab[[#This Row],[Numero de campo]],LitoTab[#Data],MATCH("Codigo Estratigrafico",LitoTab[#Headers],0),0)),"")</f>
        <v/>
      </c>
      <c r="AK10" s="182" t="str">
        <f t="array" ref="AK1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ref="AL1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ref="AM1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ref="AN1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ref="AO1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ref="AP1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ref="AQ1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IF(campoTab[[#This Row],[Numero de campo]]="","",COUNTIF(ncampoA,campoTab[[#This Row],[Numero de campo]]))</f>
        <v/>
      </c>
      <c r="AT10" s="192" t="str">
        <f>IFERROR(IF(campoTab[[#This Row],[Numero de campo]]="","",HYPERLINK("#'Litologia'!A"&amp;MATCH(campoTab[[#This Row],[Numero de campo]],LitoTab[*NUMERO DE CAMPO],0)+1,"Litologia")),"")</f>
        <v/>
      </c>
      <c r="AU10" s="192" t="str">
        <f>IFERROR(IF(campoTab[[#This Row],[Numero de campo]]="","",HYPERLINK("#'Amostras'!A"&amp;MATCH(campoTab[[#This Row],[Numero de campo]],amostrasTab[*NUMERO DE CAMPO],0)+1,"Amostras")),"")</f>
        <v/>
      </c>
      <c r="AV10" s="192" t="str">
        <f>IFERROR(IF(campoTab[[#This Row],[Numero de campo]]="","",HYPERLINK("#'Estrutural'!A"&amp;MATCH(campoTab[[#This Row],[Numero de campo]],estrutTab[*NUMERO DE CAMPO],0)+1,"Estrutural")),"")</f>
        <v/>
      </c>
      <c r="AW10" s="192" t="str">
        <f>IFERROR(IF(campoTab[[#This Row],[Numero de campo]]="","",HYPERLINK("#'Econômica'!A"&amp;MATCH(campoTab[[#This Row],[Numero de campo]],ecoTab[*NUMERO DE CAMPO],0)+1,"Econômica")),"")</f>
        <v/>
      </c>
      <c r="AX10" s="193" t="str">
        <f>IF(campoTab[[#This Row],[Numero de campo]]="","",IF(FileExist(HYPERLINK("Fotos\"&amp;campoTab[[#This Row],[Numero de campo]]&amp;"_AF.jpg")),HYPERLINK("Fotos\"&amp;campoTab[[#This Row],[Numero de campo]]&amp;"_AF.jpg"),""))</f>
        <v/>
      </c>
      <c r="AY10" s="181"/>
    </row>
    <row r="11" spans="1:52" ht="15" customHeight="1" x14ac:dyDescent="0.25">
      <c r="A11" s="180" t="str">
        <f>IF(campoTab[[#This Row],[*PROJETO]]="","",IF(campoTab[[#This Row],[*Sigla Geólogo]]="","",IF(campoTab[[#This Row],[*Nº Ponto]]="","",CONCATENATE(campoTab[[#This Row],[C.C.]],"-",campoTab[[#This Row],[*Sigla Geólogo]],"-",TEXT(campoTab[[#This Row],[*Nº Ponto]],"0000")))))</f>
        <v/>
      </c>
      <c r="B11" s="181"/>
      <c r="C11" s="182" t="str">
        <f>IFERROR(VLOOKUP(campoTab[[#This Row],[*PROJETO]],ProjTab[#Data],MATCH("Centro de custo",ProjTab[#Headers],0),0),"")</f>
        <v/>
      </c>
      <c r="D11" s="182" t="str">
        <f>IFERROR(IF(INDEX(ProjTab[#Data],MATCH(campoTab[[#This Row],[*PROJETO]],ProjTab[],0),MATCH("SUREG",ProjTab[#Headers],0))=0,"",INDEX(ProjTab[#Data],MATCH(campoTab[[#This Row],[*PROJETO]],ProjTab[],0),MATCH("SUREG",ProjTab[#Headers],0))),"")</f>
        <v/>
      </c>
      <c r="E11" s="181"/>
      <c r="F11" s="182" t="str">
        <f>IFERROR(VLOOKUP(campoTab[[#This Row],[*Sigla Geólogo]],nomeGeoTab[#Data],MATCH("Nome",nomeGeoTab[#Headers],0),0),"")</f>
        <v/>
      </c>
      <c r="G11" s="181"/>
      <c r="H11" s="183"/>
      <c r="I11" s="182" t="str">
        <f>IFERROR(IF(INDEX(ProjTab[#Data],MATCH(campoTab[[#This Row],[*PROJETO]],ProjTab[],0),MATCH("DATUM",ProjTab[#Headers],0))=0,"",INDEX(ProjTab[#Data],MATCH(campoTab[[#This Row],[*PROJETO]],ProjTab[],0),MATCH("DATUM",ProjTab[#Headers],0))),"")</f>
        <v/>
      </c>
      <c r="J11" s="182" t="str">
        <f>IFERROR(IF(INDEX(coosisTab[#Data],MATCH(campoTab[[#This Row],[*PROJETO]],ProjTab[],0),MATCH("Metodo de Geoposicionamento",coosisTab[#Headers],0))=0,"",INDEX(coosisTab[#Data],MATCH(campoTab[[#This Row],[*PROJETO]],ProjTab[],0),MATCH("Metodo de Geoposicionamento",coosisTab[#Headers],0))),"")</f>
        <v/>
      </c>
      <c r="K11" s="184" t="str">
        <f>IFERROR(IF(INDEX(coosisTab[#Data],MATCH(campoTab[[#This Row],[*PROJETO]],ProjTab[],0),MATCH("Erro associado",coosisTab[#Headers],0))=0,"",INDEX(coosisTab[#Data],MATCH(campoTab[[#This Row],[*PROJETO]],ProjTab[],0),MATCH("Erro associado",coosisTab[#Headers],0))),"")</f>
        <v/>
      </c>
      <c r="L11" s="185"/>
      <c r="M11" s="185"/>
      <c r="N11" s="186"/>
      <c r="O11" s="187"/>
      <c r="P11" s="181" t="str">
        <f>IFERROR(FindBaseCart(campoTab[[#This Row],[*Latitude]],campoTab[[#This Row],[*Longitude]],campoTab[[#This Row],[ESCALA]]),"")</f>
        <v/>
      </c>
      <c r="Q11" s="185" t="str">
        <f>""</f>
        <v/>
      </c>
      <c r="R11" s="182" t="str">
        <f>IFERROR(VLOOKUP(campoTab[[#This Row],[*Municipio]],municipiosTab[#Data],MATCH("UF",municipiosTab[#Headers],0),0),"")</f>
        <v/>
      </c>
      <c r="S11" s="188"/>
      <c r="T11" s="181"/>
      <c r="U11" s="181"/>
      <c r="V11" s="181"/>
      <c r="W11" s="182" t="str">
        <f>IFERROR(IF(VLOOKUP(campoTab[[#This Row],[Numero de campo]],LitoTab[#Data],MATCH("*Litologia",LitoTab[#Headers],0),0)=0,"",VLOOKUP(campoTab[[#This Row],[Numero de campo]],LitoTab[#Data],MATCH("*Litologia",LitoTab[#Headers],0),0)),"")</f>
        <v/>
      </c>
      <c r="X11" s="182" t="str">
        <f t="array" ref="X1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IFERROR(IF(VLOOKUP(campoTab[[#This Row],[Numero de campo]],LitoTab[#Data],MATCH("*% da Rocha",LitoTab[#Headers],0),0)="","",VLOOKUP(campoTab[[#This Row],[Numero de campo]],LitoTab[#Data],MATCH("*% da Rocha",LitoTab[#Headers],0),0)),"")</f>
        <v/>
      </c>
      <c r="Z11" s="182" t="str">
        <f>IFERROR(IF(VLOOKUP(campoTab[[#This Row],[Numero de campo]],LitoTab[#Data],MATCH("Grau de Intemperismo",LitoTab[#Headers],0),0)="","",VLOOKUP(campoTab[[#This Row],[Numero de campo]],LitoTab[#Data],MATCH("Grau de Intemperismo",LitoTab[#Headers],0),0)),"")</f>
        <v/>
      </c>
      <c r="AA11" s="182" t="str">
        <f>IFERROR(IF(VLOOKUP(campoTab[[#This Row],[Numero de campo]],LitoTab[#Data],MATCH("Índice de Cor",LitoTab[#Headers],0),0)="","",VLOOKUP(campoTab[[#This Row],[Numero de campo]],LitoTab[#Data],MATCH("Índice de Cor",LitoTab[#Headers],0),0)),"")</f>
        <v/>
      </c>
      <c r="AB11" s="182" t="str">
        <f>IFERROR(IF(VLOOKUP(campoTab[[#This Row],[Numero de campo]],LitoTab[#Data],MATCH("*Classe Litotipo",LitoTab[#Headers],0),0)="","",VLOOKUP(campoTab[[#This Row],[Numero de campo]],LitoTab[#Data],MATCH("*Classe Litotipo",LitoTab[#Headers],0),0)),"")</f>
        <v/>
      </c>
      <c r="AC11" s="182" t="str">
        <f>IFERROR(VLOOKUP(campoTab[[#This Row],[Classe litotipo principal]],classlitoTab[#Data],2),"")</f>
        <v/>
      </c>
      <c r="AD11" s="182" t="str">
        <f>IFERROR(IF(VLOOKUP(campoTab[[#This Row],[Numero de campo]],LitoTab[#Data],MATCH("Textura 1",LitoTab[#Headers],0),0)="","",VLOOKUP(campoTab[[#This Row],[Numero de campo]],LitoTab[#Data],MATCH("Textura 1",LitoTab[#Headers],0),0)),"")</f>
        <v/>
      </c>
      <c r="AE11" s="182" t="str">
        <f>IFERROR(IF(VLOOKUP(campoTab[[#This Row],[Numero de campo]],LitoTab[#Data],MATCH("Granulação",LitoTab[#Headers],0),0)="","",VLOOKUP(campoTab[[#This Row],[Numero de campo]],LitoTab[#Data],MATCH("Granulação",LitoTab[#Headers],0),0)),"")</f>
        <v/>
      </c>
      <c r="AF11" s="182" t="str">
        <f>IFERROR(IF(VLOOKUP(campoTab[[#This Row],[Numero de campo]],estrutTab[#Data],MATCH("*Tipo Estrutura",estrutTab[#Headers],0),0)=0,"",VLOOKUP(campoTab[[#This Row],[Numero de campo]],estrutTab[#Data],MATCH("*Tipo Estrutura",estrutTab[#Headers],0),0)),"")</f>
        <v/>
      </c>
      <c r="AG11" s="182" t="str">
        <f>IFERROR(IF(VLOOKUP(campoTab[[#This Row],[Numero de campo]],estrutTab[#Data],MATCH("Direção de Mergulho",estrutTab[#Headers],0),0)=0,"",VLOOKUP(campoTab[[#This Row],[Numero de campo]],estrutTab[#Data],MATCH("Direção de Mergulho",estrutTab[#Headers],0),0)),"")</f>
        <v/>
      </c>
      <c r="AH11" s="182" t="str">
        <f>IFERROR(IF(VLOOKUP(campoTab[[#This Row],[Numero de campo]],estrutTab[#Data],MATCH("Mergulho",estrutTab[#Headers],0),0)=0,"",VLOOKUP(campoTab[[#This Row],[Numero de campo]],estrutTab[#Data],MATCH("Mergulho",estrutTab[#Headers],0),0)),"")</f>
        <v/>
      </c>
      <c r="AI11" s="182" t="str">
        <f>IFERROR(IF(VLOOKUP(campoTab[[#This Row],[Numero de campo]],LitoTab[#Data],MATCH("Unidade Estratigrafica",LitoTab[#Headers],0),0)=0,"",VLOOKUP(campoTab[[#This Row],[Numero de campo]],LitoTab[#Data],MATCH("Unidade Estratigrafica",LitoTab[#Headers],0),0)),"")</f>
        <v/>
      </c>
      <c r="AJ11" s="189" t="str">
        <f>IFERROR(IF(VLOOKUP(campoTab[[#This Row],[Numero de campo]],LitoTab[#Data],MATCH("Codigo Estratigrafico",LitoTab[#Headers],0),0)=0,"",VLOOKUP(campoTab[[#This Row],[Numero de campo]],LitoTab[#Data],MATCH("Codigo Estratigrafico",LitoTab[#Headers],0),0)),"")</f>
        <v/>
      </c>
      <c r="AK11" s="182" t="str">
        <f t="array" ref="AK1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ref="AL1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ref="AM1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ref="AN1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ref="AO1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ref="AP1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ref="AQ1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IF(campoTab[[#This Row],[Numero de campo]]="","",COUNTIF(ncampoA,campoTab[[#This Row],[Numero de campo]]))</f>
        <v/>
      </c>
      <c r="AT11" s="192" t="str">
        <f>IFERROR(IF(campoTab[[#This Row],[Numero de campo]]="","",HYPERLINK("#'Litologia'!A"&amp;MATCH(campoTab[[#This Row],[Numero de campo]],LitoTab[*NUMERO DE CAMPO],0)+1,"Litologia")),"")</f>
        <v/>
      </c>
      <c r="AU11" s="192" t="str">
        <f>IFERROR(IF(campoTab[[#This Row],[Numero de campo]]="","",HYPERLINK("#'Amostras'!A"&amp;MATCH(campoTab[[#This Row],[Numero de campo]],amostrasTab[*NUMERO DE CAMPO],0)+1,"Amostras")),"")</f>
        <v/>
      </c>
      <c r="AV11" s="192" t="str">
        <f>IFERROR(IF(campoTab[[#This Row],[Numero de campo]]="","",HYPERLINK("#'Estrutural'!A"&amp;MATCH(campoTab[[#This Row],[Numero de campo]],estrutTab[*NUMERO DE CAMPO],0)+1,"Estrutural")),"")</f>
        <v/>
      </c>
      <c r="AW11" s="192" t="str">
        <f>IFERROR(IF(campoTab[[#This Row],[Numero de campo]]="","",HYPERLINK("#'Econômica'!A"&amp;MATCH(campoTab[[#This Row],[Numero de campo]],ecoTab[*NUMERO DE CAMPO],0)+1,"Econômica")),"")</f>
        <v/>
      </c>
      <c r="AX11" s="193" t="str">
        <f>IF(campoTab[[#This Row],[Numero de campo]]="","",IF(FileExist(HYPERLINK("Fotos\"&amp;campoTab[[#This Row],[Numero de campo]]&amp;"_AF.jpg")),HYPERLINK("Fotos\"&amp;campoTab[[#This Row],[Numero de campo]]&amp;"_AF.jpg"),""))</f>
        <v/>
      </c>
      <c r="AY11" s="181"/>
    </row>
    <row r="12" spans="1:52" ht="15" customHeight="1" x14ac:dyDescent="0.25">
      <c r="A12" s="180" t="str">
        <f>IF(campoTab[[#This Row],[*PROJETO]]="","",IF(campoTab[[#This Row],[*Sigla Geólogo]]="","",IF(campoTab[[#This Row],[*Nº Ponto]]="","",CONCATENATE(campoTab[[#This Row],[C.C.]],"-",campoTab[[#This Row],[*Sigla Geólogo]],"-",TEXT(campoTab[[#This Row],[*Nº Ponto]],"0000")))))</f>
        <v/>
      </c>
      <c r="B12" s="181"/>
      <c r="C12" s="182" t="str">
        <f>IFERROR(VLOOKUP(campoTab[[#This Row],[*PROJETO]],ProjTab[#Data],MATCH("Centro de custo",ProjTab[#Headers],0),0),"")</f>
        <v/>
      </c>
      <c r="D12" s="182" t="str">
        <f>IFERROR(IF(INDEX(ProjTab[#Data],MATCH(campoTab[[#This Row],[*PROJETO]],ProjTab[],0),MATCH("SUREG",ProjTab[#Headers],0))=0,"",INDEX(ProjTab[#Data],MATCH(campoTab[[#This Row],[*PROJETO]],ProjTab[],0),MATCH("SUREG",ProjTab[#Headers],0))),"")</f>
        <v/>
      </c>
      <c r="E12" s="181"/>
      <c r="F12" s="182" t="str">
        <f>IFERROR(VLOOKUP(campoTab[[#This Row],[*Sigla Geólogo]],nomeGeoTab[#Data],MATCH("Nome",nomeGeoTab[#Headers],0),0),"")</f>
        <v/>
      </c>
      <c r="G12" s="181"/>
      <c r="H12" s="183"/>
      <c r="I12" s="182" t="str">
        <f>IFERROR(IF(INDEX(ProjTab[#Data],MATCH(campoTab[[#This Row],[*PROJETO]],ProjTab[],0),MATCH("DATUM",ProjTab[#Headers],0))=0,"",INDEX(ProjTab[#Data],MATCH(campoTab[[#This Row],[*PROJETO]],ProjTab[],0),MATCH("DATUM",ProjTab[#Headers],0))),"")</f>
        <v/>
      </c>
      <c r="J12" s="182" t="str">
        <f>IFERROR(IF(INDEX(coosisTab[#Data],MATCH(campoTab[[#This Row],[*PROJETO]],ProjTab[],0),MATCH("Metodo de Geoposicionamento",coosisTab[#Headers],0))=0,"",INDEX(coosisTab[#Data],MATCH(campoTab[[#This Row],[*PROJETO]],ProjTab[],0),MATCH("Metodo de Geoposicionamento",coosisTab[#Headers],0))),"")</f>
        <v/>
      </c>
      <c r="K12" s="184" t="str">
        <f>IFERROR(IF(INDEX(coosisTab[#Data],MATCH(campoTab[[#This Row],[*PROJETO]],ProjTab[],0),MATCH("Erro associado",coosisTab[#Headers],0))=0,"",INDEX(coosisTab[#Data],MATCH(campoTab[[#This Row],[*PROJETO]],ProjTab[],0),MATCH("Erro associado",coosisTab[#Headers],0))),"")</f>
        <v/>
      </c>
      <c r="L12" s="185"/>
      <c r="M12" s="185"/>
      <c r="N12" s="186"/>
      <c r="O12" s="187"/>
      <c r="P12" s="181" t="str">
        <f>IFERROR(FindBaseCart(campoTab[[#This Row],[*Latitude]],campoTab[[#This Row],[*Longitude]],campoTab[[#This Row],[ESCALA]]),"")</f>
        <v/>
      </c>
      <c r="Q12" s="185" t="str">
        <f>""</f>
        <v/>
      </c>
      <c r="R12" s="182" t="str">
        <f>IFERROR(VLOOKUP(campoTab[[#This Row],[*Municipio]],municipiosTab[#Data],MATCH("UF",municipiosTab[#Headers],0),0),"")</f>
        <v/>
      </c>
      <c r="S12" s="188"/>
      <c r="T12" s="181"/>
      <c r="U12" s="181"/>
      <c r="V12" s="181"/>
      <c r="W12" s="182" t="str">
        <f>IFERROR(IF(VLOOKUP(campoTab[[#This Row],[Numero de campo]],LitoTab[#Data],MATCH("*Litologia",LitoTab[#Headers],0),0)=0,"",VLOOKUP(campoTab[[#This Row],[Numero de campo]],LitoTab[#Data],MATCH("*Litologia",LitoTab[#Headers],0),0)),"")</f>
        <v/>
      </c>
      <c r="X12" s="182" t="str">
        <f t="array" ref="X1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IFERROR(IF(VLOOKUP(campoTab[[#This Row],[Numero de campo]],LitoTab[#Data],MATCH("*% da Rocha",LitoTab[#Headers],0),0)="","",VLOOKUP(campoTab[[#This Row],[Numero de campo]],LitoTab[#Data],MATCH("*% da Rocha",LitoTab[#Headers],0),0)),"")</f>
        <v/>
      </c>
      <c r="Z12" s="182" t="str">
        <f>IFERROR(IF(VLOOKUP(campoTab[[#This Row],[Numero de campo]],LitoTab[#Data],MATCH("Grau de Intemperismo",LitoTab[#Headers],0),0)="","",VLOOKUP(campoTab[[#This Row],[Numero de campo]],LitoTab[#Data],MATCH("Grau de Intemperismo",LitoTab[#Headers],0),0)),"")</f>
        <v/>
      </c>
      <c r="AA12" s="182" t="str">
        <f>IFERROR(IF(VLOOKUP(campoTab[[#This Row],[Numero de campo]],LitoTab[#Data],MATCH("Índice de Cor",LitoTab[#Headers],0),0)="","",VLOOKUP(campoTab[[#This Row],[Numero de campo]],LitoTab[#Data],MATCH("Índice de Cor",LitoTab[#Headers],0),0)),"")</f>
        <v/>
      </c>
      <c r="AB12" s="182" t="str">
        <f>IFERROR(IF(VLOOKUP(campoTab[[#This Row],[Numero de campo]],LitoTab[#Data],MATCH("*Classe Litotipo",LitoTab[#Headers],0),0)="","",VLOOKUP(campoTab[[#This Row],[Numero de campo]],LitoTab[#Data],MATCH("*Classe Litotipo",LitoTab[#Headers],0),0)),"")</f>
        <v/>
      </c>
      <c r="AC12" s="182" t="str">
        <f>IFERROR(VLOOKUP(campoTab[[#This Row],[Classe litotipo principal]],classlitoTab[#Data],2),"")</f>
        <v/>
      </c>
      <c r="AD12" s="182" t="str">
        <f>IFERROR(IF(VLOOKUP(campoTab[[#This Row],[Numero de campo]],LitoTab[#Data],MATCH("Textura 1",LitoTab[#Headers],0),0)="","",VLOOKUP(campoTab[[#This Row],[Numero de campo]],LitoTab[#Data],MATCH("Textura 1",LitoTab[#Headers],0),0)),"")</f>
        <v/>
      </c>
      <c r="AE12" s="182" t="str">
        <f>IFERROR(IF(VLOOKUP(campoTab[[#This Row],[Numero de campo]],LitoTab[#Data],MATCH("Granulação",LitoTab[#Headers],0),0)="","",VLOOKUP(campoTab[[#This Row],[Numero de campo]],LitoTab[#Data],MATCH("Granulação",LitoTab[#Headers],0),0)),"")</f>
        <v/>
      </c>
      <c r="AF12" s="182" t="str">
        <f>IFERROR(IF(VLOOKUP(campoTab[[#This Row],[Numero de campo]],estrutTab[#Data],MATCH("*Tipo Estrutura",estrutTab[#Headers],0),0)=0,"",VLOOKUP(campoTab[[#This Row],[Numero de campo]],estrutTab[#Data],MATCH("*Tipo Estrutura",estrutTab[#Headers],0),0)),"")</f>
        <v/>
      </c>
      <c r="AG12" s="182" t="str">
        <f>IFERROR(IF(VLOOKUP(campoTab[[#This Row],[Numero de campo]],estrutTab[#Data],MATCH("Direção de Mergulho",estrutTab[#Headers],0),0)=0,"",VLOOKUP(campoTab[[#This Row],[Numero de campo]],estrutTab[#Data],MATCH("Direção de Mergulho",estrutTab[#Headers],0),0)),"")</f>
        <v/>
      </c>
      <c r="AH12" s="182" t="str">
        <f>IFERROR(IF(VLOOKUP(campoTab[[#This Row],[Numero de campo]],estrutTab[#Data],MATCH("Mergulho",estrutTab[#Headers],0),0)=0,"",VLOOKUP(campoTab[[#This Row],[Numero de campo]],estrutTab[#Data],MATCH("Mergulho",estrutTab[#Headers],0),0)),"")</f>
        <v/>
      </c>
      <c r="AI12" s="182" t="str">
        <f>IFERROR(IF(VLOOKUP(campoTab[[#This Row],[Numero de campo]],LitoTab[#Data],MATCH("Unidade Estratigrafica",LitoTab[#Headers],0),0)=0,"",VLOOKUP(campoTab[[#This Row],[Numero de campo]],LitoTab[#Data],MATCH("Unidade Estratigrafica",LitoTab[#Headers],0),0)),"")</f>
        <v/>
      </c>
      <c r="AJ12" s="189" t="str">
        <f>IFERROR(IF(VLOOKUP(campoTab[[#This Row],[Numero de campo]],LitoTab[#Data],MATCH("Codigo Estratigrafico",LitoTab[#Headers],0),0)=0,"",VLOOKUP(campoTab[[#This Row],[Numero de campo]],LitoTab[#Data],MATCH("Codigo Estratigrafico",LitoTab[#Headers],0),0)),"")</f>
        <v/>
      </c>
      <c r="AK12" s="182" t="str">
        <f t="array" ref="AK1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ref="AL1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ref="AM1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ref="AN1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ref="AO1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ref="AP1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ref="AQ1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IF(campoTab[[#This Row],[Numero de campo]]="","",COUNTIF(ncampoA,campoTab[[#This Row],[Numero de campo]]))</f>
        <v/>
      </c>
      <c r="AT12" s="192" t="str">
        <f>IFERROR(IF(campoTab[[#This Row],[Numero de campo]]="","",HYPERLINK("#'Litologia'!A"&amp;MATCH(campoTab[[#This Row],[Numero de campo]],LitoTab[*NUMERO DE CAMPO],0)+1,"Litologia")),"")</f>
        <v/>
      </c>
      <c r="AU12" s="192" t="str">
        <f>IFERROR(IF(campoTab[[#This Row],[Numero de campo]]="","",HYPERLINK("#'Amostras'!A"&amp;MATCH(campoTab[[#This Row],[Numero de campo]],amostrasTab[*NUMERO DE CAMPO],0)+1,"Amostras")),"")</f>
        <v/>
      </c>
      <c r="AV12" s="192" t="str">
        <f>IFERROR(IF(campoTab[[#This Row],[Numero de campo]]="","",HYPERLINK("#'Estrutural'!A"&amp;MATCH(campoTab[[#This Row],[Numero de campo]],estrutTab[*NUMERO DE CAMPO],0)+1,"Estrutural")),"")</f>
        <v/>
      </c>
      <c r="AW12" s="192" t="str">
        <f>IFERROR(IF(campoTab[[#This Row],[Numero de campo]]="","",HYPERLINK("#'Econômica'!A"&amp;MATCH(campoTab[[#This Row],[Numero de campo]],ecoTab[*NUMERO DE CAMPO],0)+1,"Econômica")),"")</f>
        <v/>
      </c>
      <c r="AX12" s="193" t="str">
        <f>IF(campoTab[[#This Row],[Numero de campo]]="","",IF(FileExist(HYPERLINK("Fotos\"&amp;campoTab[[#This Row],[Numero de campo]]&amp;"_AF.jpg")),HYPERLINK("Fotos\"&amp;campoTab[[#This Row],[Numero de campo]]&amp;"_AF.jpg"),""))</f>
        <v/>
      </c>
      <c r="AY12" s="181"/>
    </row>
    <row r="13" spans="1:52" ht="15" customHeight="1" x14ac:dyDescent="0.25">
      <c r="A13" s="180" t="str">
        <f>IF(campoTab[[#This Row],[*PROJETO]]="","",IF(campoTab[[#This Row],[*Sigla Geólogo]]="","",IF(campoTab[[#This Row],[*Nº Ponto]]="","",CONCATENATE(campoTab[[#This Row],[C.C.]],"-",campoTab[[#This Row],[*Sigla Geólogo]],"-",TEXT(campoTab[[#This Row],[*Nº Ponto]],"0000")))))</f>
        <v/>
      </c>
      <c r="B13" s="181"/>
      <c r="C13" s="182" t="str">
        <f>IFERROR(VLOOKUP(campoTab[[#This Row],[*PROJETO]],ProjTab[#Data],MATCH("Centro de custo",ProjTab[#Headers],0),0),"")</f>
        <v/>
      </c>
      <c r="D13" s="182" t="str">
        <f>IFERROR(IF(INDEX(ProjTab[#Data],MATCH(campoTab[[#This Row],[*PROJETO]],ProjTab[],0),MATCH("SUREG",ProjTab[#Headers],0))=0,"",INDEX(ProjTab[#Data],MATCH(campoTab[[#This Row],[*PROJETO]],ProjTab[],0),MATCH("SUREG",ProjTab[#Headers],0))),"")</f>
        <v/>
      </c>
      <c r="E13" s="181"/>
      <c r="F13" s="182" t="str">
        <f>IFERROR(VLOOKUP(campoTab[[#This Row],[*Sigla Geólogo]],nomeGeoTab[#Data],MATCH("Nome",nomeGeoTab[#Headers],0),0),"")</f>
        <v/>
      </c>
      <c r="G13" s="181"/>
      <c r="H13" s="183"/>
      <c r="I13" s="182" t="str">
        <f>IFERROR(IF(INDEX(ProjTab[#Data],MATCH(campoTab[[#This Row],[*PROJETO]],ProjTab[],0),MATCH("DATUM",ProjTab[#Headers],0))=0,"",INDEX(ProjTab[#Data],MATCH(campoTab[[#This Row],[*PROJETO]],ProjTab[],0),MATCH("DATUM",ProjTab[#Headers],0))),"")</f>
        <v/>
      </c>
      <c r="J13" s="182" t="str">
        <f>IFERROR(IF(INDEX(coosisTab[#Data],MATCH(campoTab[[#This Row],[*PROJETO]],ProjTab[],0),MATCH("Metodo de Geoposicionamento",coosisTab[#Headers],0))=0,"",INDEX(coosisTab[#Data],MATCH(campoTab[[#This Row],[*PROJETO]],ProjTab[],0),MATCH("Metodo de Geoposicionamento",coosisTab[#Headers],0))),"")</f>
        <v/>
      </c>
      <c r="K13" s="184" t="str">
        <f>IFERROR(IF(INDEX(coosisTab[#Data],MATCH(campoTab[[#This Row],[*PROJETO]],ProjTab[],0),MATCH("Erro associado",coosisTab[#Headers],0))=0,"",INDEX(coosisTab[#Data],MATCH(campoTab[[#This Row],[*PROJETO]],ProjTab[],0),MATCH("Erro associado",coosisTab[#Headers],0))),"")</f>
        <v/>
      </c>
      <c r="L13" s="185"/>
      <c r="M13" s="185"/>
      <c r="N13" s="186"/>
      <c r="O13" s="187"/>
      <c r="P13" s="181" t="str">
        <f>IFERROR(FindBaseCart(campoTab[[#This Row],[*Latitude]],campoTab[[#This Row],[*Longitude]],campoTab[[#This Row],[ESCALA]]),"")</f>
        <v/>
      </c>
      <c r="Q13" s="185" t="str">
        <f>""</f>
        <v/>
      </c>
      <c r="R13" s="182" t="str">
        <f>IFERROR(VLOOKUP(campoTab[[#This Row],[*Municipio]],municipiosTab[#Data],MATCH("UF",municipiosTab[#Headers],0),0),"")</f>
        <v/>
      </c>
      <c r="S13" s="188"/>
      <c r="T13" s="181"/>
      <c r="U13" s="181"/>
      <c r="V13" s="181"/>
      <c r="W13" s="182" t="str">
        <f>IFERROR(IF(VLOOKUP(campoTab[[#This Row],[Numero de campo]],LitoTab[#Data],MATCH("*Litologia",LitoTab[#Headers],0),0)=0,"",VLOOKUP(campoTab[[#This Row],[Numero de campo]],LitoTab[#Data],MATCH("*Litologia",LitoTab[#Headers],0),0)),"")</f>
        <v/>
      </c>
      <c r="X13" s="182" t="str">
        <f t="array" ref="X1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IFERROR(IF(VLOOKUP(campoTab[[#This Row],[Numero de campo]],LitoTab[#Data],MATCH("*% da Rocha",LitoTab[#Headers],0),0)="","",VLOOKUP(campoTab[[#This Row],[Numero de campo]],LitoTab[#Data],MATCH("*% da Rocha",LitoTab[#Headers],0),0)),"")</f>
        <v/>
      </c>
      <c r="Z13" s="182" t="str">
        <f>IFERROR(IF(VLOOKUP(campoTab[[#This Row],[Numero de campo]],LitoTab[#Data],MATCH("Grau de Intemperismo",LitoTab[#Headers],0),0)="","",VLOOKUP(campoTab[[#This Row],[Numero de campo]],LitoTab[#Data],MATCH("Grau de Intemperismo",LitoTab[#Headers],0),0)),"")</f>
        <v/>
      </c>
      <c r="AA13" s="182" t="str">
        <f>IFERROR(IF(VLOOKUP(campoTab[[#This Row],[Numero de campo]],LitoTab[#Data],MATCH("Índice de Cor",LitoTab[#Headers],0),0)="","",VLOOKUP(campoTab[[#This Row],[Numero de campo]],LitoTab[#Data],MATCH("Índice de Cor",LitoTab[#Headers],0),0)),"")</f>
        <v/>
      </c>
      <c r="AB13" s="182" t="str">
        <f>IFERROR(IF(VLOOKUP(campoTab[[#This Row],[Numero de campo]],LitoTab[#Data],MATCH("*Classe Litotipo",LitoTab[#Headers],0),0)="","",VLOOKUP(campoTab[[#This Row],[Numero de campo]],LitoTab[#Data],MATCH("*Classe Litotipo",LitoTab[#Headers],0),0)),"")</f>
        <v/>
      </c>
      <c r="AC13" s="182" t="str">
        <f>IFERROR(VLOOKUP(campoTab[[#This Row],[Classe litotipo principal]],classlitoTab[#Data],2),"")</f>
        <v/>
      </c>
      <c r="AD13" s="182" t="str">
        <f>IFERROR(IF(VLOOKUP(campoTab[[#This Row],[Numero de campo]],LitoTab[#Data],MATCH("Textura 1",LitoTab[#Headers],0),0)="","",VLOOKUP(campoTab[[#This Row],[Numero de campo]],LitoTab[#Data],MATCH("Textura 1",LitoTab[#Headers],0),0)),"")</f>
        <v/>
      </c>
      <c r="AE13" s="182" t="str">
        <f>IFERROR(IF(VLOOKUP(campoTab[[#This Row],[Numero de campo]],LitoTab[#Data],MATCH("Granulação",LitoTab[#Headers],0),0)="","",VLOOKUP(campoTab[[#This Row],[Numero de campo]],LitoTab[#Data],MATCH("Granulação",LitoTab[#Headers],0),0)),"")</f>
        <v/>
      </c>
      <c r="AF13" s="182" t="str">
        <f>IFERROR(IF(VLOOKUP(campoTab[[#This Row],[Numero de campo]],estrutTab[#Data],MATCH("*Tipo Estrutura",estrutTab[#Headers],0),0)=0,"",VLOOKUP(campoTab[[#This Row],[Numero de campo]],estrutTab[#Data],MATCH("*Tipo Estrutura",estrutTab[#Headers],0),0)),"")</f>
        <v/>
      </c>
      <c r="AG13" s="182" t="str">
        <f>IFERROR(IF(VLOOKUP(campoTab[[#This Row],[Numero de campo]],estrutTab[#Data],MATCH("Direção de Mergulho",estrutTab[#Headers],0),0)=0,"",VLOOKUP(campoTab[[#This Row],[Numero de campo]],estrutTab[#Data],MATCH("Direção de Mergulho",estrutTab[#Headers],0),0)),"")</f>
        <v/>
      </c>
      <c r="AH13" s="182" t="str">
        <f>IFERROR(IF(VLOOKUP(campoTab[[#This Row],[Numero de campo]],estrutTab[#Data],MATCH("Mergulho",estrutTab[#Headers],0),0)=0,"",VLOOKUP(campoTab[[#This Row],[Numero de campo]],estrutTab[#Data],MATCH("Mergulho",estrutTab[#Headers],0),0)),"")</f>
        <v/>
      </c>
      <c r="AI13" s="182" t="str">
        <f>IFERROR(IF(VLOOKUP(campoTab[[#This Row],[Numero de campo]],LitoTab[#Data],MATCH("Unidade Estratigrafica",LitoTab[#Headers],0),0)=0,"",VLOOKUP(campoTab[[#This Row],[Numero de campo]],LitoTab[#Data],MATCH("Unidade Estratigrafica",LitoTab[#Headers],0),0)),"")</f>
        <v/>
      </c>
      <c r="AJ13" s="189" t="str">
        <f>IFERROR(IF(VLOOKUP(campoTab[[#This Row],[Numero de campo]],LitoTab[#Data],MATCH("Codigo Estratigrafico",LitoTab[#Headers],0),0)=0,"",VLOOKUP(campoTab[[#This Row],[Numero de campo]],LitoTab[#Data],MATCH("Codigo Estratigrafico",LitoTab[#Headers],0),0)),"")</f>
        <v/>
      </c>
      <c r="AK13" s="182" t="str">
        <f t="array" ref="AK1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ref="AL1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ref="AM1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ref="AN1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ref="AO1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ref="AP1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ref="AQ1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IF(campoTab[[#This Row],[Numero de campo]]="","",COUNTIF(ncampoA,campoTab[[#This Row],[Numero de campo]]))</f>
        <v/>
      </c>
      <c r="AT13" s="192" t="str">
        <f>IFERROR(IF(campoTab[[#This Row],[Numero de campo]]="","",HYPERLINK("#'Litologia'!A"&amp;MATCH(campoTab[[#This Row],[Numero de campo]],LitoTab[*NUMERO DE CAMPO],0)+1,"Litologia")),"")</f>
        <v/>
      </c>
      <c r="AU13" s="192" t="str">
        <f>IFERROR(IF(campoTab[[#This Row],[Numero de campo]]="","",HYPERLINK("#'Amostras'!A"&amp;MATCH(campoTab[[#This Row],[Numero de campo]],amostrasTab[*NUMERO DE CAMPO],0)+1,"Amostras")),"")</f>
        <v/>
      </c>
      <c r="AV13" s="192" t="str">
        <f>IFERROR(IF(campoTab[[#This Row],[Numero de campo]]="","",HYPERLINK("#'Estrutural'!A"&amp;MATCH(campoTab[[#This Row],[Numero de campo]],estrutTab[*NUMERO DE CAMPO],0)+1,"Estrutural")),"")</f>
        <v/>
      </c>
      <c r="AW13" s="192" t="str">
        <f>IFERROR(IF(campoTab[[#This Row],[Numero de campo]]="","",HYPERLINK("#'Econômica'!A"&amp;MATCH(campoTab[[#This Row],[Numero de campo]],ecoTab[*NUMERO DE CAMPO],0)+1,"Econômica")),"")</f>
        <v/>
      </c>
      <c r="AX13" s="193" t="str">
        <f>IF(campoTab[[#This Row],[Numero de campo]]="","",IF(FileExist(HYPERLINK("Fotos\"&amp;campoTab[[#This Row],[Numero de campo]]&amp;"_AF.jpg")),HYPERLINK("Fotos\"&amp;campoTab[[#This Row],[Numero de campo]]&amp;"_AF.jpg"),""))</f>
        <v/>
      </c>
      <c r="AY13" s="181"/>
    </row>
    <row r="14" spans="1:52" ht="15" customHeight="1" x14ac:dyDescent="0.25">
      <c r="A14" s="180" t="str">
        <f>IF(campoTab[[#This Row],[*PROJETO]]="","",IF(campoTab[[#This Row],[*Sigla Geólogo]]="","",IF(campoTab[[#This Row],[*Nº Ponto]]="","",CONCATENATE(campoTab[[#This Row],[C.C.]],"-",campoTab[[#This Row],[*Sigla Geólogo]],"-",TEXT(campoTab[[#This Row],[*Nº Ponto]],"0000")))))</f>
        <v/>
      </c>
      <c r="B14" s="181"/>
      <c r="C14" s="182" t="str">
        <f>IFERROR(VLOOKUP(campoTab[[#This Row],[*PROJETO]],ProjTab[#Data],MATCH("Centro de custo",ProjTab[#Headers],0),0),"")</f>
        <v/>
      </c>
      <c r="D14" s="182" t="str">
        <f>IFERROR(IF(INDEX(ProjTab[#Data],MATCH(campoTab[[#This Row],[*PROJETO]],ProjTab[],0),MATCH("SUREG",ProjTab[#Headers],0))=0,"",INDEX(ProjTab[#Data],MATCH(campoTab[[#This Row],[*PROJETO]],ProjTab[],0),MATCH("SUREG",ProjTab[#Headers],0))),"")</f>
        <v/>
      </c>
      <c r="E14" s="181"/>
      <c r="F14" s="182" t="str">
        <f>IFERROR(VLOOKUP(campoTab[[#This Row],[*Sigla Geólogo]],nomeGeoTab[#Data],MATCH("Nome",nomeGeoTab[#Headers],0),0),"")</f>
        <v/>
      </c>
      <c r="G14" s="181"/>
      <c r="H14" s="183"/>
      <c r="I14" s="182" t="str">
        <f>IFERROR(IF(INDEX(ProjTab[#Data],MATCH(campoTab[[#This Row],[*PROJETO]],ProjTab[],0),MATCH("DATUM",ProjTab[#Headers],0))=0,"",INDEX(ProjTab[#Data],MATCH(campoTab[[#This Row],[*PROJETO]],ProjTab[],0),MATCH("DATUM",ProjTab[#Headers],0))),"")</f>
        <v/>
      </c>
      <c r="J14" s="182" t="str">
        <f>IFERROR(IF(INDEX(coosisTab[#Data],MATCH(campoTab[[#This Row],[*PROJETO]],ProjTab[],0),MATCH("Metodo de Geoposicionamento",coosisTab[#Headers],0))=0,"",INDEX(coosisTab[#Data],MATCH(campoTab[[#This Row],[*PROJETO]],ProjTab[],0),MATCH("Metodo de Geoposicionamento",coosisTab[#Headers],0))),"")</f>
        <v/>
      </c>
      <c r="K14" s="184" t="str">
        <f>IFERROR(IF(INDEX(coosisTab[#Data],MATCH(campoTab[[#This Row],[*PROJETO]],ProjTab[],0),MATCH("Erro associado",coosisTab[#Headers],0))=0,"",INDEX(coosisTab[#Data],MATCH(campoTab[[#This Row],[*PROJETO]],ProjTab[],0),MATCH("Erro associado",coosisTab[#Headers],0))),"")</f>
        <v/>
      </c>
      <c r="L14" s="185"/>
      <c r="M14" s="185"/>
      <c r="N14" s="186"/>
      <c r="O14" s="187"/>
      <c r="P14" s="181" t="str">
        <f>IFERROR(FindBaseCart(campoTab[[#This Row],[*Latitude]],campoTab[[#This Row],[*Longitude]],campoTab[[#This Row],[ESCALA]]),"")</f>
        <v/>
      </c>
      <c r="Q14" s="185" t="str">
        <f>""</f>
        <v/>
      </c>
      <c r="R14" s="182" t="str">
        <f>IFERROR(VLOOKUP(campoTab[[#This Row],[*Municipio]],municipiosTab[#Data],MATCH("UF",municipiosTab[#Headers],0),0),"")</f>
        <v/>
      </c>
      <c r="S14" s="188"/>
      <c r="T14" s="181"/>
      <c r="U14" s="181"/>
      <c r="V14" s="181"/>
      <c r="W14" s="182" t="str">
        <f>IFERROR(IF(VLOOKUP(campoTab[[#This Row],[Numero de campo]],LitoTab[#Data],MATCH("*Litologia",LitoTab[#Headers],0),0)=0,"",VLOOKUP(campoTab[[#This Row],[Numero de campo]],LitoTab[#Data],MATCH("*Litologia",LitoTab[#Headers],0),0)),"")</f>
        <v/>
      </c>
      <c r="X14" s="182" t="str">
        <f t="array" ref="X1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IFERROR(IF(VLOOKUP(campoTab[[#This Row],[Numero de campo]],LitoTab[#Data],MATCH("*% da Rocha",LitoTab[#Headers],0),0)="","",VLOOKUP(campoTab[[#This Row],[Numero de campo]],LitoTab[#Data],MATCH("*% da Rocha",LitoTab[#Headers],0),0)),"")</f>
        <v/>
      </c>
      <c r="Z14" s="182" t="str">
        <f>IFERROR(IF(VLOOKUP(campoTab[[#This Row],[Numero de campo]],LitoTab[#Data],MATCH("Grau de Intemperismo",LitoTab[#Headers],0),0)="","",VLOOKUP(campoTab[[#This Row],[Numero de campo]],LitoTab[#Data],MATCH("Grau de Intemperismo",LitoTab[#Headers],0),0)),"")</f>
        <v/>
      </c>
      <c r="AA14" s="182" t="str">
        <f>IFERROR(IF(VLOOKUP(campoTab[[#This Row],[Numero de campo]],LitoTab[#Data],MATCH("Índice de Cor",LitoTab[#Headers],0),0)="","",VLOOKUP(campoTab[[#This Row],[Numero de campo]],LitoTab[#Data],MATCH("Índice de Cor",LitoTab[#Headers],0),0)),"")</f>
        <v/>
      </c>
      <c r="AB14" s="182" t="str">
        <f>IFERROR(IF(VLOOKUP(campoTab[[#This Row],[Numero de campo]],LitoTab[#Data],MATCH("*Classe Litotipo",LitoTab[#Headers],0),0)="","",VLOOKUP(campoTab[[#This Row],[Numero de campo]],LitoTab[#Data],MATCH("*Classe Litotipo",LitoTab[#Headers],0),0)),"")</f>
        <v/>
      </c>
      <c r="AC14" s="182" t="str">
        <f>IFERROR(VLOOKUP(campoTab[[#This Row],[Classe litotipo principal]],classlitoTab[#Data],2),"")</f>
        <v/>
      </c>
      <c r="AD14" s="182" t="str">
        <f>IFERROR(IF(VLOOKUP(campoTab[[#This Row],[Numero de campo]],LitoTab[#Data],MATCH("Textura 1",LitoTab[#Headers],0),0)="","",VLOOKUP(campoTab[[#This Row],[Numero de campo]],LitoTab[#Data],MATCH("Textura 1",LitoTab[#Headers],0),0)),"")</f>
        <v/>
      </c>
      <c r="AE14" s="182" t="str">
        <f>IFERROR(IF(VLOOKUP(campoTab[[#This Row],[Numero de campo]],LitoTab[#Data],MATCH("Granulação",LitoTab[#Headers],0),0)="","",VLOOKUP(campoTab[[#This Row],[Numero de campo]],LitoTab[#Data],MATCH("Granulação",LitoTab[#Headers],0),0)),"")</f>
        <v/>
      </c>
      <c r="AF14" s="182" t="str">
        <f>IFERROR(IF(VLOOKUP(campoTab[[#This Row],[Numero de campo]],estrutTab[#Data],MATCH("*Tipo Estrutura",estrutTab[#Headers],0),0)=0,"",VLOOKUP(campoTab[[#This Row],[Numero de campo]],estrutTab[#Data],MATCH("*Tipo Estrutura",estrutTab[#Headers],0),0)),"")</f>
        <v/>
      </c>
      <c r="AG14" s="182" t="str">
        <f>IFERROR(IF(VLOOKUP(campoTab[[#This Row],[Numero de campo]],estrutTab[#Data],MATCH("Direção de Mergulho",estrutTab[#Headers],0),0)=0,"",VLOOKUP(campoTab[[#This Row],[Numero de campo]],estrutTab[#Data],MATCH("Direção de Mergulho",estrutTab[#Headers],0),0)),"")</f>
        <v/>
      </c>
      <c r="AH14" s="182" t="str">
        <f>IFERROR(IF(VLOOKUP(campoTab[[#This Row],[Numero de campo]],estrutTab[#Data],MATCH("Mergulho",estrutTab[#Headers],0),0)=0,"",VLOOKUP(campoTab[[#This Row],[Numero de campo]],estrutTab[#Data],MATCH("Mergulho",estrutTab[#Headers],0),0)),"")</f>
        <v/>
      </c>
      <c r="AI14" s="182" t="str">
        <f>IFERROR(IF(VLOOKUP(campoTab[[#This Row],[Numero de campo]],LitoTab[#Data],MATCH("Unidade Estratigrafica",LitoTab[#Headers],0),0)=0,"",VLOOKUP(campoTab[[#This Row],[Numero de campo]],LitoTab[#Data],MATCH("Unidade Estratigrafica",LitoTab[#Headers],0),0)),"")</f>
        <v/>
      </c>
      <c r="AJ14" s="189" t="str">
        <f>IFERROR(IF(VLOOKUP(campoTab[[#This Row],[Numero de campo]],LitoTab[#Data],MATCH("Codigo Estratigrafico",LitoTab[#Headers],0),0)=0,"",VLOOKUP(campoTab[[#This Row],[Numero de campo]],LitoTab[#Data],MATCH("Codigo Estratigrafico",LitoTab[#Headers],0),0)),"")</f>
        <v/>
      </c>
      <c r="AK14" s="182" t="str">
        <f t="array" ref="AK1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ref="AL1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ref="AM1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ref="AN1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ref="AO1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ref="AP1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ref="AQ1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IF(campoTab[[#This Row],[Numero de campo]]="","",COUNTIF(ncampoA,campoTab[[#This Row],[Numero de campo]]))</f>
        <v/>
      </c>
      <c r="AT14" s="192" t="str">
        <f>IFERROR(IF(campoTab[[#This Row],[Numero de campo]]="","",HYPERLINK("#'Litologia'!A"&amp;MATCH(campoTab[[#This Row],[Numero de campo]],LitoTab[*NUMERO DE CAMPO],0)+1,"Litologia")),"")</f>
        <v/>
      </c>
      <c r="AU14" s="192" t="str">
        <f>IFERROR(IF(campoTab[[#This Row],[Numero de campo]]="","",HYPERLINK("#'Amostras'!A"&amp;MATCH(campoTab[[#This Row],[Numero de campo]],amostrasTab[*NUMERO DE CAMPO],0)+1,"Amostras")),"")</f>
        <v/>
      </c>
      <c r="AV14" s="192" t="str">
        <f>IFERROR(IF(campoTab[[#This Row],[Numero de campo]]="","",HYPERLINK("#'Estrutural'!A"&amp;MATCH(campoTab[[#This Row],[Numero de campo]],estrutTab[*NUMERO DE CAMPO],0)+1,"Estrutural")),"")</f>
        <v/>
      </c>
      <c r="AW14" s="192" t="str">
        <f>IFERROR(IF(campoTab[[#This Row],[Numero de campo]]="","",HYPERLINK("#'Econômica'!A"&amp;MATCH(campoTab[[#This Row],[Numero de campo]],ecoTab[*NUMERO DE CAMPO],0)+1,"Econômica")),"")</f>
        <v/>
      </c>
      <c r="AX14" s="193" t="str">
        <f>IF(campoTab[[#This Row],[Numero de campo]]="","",IF(FileExist(HYPERLINK("Fotos\"&amp;campoTab[[#This Row],[Numero de campo]]&amp;"_AF.jpg")),HYPERLINK("Fotos\"&amp;campoTab[[#This Row],[Numero de campo]]&amp;"_AF.jpg"),""))</f>
        <v/>
      </c>
      <c r="AY14" s="181"/>
    </row>
    <row r="15" spans="1:52" ht="15" customHeight="1" x14ac:dyDescent="0.25">
      <c r="A15" s="180" t="str">
        <f>IF(campoTab[[#This Row],[*PROJETO]]="","",IF(campoTab[[#This Row],[*Sigla Geólogo]]="","",IF(campoTab[[#This Row],[*Nº Ponto]]="","",CONCATENATE(campoTab[[#This Row],[C.C.]],"-",campoTab[[#This Row],[*Sigla Geólogo]],"-",TEXT(campoTab[[#This Row],[*Nº Ponto]],"0000")))))</f>
        <v/>
      </c>
      <c r="B15" s="181"/>
      <c r="C15" s="182" t="str">
        <f>IFERROR(VLOOKUP(campoTab[[#This Row],[*PROJETO]],ProjTab[#Data],MATCH("Centro de custo",ProjTab[#Headers],0),0),"")</f>
        <v/>
      </c>
      <c r="D15" s="182" t="str">
        <f>IFERROR(IF(INDEX(ProjTab[#Data],MATCH(campoTab[[#This Row],[*PROJETO]],ProjTab[],0),MATCH("SUREG",ProjTab[#Headers],0))=0,"",INDEX(ProjTab[#Data],MATCH(campoTab[[#This Row],[*PROJETO]],ProjTab[],0),MATCH("SUREG",ProjTab[#Headers],0))),"")</f>
        <v/>
      </c>
      <c r="E15" s="181"/>
      <c r="F15" s="182" t="str">
        <f>IFERROR(VLOOKUP(campoTab[[#This Row],[*Sigla Geólogo]],nomeGeoTab[#Data],MATCH("Nome",nomeGeoTab[#Headers],0),0),"")</f>
        <v/>
      </c>
      <c r="G15" s="181"/>
      <c r="H15" s="183"/>
      <c r="I15" s="182" t="str">
        <f>IFERROR(IF(INDEX(ProjTab[#Data],MATCH(campoTab[[#This Row],[*PROJETO]],ProjTab[],0),MATCH("DATUM",ProjTab[#Headers],0))=0,"",INDEX(ProjTab[#Data],MATCH(campoTab[[#This Row],[*PROJETO]],ProjTab[],0),MATCH("DATUM",ProjTab[#Headers],0))),"")</f>
        <v/>
      </c>
      <c r="J15" s="182" t="str">
        <f>IFERROR(IF(INDEX(coosisTab[#Data],MATCH(campoTab[[#This Row],[*PROJETO]],ProjTab[],0),MATCH("Metodo de Geoposicionamento",coosisTab[#Headers],0))=0,"",INDEX(coosisTab[#Data],MATCH(campoTab[[#This Row],[*PROJETO]],ProjTab[],0),MATCH("Metodo de Geoposicionamento",coosisTab[#Headers],0))),"")</f>
        <v/>
      </c>
      <c r="K15" s="184" t="str">
        <f>IFERROR(IF(INDEX(coosisTab[#Data],MATCH(campoTab[[#This Row],[*PROJETO]],ProjTab[],0),MATCH("Erro associado",coosisTab[#Headers],0))=0,"",INDEX(coosisTab[#Data],MATCH(campoTab[[#This Row],[*PROJETO]],ProjTab[],0),MATCH("Erro associado",coosisTab[#Headers],0))),"")</f>
        <v/>
      </c>
      <c r="L15" s="185"/>
      <c r="M15" s="185"/>
      <c r="N15" s="186"/>
      <c r="O15" s="187"/>
      <c r="P15" s="181" t="str">
        <f>IFERROR(FindBaseCart(campoTab[[#This Row],[*Latitude]],campoTab[[#This Row],[*Longitude]],campoTab[[#This Row],[ESCALA]]),"")</f>
        <v/>
      </c>
      <c r="Q15" s="185" t="str">
        <f>""</f>
        <v/>
      </c>
      <c r="R15" s="182" t="str">
        <f>IFERROR(VLOOKUP(campoTab[[#This Row],[*Municipio]],municipiosTab[#Data],MATCH("UF",municipiosTab[#Headers],0),0),"")</f>
        <v/>
      </c>
      <c r="S15" s="188"/>
      <c r="T15" s="181"/>
      <c r="U15" s="181"/>
      <c r="V15" s="181"/>
      <c r="W15" s="182" t="str">
        <f>IFERROR(IF(VLOOKUP(campoTab[[#This Row],[Numero de campo]],LitoTab[#Data],MATCH("*Litologia",LitoTab[#Headers],0),0)=0,"",VLOOKUP(campoTab[[#This Row],[Numero de campo]],LitoTab[#Data],MATCH("*Litologia",LitoTab[#Headers],0),0)),"")</f>
        <v/>
      </c>
      <c r="X15" s="182" t="str">
        <f t="array" ref="X1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IFERROR(IF(VLOOKUP(campoTab[[#This Row],[Numero de campo]],LitoTab[#Data],MATCH("*% da Rocha",LitoTab[#Headers],0),0)="","",VLOOKUP(campoTab[[#This Row],[Numero de campo]],LitoTab[#Data],MATCH("*% da Rocha",LitoTab[#Headers],0),0)),"")</f>
        <v/>
      </c>
      <c r="Z15" s="182" t="str">
        <f>IFERROR(IF(VLOOKUP(campoTab[[#This Row],[Numero de campo]],LitoTab[#Data],MATCH("Grau de Intemperismo",LitoTab[#Headers],0),0)="","",VLOOKUP(campoTab[[#This Row],[Numero de campo]],LitoTab[#Data],MATCH("Grau de Intemperismo",LitoTab[#Headers],0),0)),"")</f>
        <v/>
      </c>
      <c r="AA15" s="182" t="str">
        <f>IFERROR(IF(VLOOKUP(campoTab[[#This Row],[Numero de campo]],LitoTab[#Data],MATCH("Índice de Cor",LitoTab[#Headers],0),0)="","",VLOOKUP(campoTab[[#This Row],[Numero de campo]],LitoTab[#Data],MATCH("Índice de Cor",LitoTab[#Headers],0),0)),"")</f>
        <v/>
      </c>
      <c r="AB15" s="182" t="str">
        <f>IFERROR(IF(VLOOKUP(campoTab[[#This Row],[Numero de campo]],LitoTab[#Data],MATCH("*Classe Litotipo",LitoTab[#Headers],0),0)="","",VLOOKUP(campoTab[[#This Row],[Numero de campo]],LitoTab[#Data],MATCH("*Classe Litotipo",LitoTab[#Headers],0),0)),"")</f>
        <v/>
      </c>
      <c r="AC15" s="182" t="str">
        <f>IFERROR(VLOOKUP(campoTab[[#This Row],[Classe litotipo principal]],classlitoTab[#Data],2),"")</f>
        <v/>
      </c>
      <c r="AD15" s="182" t="str">
        <f>IFERROR(IF(VLOOKUP(campoTab[[#This Row],[Numero de campo]],LitoTab[#Data],MATCH("Textura 1",LitoTab[#Headers],0),0)="","",VLOOKUP(campoTab[[#This Row],[Numero de campo]],LitoTab[#Data],MATCH("Textura 1",LitoTab[#Headers],0),0)),"")</f>
        <v/>
      </c>
      <c r="AE15" s="182" t="str">
        <f>IFERROR(IF(VLOOKUP(campoTab[[#This Row],[Numero de campo]],LitoTab[#Data],MATCH("Granulação",LitoTab[#Headers],0),0)="","",VLOOKUP(campoTab[[#This Row],[Numero de campo]],LitoTab[#Data],MATCH("Granulação",LitoTab[#Headers],0),0)),"")</f>
        <v/>
      </c>
      <c r="AF15" s="182" t="str">
        <f>IFERROR(IF(VLOOKUP(campoTab[[#This Row],[Numero de campo]],estrutTab[#Data],MATCH("*Tipo Estrutura",estrutTab[#Headers],0),0)=0,"",VLOOKUP(campoTab[[#This Row],[Numero de campo]],estrutTab[#Data],MATCH("*Tipo Estrutura",estrutTab[#Headers],0),0)),"")</f>
        <v/>
      </c>
      <c r="AG15" s="182" t="str">
        <f>IFERROR(IF(VLOOKUP(campoTab[[#This Row],[Numero de campo]],estrutTab[#Data],MATCH("Direção de Mergulho",estrutTab[#Headers],0),0)=0,"",VLOOKUP(campoTab[[#This Row],[Numero de campo]],estrutTab[#Data],MATCH("Direção de Mergulho",estrutTab[#Headers],0),0)),"")</f>
        <v/>
      </c>
      <c r="AH15" s="182" t="str">
        <f>IFERROR(IF(VLOOKUP(campoTab[[#This Row],[Numero de campo]],estrutTab[#Data],MATCH("Mergulho",estrutTab[#Headers],0),0)=0,"",VLOOKUP(campoTab[[#This Row],[Numero de campo]],estrutTab[#Data],MATCH("Mergulho",estrutTab[#Headers],0),0)),"")</f>
        <v/>
      </c>
      <c r="AI15" s="182" t="str">
        <f>IFERROR(IF(VLOOKUP(campoTab[[#This Row],[Numero de campo]],LitoTab[#Data],MATCH("Unidade Estratigrafica",LitoTab[#Headers],0),0)=0,"",VLOOKUP(campoTab[[#This Row],[Numero de campo]],LitoTab[#Data],MATCH("Unidade Estratigrafica",LitoTab[#Headers],0),0)),"")</f>
        <v/>
      </c>
      <c r="AJ15" s="189" t="str">
        <f>IFERROR(IF(VLOOKUP(campoTab[[#This Row],[Numero de campo]],LitoTab[#Data],MATCH("Codigo Estratigrafico",LitoTab[#Headers],0),0)=0,"",VLOOKUP(campoTab[[#This Row],[Numero de campo]],LitoTab[#Data],MATCH("Codigo Estratigrafico",LitoTab[#Headers],0),0)),"")</f>
        <v/>
      </c>
      <c r="AK15" s="182" t="str">
        <f t="array" ref="AK1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ref="AL1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ref="AM1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ref="AN1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ref="AO1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ref="AP1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ref="AQ1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IF(campoTab[[#This Row],[Numero de campo]]="","",COUNTIF(ncampoA,campoTab[[#This Row],[Numero de campo]]))</f>
        <v/>
      </c>
      <c r="AT15" s="192" t="str">
        <f>IFERROR(IF(campoTab[[#This Row],[Numero de campo]]="","",HYPERLINK("#'Litologia'!A"&amp;MATCH(campoTab[[#This Row],[Numero de campo]],LitoTab[*NUMERO DE CAMPO],0)+1,"Litologia")),"")</f>
        <v/>
      </c>
      <c r="AU15" s="192" t="str">
        <f>IFERROR(IF(campoTab[[#This Row],[Numero de campo]]="","",HYPERLINK("#'Amostras'!A"&amp;MATCH(campoTab[[#This Row],[Numero de campo]],amostrasTab[*NUMERO DE CAMPO],0)+1,"Amostras")),"")</f>
        <v/>
      </c>
      <c r="AV15" s="192" t="str">
        <f>IFERROR(IF(campoTab[[#This Row],[Numero de campo]]="","",HYPERLINK("#'Estrutural'!A"&amp;MATCH(campoTab[[#This Row],[Numero de campo]],estrutTab[*NUMERO DE CAMPO],0)+1,"Estrutural")),"")</f>
        <v/>
      </c>
      <c r="AW15" s="192" t="str">
        <f>IFERROR(IF(campoTab[[#This Row],[Numero de campo]]="","",HYPERLINK("#'Econômica'!A"&amp;MATCH(campoTab[[#This Row],[Numero de campo]],ecoTab[*NUMERO DE CAMPO],0)+1,"Econômica")),"")</f>
        <v/>
      </c>
      <c r="AX15" s="193" t="str">
        <f>IF(campoTab[[#This Row],[Numero de campo]]="","",IF(FileExist(HYPERLINK("Fotos\"&amp;campoTab[[#This Row],[Numero de campo]]&amp;"_AF.jpg")),HYPERLINK("Fotos\"&amp;campoTab[[#This Row],[Numero de campo]]&amp;"_AF.jpg"),""))</f>
        <v/>
      </c>
      <c r="AY15" s="181"/>
    </row>
    <row r="16" spans="1:52" ht="15" customHeight="1" x14ac:dyDescent="0.25">
      <c r="A16" s="180" t="str">
        <f>IF(campoTab[[#This Row],[*PROJETO]]="","",IF(campoTab[[#This Row],[*Sigla Geólogo]]="","",IF(campoTab[[#This Row],[*Nº Ponto]]="","",CONCATENATE(campoTab[[#This Row],[C.C.]],"-",campoTab[[#This Row],[*Sigla Geólogo]],"-",TEXT(campoTab[[#This Row],[*Nº Ponto]],"0000")))))</f>
        <v/>
      </c>
      <c r="B16" s="181"/>
      <c r="C16" s="182" t="str">
        <f>IFERROR(VLOOKUP(campoTab[[#This Row],[*PROJETO]],ProjTab[#Data],MATCH("Centro de custo",ProjTab[#Headers],0),0),"")</f>
        <v/>
      </c>
      <c r="D16" s="182" t="str">
        <f>IFERROR(IF(INDEX(ProjTab[#Data],MATCH(campoTab[[#This Row],[*PROJETO]],ProjTab[],0),MATCH("SUREG",ProjTab[#Headers],0))=0,"",INDEX(ProjTab[#Data],MATCH(campoTab[[#This Row],[*PROJETO]],ProjTab[],0),MATCH("SUREG",ProjTab[#Headers],0))),"")</f>
        <v/>
      </c>
      <c r="E16" s="181"/>
      <c r="F16" s="182" t="str">
        <f>IFERROR(VLOOKUP(campoTab[[#This Row],[*Sigla Geólogo]],nomeGeoTab[#Data],MATCH("Nome",nomeGeoTab[#Headers],0),0),"")</f>
        <v/>
      </c>
      <c r="G16" s="181"/>
      <c r="H16" s="183"/>
      <c r="I16" s="182" t="str">
        <f>IFERROR(IF(INDEX(ProjTab[#Data],MATCH(campoTab[[#This Row],[*PROJETO]],ProjTab[],0),MATCH("DATUM",ProjTab[#Headers],0))=0,"",INDEX(ProjTab[#Data],MATCH(campoTab[[#This Row],[*PROJETO]],ProjTab[],0),MATCH("DATUM",ProjTab[#Headers],0))),"")</f>
        <v/>
      </c>
      <c r="J16" s="182" t="str">
        <f>IFERROR(IF(INDEX(coosisTab[#Data],MATCH(campoTab[[#This Row],[*PROJETO]],ProjTab[],0),MATCH("Metodo de Geoposicionamento",coosisTab[#Headers],0))=0,"",INDEX(coosisTab[#Data],MATCH(campoTab[[#This Row],[*PROJETO]],ProjTab[],0),MATCH("Metodo de Geoposicionamento",coosisTab[#Headers],0))),"")</f>
        <v/>
      </c>
      <c r="K16" s="184" t="str">
        <f>IFERROR(IF(INDEX(coosisTab[#Data],MATCH(campoTab[[#This Row],[*PROJETO]],ProjTab[],0),MATCH("Erro associado",coosisTab[#Headers],0))=0,"",INDEX(coosisTab[#Data],MATCH(campoTab[[#This Row],[*PROJETO]],ProjTab[],0),MATCH("Erro associado",coosisTab[#Headers],0))),"")</f>
        <v/>
      </c>
      <c r="L16" s="185"/>
      <c r="M16" s="185"/>
      <c r="N16" s="186"/>
      <c r="O16" s="187"/>
      <c r="P16" s="181" t="str">
        <f>IFERROR(FindBaseCart(campoTab[[#This Row],[*Latitude]],campoTab[[#This Row],[*Longitude]],campoTab[[#This Row],[ESCALA]]),"")</f>
        <v/>
      </c>
      <c r="Q16" s="185" t="str">
        <f>""</f>
        <v/>
      </c>
      <c r="R16" s="182" t="str">
        <f>IFERROR(VLOOKUP(campoTab[[#This Row],[*Municipio]],municipiosTab[#Data],MATCH("UF",municipiosTab[#Headers],0),0),"")</f>
        <v/>
      </c>
      <c r="S16" s="188"/>
      <c r="T16" s="181"/>
      <c r="U16" s="181"/>
      <c r="V16" s="181"/>
      <c r="W16" s="182" t="str">
        <f>IFERROR(IF(VLOOKUP(campoTab[[#This Row],[Numero de campo]],LitoTab[#Data],MATCH("*Litologia",LitoTab[#Headers],0),0)=0,"",VLOOKUP(campoTab[[#This Row],[Numero de campo]],LitoTab[#Data],MATCH("*Litologia",LitoTab[#Headers],0),0)),"")</f>
        <v/>
      </c>
      <c r="X16" s="182" t="str">
        <f t="array" ref="X1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IFERROR(IF(VLOOKUP(campoTab[[#This Row],[Numero de campo]],LitoTab[#Data],MATCH("*% da Rocha",LitoTab[#Headers],0),0)="","",VLOOKUP(campoTab[[#This Row],[Numero de campo]],LitoTab[#Data],MATCH("*% da Rocha",LitoTab[#Headers],0),0)),"")</f>
        <v/>
      </c>
      <c r="Z16" s="182" t="str">
        <f>IFERROR(IF(VLOOKUP(campoTab[[#This Row],[Numero de campo]],LitoTab[#Data],MATCH("Grau de Intemperismo",LitoTab[#Headers],0),0)="","",VLOOKUP(campoTab[[#This Row],[Numero de campo]],LitoTab[#Data],MATCH("Grau de Intemperismo",LitoTab[#Headers],0),0)),"")</f>
        <v/>
      </c>
      <c r="AA16" s="182" t="str">
        <f>IFERROR(IF(VLOOKUP(campoTab[[#This Row],[Numero de campo]],LitoTab[#Data],MATCH("Índice de Cor",LitoTab[#Headers],0),0)="","",VLOOKUP(campoTab[[#This Row],[Numero de campo]],LitoTab[#Data],MATCH("Índice de Cor",LitoTab[#Headers],0),0)),"")</f>
        <v/>
      </c>
      <c r="AB16" s="182" t="str">
        <f>IFERROR(IF(VLOOKUP(campoTab[[#This Row],[Numero de campo]],LitoTab[#Data],MATCH("*Classe Litotipo",LitoTab[#Headers],0),0)="","",VLOOKUP(campoTab[[#This Row],[Numero de campo]],LitoTab[#Data],MATCH("*Classe Litotipo",LitoTab[#Headers],0),0)),"")</f>
        <v/>
      </c>
      <c r="AC16" s="182" t="str">
        <f>IFERROR(VLOOKUP(campoTab[[#This Row],[Classe litotipo principal]],classlitoTab[#Data],2),"")</f>
        <v/>
      </c>
      <c r="AD16" s="182" t="str">
        <f>IFERROR(IF(VLOOKUP(campoTab[[#This Row],[Numero de campo]],LitoTab[#Data],MATCH("Textura 1",LitoTab[#Headers],0),0)="","",VLOOKUP(campoTab[[#This Row],[Numero de campo]],LitoTab[#Data],MATCH("Textura 1",LitoTab[#Headers],0),0)),"")</f>
        <v/>
      </c>
      <c r="AE16" s="182" t="str">
        <f>IFERROR(IF(VLOOKUP(campoTab[[#This Row],[Numero de campo]],LitoTab[#Data],MATCH("Granulação",LitoTab[#Headers],0),0)="","",VLOOKUP(campoTab[[#This Row],[Numero de campo]],LitoTab[#Data],MATCH("Granulação",LitoTab[#Headers],0),0)),"")</f>
        <v/>
      </c>
      <c r="AF16" s="182" t="str">
        <f>IFERROR(IF(VLOOKUP(campoTab[[#This Row],[Numero de campo]],estrutTab[#Data],MATCH("*Tipo Estrutura",estrutTab[#Headers],0),0)=0,"",VLOOKUP(campoTab[[#This Row],[Numero de campo]],estrutTab[#Data],MATCH("*Tipo Estrutura",estrutTab[#Headers],0),0)),"")</f>
        <v/>
      </c>
      <c r="AG16" s="182" t="str">
        <f>IFERROR(IF(VLOOKUP(campoTab[[#This Row],[Numero de campo]],estrutTab[#Data],MATCH("Direção de Mergulho",estrutTab[#Headers],0),0)=0,"",VLOOKUP(campoTab[[#This Row],[Numero de campo]],estrutTab[#Data],MATCH("Direção de Mergulho",estrutTab[#Headers],0),0)),"")</f>
        <v/>
      </c>
      <c r="AH16" s="182" t="str">
        <f>IFERROR(IF(VLOOKUP(campoTab[[#This Row],[Numero de campo]],estrutTab[#Data],MATCH("Mergulho",estrutTab[#Headers],0),0)=0,"",VLOOKUP(campoTab[[#This Row],[Numero de campo]],estrutTab[#Data],MATCH("Mergulho",estrutTab[#Headers],0),0)),"")</f>
        <v/>
      </c>
      <c r="AI16" s="182" t="str">
        <f>IFERROR(IF(VLOOKUP(campoTab[[#This Row],[Numero de campo]],LitoTab[#Data],MATCH("Unidade Estratigrafica",LitoTab[#Headers],0),0)=0,"",VLOOKUP(campoTab[[#This Row],[Numero de campo]],LitoTab[#Data],MATCH("Unidade Estratigrafica",LitoTab[#Headers],0),0)),"")</f>
        <v/>
      </c>
      <c r="AJ16" s="189" t="str">
        <f>IFERROR(IF(VLOOKUP(campoTab[[#This Row],[Numero de campo]],LitoTab[#Data],MATCH("Codigo Estratigrafico",LitoTab[#Headers],0),0)=0,"",VLOOKUP(campoTab[[#This Row],[Numero de campo]],LitoTab[#Data],MATCH("Codigo Estratigrafico",LitoTab[#Headers],0),0)),"")</f>
        <v/>
      </c>
      <c r="AK16" s="182" t="str">
        <f t="array" ref="AK1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ref="AL1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ref="AM1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ref="AN1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ref="AO1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ref="AP1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ref="AQ1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IF(campoTab[[#This Row],[Numero de campo]]="","",COUNTIF(ncampoA,campoTab[[#This Row],[Numero de campo]]))</f>
        <v/>
      </c>
      <c r="AT16" s="192" t="str">
        <f>IFERROR(IF(campoTab[[#This Row],[Numero de campo]]="","",HYPERLINK("#'Litologia'!A"&amp;MATCH(campoTab[[#This Row],[Numero de campo]],LitoTab[*NUMERO DE CAMPO],0)+1,"Litologia")),"")</f>
        <v/>
      </c>
      <c r="AU16" s="192" t="str">
        <f>IFERROR(IF(campoTab[[#This Row],[Numero de campo]]="","",HYPERLINK("#'Amostras'!A"&amp;MATCH(campoTab[[#This Row],[Numero de campo]],amostrasTab[*NUMERO DE CAMPO],0)+1,"Amostras")),"")</f>
        <v/>
      </c>
      <c r="AV16" s="192" t="str">
        <f>IFERROR(IF(campoTab[[#This Row],[Numero de campo]]="","",HYPERLINK("#'Estrutural'!A"&amp;MATCH(campoTab[[#This Row],[Numero de campo]],estrutTab[*NUMERO DE CAMPO],0)+1,"Estrutural")),"")</f>
        <v/>
      </c>
      <c r="AW16" s="192" t="str">
        <f>IFERROR(IF(campoTab[[#This Row],[Numero de campo]]="","",HYPERLINK("#'Econômica'!A"&amp;MATCH(campoTab[[#This Row],[Numero de campo]],ecoTab[*NUMERO DE CAMPO],0)+1,"Econômica")),"")</f>
        <v/>
      </c>
      <c r="AX16" s="193" t="str">
        <f>IF(campoTab[[#This Row],[Numero de campo]]="","",IF(FileExist(HYPERLINK("Fotos\"&amp;campoTab[[#This Row],[Numero de campo]]&amp;"_AF.jpg")),HYPERLINK("Fotos\"&amp;campoTab[[#This Row],[Numero de campo]]&amp;"_AF.jpg"),""))</f>
        <v/>
      </c>
      <c r="AY16" s="181"/>
    </row>
    <row r="17" spans="1:51" ht="15" customHeight="1" x14ac:dyDescent="0.25">
      <c r="A17" s="180" t="str">
        <f>IF(campoTab[[#This Row],[*PROJETO]]="","",IF(campoTab[[#This Row],[*Sigla Geólogo]]="","",IF(campoTab[[#This Row],[*Nº Ponto]]="","",CONCATENATE(campoTab[[#This Row],[C.C.]],"-",campoTab[[#This Row],[*Sigla Geólogo]],"-",TEXT(campoTab[[#This Row],[*Nº Ponto]],"0000")))))</f>
        <v/>
      </c>
      <c r="B17" s="181"/>
      <c r="C17" s="182" t="str">
        <f>IFERROR(VLOOKUP(campoTab[[#This Row],[*PROJETO]],ProjTab[#Data],MATCH("Centro de custo",ProjTab[#Headers],0),0),"")</f>
        <v/>
      </c>
      <c r="D17" s="182" t="str">
        <f>IFERROR(IF(INDEX(ProjTab[#Data],MATCH(campoTab[[#This Row],[*PROJETO]],ProjTab[],0),MATCH("SUREG",ProjTab[#Headers],0))=0,"",INDEX(ProjTab[#Data],MATCH(campoTab[[#This Row],[*PROJETO]],ProjTab[],0),MATCH("SUREG",ProjTab[#Headers],0))),"")</f>
        <v/>
      </c>
      <c r="E17" s="181"/>
      <c r="F17" s="182" t="str">
        <f>IFERROR(VLOOKUP(campoTab[[#This Row],[*Sigla Geólogo]],nomeGeoTab[#Data],MATCH("Nome",nomeGeoTab[#Headers],0),0),"")</f>
        <v/>
      </c>
      <c r="G17" s="181"/>
      <c r="H17" s="183"/>
      <c r="I17" s="182" t="str">
        <f>IFERROR(IF(INDEX(ProjTab[#Data],MATCH(campoTab[[#This Row],[*PROJETO]],ProjTab[],0),MATCH("DATUM",ProjTab[#Headers],0))=0,"",INDEX(ProjTab[#Data],MATCH(campoTab[[#This Row],[*PROJETO]],ProjTab[],0),MATCH("DATUM",ProjTab[#Headers],0))),"")</f>
        <v/>
      </c>
      <c r="J17" s="182" t="str">
        <f>IFERROR(IF(INDEX(coosisTab[#Data],MATCH(campoTab[[#This Row],[*PROJETO]],ProjTab[],0),MATCH("Metodo de Geoposicionamento",coosisTab[#Headers],0))=0,"",INDEX(coosisTab[#Data],MATCH(campoTab[[#This Row],[*PROJETO]],ProjTab[],0),MATCH("Metodo de Geoposicionamento",coosisTab[#Headers],0))),"")</f>
        <v/>
      </c>
      <c r="K17" s="184" t="str">
        <f>IFERROR(IF(INDEX(coosisTab[#Data],MATCH(campoTab[[#This Row],[*PROJETO]],ProjTab[],0),MATCH("Erro associado",coosisTab[#Headers],0))=0,"",INDEX(coosisTab[#Data],MATCH(campoTab[[#This Row],[*PROJETO]],ProjTab[],0),MATCH("Erro associado",coosisTab[#Headers],0))),"")</f>
        <v/>
      </c>
      <c r="L17" s="185"/>
      <c r="M17" s="185"/>
      <c r="N17" s="186"/>
      <c r="O17" s="187"/>
      <c r="P17" s="181" t="str">
        <f>IFERROR(FindBaseCart(campoTab[[#This Row],[*Latitude]],campoTab[[#This Row],[*Longitude]],campoTab[[#This Row],[ESCALA]]),"")</f>
        <v/>
      </c>
      <c r="Q17" s="185" t="str">
        <f>""</f>
        <v/>
      </c>
      <c r="R17" s="182" t="str">
        <f>IFERROR(VLOOKUP(campoTab[[#This Row],[*Municipio]],municipiosTab[#Data],MATCH("UF",municipiosTab[#Headers],0),0),"")</f>
        <v/>
      </c>
      <c r="S17" s="188"/>
      <c r="T17" s="181"/>
      <c r="U17" s="181"/>
      <c r="V17" s="181"/>
      <c r="W17" s="182" t="str">
        <f>IFERROR(IF(VLOOKUP(campoTab[[#This Row],[Numero de campo]],LitoTab[#Data],MATCH("*Litologia",LitoTab[#Headers],0),0)=0,"",VLOOKUP(campoTab[[#This Row],[Numero de campo]],LitoTab[#Data],MATCH("*Litologia",LitoTab[#Headers],0),0)),"")</f>
        <v/>
      </c>
      <c r="X17" s="182" t="str">
        <f t="array" ref="X1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IFERROR(IF(VLOOKUP(campoTab[[#This Row],[Numero de campo]],LitoTab[#Data],MATCH("*% da Rocha",LitoTab[#Headers],0),0)="","",VLOOKUP(campoTab[[#This Row],[Numero de campo]],LitoTab[#Data],MATCH("*% da Rocha",LitoTab[#Headers],0),0)),"")</f>
        <v/>
      </c>
      <c r="Z17" s="182" t="str">
        <f>IFERROR(IF(VLOOKUP(campoTab[[#This Row],[Numero de campo]],LitoTab[#Data],MATCH("Grau de Intemperismo",LitoTab[#Headers],0),0)="","",VLOOKUP(campoTab[[#This Row],[Numero de campo]],LitoTab[#Data],MATCH("Grau de Intemperismo",LitoTab[#Headers],0),0)),"")</f>
        <v/>
      </c>
      <c r="AA17" s="182" t="str">
        <f>IFERROR(IF(VLOOKUP(campoTab[[#This Row],[Numero de campo]],LitoTab[#Data],MATCH("Índice de Cor",LitoTab[#Headers],0),0)="","",VLOOKUP(campoTab[[#This Row],[Numero de campo]],LitoTab[#Data],MATCH("Índice de Cor",LitoTab[#Headers],0),0)),"")</f>
        <v/>
      </c>
      <c r="AB17" s="182" t="str">
        <f>IFERROR(IF(VLOOKUP(campoTab[[#This Row],[Numero de campo]],LitoTab[#Data],MATCH("*Classe Litotipo",LitoTab[#Headers],0),0)="","",VLOOKUP(campoTab[[#This Row],[Numero de campo]],LitoTab[#Data],MATCH("*Classe Litotipo",LitoTab[#Headers],0),0)),"")</f>
        <v/>
      </c>
      <c r="AC17" s="182" t="str">
        <f>IFERROR(VLOOKUP(campoTab[[#This Row],[Classe litotipo principal]],classlitoTab[#Data],2),"")</f>
        <v/>
      </c>
      <c r="AD17" s="182" t="str">
        <f>IFERROR(IF(VLOOKUP(campoTab[[#This Row],[Numero de campo]],LitoTab[#Data],MATCH("Textura 1",LitoTab[#Headers],0),0)="","",VLOOKUP(campoTab[[#This Row],[Numero de campo]],LitoTab[#Data],MATCH("Textura 1",LitoTab[#Headers],0),0)),"")</f>
        <v/>
      </c>
      <c r="AE17" s="182" t="str">
        <f>IFERROR(IF(VLOOKUP(campoTab[[#This Row],[Numero de campo]],LitoTab[#Data],MATCH("Granulação",LitoTab[#Headers],0),0)="","",VLOOKUP(campoTab[[#This Row],[Numero de campo]],LitoTab[#Data],MATCH("Granulação",LitoTab[#Headers],0),0)),"")</f>
        <v/>
      </c>
      <c r="AF17" s="182" t="str">
        <f>IFERROR(IF(VLOOKUP(campoTab[[#This Row],[Numero de campo]],estrutTab[#Data],MATCH("*Tipo Estrutura",estrutTab[#Headers],0),0)=0,"",VLOOKUP(campoTab[[#This Row],[Numero de campo]],estrutTab[#Data],MATCH("*Tipo Estrutura",estrutTab[#Headers],0),0)),"")</f>
        <v/>
      </c>
      <c r="AG17" s="182" t="str">
        <f>IFERROR(IF(VLOOKUP(campoTab[[#This Row],[Numero de campo]],estrutTab[#Data],MATCH("Direção de Mergulho",estrutTab[#Headers],0),0)=0,"",VLOOKUP(campoTab[[#This Row],[Numero de campo]],estrutTab[#Data],MATCH("Direção de Mergulho",estrutTab[#Headers],0),0)),"")</f>
        <v/>
      </c>
      <c r="AH17" s="182" t="str">
        <f>IFERROR(IF(VLOOKUP(campoTab[[#This Row],[Numero de campo]],estrutTab[#Data],MATCH("Mergulho",estrutTab[#Headers],0),0)=0,"",VLOOKUP(campoTab[[#This Row],[Numero de campo]],estrutTab[#Data],MATCH("Mergulho",estrutTab[#Headers],0),0)),"")</f>
        <v/>
      </c>
      <c r="AI17" s="182" t="str">
        <f>IFERROR(IF(VLOOKUP(campoTab[[#This Row],[Numero de campo]],LitoTab[#Data],MATCH("Unidade Estratigrafica",LitoTab[#Headers],0),0)=0,"",VLOOKUP(campoTab[[#This Row],[Numero de campo]],LitoTab[#Data],MATCH("Unidade Estratigrafica",LitoTab[#Headers],0),0)),"")</f>
        <v/>
      </c>
      <c r="AJ17" s="189" t="str">
        <f>IFERROR(IF(VLOOKUP(campoTab[[#This Row],[Numero de campo]],LitoTab[#Data],MATCH("Codigo Estratigrafico",LitoTab[#Headers],0),0)=0,"",VLOOKUP(campoTab[[#This Row],[Numero de campo]],LitoTab[#Data],MATCH("Codigo Estratigrafico",LitoTab[#Headers],0),0)),"")</f>
        <v/>
      </c>
      <c r="AK17" s="182" t="str">
        <f t="array" ref="AK1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ref="AL1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ref="AM1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ref="AN1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ref="AO1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ref="AP1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ref="AQ1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IF(campoTab[[#This Row],[Numero de campo]]="","",COUNTIF(ncampoA,campoTab[[#This Row],[Numero de campo]]))</f>
        <v/>
      </c>
      <c r="AT17" s="192" t="str">
        <f>IFERROR(IF(campoTab[[#This Row],[Numero de campo]]="","",HYPERLINK("#'Litologia'!A"&amp;MATCH(campoTab[[#This Row],[Numero de campo]],LitoTab[*NUMERO DE CAMPO],0)+1,"Litologia")),"")</f>
        <v/>
      </c>
      <c r="AU17" s="192" t="str">
        <f>IFERROR(IF(campoTab[[#This Row],[Numero de campo]]="","",HYPERLINK("#'Amostras'!A"&amp;MATCH(campoTab[[#This Row],[Numero de campo]],amostrasTab[*NUMERO DE CAMPO],0)+1,"Amostras")),"")</f>
        <v/>
      </c>
      <c r="AV17" s="192" t="str">
        <f>IFERROR(IF(campoTab[[#This Row],[Numero de campo]]="","",HYPERLINK("#'Estrutural'!A"&amp;MATCH(campoTab[[#This Row],[Numero de campo]],estrutTab[*NUMERO DE CAMPO],0)+1,"Estrutural")),"")</f>
        <v/>
      </c>
      <c r="AW17" s="192" t="str">
        <f>IFERROR(IF(campoTab[[#This Row],[Numero de campo]]="","",HYPERLINK("#'Econômica'!A"&amp;MATCH(campoTab[[#This Row],[Numero de campo]],ecoTab[*NUMERO DE CAMPO],0)+1,"Econômica")),"")</f>
        <v/>
      </c>
      <c r="AX17" s="193" t="str">
        <f>IF(campoTab[[#This Row],[Numero de campo]]="","",IF(FileExist(HYPERLINK("Fotos\"&amp;campoTab[[#This Row],[Numero de campo]]&amp;"_AF.jpg")),HYPERLINK("Fotos\"&amp;campoTab[[#This Row],[Numero de campo]]&amp;"_AF.jpg"),""))</f>
        <v/>
      </c>
      <c r="AY17" s="181"/>
    </row>
    <row r="18" spans="1:51" ht="15" customHeight="1" x14ac:dyDescent="0.25">
      <c r="A18" s="180" t="str">
        <f>IF(campoTab[[#This Row],[*PROJETO]]="","",IF(campoTab[[#This Row],[*Sigla Geólogo]]="","",IF(campoTab[[#This Row],[*Nº Ponto]]="","",CONCATENATE(campoTab[[#This Row],[C.C.]],"-",campoTab[[#This Row],[*Sigla Geólogo]],"-",TEXT(campoTab[[#This Row],[*Nº Ponto]],"0000")))))</f>
        <v/>
      </c>
      <c r="B18" s="181"/>
      <c r="C18" s="182" t="str">
        <f>IFERROR(VLOOKUP(campoTab[[#This Row],[*PROJETO]],ProjTab[#Data],MATCH("Centro de custo",ProjTab[#Headers],0),0),"")</f>
        <v/>
      </c>
      <c r="D18" s="182" t="str">
        <f>IFERROR(IF(INDEX(ProjTab[#Data],MATCH(campoTab[[#This Row],[*PROJETO]],ProjTab[],0),MATCH("SUREG",ProjTab[#Headers],0))=0,"",INDEX(ProjTab[#Data],MATCH(campoTab[[#This Row],[*PROJETO]],ProjTab[],0),MATCH("SUREG",ProjTab[#Headers],0))),"")</f>
        <v/>
      </c>
      <c r="E18" s="181"/>
      <c r="F18" s="182" t="str">
        <f>IFERROR(VLOOKUP(campoTab[[#This Row],[*Sigla Geólogo]],nomeGeoTab[#Data],MATCH("Nome",nomeGeoTab[#Headers],0),0),"")</f>
        <v/>
      </c>
      <c r="G18" s="181"/>
      <c r="H18" s="183"/>
      <c r="I18" s="182" t="str">
        <f>IFERROR(IF(INDEX(ProjTab[#Data],MATCH(campoTab[[#This Row],[*PROJETO]],ProjTab[],0),MATCH("DATUM",ProjTab[#Headers],0))=0,"",INDEX(ProjTab[#Data],MATCH(campoTab[[#This Row],[*PROJETO]],ProjTab[],0),MATCH("DATUM",ProjTab[#Headers],0))),"")</f>
        <v/>
      </c>
      <c r="J18" s="182" t="str">
        <f>IFERROR(IF(INDEX(coosisTab[#Data],MATCH(campoTab[[#This Row],[*PROJETO]],ProjTab[],0),MATCH("Metodo de Geoposicionamento",coosisTab[#Headers],0))=0,"",INDEX(coosisTab[#Data],MATCH(campoTab[[#This Row],[*PROJETO]],ProjTab[],0),MATCH("Metodo de Geoposicionamento",coosisTab[#Headers],0))),"")</f>
        <v/>
      </c>
      <c r="K18" s="184" t="str">
        <f>IFERROR(IF(INDEX(coosisTab[#Data],MATCH(campoTab[[#This Row],[*PROJETO]],ProjTab[],0),MATCH("Erro associado",coosisTab[#Headers],0))=0,"",INDEX(coosisTab[#Data],MATCH(campoTab[[#This Row],[*PROJETO]],ProjTab[],0),MATCH("Erro associado",coosisTab[#Headers],0))),"")</f>
        <v/>
      </c>
      <c r="L18" s="185"/>
      <c r="M18" s="185"/>
      <c r="N18" s="186"/>
      <c r="O18" s="187"/>
      <c r="P18" s="181" t="str">
        <f>IFERROR(FindBaseCart(campoTab[[#This Row],[*Latitude]],campoTab[[#This Row],[*Longitude]],campoTab[[#This Row],[ESCALA]]),"")</f>
        <v/>
      </c>
      <c r="Q18" s="185" t="str">
        <f>""</f>
        <v/>
      </c>
      <c r="R18" s="182" t="str">
        <f>IFERROR(VLOOKUP(campoTab[[#This Row],[*Municipio]],municipiosTab[#Data],MATCH("UF",municipiosTab[#Headers],0),0),"")</f>
        <v/>
      </c>
      <c r="S18" s="188"/>
      <c r="T18" s="181"/>
      <c r="U18" s="181"/>
      <c r="V18" s="181"/>
      <c r="W18" s="182" t="str">
        <f>IFERROR(IF(VLOOKUP(campoTab[[#This Row],[Numero de campo]],LitoTab[#Data],MATCH("*Litologia",LitoTab[#Headers],0),0)=0,"",VLOOKUP(campoTab[[#This Row],[Numero de campo]],LitoTab[#Data],MATCH("*Litologia",LitoTab[#Headers],0),0)),"")</f>
        <v/>
      </c>
      <c r="X18" s="182" t="str">
        <f t="array" ref="X1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IFERROR(IF(VLOOKUP(campoTab[[#This Row],[Numero de campo]],LitoTab[#Data],MATCH("*% da Rocha",LitoTab[#Headers],0),0)="","",VLOOKUP(campoTab[[#This Row],[Numero de campo]],LitoTab[#Data],MATCH("*% da Rocha",LitoTab[#Headers],0),0)),"")</f>
        <v/>
      </c>
      <c r="Z18" s="182" t="str">
        <f>IFERROR(IF(VLOOKUP(campoTab[[#This Row],[Numero de campo]],LitoTab[#Data],MATCH("Grau de Intemperismo",LitoTab[#Headers],0),0)="","",VLOOKUP(campoTab[[#This Row],[Numero de campo]],LitoTab[#Data],MATCH("Grau de Intemperismo",LitoTab[#Headers],0),0)),"")</f>
        <v/>
      </c>
      <c r="AA18" s="182" t="str">
        <f>IFERROR(IF(VLOOKUP(campoTab[[#This Row],[Numero de campo]],LitoTab[#Data],MATCH("Índice de Cor",LitoTab[#Headers],0),0)="","",VLOOKUP(campoTab[[#This Row],[Numero de campo]],LitoTab[#Data],MATCH("Índice de Cor",LitoTab[#Headers],0),0)),"")</f>
        <v/>
      </c>
      <c r="AB18" s="182" t="str">
        <f>IFERROR(IF(VLOOKUP(campoTab[[#This Row],[Numero de campo]],LitoTab[#Data],MATCH("*Classe Litotipo",LitoTab[#Headers],0),0)="","",VLOOKUP(campoTab[[#This Row],[Numero de campo]],LitoTab[#Data],MATCH("*Classe Litotipo",LitoTab[#Headers],0),0)),"")</f>
        <v/>
      </c>
      <c r="AC18" s="182" t="str">
        <f>IFERROR(VLOOKUP(campoTab[[#This Row],[Classe litotipo principal]],classlitoTab[#Data],2),"")</f>
        <v/>
      </c>
      <c r="AD18" s="182" t="str">
        <f>IFERROR(IF(VLOOKUP(campoTab[[#This Row],[Numero de campo]],LitoTab[#Data],MATCH("Textura 1",LitoTab[#Headers],0),0)="","",VLOOKUP(campoTab[[#This Row],[Numero de campo]],LitoTab[#Data],MATCH("Textura 1",LitoTab[#Headers],0),0)),"")</f>
        <v/>
      </c>
      <c r="AE18" s="182" t="str">
        <f>IFERROR(IF(VLOOKUP(campoTab[[#This Row],[Numero de campo]],LitoTab[#Data],MATCH("Granulação",LitoTab[#Headers],0),0)="","",VLOOKUP(campoTab[[#This Row],[Numero de campo]],LitoTab[#Data],MATCH("Granulação",LitoTab[#Headers],0),0)),"")</f>
        <v/>
      </c>
      <c r="AF18" s="182" t="str">
        <f>IFERROR(IF(VLOOKUP(campoTab[[#This Row],[Numero de campo]],estrutTab[#Data],MATCH("*Tipo Estrutura",estrutTab[#Headers],0),0)=0,"",VLOOKUP(campoTab[[#This Row],[Numero de campo]],estrutTab[#Data],MATCH("*Tipo Estrutura",estrutTab[#Headers],0),0)),"")</f>
        <v/>
      </c>
      <c r="AG18" s="182" t="str">
        <f>IFERROR(IF(VLOOKUP(campoTab[[#This Row],[Numero de campo]],estrutTab[#Data],MATCH("Direção de Mergulho",estrutTab[#Headers],0),0)=0,"",VLOOKUP(campoTab[[#This Row],[Numero de campo]],estrutTab[#Data],MATCH("Direção de Mergulho",estrutTab[#Headers],0),0)),"")</f>
        <v/>
      </c>
      <c r="AH18" s="182" t="str">
        <f>IFERROR(IF(VLOOKUP(campoTab[[#This Row],[Numero de campo]],estrutTab[#Data],MATCH("Mergulho",estrutTab[#Headers],0),0)=0,"",VLOOKUP(campoTab[[#This Row],[Numero de campo]],estrutTab[#Data],MATCH("Mergulho",estrutTab[#Headers],0),0)),"")</f>
        <v/>
      </c>
      <c r="AI18" s="182" t="str">
        <f>IFERROR(IF(VLOOKUP(campoTab[[#This Row],[Numero de campo]],LitoTab[#Data],MATCH("Unidade Estratigrafica",LitoTab[#Headers],0),0)=0,"",VLOOKUP(campoTab[[#This Row],[Numero de campo]],LitoTab[#Data],MATCH("Unidade Estratigrafica",LitoTab[#Headers],0),0)),"")</f>
        <v/>
      </c>
      <c r="AJ18" s="189" t="str">
        <f>IFERROR(IF(VLOOKUP(campoTab[[#This Row],[Numero de campo]],LitoTab[#Data],MATCH("Codigo Estratigrafico",LitoTab[#Headers],0),0)=0,"",VLOOKUP(campoTab[[#This Row],[Numero de campo]],LitoTab[#Data],MATCH("Codigo Estratigrafico",LitoTab[#Headers],0),0)),"")</f>
        <v/>
      </c>
      <c r="AK18" s="182" t="str">
        <f t="array" ref="AK1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ref="AL1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ref="AM1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ref="AN1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ref="AO1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ref="AP1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ref="AQ1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IF(campoTab[[#This Row],[Numero de campo]]="","",COUNTIF(ncampoA,campoTab[[#This Row],[Numero de campo]]))</f>
        <v/>
      </c>
      <c r="AT18" s="192" t="str">
        <f>IFERROR(IF(campoTab[[#This Row],[Numero de campo]]="","",HYPERLINK("#'Litologia'!A"&amp;MATCH(campoTab[[#This Row],[Numero de campo]],LitoTab[*NUMERO DE CAMPO],0)+1,"Litologia")),"")</f>
        <v/>
      </c>
      <c r="AU18" s="192" t="str">
        <f>IFERROR(IF(campoTab[[#This Row],[Numero de campo]]="","",HYPERLINK("#'Amostras'!A"&amp;MATCH(campoTab[[#This Row],[Numero de campo]],amostrasTab[*NUMERO DE CAMPO],0)+1,"Amostras")),"")</f>
        <v/>
      </c>
      <c r="AV18" s="192" t="str">
        <f>IFERROR(IF(campoTab[[#This Row],[Numero de campo]]="","",HYPERLINK("#'Estrutural'!A"&amp;MATCH(campoTab[[#This Row],[Numero de campo]],estrutTab[*NUMERO DE CAMPO],0)+1,"Estrutural")),"")</f>
        <v/>
      </c>
      <c r="AW18" s="192" t="str">
        <f>IFERROR(IF(campoTab[[#This Row],[Numero de campo]]="","",HYPERLINK("#'Econômica'!A"&amp;MATCH(campoTab[[#This Row],[Numero de campo]],ecoTab[*NUMERO DE CAMPO],0)+1,"Econômica")),"")</f>
        <v/>
      </c>
      <c r="AX18" s="193" t="str">
        <f>IF(campoTab[[#This Row],[Numero de campo]]="","",IF(FileExist(HYPERLINK("Fotos\"&amp;campoTab[[#This Row],[Numero de campo]]&amp;"_AF.jpg")),HYPERLINK("Fotos\"&amp;campoTab[[#This Row],[Numero de campo]]&amp;"_AF.jpg"),""))</f>
        <v/>
      </c>
      <c r="AY18" s="181"/>
    </row>
    <row r="19" spans="1:51" ht="15" customHeight="1" x14ac:dyDescent="0.25">
      <c r="A19" s="180" t="str">
        <f>IF(campoTab[[#This Row],[*PROJETO]]="","",IF(campoTab[[#This Row],[*Sigla Geólogo]]="","",IF(campoTab[[#This Row],[*Nº Ponto]]="","",CONCATENATE(campoTab[[#This Row],[C.C.]],"-",campoTab[[#This Row],[*Sigla Geólogo]],"-",TEXT(campoTab[[#This Row],[*Nº Ponto]],"0000")))))</f>
        <v/>
      </c>
      <c r="B19" s="181"/>
      <c r="C19" s="182" t="str">
        <f>IFERROR(VLOOKUP(campoTab[[#This Row],[*PROJETO]],ProjTab[#Data],MATCH("Centro de custo",ProjTab[#Headers],0),0),"")</f>
        <v/>
      </c>
      <c r="D19" s="182" t="str">
        <f>IFERROR(IF(INDEX(ProjTab[#Data],MATCH(campoTab[[#This Row],[*PROJETO]],ProjTab[],0),MATCH("SUREG",ProjTab[#Headers],0))=0,"",INDEX(ProjTab[#Data],MATCH(campoTab[[#This Row],[*PROJETO]],ProjTab[],0),MATCH("SUREG",ProjTab[#Headers],0))),"")</f>
        <v/>
      </c>
      <c r="E19" s="181"/>
      <c r="F19" s="182" t="str">
        <f>IFERROR(VLOOKUP(campoTab[[#This Row],[*Sigla Geólogo]],nomeGeoTab[#Data],MATCH("Nome",nomeGeoTab[#Headers],0),0),"")</f>
        <v/>
      </c>
      <c r="G19" s="181"/>
      <c r="H19" s="183"/>
      <c r="I19" s="182" t="str">
        <f>IFERROR(IF(INDEX(ProjTab[#Data],MATCH(campoTab[[#This Row],[*PROJETO]],ProjTab[],0),MATCH("DATUM",ProjTab[#Headers],0))=0,"",INDEX(ProjTab[#Data],MATCH(campoTab[[#This Row],[*PROJETO]],ProjTab[],0),MATCH("DATUM",ProjTab[#Headers],0))),"")</f>
        <v/>
      </c>
      <c r="J19" s="182" t="str">
        <f>IFERROR(IF(INDEX(coosisTab[#Data],MATCH(campoTab[[#This Row],[*PROJETO]],ProjTab[],0),MATCH("Metodo de Geoposicionamento",coosisTab[#Headers],0))=0,"",INDEX(coosisTab[#Data],MATCH(campoTab[[#This Row],[*PROJETO]],ProjTab[],0),MATCH("Metodo de Geoposicionamento",coosisTab[#Headers],0))),"")</f>
        <v/>
      </c>
      <c r="K19" s="184" t="str">
        <f>IFERROR(IF(INDEX(coosisTab[#Data],MATCH(campoTab[[#This Row],[*PROJETO]],ProjTab[],0),MATCH("Erro associado",coosisTab[#Headers],0))=0,"",INDEX(coosisTab[#Data],MATCH(campoTab[[#This Row],[*PROJETO]],ProjTab[],0),MATCH("Erro associado",coosisTab[#Headers],0))),"")</f>
        <v/>
      </c>
      <c r="L19" s="185"/>
      <c r="M19" s="185"/>
      <c r="N19" s="186"/>
      <c r="O19" s="187"/>
      <c r="P19" s="181" t="str">
        <f>IFERROR(FindBaseCart(campoTab[[#This Row],[*Latitude]],campoTab[[#This Row],[*Longitude]],campoTab[[#This Row],[ESCALA]]),"")</f>
        <v/>
      </c>
      <c r="Q19" s="185" t="str">
        <f>""</f>
        <v/>
      </c>
      <c r="R19" s="182" t="str">
        <f>IFERROR(VLOOKUP(campoTab[[#This Row],[*Municipio]],municipiosTab[#Data],MATCH("UF",municipiosTab[#Headers],0),0),"")</f>
        <v/>
      </c>
      <c r="S19" s="188"/>
      <c r="T19" s="181"/>
      <c r="U19" s="181"/>
      <c r="V19" s="181"/>
      <c r="W19" s="182" t="str">
        <f>IFERROR(IF(VLOOKUP(campoTab[[#This Row],[Numero de campo]],LitoTab[#Data],MATCH("*Litologia",LitoTab[#Headers],0),0)=0,"",VLOOKUP(campoTab[[#This Row],[Numero de campo]],LitoTab[#Data],MATCH("*Litologia",LitoTab[#Headers],0),0)),"")</f>
        <v/>
      </c>
      <c r="X19" s="182" t="str">
        <f t="array" ref="X1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IFERROR(IF(VLOOKUP(campoTab[[#This Row],[Numero de campo]],LitoTab[#Data],MATCH("*% da Rocha",LitoTab[#Headers],0),0)="","",VLOOKUP(campoTab[[#This Row],[Numero de campo]],LitoTab[#Data],MATCH("*% da Rocha",LitoTab[#Headers],0),0)),"")</f>
        <v/>
      </c>
      <c r="Z19" s="182" t="str">
        <f>IFERROR(IF(VLOOKUP(campoTab[[#This Row],[Numero de campo]],LitoTab[#Data],MATCH("Grau de Intemperismo",LitoTab[#Headers],0),0)="","",VLOOKUP(campoTab[[#This Row],[Numero de campo]],LitoTab[#Data],MATCH("Grau de Intemperismo",LitoTab[#Headers],0),0)),"")</f>
        <v/>
      </c>
      <c r="AA19" s="182" t="str">
        <f>IFERROR(IF(VLOOKUP(campoTab[[#This Row],[Numero de campo]],LitoTab[#Data],MATCH("Índice de Cor",LitoTab[#Headers],0),0)="","",VLOOKUP(campoTab[[#This Row],[Numero de campo]],LitoTab[#Data],MATCH("Índice de Cor",LitoTab[#Headers],0),0)),"")</f>
        <v/>
      </c>
      <c r="AB19" s="182" t="str">
        <f>IFERROR(IF(VLOOKUP(campoTab[[#This Row],[Numero de campo]],LitoTab[#Data],MATCH("*Classe Litotipo",LitoTab[#Headers],0),0)="","",VLOOKUP(campoTab[[#This Row],[Numero de campo]],LitoTab[#Data],MATCH("*Classe Litotipo",LitoTab[#Headers],0),0)),"")</f>
        <v/>
      </c>
      <c r="AC19" s="182" t="str">
        <f>IFERROR(VLOOKUP(campoTab[[#This Row],[Classe litotipo principal]],classlitoTab[#Data],2),"")</f>
        <v/>
      </c>
      <c r="AD19" s="182" t="str">
        <f>IFERROR(IF(VLOOKUP(campoTab[[#This Row],[Numero de campo]],LitoTab[#Data],MATCH("Textura 1",LitoTab[#Headers],0),0)="","",VLOOKUP(campoTab[[#This Row],[Numero de campo]],LitoTab[#Data],MATCH("Textura 1",LitoTab[#Headers],0),0)),"")</f>
        <v/>
      </c>
      <c r="AE19" s="182" t="str">
        <f>IFERROR(IF(VLOOKUP(campoTab[[#This Row],[Numero de campo]],LitoTab[#Data],MATCH("Granulação",LitoTab[#Headers],0),0)="","",VLOOKUP(campoTab[[#This Row],[Numero de campo]],LitoTab[#Data],MATCH("Granulação",LitoTab[#Headers],0),0)),"")</f>
        <v/>
      </c>
      <c r="AF19" s="182" t="str">
        <f>IFERROR(IF(VLOOKUP(campoTab[[#This Row],[Numero de campo]],estrutTab[#Data],MATCH("*Tipo Estrutura",estrutTab[#Headers],0),0)=0,"",VLOOKUP(campoTab[[#This Row],[Numero de campo]],estrutTab[#Data],MATCH("*Tipo Estrutura",estrutTab[#Headers],0),0)),"")</f>
        <v/>
      </c>
      <c r="AG19" s="182" t="str">
        <f>IFERROR(IF(VLOOKUP(campoTab[[#This Row],[Numero de campo]],estrutTab[#Data],MATCH("Direção de Mergulho",estrutTab[#Headers],0),0)=0,"",VLOOKUP(campoTab[[#This Row],[Numero de campo]],estrutTab[#Data],MATCH("Direção de Mergulho",estrutTab[#Headers],0),0)),"")</f>
        <v/>
      </c>
      <c r="AH19" s="182" t="str">
        <f>IFERROR(IF(VLOOKUP(campoTab[[#This Row],[Numero de campo]],estrutTab[#Data],MATCH("Mergulho",estrutTab[#Headers],0),0)=0,"",VLOOKUP(campoTab[[#This Row],[Numero de campo]],estrutTab[#Data],MATCH("Mergulho",estrutTab[#Headers],0),0)),"")</f>
        <v/>
      </c>
      <c r="AI19" s="182" t="str">
        <f>IFERROR(IF(VLOOKUP(campoTab[[#This Row],[Numero de campo]],LitoTab[#Data],MATCH("Unidade Estratigrafica",LitoTab[#Headers],0),0)=0,"",VLOOKUP(campoTab[[#This Row],[Numero de campo]],LitoTab[#Data],MATCH("Unidade Estratigrafica",LitoTab[#Headers],0),0)),"")</f>
        <v/>
      </c>
      <c r="AJ19" s="189" t="str">
        <f>IFERROR(IF(VLOOKUP(campoTab[[#This Row],[Numero de campo]],LitoTab[#Data],MATCH("Codigo Estratigrafico",LitoTab[#Headers],0),0)=0,"",VLOOKUP(campoTab[[#This Row],[Numero de campo]],LitoTab[#Data],MATCH("Codigo Estratigrafico",LitoTab[#Headers],0),0)),"")</f>
        <v/>
      </c>
      <c r="AK19" s="182" t="str">
        <f t="array" ref="AK1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ref="AL1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ref="AM1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ref="AN1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ref="AO1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ref="AP1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ref="AQ1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IF(campoTab[[#This Row],[Numero de campo]]="","",COUNTIF(ncampoA,campoTab[[#This Row],[Numero de campo]]))</f>
        <v/>
      </c>
      <c r="AT19" s="192" t="str">
        <f>IFERROR(IF(campoTab[[#This Row],[Numero de campo]]="","",HYPERLINK("#'Litologia'!A"&amp;MATCH(campoTab[[#This Row],[Numero de campo]],LitoTab[*NUMERO DE CAMPO],0)+1,"Litologia")),"")</f>
        <v/>
      </c>
      <c r="AU19" s="192" t="str">
        <f>IFERROR(IF(campoTab[[#This Row],[Numero de campo]]="","",HYPERLINK("#'Amostras'!A"&amp;MATCH(campoTab[[#This Row],[Numero de campo]],amostrasTab[*NUMERO DE CAMPO],0)+1,"Amostras")),"")</f>
        <v/>
      </c>
      <c r="AV19" s="192" t="str">
        <f>IFERROR(IF(campoTab[[#This Row],[Numero de campo]]="","",HYPERLINK("#'Estrutural'!A"&amp;MATCH(campoTab[[#This Row],[Numero de campo]],estrutTab[*NUMERO DE CAMPO],0)+1,"Estrutural")),"")</f>
        <v/>
      </c>
      <c r="AW19" s="192" t="str">
        <f>IFERROR(IF(campoTab[[#This Row],[Numero de campo]]="","",HYPERLINK("#'Econômica'!A"&amp;MATCH(campoTab[[#This Row],[Numero de campo]],ecoTab[*NUMERO DE CAMPO],0)+1,"Econômica")),"")</f>
        <v/>
      </c>
      <c r="AX19" s="193" t="str">
        <f>IF(campoTab[[#This Row],[Numero de campo]]="","",IF(FileExist(HYPERLINK("Fotos\"&amp;campoTab[[#This Row],[Numero de campo]]&amp;"_AF.jpg")),HYPERLINK("Fotos\"&amp;campoTab[[#This Row],[Numero de campo]]&amp;"_AF.jpg"),""))</f>
        <v/>
      </c>
      <c r="AY19" s="181"/>
    </row>
    <row r="20" spans="1:51" ht="15" customHeight="1" x14ac:dyDescent="0.25">
      <c r="A20" s="180" t="str">
        <f>IF(campoTab[[#This Row],[*PROJETO]]="","",IF(campoTab[[#This Row],[*Sigla Geólogo]]="","",IF(campoTab[[#This Row],[*Nº Ponto]]="","",CONCATENATE(campoTab[[#This Row],[C.C.]],"-",campoTab[[#This Row],[*Sigla Geólogo]],"-",TEXT(campoTab[[#This Row],[*Nº Ponto]],"0000")))))</f>
        <v/>
      </c>
      <c r="B20" s="181"/>
      <c r="C20" s="182" t="str">
        <f>IFERROR(VLOOKUP(campoTab[[#This Row],[*PROJETO]],ProjTab[#Data],MATCH("Centro de custo",ProjTab[#Headers],0),0),"")</f>
        <v/>
      </c>
      <c r="D20" s="182" t="str">
        <f>IFERROR(IF(INDEX(ProjTab[#Data],MATCH(campoTab[[#This Row],[*PROJETO]],ProjTab[],0),MATCH("SUREG",ProjTab[#Headers],0))=0,"",INDEX(ProjTab[#Data],MATCH(campoTab[[#This Row],[*PROJETO]],ProjTab[],0),MATCH("SUREG",ProjTab[#Headers],0))),"")</f>
        <v/>
      </c>
      <c r="E20" s="181"/>
      <c r="F20" s="182" t="str">
        <f>IFERROR(VLOOKUP(campoTab[[#This Row],[*Sigla Geólogo]],nomeGeoTab[#Data],MATCH("Nome",nomeGeoTab[#Headers],0),0),"")</f>
        <v/>
      </c>
      <c r="G20" s="181"/>
      <c r="H20" s="183"/>
      <c r="I20" s="182" t="str">
        <f>IFERROR(IF(INDEX(ProjTab[#Data],MATCH(campoTab[[#This Row],[*PROJETO]],ProjTab[],0),MATCH("DATUM",ProjTab[#Headers],0))=0,"",INDEX(ProjTab[#Data],MATCH(campoTab[[#This Row],[*PROJETO]],ProjTab[],0),MATCH("DATUM",ProjTab[#Headers],0))),"")</f>
        <v/>
      </c>
      <c r="J20" s="182" t="str">
        <f>IFERROR(IF(INDEX(coosisTab[#Data],MATCH(campoTab[[#This Row],[*PROJETO]],ProjTab[],0),MATCH("Metodo de Geoposicionamento",coosisTab[#Headers],0))=0,"",INDEX(coosisTab[#Data],MATCH(campoTab[[#This Row],[*PROJETO]],ProjTab[],0),MATCH("Metodo de Geoposicionamento",coosisTab[#Headers],0))),"")</f>
        <v/>
      </c>
      <c r="K20" s="184" t="str">
        <f>IFERROR(IF(INDEX(coosisTab[#Data],MATCH(campoTab[[#This Row],[*PROJETO]],ProjTab[],0),MATCH("Erro associado",coosisTab[#Headers],0))=0,"",INDEX(coosisTab[#Data],MATCH(campoTab[[#This Row],[*PROJETO]],ProjTab[],0),MATCH("Erro associado",coosisTab[#Headers],0))),"")</f>
        <v/>
      </c>
      <c r="L20" s="185"/>
      <c r="M20" s="185"/>
      <c r="N20" s="186"/>
      <c r="O20" s="187"/>
      <c r="P20" s="181" t="str">
        <f>IFERROR(FindBaseCart(campoTab[[#This Row],[*Latitude]],campoTab[[#This Row],[*Longitude]],campoTab[[#This Row],[ESCALA]]),"")</f>
        <v/>
      </c>
      <c r="Q20" s="185" t="str">
        <f>""</f>
        <v/>
      </c>
      <c r="R20" s="182" t="str">
        <f>IFERROR(VLOOKUP(campoTab[[#This Row],[*Municipio]],municipiosTab[#Data],MATCH("UF",municipiosTab[#Headers],0),0),"")</f>
        <v/>
      </c>
      <c r="S20" s="188"/>
      <c r="T20" s="181"/>
      <c r="U20" s="181"/>
      <c r="V20" s="181"/>
      <c r="W20" s="182" t="str">
        <f>IFERROR(IF(VLOOKUP(campoTab[[#This Row],[Numero de campo]],LitoTab[#Data],MATCH("*Litologia",LitoTab[#Headers],0),0)=0,"",VLOOKUP(campoTab[[#This Row],[Numero de campo]],LitoTab[#Data],MATCH("*Litologia",LitoTab[#Headers],0),0)),"")</f>
        <v/>
      </c>
      <c r="X20" s="182" t="str">
        <f t="array" ref="X2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IFERROR(IF(VLOOKUP(campoTab[[#This Row],[Numero de campo]],LitoTab[#Data],MATCH("*% da Rocha",LitoTab[#Headers],0),0)="","",VLOOKUP(campoTab[[#This Row],[Numero de campo]],LitoTab[#Data],MATCH("*% da Rocha",LitoTab[#Headers],0),0)),"")</f>
        <v/>
      </c>
      <c r="Z20" s="182" t="str">
        <f>IFERROR(IF(VLOOKUP(campoTab[[#This Row],[Numero de campo]],LitoTab[#Data],MATCH("Grau de Intemperismo",LitoTab[#Headers],0),0)="","",VLOOKUP(campoTab[[#This Row],[Numero de campo]],LitoTab[#Data],MATCH("Grau de Intemperismo",LitoTab[#Headers],0),0)),"")</f>
        <v/>
      </c>
      <c r="AA20" s="182" t="str">
        <f>IFERROR(IF(VLOOKUP(campoTab[[#This Row],[Numero de campo]],LitoTab[#Data],MATCH("Índice de Cor",LitoTab[#Headers],0),0)="","",VLOOKUP(campoTab[[#This Row],[Numero de campo]],LitoTab[#Data],MATCH("Índice de Cor",LitoTab[#Headers],0),0)),"")</f>
        <v/>
      </c>
      <c r="AB20" s="182" t="str">
        <f>IFERROR(IF(VLOOKUP(campoTab[[#This Row],[Numero de campo]],LitoTab[#Data],MATCH("*Classe Litotipo",LitoTab[#Headers],0),0)="","",VLOOKUP(campoTab[[#This Row],[Numero de campo]],LitoTab[#Data],MATCH("*Classe Litotipo",LitoTab[#Headers],0),0)),"")</f>
        <v/>
      </c>
      <c r="AC20" s="182" t="str">
        <f>IFERROR(VLOOKUP(campoTab[[#This Row],[Classe litotipo principal]],classlitoTab[#Data],2),"")</f>
        <v/>
      </c>
      <c r="AD20" s="182" t="str">
        <f>IFERROR(IF(VLOOKUP(campoTab[[#This Row],[Numero de campo]],LitoTab[#Data],MATCH("Textura 1",LitoTab[#Headers],0),0)="","",VLOOKUP(campoTab[[#This Row],[Numero de campo]],LitoTab[#Data],MATCH("Textura 1",LitoTab[#Headers],0),0)),"")</f>
        <v/>
      </c>
      <c r="AE20" s="182" t="str">
        <f>IFERROR(IF(VLOOKUP(campoTab[[#This Row],[Numero de campo]],LitoTab[#Data],MATCH("Granulação",LitoTab[#Headers],0),0)="","",VLOOKUP(campoTab[[#This Row],[Numero de campo]],LitoTab[#Data],MATCH("Granulação",LitoTab[#Headers],0),0)),"")</f>
        <v/>
      </c>
      <c r="AF20" s="182" t="str">
        <f>IFERROR(IF(VLOOKUP(campoTab[[#This Row],[Numero de campo]],estrutTab[#Data],MATCH("*Tipo Estrutura",estrutTab[#Headers],0),0)=0,"",VLOOKUP(campoTab[[#This Row],[Numero de campo]],estrutTab[#Data],MATCH("*Tipo Estrutura",estrutTab[#Headers],0),0)),"")</f>
        <v/>
      </c>
      <c r="AG20" s="182" t="str">
        <f>IFERROR(IF(VLOOKUP(campoTab[[#This Row],[Numero de campo]],estrutTab[#Data],MATCH("Direção de Mergulho",estrutTab[#Headers],0),0)=0,"",VLOOKUP(campoTab[[#This Row],[Numero de campo]],estrutTab[#Data],MATCH("Direção de Mergulho",estrutTab[#Headers],0),0)),"")</f>
        <v/>
      </c>
      <c r="AH20" s="182" t="str">
        <f>IFERROR(IF(VLOOKUP(campoTab[[#This Row],[Numero de campo]],estrutTab[#Data],MATCH("Mergulho",estrutTab[#Headers],0),0)=0,"",VLOOKUP(campoTab[[#This Row],[Numero de campo]],estrutTab[#Data],MATCH("Mergulho",estrutTab[#Headers],0),0)),"")</f>
        <v/>
      </c>
      <c r="AI20" s="182" t="str">
        <f>IFERROR(IF(VLOOKUP(campoTab[[#This Row],[Numero de campo]],LitoTab[#Data],MATCH("Unidade Estratigrafica",LitoTab[#Headers],0),0)=0,"",VLOOKUP(campoTab[[#This Row],[Numero de campo]],LitoTab[#Data],MATCH("Unidade Estratigrafica",LitoTab[#Headers],0),0)),"")</f>
        <v/>
      </c>
      <c r="AJ20" s="189" t="str">
        <f>IFERROR(IF(VLOOKUP(campoTab[[#This Row],[Numero de campo]],LitoTab[#Data],MATCH("Codigo Estratigrafico",LitoTab[#Headers],0),0)=0,"",VLOOKUP(campoTab[[#This Row],[Numero de campo]],LitoTab[#Data],MATCH("Codigo Estratigrafico",LitoTab[#Headers],0),0)),"")</f>
        <v/>
      </c>
      <c r="AK20" s="182" t="str">
        <f t="array" ref="AK2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ref="AL2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ref="AM2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ref="AN2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ref="AO2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ref="AP2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ref="AQ2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IF(campoTab[[#This Row],[Numero de campo]]="","",COUNTIF(ncampoA,campoTab[[#This Row],[Numero de campo]]))</f>
        <v/>
      </c>
      <c r="AT20" s="192" t="str">
        <f>IFERROR(IF(campoTab[[#This Row],[Numero de campo]]="","",HYPERLINK("#'Litologia'!A"&amp;MATCH(campoTab[[#This Row],[Numero de campo]],LitoTab[*NUMERO DE CAMPO],0)+1,"Litologia")),"")</f>
        <v/>
      </c>
      <c r="AU20" s="192" t="str">
        <f>IFERROR(IF(campoTab[[#This Row],[Numero de campo]]="","",HYPERLINK("#'Amostras'!A"&amp;MATCH(campoTab[[#This Row],[Numero de campo]],amostrasTab[*NUMERO DE CAMPO],0)+1,"Amostras")),"")</f>
        <v/>
      </c>
      <c r="AV20" s="192" t="str">
        <f>IFERROR(IF(campoTab[[#This Row],[Numero de campo]]="","",HYPERLINK("#'Estrutural'!A"&amp;MATCH(campoTab[[#This Row],[Numero de campo]],estrutTab[*NUMERO DE CAMPO],0)+1,"Estrutural")),"")</f>
        <v/>
      </c>
      <c r="AW20" s="192" t="str">
        <f>IFERROR(IF(campoTab[[#This Row],[Numero de campo]]="","",HYPERLINK("#'Econômica'!A"&amp;MATCH(campoTab[[#This Row],[Numero de campo]],ecoTab[*NUMERO DE CAMPO],0)+1,"Econômica")),"")</f>
        <v/>
      </c>
      <c r="AX20" s="193" t="str">
        <f>IF(campoTab[[#This Row],[Numero de campo]]="","",IF(FileExist(HYPERLINK("Fotos\"&amp;campoTab[[#This Row],[Numero de campo]]&amp;"_AF.jpg")),HYPERLINK("Fotos\"&amp;campoTab[[#This Row],[Numero de campo]]&amp;"_AF.jpg"),""))</f>
        <v/>
      </c>
      <c r="AY20" s="181"/>
    </row>
    <row r="21" spans="1:51" ht="15" customHeight="1" x14ac:dyDescent="0.25">
      <c r="A21" s="180" t="str">
        <f>IF(campoTab[[#This Row],[*PROJETO]]="","",IF(campoTab[[#This Row],[*Sigla Geólogo]]="","",IF(campoTab[[#This Row],[*Nº Ponto]]="","",CONCATENATE(campoTab[[#This Row],[C.C.]],"-",campoTab[[#This Row],[*Sigla Geólogo]],"-",TEXT(campoTab[[#This Row],[*Nº Ponto]],"0000")))))</f>
        <v/>
      </c>
      <c r="B21" s="181"/>
      <c r="C21" s="182" t="str">
        <f>IFERROR(VLOOKUP(campoTab[[#This Row],[*PROJETO]],ProjTab[#Data],MATCH("Centro de custo",ProjTab[#Headers],0),0),"")</f>
        <v/>
      </c>
      <c r="D21" s="182" t="str">
        <f>IFERROR(IF(INDEX(ProjTab[#Data],MATCH(campoTab[[#This Row],[*PROJETO]],ProjTab[],0),MATCH("SUREG",ProjTab[#Headers],0))=0,"",INDEX(ProjTab[#Data],MATCH(campoTab[[#This Row],[*PROJETO]],ProjTab[],0),MATCH("SUREG",ProjTab[#Headers],0))),"")</f>
        <v/>
      </c>
      <c r="E21" s="181"/>
      <c r="F21" s="182" t="str">
        <f>IFERROR(VLOOKUP(campoTab[[#This Row],[*Sigla Geólogo]],nomeGeoTab[#Data],MATCH("Nome",nomeGeoTab[#Headers],0),0),"")</f>
        <v/>
      </c>
      <c r="G21" s="181"/>
      <c r="H21" s="183"/>
      <c r="I21" s="182" t="str">
        <f>IFERROR(IF(INDEX(ProjTab[#Data],MATCH(campoTab[[#This Row],[*PROJETO]],ProjTab[],0),MATCH("DATUM",ProjTab[#Headers],0))=0,"",INDEX(ProjTab[#Data],MATCH(campoTab[[#This Row],[*PROJETO]],ProjTab[],0),MATCH("DATUM",ProjTab[#Headers],0))),"")</f>
        <v/>
      </c>
      <c r="J21" s="182" t="str">
        <f>IFERROR(IF(INDEX(coosisTab[#Data],MATCH(campoTab[[#This Row],[*PROJETO]],ProjTab[],0),MATCH("Metodo de Geoposicionamento",coosisTab[#Headers],0))=0,"",INDEX(coosisTab[#Data],MATCH(campoTab[[#This Row],[*PROJETO]],ProjTab[],0),MATCH("Metodo de Geoposicionamento",coosisTab[#Headers],0))),"")</f>
        <v/>
      </c>
      <c r="K21" s="184" t="str">
        <f>IFERROR(IF(INDEX(coosisTab[#Data],MATCH(campoTab[[#This Row],[*PROJETO]],ProjTab[],0),MATCH("Erro associado",coosisTab[#Headers],0))=0,"",INDEX(coosisTab[#Data],MATCH(campoTab[[#This Row],[*PROJETO]],ProjTab[],0),MATCH("Erro associado",coosisTab[#Headers],0))),"")</f>
        <v/>
      </c>
      <c r="L21" s="185"/>
      <c r="M21" s="185"/>
      <c r="N21" s="186"/>
      <c r="O21" s="187"/>
      <c r="P21" s="181" t="str">
        <f>IFERROR(FindBaseCart(campoTab[[#This Row],[*Latitude]],campoTab[[#This Row],[*Longitude]],campoTab[[#This Row],[ESCALA]]),"")</f>
        <v/>
      </c>
      <c r="Q21" s="185" t="str">
        <f>""</f>
        <v/>
      </c>
      <c r="R21" s="182" t="str">
        <f>IFERROR(VLOOKUP(campoTab[[#This Row],[*Municipio]],municipiosTab[#Data],MATCH("UF",municipiosTab[#Headers],0),0),"")</f>
        <v/>
      </c>
      <c r="S21" s="188"/>
      <c r="T21" s="181"/>
      <c r="U21" s="181"/>
      <c r="V21" s="181"/>
      <c r="W21" s="182" t="str">
        <f>IFERROR(IF(VLOOKUP(campoTab[[#This Row],[Numero de campo]],LitoTab[#Data],MATCH("*Litologia",LitoTab[#Headers],0),0)=0,"",VLOOKUP(campoTab[[#This Row],[Numero de campo]],LitoTab[#Data],MATCH("*Litologia",LitoTab[#Headers],0),0)),"")</f>
        <v/>
      </c>
      <c r="X21" s="182" t="str">
        <f t="array" ref="X2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IFERROR(IF(VLOOKUP(campoTab[[#This Row],[Numero de campo]],LitoTab[#Data],MATCH("*% da Rocha",LitoTab[#Headers],0),0)="","",VLOOKUP(campoTab[[#This Row],[Numero de campo]],LitoTab[#Data],MATCH("*% da Rocha",LitoTab[#Headers],0),0)),"")</f>
        <v/>
      </c>
      <c r="Z21" s="182" t="str">
        <f>IFERROR(IF(VLOOKUP(campoTab[[#This Row],[Numero de campo]],LitoTab[#Data],MATCH("Grau de Intemperismo",LitoTab[#Headers],0),0)="","",VLOOKUP(campoTab[[#This Row],[Numero de campo]],LitoTab[#Data],MATCH("Grau de Intemperismo",LitoTab[#Headers],0),0)),"")</f>
        <v/>
      </c>
      <c r="AA21" s="182" t="str">
        <f>IFERROR(IF(VLOOKUP(campoTab[[#This Row],[Numero de campo]],LitoTab[#Data],MATCH("Índice de Cor",LitoTab[#Headers],0),0)="","",VLOOKUP(campoTab[[#This Row],[Numero de campo]],LitoTab[#Data],MATCH("Índice de Cor",LitoTab[#Headers],0),0)),"")</f>
        <v/>
      </c>
      <c r="AB21" s="182" t="str">
        <f>IFERROR(IF(VLOOKUP(campoTab[[#This Row],[Numero de campo]],LitoTab[#Data],MATCH("*Classe Litotipo",LitoTab[#Headers],0),0)="","",VLOOKUP(campoTab[[#This Row],[Numero de campo]],LitoTab[#Data],MATCH("*Classe Litotipo",LitoTab[#Headers],0),0)),"")</f>
        <v/>
      </c>
      <c r="AC21" s="182" t="str">
        <f>IFERROR(VLOOKUP(campoTab[[#This Row],[Classe litotipo principal]],classlitoTab[#Data],2),"")</f>
        <v/>
      </c>
      <c r="AD21" s="182" t="str">
        <f>IFERROR(IF(VLOOKUP(campoTab[[#This Row],[Numero de campo]],LitoTab[#Data],MATCH("Textura 1",LitoTab[#Headers],0),0)="","",VLOOKUP(campoTab[[#This Row],[Numero de campo]],LitoTab[#Data],MATCH("Textura 1",LitoTab[#Headers],0),0)),"")</f>
        <v/>
      </c>
      <c r="AE21" s="182" t="str">
        <f>IFERROR(IF(VLOOKUP(campoTab[[#This Row],[Numero de campo]],LitoTab[#Data],MATCH("Granulação",LitoTab[#Headers],0),0)="","",VLOOKUP(campoTab[[#This Row],[Numero de campo]],LitoTab[#Data],MATCH("Granulação",LitoTab[#Headers],0),0)),"")</f>
        <v/>
      </c>
      <c r="AF21" s="182" t="str">
        <f>IFERROR(IF(VLOOKUP(campoTab[[#This Row],[Numero de campo]],estrutTab[#Data],MATCH("*Tipo Estrutura",estrutTab[#Headers],0),0)=0,"",VLOOKUP(campoTab[[#This Row],[Numero de campo]],estrutTab[#Data],MATCH("*Tipo Estrutura",estrutTab[#Headers],0),0)),"")</f>
        <v/>
      </c>
      <c r="AG21" s="182" t="str">
        <f>IFERROR(IF(VLOOKUP(campoTab[[#This Row],[Numero de campo]],estrutTab[#Data],MATCH("Direção de Mergulho",estrutTab[#Headers],0),0)=0,"",VLOOKUP(campoTab[[#This Row],[Numero de campo]],estrutTab[#Data],MATCH("Direção de Mergulho",estrutTab[#Headers],0),0)),"")</f>
        <v/>
      </c>
      <c r="AH21" s="182" t="str">
        <f>IFERROR(IF(VLOOKUP(campoTab[[#This Row],[Numero de campo]],estrutTab[#Data],MATCH("Mergulho",estrutTab[#Headers],0),0)=0,"",VLOOKUP(campoTab[[#This Row],[Numero de campo]],estrutTab[#Data],MATCH("Mergulho",estrutTab[#Headers],0),0)),"")</f>
        <v/>
      </c>
      <c r="AI21" s="182" t="str">
        <f>IFERROR(IF(VLOOKUP(campoTab[[#This Row],[Numero de campo]],LitoTab[#Data],MATCH("Unidade Estratigrafica",LitoTab[#Headers],0),0)=0,"",VLOOKUP(campoTab[[#This Row],[Numero de campo]],LitoTab[#Data],MATCH("Unidade Estratigrafica",LitoTab[#Headers],0),0)),"")</f>
        <v/>
      </c>
      <c r="AJ21" s="189" t="str">
        <f>IFERROR(IF(VLOOKUP(campoTab[[#This Row],[Numero de campo]],LitoTab[#Data],MATCH("Codigo Estratigrafico",LitoTab[#Headers],0),0)=0,"",VLOOKUP(campoTab[[#This Row],[Numero de campo]],LitoTab[#Data],MATCH("Codigo Estratigrafico",LitoTab[#Headers],0),0)),"")</f>
        <v/>
      </c>
      <c r="AK21" s="182" t="str">
        <f t="array" ref="AK2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ref="AL2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ref="AM2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ref="AN2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ref="AO2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ref="AP2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ref="AQ2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IF(campoTab[[#This Row],[Numero de campo]]="","",COUNTIF(ncampoA,campoTab[[#This Row],[Numero de campo]]))</f>
        <v/>
      </c>
      <c r="AT21" s="192" t="str">
        <f>IFERROR(IF(campoTab[[#This Row],[Numero de campo]]="","",HYPERLINK("#'Litologia'!A"&amp;MATCH(campoTab[[#This Row],[Numero de campo]],LitoTab[*NUMERO DE CAMPO],0)+1,"Litologia")),"")</f>
        <v/>
      </c>
      <c r="AU21" s="192" t="str">
        <f>IFERROR(IF(campoTab[[#This Row],[Numero de campo]]="","",HYPERLINK("#'Amostras'!A"&amp;MATCH(campoTab[[#This Row],[Numero de campo]],amostrasTab[*NUMERO DE CAMPO],0)+1,"Amostras")),"")</f>
        <v/>
      </c>
      <c r="AV21" s="192" t="str">
        <f>IFERROR(IF(campoTab[[#This Row],[Numero de campo]]="","",HYPERLINK("#'Estrutural'!A"&amp;MATCH(campoTab[[#This Row],[Numero de campo]],estrutTab[*NUMERO DE CAMPO],0)+1,"Estrutural")),"")</f>
        <v/>
      </c>
      <c r="AW21" s="192" t="str">
        <f>IFERROR(IF(campoTab[[#This Row],[Numero de campo]]="","",HYPERLINK("#'Econômica'!A"&amp;MATCH(campoTab[[#This Row],[Numero de campo]],ecoTab[*NUMERO DE CAMPO],0)+1,"Econômica")),"")</f>
        <v/>
      </c>
      <c r="AX21" s="193" t="str">
        <f>IF(campoTab[[#This Row],[Numero de campo]]="","",IF(FileExist(HYPERLINK("Fotos\"&amp;campoTab[[#This Row],[Numero de campo]]&amp;"_AF.jpg")),HYPERLINK("Fotos\"&amp;campoTab[[#This Row],[Numero de campo]]&amp;"_AF.jpg"),""))</f>
        <v/>
      </c>
      <c r="AY21" s="181"/>
    </row>
    <row r="22" spans="1:51" ht="15" customHeight="1" x14ac:dyDescent="0.25">
      <c r="A22" s="180" t="str">
        <f>IF(campoTab[[#This Row],[*PROJETO]]="","",IF(campoTab[[#This Row],[*Sigla Geólogo]]="","",IF(campoTab[[#This Row],[*Nº Ponto]]="","",CONCATENATE(campoTab[[#This Row],[C.C.]],"-",campoTab[[#This Row],[*Sigla Geólogo]],"-",TEXT(campoTab[[#This Row],[*Nº Ponto]],"0000")))))</f>
        <v/>
      </c>
      <c r="B22" s="181"/>
      <c r="C22" s="182" t="str">
        <f>IFERROR(VLOOKUP(campoTab[[#This Row],[*PROJETO]],ProjTab[#Data],MATCH("Centro de custo",ProjTab[#Headers],0),0),"")</f>
        <v/>
      </c>
      <c r="D22" s="182" t="str">
        <f>IFERROR(IF(INDEX(ProjTab[#Data],MATCH(campoTab[[#This Row],[*PROJETO]],ProjTab[],0),MATCH("SUREG",ProjTab[#Headers],0))=0,"",INDEX(ProjTab[#Data],MATCH(campoTab[[#This Row],[*PROJETO]],ProjTab[],0),MATCH("SUREG",ProjTab[#Headers],0))),"")</f>
        <v/>
      </c>
      <c r="E22" s="181"/>
      <c r="F22" s="182" t="str">
        <f>IFERROR(VLOOKUP(campoTab[[#This Row],[*Sigla Geólogo]],nomeGeoTab[#Data],MATCH("Nome",nomeGeoTab[#Headers],0),0),"")</f>
        <v/>
      </c>
      <c r="G22" s="181"/>
      <c r="H22" s="183"/>
      <c r="I22" s="182" t="str">
        <f>IFERROR(IF(INDEX(ProjTab[#Data],MATCH(campoTab[[#This Row],[*PROJETO]],ProjTab[],0),MATCH("DATUM",ProjTab[#Headers],0))=0,"",INDEX(ProjTab[#Data],MATCH(campoTab[[#This Row],[*PROJETO]],ProjTab[],0),MATCH("DATUM",ProjTab[#Headers],0))),"")</f>
        <v/>
      </c>
      <c r="J22" s="182" t="str">
        <f>IFERROR(IF(INDEX(coosisTab[#Data],MATCH(campoTab[[#This Row],[*PROJETO]],ProjTab[],0),MATCH("Metodo de Geoposicionamento",coosisTab[#Headers],0))=0,"",INDEX(coosisTab[#Data],MATCH(campoTab[[#This Row],[*PROJETO]],ProjTab[],0),MATCH("Metodo de Geoposicionamento",coosisTab[#Headers],0))),"")</f>
        <v/>
      </c>
      <c r="K22" s="184" t="str">
        <f>IFERROR(IF(INDEX(coosisTab[#Data],MATCH(campoTab[[#This Row],[*PROJETO]],ProjTab[],0),MATCH("Erro associado",coosisTab[#Headers],0))=0,"",INDEX(coosisTab[#Data],MATCH(campoTab[[#This Row],[*PROJETO]],ProjTab[],0),MATCH("Erro associado",coosisTab[#Headers],0))),"")</f>
        <v/>
      </c>
      <c r="L22" s="185"/>
      <c r="M22" s="185"/>
      <c r="N22" s="186"/>
      <c r="O22" s="187"/>
      <c r="P22" s="181" t="str">
        <f>IFERROR(FindBaseCart(campoTab[[#This Row],[*Latitude]],campoTab[[#This Row],[*Longitude]],campoTab[[#This Row],[ESCALA]]),"")</f>
        <v/>
      </c>
      <c r="Q22" s="185" t="str">
        <f>""</f>
        <v/>
      </c>
      <c r="R22" s="182" t="str">
        <f>IFERROR(VLOOKUP(campoTab[[#This Row],[*Municipio]],municipiosTab[#Data],MATCH("UF",municipiosTab[#Headers],0),0),"")</f>
        <v/>
      </c>
      <c r="S22" s="188"/>
      <c r="T22" s="181"/>
      <c r="U22" s="181"/>
      <c r="V22" s="181"/>
      <c r="W22" s="182" t="str">
        <f>IFERROR(IF(VLOOKUP(campoTab[[#This Row],[Numero de campo]],LitoTab[#Data],MATCH("*Litologia",LitoTab[#Headers],0),0)=0,"",VLOOKUP(campoTab[[#This Row],[Numero de campo]],LitoTab[#Data],MATCH("*Litologia",LitoTab[#Headers],0),0)),"")</f>
        <v/>
      </c>
      <c r="X22" s="182" t="str">
        <f t="array" ref="X2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IFERROR(IF(VLOOKUP(campoTab[[#This Row],[Numero de campo]],LitoTab[#Data],MATCH("*% da Rocha",LitoTab[#Headers],0),0)="","",VLOOKUP(campoTab[[#This Row],[Numero de campo]],LitoTab[#Data],MATCH("*% da Rocha",LitoTab[#Headers],0),0)),"")</f>
        <v/>
      </c>
      <c r="Z22" s="182" t="str">
        <f>IFERROR(IF(VLOOKUP(campoTab[[#This Row],[Numero de campo]],LitoTab[#Data],MATCH("Grau de Intemperismo",LitoTab[#Headers],0),0)="","",VLOOKUP(campoTab[[#This Row],[Numero de campo]],LitoTab[#Data],MATCH("Grau de Intemperismo",LitoTab[#Headers],0),0)),"")</f>
        <v/>
      </c>
      <c r="AA22" s="182" t="str">
        <f>IFERROR(IF(VLOOKUP(campoTab[[#This Row],[Numero de campo]],LitoTab[#Data],MATCH("Índice de Cor",LitoTab[#Headers],0),0)="","",VLOOKUP(campoTab[[#This Row],[Numero de campo]],LitoTab[#Data],MATCH("Índice de Cor",LitoTab[#Headers],0),0)),"")</f>
        <v/>
      </c>
      <c r="AB22" s="182" t="str">
        <f>IFERROR(IF(VLOOKUP(campoTab[[#This Row],[Numero de campo]],LitoTab[#Data],MATCH("*Classe Litotipo",LitoTab[#Headers],0),0)="","",VLOOKUP(campoTab[[#This Row],[Numero de campo]],LitoTab[#Data],MATCH("*Classe Litotipo",LitoTab[#Headers],0),0)),"")</f>
        <v/>
      </c>
      <c r="AC22" s="182" t="str">
        <f>IFERROR(VLOOKUP(campoTab[[#This Row],[Classe litotipo principal]],classlitoTab[#Data],2),"")</f>
        <v/>
      </c>
      <c r="AD22" s="182" t="str">
        <f>IFERROR(IF(VLOOKUP(campoTab[[#This Row],[Numero de campo]],LitoTab[#Data],MATCH("Textura 1",LitoTab[#Headers],0),0)="","",VLOOKUP(campoTab[[#This Row],[Numero de campo]],LitoTab[#Data],MATCH("Textura 1",LitoTab[#Headers],0),0)),"")</f>
        <v/>
      </c>
      <c r="AE22" s="182" t="str">
        <f>IFERROR(IF(VLOOKUP(campoTab[[#This Row],[Numero de campo]],LitoTab[#Data],MATCH("Granulação",LitoTab[#Headers],0),0)="","",VLOOKUP(campoTab[[#This Row],[Numero de campo]],LitoTab[#Data],MATCH("Granulação",LitoTab[#Headers],0),0)),"")</f>
        <v/>
      </c>
      <c r="AF22" s="182" t="str">
        <f>IFERROR(IF(VLOOKUP(campoTab[[#This Row],[Numero de campo]],estrutTab[#Data],MATCH("*Tipo Estrutura",estrutTab[#Headers],0),0)=0,"",VLOOKUP(campoTab[[#This Row],[Numero de campo]],estrutTab[#Data],MATCH("*Tipo Estrutura",estrutTab[#Headers],0),0)),"")</f>
        <v/>
      </c>
      <c r="AG22" s="182" t="str">
        <f>IFERROR(IF(VLOOKUP(campoTab[[#This Row],[Numero de campo]],estrutTab[#Data],MATCH("Direção de Mergulho",estrutTab[#Headers],0),0)=0,"",VLOOKUP(campoTab[[#This Row],[Numero de campo]],estrutTab[#Data],MATCH("Direção de Mergulho",estrutTab[#Headers],0),0)),"")</f>
        <v/>
      </c>
      <c r="AH22" s="182" t="str">
        <f>IFERROR(IF(VLOOKUP(campoTab[[#This Row],[Numero de campo]],estrutTab[#Data],MATCH("Mergulho",estrutTab[#Headers],0),0)=0,"",VLOOKUP(campoTab[[#This Row],[Numero de campo]],estrutTab[#Data],MATCH("Mergulho",estrutTab[#Headers],0),0)),"")</f>
        <v/>
      </c>
      <c r="AI22" s="182" t="str">
        <f>IFERROR(IF(VLOOKUP(campoTab[[#This Row],[Numero de campo]],LitoTab[#Data],MATCH("Unidade Estratigrafica",LitoTab[#Headers],0),0)=0,"",VLOOKUP(campoTab[[#This Row],[Numero de campo]],LitoTab[#Data],MATCH("Unidade Estratigrafica",LitoTab[#Headers],0),0)),"")</f>
        <v/>
      </c>
      <c r="AJ22" s="189" t="str">
        <f>IFERROR(IF(VLOOKUP(campoTab[[#This Row],[Numero de campo]],LitoTab[#Data],MATCH("Codigo Estratigrafico",LitoTab[#Headers],0),0)=0,"",VLOOKUP(campoTab[[#This Row],[Numero de campo]],LitoTab[#Data],MATCH("Codigo Estratigrafico",LitoTab[#Headers],0),0)),"")</f>
        <v/>
      </c>
      <c r="AK22" s="182" t="str">
        <f t="array" ref="AK2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ref="AL2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ref="AM2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ref="AN2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ref="AO2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ref="AP2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ref="AQ2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IF(campoTab[[#This Row],[Numero de campo]]="","",COUNTIF(ncampoA,campoTab[[#This Row],[Numero de campo]]))</f>
        <v/>
      </c>
      <c r="AT22" s="192" t="str">
        <f>IFERROR(IF(campoTab[[#This Row],[Numero de campo]]="","",HYPERLINK("#'Litologia'!A"&amp;MATCH(campoTab[[#This Row],[Numero de campo]],LitoTab[*NUMERO DE CAMPO],0)+1,"Litologia")),"")</f>
        <v/>
      </c>
      <c r="AU22" s="192" t="str">
        <f>IFERROR(IF(campoTab[[#This Row],[Numero de campo]]="","",HYPERLINK("#'Amostras'!A"&amp;MATCH(campoTab[[#This Row],[Numero de campo]],amostrasTab[*NUMERO DE CAMPO],0)+1,"Amostras")),"")</f>
        <v/>
      </c>
      <c r="AV22" s="192" t="str">
        <f>IFERROR(IF(campoTab[[#This Row],[Numero de campo]]="","",HYPERLINK("#'Estrutural'!A"&amp;MATCH(campoTab[[#This Row],[Numero de campo]],estrutTab[*NUMERO DE CAMPO],0)+1,"Estrutural")),"")</f>
        <v/>
      </c>
      <c r="AW22" s="192" t="str">
        <f>IFERROR(IF(campoTab[[#This Row],[Numero de campo]]="","",HYPERLINK("#'Econômica'!A"&amp;MATCH(campoTab[[#This Row],[Numero de campo]],ecoTab[*NUMERO DE CAMPO],0)+1,"Econômica")),"")</f>
        <v/>
      </c>
      <c r="AX22" s="193" t="str">
        <f>IF(campoTab[[#This Row],[Numero de campo]]="","",IF(FileExist(HYPERLINK("Fotos\"&amp;campoTab[[#This Row],[Numero de campo]]&amp;"_AF.jpg")),HYPERLINK("Fotos\"&amp;campoTab[[#This Row],[Numero de campo]]&amp;"_AF.jpg"),""))</f>
        <v/>
      </c>
      <c r="AY22" s="181"/>
    </row>
    <row r="23" spans="1:51" ht="15" customHeight="1" x14ac:dyDescent="0.25">
      <c r="A23" s="180" t="str">
        <f>IF(campoTab[[#This Row],[*PROJETO]]="","",IF(campoTab[[#This Row],[*Sigla Geólogo]]="","",IF(campoTab[[#This Row],[*Nº Ponto]]="","",CONCATENATE(campoTab[[#This Row],[C.C.]],"-",campoTab[[#This Row],[*Sigla Geólogo]],"-",TEXT(campoTab[[#This Row],[*Nº Ponto]],"0000")))))</f>
        <v/>
      </c>
      <c r="B23" s="181"/>
      <c r="C23" s="182" t="str">
        <f>IFERROR(VLOOKUP(campoTab[[#This Row],[*PROJETO]],ProjTab[#Data],MATCH("Centro de custo",ProjTab[#Headers],0),0),"")</f>
        <v/>
      </c>
      <c r="D23" s="182" t="str">
        <f>IFERROR(IF(INDEX(ProjTab[#Data],MATCH(campoTab[[#This Row],[*PROJETO]],ProjTab[],0),MATCH("SUREG",ProjTab[#Headers],0))=0,"",INDEX(ProjTab[#Data],MATCH(campoTab[[#This Row],[*PROJETO]],ProjTab[],0),MATCH("SUREG",ProjTab[#Headers],0))),"")</f>
        <v/>
      </c>
      <c r="E23" s="181"/>
      <c r="F23" s="182" t="str">
        <f>IFERROR(VLOOKUP(campoTab[[#This Row],[*Sigla Geólogo]],nomeGeoTab[#Data],MATCH("Nome",nomeGeoTab[#Headers],0),0),"")</f>
        <v/>
      </c>
      <c r="G23" s="181"/>
      <c r="H23" s="183"/>
      <c r="I23" s="182" t="str">
        <f>IFERROR(IF(INDEX(ProjTab[#Data],MATCH(campoTab[[#This Row],[*PROJETO]],ProjTab[],0),MATCH("DATUM",ProjTab[#Headers],0))=0,"",INDEX(ProjTab[#Data],MATCH(campoTab[[#This Row],[*PROJETO]],ProjTab[],0),MATCH("DATUM",ProjTab[#Headers],0))),"")</f>
        <v/>
      </c>
      <c r="J23" s="182" t="str">
        <f>IFERROR(IF(INDEX(coosisTab[#Data],MATCH(campoTab[[#This Row],[*PROJETO]],ProjTab[],0),MATCH("Metodo de Geoposicionamento",coosisTab[#Headers],0))=0,"",INDEX(coosisTab[#Data],MATCH(campoTab[[#This Row],[*PROJETO]],ProjTab[],0),MATCH("Metodo de Geoposicionamento",coosisTab[#Headers],0))),"")</f>
        <v/>
      </c>
      <c r="K23" s="184" t="str">
        <f>IFERROR(IF(INDEX(coosisTab[#Data],MATCH(campoTab[[#This Row],[*PROJETO]],ProjTab[],0),MATCH("Erro associado",coosisTab[#Headers],0))=0,"",INDEX(coosisTab[#Data],MATCH(campoTab[[#This Row],[*PROJETO]],ProjTab[],0),MATCH("Erro associado",coosisTab[#Headers],0))),"")</f>
        <v/>
      </c>
      <c r="L23" s="185"/>
      <c r="M23" s="185"/>
      <c r="N23" s="186"/>
      <c r="O23" s="187"/>
      <c r="P23" s="181" t="str">
        <f>IFERROR(FindBaseCart(campoTab[[#This Row],[*Latitude]],campoTab[[#This Row],[*Longitude]],campoTab[[#This Row],[ESCALA]]),"")</f>
        <v/>
      </c>
      <c r="Q23" s="185" t="str">
        <f>""</f>
        <v/>
      </c>
      <c r="R23" s="182" t="str">
        <f>IFERROR(VLOOKUP(campoTab[[#This Row],[*Municipio]],municipiosTab[#Data],MATCH("UF",municipiosTab[#Headers],0),0),"")</f>
        <v/>
      </c>
      <c r="S23" s="188"/>
      <c r="T23" s="181"/>
      <c r="U23" s="181"/>
      <c r="V23" s="181"/>
      <c r="W23" s="182" t="str">
        <f>IFERROR(IF(VLOOKUP(campoTab[[#This Row],[Numero de campo]],LitoTab[#Data],MATCH("*Litologia",LitoTab[#Headers],0),0)=0,"",VLOOKUP(campoTab[[#This Row],[Numero de campo]],LitoTab[#Data],MATCH("*Litologia",LitoTab[#Headers],0),0)),"")</f>
        <v/>
      </c>
      <c r="X23" s="182" t="str">
        <f t="array" ref="X2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IFERROR(IF(VLOOKUP(campoTab[[#This Row],[Numero de campo]],LitoTab[#Data],MATCH("*% da Rocha",LitoTab[#Headers],0),0)="","",VLOOKUP(campoTab[[#This Row],[Numero de campo]],LitoTab[#Data],MATCH("*% da Rocha",LitoTab[#Headers],0),0)),"")</f>
        <v/>
      </c>
      <c r="Z23" s="182" t="str">
        <f>IFERROR(IF(VLOOKUP(campoTab[[#This Row],[Numero de campo]],LitoTab[#Data],MATCH("Grau de Intemperismo",LitoTab[#Headers],0),0)="","",VLOOKUP(campoTab[[#This Row],[Numero de campo]],LitoTab[#Data],MATCH("Grau de Intemperismo",LitoTab[#Headers],0),0)),"")</f>
        <v/>
      </c>
      <c r="AA23" s="182" t="str">
        <f>IFERROR(IF(VLOOKUP(campoTab[[#This Row],[Numero de campo]],LitoTab[#Data],MATCH("Índice de Cor",LitoTab[#Headers],0),0)="","",VLOOKUP(campoTab[[#This Row],[Numero de campo]],LitoTab[#Data],MATCH("Índice de Cor",LitoTab[#Headers],0),0)),"")</f>
        <v/>
      </c>
      <c r="AB23" s="182" t="str">
        <f>IFERROR(IF(VLOOKUP(campoTab[[#This Row],[Numero de campo]],LitoTab[#Data],MATCH("*Classe Litotipo",LitoTab[#Headers],0),0)="","",VLOOKUP(campoTab[[#This Row],[Numero de campo]],LitoTab[#Data],MATCH("*Classe Litotipo",LitoTab[#Headers],0),0)),"")</f>
        <v/>
      </c>
      <c r="AC23" s="182" t="str">
        <f>IFERROR(VLOOKUP(campoTab[[#This Row],[Classe litotipo principal]],classlitoTab[#Data],2),"")</f>
        <v/>
      </c>
      <c r="AD23" s="182" t="str">
        <f>IFERROR(IF(VLOOKUP(campoTab[[#This Row],[Numero de campo]],LitoTab[#Data],MATCH("Textura 1",LitoTab[#Headers],0),0)="","",VLOOKUP(campoTab[[#This Row],[Numero de campo]],LitoTab[#Data],MATCH("Textura 1",LitoTab[#Headers],0),0)),"")</f>
        <v/>
      </c>
      <c r="AE23" s="182" t="str">
        <f>IFERROR(IF(VLOOKUP(campoTab[[#This Row],[Numero de campo]],LitoTab[#Data],MATCH("Granulação",LitoTab[#Headers],0),0)="","",VLOOKUP(campoTab[[#This Row],[Numero de campo]],LitoTab[#Data],MATCH("Granulação",LitoTab[#Headers],0),0)),"")</f>
        <v/>
      </c>
      <c r="AF23" s="182" t="str">
        <f>IFERROR(IF(VLOOKUP(campoTab[[#This Row],[Numero de campo]],estrutTab[#Data],MATCH("*Tipo Estrutura",estrutTab[#Headers],0),0)=0,"",VLOOKUP(campoTab[[#This Row],[Numero de campo]],estrutTab[#Data],MATCH("*Tipo Estrutura",estrutTab[#Headers],0),0)),"")</f>
        <v/>
      </c>
      <c r="AG23" s="182" t="str">
        <f>IFERROR(IF(VLOOKUP(campoTab[[#This Row],[Numero de campo]],estrutTab[#Data],MATCH("Direção de Mergulho",estrutTab[#Headers],0),0)=0,"",VLOOKUP(campoTab[[#This Row],[Numero de campo]],estrutTab[#Data],MATCH("Direção de Mergulho",estrutTab[#Headers],0),0)),"")</f>
        <v/>
      </c>
      <c r="AH23" s="182" t="str">
        <f>IFERROR(IF(VLOOKUP(campoTab[[#This Row],[Numero de campo]],estrutTab[#Data],MATCH("Mergulho",estrutTab[#Headers],0),0)=0,"",VLOOKUP(campoTab[[#This Row],[Numero de campo]],estrutTab[#Data],MATCH("Mergulho",estrutTab[#Headers],0),0)),"")</f>
        <v/>
      </c>
      <c r="AI23" s="182" t="str">
        <f>IFERROR(IF(VLOOKUP(campoTab[[#This Row],[Numero de campo]],LitoTab[#Data],MATCH("Unidade Estratigrafica",LitoTab[#Headers],0),0)=0,"",VLOOKUP(campoTab[[#This Row],[Numero de campo]],LitoTab[#Data],MATCH("Unidade Estratigrafica",LitoTab[#Headers],0),0)),"")</f>
        <v/>
      </c>
      <c r="AJ23" s="189" t="str">
        <f>IFERROR(IF(VLOOKUP(campoTab[[#This Row],[Numero de campo]],LitoTab[#Data],MATCH("Codigo Estratigrafico",LitoTab[#Headers],0),0)=0,"",VLOOKUP(campoTab[[#This Row],[Numero de campo]],LitoTab[#Data],MATCH("Codigo Estratigrafico",LitoTab[#Headers],0),0)),"")</f>
        <v/>
      </c>
      <c r="AK23" s="182" t="str">
        <f t="array" ref="AK2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ref="AL2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ref="AM2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ref="AN2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ref="AO2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ref="AP2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ref="AQ2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IF(campoTab[[#This Row],[Numero de campo]]="","",COUNTIF(ncampoA,campoTab[[#This Row],[Numero de campo]]))</f>
        <v/>
      </c>
      <c r="AT23" s="192" t="str">
        <f>IFERROR(IF(campoTab[[#This Row],[Numero de campo]]="","",HYPERLINK("#'Litologia'!A"&amp;MATCH(campoTab[[#This Row],[Numero de campo]],LitoTab[*NUMERO DE CAMPO],0)+1,"Litologia")),"")</f>
        <v/>
      </c>
      <c r="AU23" s="192" t="str">
        <f>IFERROR(IF(campoTab[[#This Row],[Numero de campo]]="","",HYPERLINK("#'Amostras'!A"&amp;MATCH(campoTab[[#This Row],[Numero de campo]],amostrasTab[*NUMERO DE CAMPO],0)+1,"Amostras")),"")</f>
        <v/>
      </c>
      <c r="AV23" s="192" t="str">
        <f>IFERROR(IF(campoTab[[#This Row],[Numero de campo]]="","",HYPERLINK("#'Estrutural'!A"&amp;MATCH(campoTab[[#This Row],[Numero de campo]],estrutTab[*NUMERO DE CAMPO],0)+1,"Estrutural")),"")</f>
        <v/>
      </c>
      <c r="AW23" s="192" t="str">
        <f>IFERROR(IF(campoTab[[#This Row],[Numero de campo]]="","",HYPERLINK("#'Econômica'!A"&amp;MATCH(campoTab[[#This Row],[Numero de campo]],ecoTab[*NUMERO DE CAMPO],0)+1,"Econômica")),"")</f>
        <v/>
      </c>
      <c r="AX23" s="193" t="str">
        <f>IF(campoTab[[#This Row],[Numero de campo]]="","",IF(FileExist(HYPERLINK("Fotos\"&amp;campoTab[[#This Row],[Numero de campo]]&amp;"_AF.jpg")),HYPERLINK("Fotos\"&amp;campoTab[[#This Row],[Numero de campo]]&amp;"_AF.jpg"),""))</f>
        <v/>
      </c>
      <c r="AY23" s="181"/>
    </row>
    <row r="24" spans="1:51" ht="15" customHeight="1" x14ac:dyDescent="0.25">
      <c r="A24" s="180" t="str">
        <f>IF(campoTab[[#This Row],[*PROJETO]]="","",IF(campoTab[[#This Row],[*Sigla Geólogo]]="","",IF(campoTab[[#This Row],[*Nº Ponto]]="","",CONCATENATE(campoTab[[#This Row],[C.C.]],"-",campoTab[[#This Row],[*Sigla Geólogo]],"-",TEXT(campoTab[[#This Row],[*Nº Ponto]],"0000")))))</f>
        <v/>
      </c>
      <c r="B24" s="181"/>
      <c r="C24" s="182" t="str">
        <f>IFERROR(VLOOKUP(campoTab[[#This Row],[*PROJETO]],ProjTab[#Data],MATCH("Centro de custo",ProjTab[#Headers],0),0),"")</f>
        <v/>
      </c>
      <c r="D24" s="182" t="str">
        <f>IFERROR(IF(INDEX(ProjTab[#Data],MATCH(campoTab[[#This Row],[*PROJETO]],ProjTab[],0),MATCH("SUREG",ProjTab[#Headers],0))=0,"",INDEX(ProjTab[#Data],MATCH(campoTab[[#This Row],[*PROJETO]],ProjTab[],0),MATCH("SUREG",ProjTab[#Headers],0))),"")</f>
        <v/>
      </c>
      <c r="E24" s="181"/>
      <c r="F24" s="182" t="str">
        <f>IFERROR(VLOOKUP(campoTab[[#This Row],[*Sigla Geólogo]],nomeGeoTab[#Data],MATCH("Nome",nomeGeoTab[#Headers],0),0),"")</f>
        <v/>
      </c>
      <c r="G24" s="181"/>
      <c r="H24" s="183"/>
      <c r="I24" s="182" t="str">
        <f>IFERROR(IF(INDEX(ProjTab[#Data],MATCH(campoTab[[#This Row],[*PROJETO]],ProjTab[],0),MATCH("DATUM",ProjTab[#Headers],0))=0,"",INDEX(ProjTab[#Data],MATCH(campoTab[[#This Row],[*PROJETO]],ProjTab[],0),MATCH("DATUM",ProjTab[#Headers],0))),"")</f>
        <v/>
      </c>
      <c r="J24" s="182" t="str">
        <f>IFERROR(IF(INDEX(coosisTab[#Data],MATCH(campoTab[[#This Row],[*PROJETO]],ProjTab[],0),MATCH("Metodo de Geoposicionamento",coosisTab[#Headers],0))=0,"",INDEX(coosisTab[#Data],MATCH(campoTab[[#This Row],[*PROJETO]],ProjTab[],0),MATCH("Metodo de Geoposicionamento",coosisTab[#Headers],0))),"")</f>
        <v/>
      </c>
      <c r="K24" s="184" t="str">
        <f>IFERROR(IF(INDEX(coosisTab[#Data],MATCH(campoTab[[#This Row],[*PROJETO]],ProjTab[],0),MATCH("Erro associado",coosisTab[#Headers],0))=0,"",INDEX(coosisTab[#Data],MATCH(campoTab[[#This Row],[*PROJETO]],ProjTab[],0),MATCH("Erro associado",coosisTab[#Headers],0))),"")</f>
        <v/>
      </c>
      <c r="L24" s="185"/>
      <c r="M24" s="185"/>
      <c r="N24" s="186"/>
      <c r="O24" s="187"/>
      <c r="P24" s="181" t="str">
        <f>IFERROR(FindBaseCart(campoTab[[#This Row],[*Latitude]],campoTab[[#This Row],[*Longitude]],campoTab[[#This Row],[ESCALA]]),"")</f>
        <v/>
      </c>
      <c r="Q24" s="185" t="str">
        <f>""</f>
        <v/>
      </c>
      <c r="R24" s="182" t="str">
        <f>IFERROR(VLOOKUP(campoTab[[#This Row],[*Municipio]],municipiosTab[#Data],MATCH("UF",municipiosTab[#Headers],0),0),"")</f>
        <v/>
      </c>
      <c r="S24" s="188"/>
      <c r="T24" s="181"/>
      <c r="U24" s="181"/>
      <c r="V24" s="181"/>
      <c r="W24" s="182" t="str">
        <f>IFERROR(IF(VLOOKUP(campoTab[[#This Row],[Numero de campo]],LitoTab[#Data],MATCH("*Litologia",LitoTab[#Headers],0),0)=0,"",VLOOKUP(campoTab[[#This Row],[Numero de campo]],LitoTab[#Data],MATCH("*Litologia",LitoTab[#Headers],0),0)),"")</f>
        <v/>
      </c>
      <c r="X24" s="182" t="str">
        <f t="array" ref="X2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IFERROR(IF(VLOOKUP(campoTab[[#This Row],[Numero de campo]],LitoTab[#Data],MATCH("*% da Rocha",LitoTab[#Headers],0),0)="","",VLOOKUP(campoTab[[#This Row],[Numero de campo]],LitoTab[#Data],MATCH("*% da Rocha",LitoTab[#Headers],0),0)),"")</f>
        <v/>
      </c>
      <c r="Z24" s="182" t="str">
        <f>IFERROR(IF(VLOOKUP(campoTab[[#This Row],[Numero de campo]],LitoTab[#Data],MATCH("Grau de Intemperismo",LitoTab[#Headers],0),0)="","",VLOOKUP(campoTab[[#This Row],[Numero de campo]],LitoTab[#Data],MATCH("Grau de Intemperismo",LitoTab[#Headers],0),0)),"")</f>
        <v/>
      </c>
      <c r="AA24" s="182" t="str">
        <f>IFERROR(IF(VLOOKUP(campoTab[[#This Row],[Numero de campo]],LitoTab[#Data],MATCH("Índice de Cor",LitoTab[#Headers],0),0)="","",VLOOKUP(campoTab[[#This Row],[Numero de campo]],LitoTab[#Data],MATCH("Índice de Cor",LitoTab[#Headers],0),0)),"")</f>
        <v/>
      </c>
      <c r="AB24" s="182" t="str">
        <f>IFERROR(IF(VLOOKUP(campoTab[[#This Row],[Numero de campo]],LitoTab[#Data],MATCH("*Classe Litotipo",LitoTab[#Headers],0),0)="","",VLOOKUP(campoTab[[#This Row],[Numero de campo]],LitoTab[#Data],MATCH("*Classe Litotipo",LitoTab[#Headers],0),0)),"")</f>
        <v/>
      </c>
      <c r="AC24" s="182" t="str">
        <f>IFERROR(VLOOKUP(campoTab[[#This Row],[Classe litotipo principal]],classlitoTab[#Data],2),"")</f>
        <v/>
      </c>
      <c r="AD24" s="182" t="str">
        <f>IFERROR(IF(VLOOKUP(campoTab[[#This Row],[Numero de campo]],LitoTab[#Data],MATCH("Textura 1",LitoTab[#Headers],0),0)="","",VLOOKUP(campoTab[[#This Row],[Numero de campo]],LitoTab[#Data],MATCH("Textura 1",LitoTab[#Headers],0),0)),"")</f>
        <v/>
      </c>
      <c r="AE24" s="182" t="str">
        <f>IFERROR(IF(VLOOKUP(campoTab[[#This Row],[Numero de campo]],LitoTab[#Data],MATCH("Granulação",LitoTab[#Headers],0),0)="","",VLOOKUP(campoTab[[#This Row],[Numero de campo]],LitoTab[#Data],MATCH("Granulação",LitoTab[#Headers],0),0)),"")</f>
        <v/>
      </c>
      <c r="AF24" s="182" t="str">
        <f>IFERROR(IF(VLOOKUP(campoTab[[#This Row],[Numero de campo]],estrutTab[#Data],MATCH("*Tipo Estrutura",estrutTab[#Headers],0),0)=0,"",VLOOKUP(campoTab[[#This Row],[Numero de campo]],estrutTab[#Data],MATCH("*Tipo Estrutura",estrutTab[#Headers],0),0)),"")</f>
        <v/>
      </c>
      <c r="AG24" s="182" t="str">
        <f>IFERROR(IF(VLOOKUP(campoTab[[#This Row],[Numero de campo]],estrutTab[#Data],MATCH("Direção de Mergulho",estrutTab[#Headers],0),0)=0,"",VLOOKUP(campoTab[[#This Row],[Numero de campo]],estrutTab[#Data],MATCH("Direção de Mergulho",estrutTab[#Headers],0),0)),"")</f>
        <v/>
      </c>
      <c r="AH24" s="182" t="str">
        <f>IFERROR(IF(VLOOKUP(campoTab[[#This Row],[Numero de campo]],estrutTab[#Data],MATCH("Mergulho",estrutTab[#Headers],0),0)=0,"",VLOOKUP(campoTab[[#This Row],[Numero de campo]],estrutTab[#Data],MATCH("Mergulho",estrutTab[#Headers],0),0)),"")</f>
        <v/>
      </c>
      <c r="AI24" s="182" t="str">
        <f>IFERROR(IF(VLOOKUP(campoTab[[#This Row],[Numero de campo]],LitoTab[#Data],MATCH("Unidade Estratigrafica",LitoTab[#Headers],0),0)=0,"",VLOOKUP(campoTab[[#This Row],[Numero de campo]],LitoTab[#Data],MATCH("Unidade Estratigrafica",LitoTab[#Headers],0),0)),"")</f>
        <v/>
      </c>
      <c r="AJ24" s="189" t="str">
        <f>IFERROR(IF(VLOOKUP(campoTab[[#This Row],[Numero de campo]],LitoTab[#Data],MATCH("Codigo Estratigrafico",LitoTab[#Headers],0),0)=0,"",VLOOKUP(campoTab[[#This Row],[Numero de campo]],LitoTab[#Data],MATCH("Codigo Estratigrafico",LitoTab[#Headers],0),0)),"")</f>
        <v/>
      </c>
      <c r="AK24" s="182" t="str">
        <f t="array" ref="AK2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ref="AL2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ref="AM2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ref="AN2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ref="AO2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ref="AP2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ref="AQ2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IF(campoTab[[#This Row],[Numero de campo]]="","",COUNTIF(ncampoA,campoTab[[#This Row],[Numero de campo]]))</f>
        <v/>
      </c>
      <c r="AT24" s="192" t="str">
        <f>IFERROR(IF(campoTab[[#This Row],[Numero de campo]]="","",HYPERLINK("#'Litologia'!A"&amp;MATCH(campoTab[[#This Row],[Numero de campo]],LitoTab[*NUMERO DE CAMPO],0)+1,"Litologia")),"")</f>
        <v/>
      </c>
      <c r="AU24" s="192" t="str">
        <f>IFERROR(IF(campoTab[[#This Row],[Numero de campo]]="","",HYPERLINK("#'Amostras'!A"&amp;MATCH(campoTab[[#This Row],[Numero de campo]],amostrasTab[*NUMERO DE CAMPO],0)+1,"Amostras")),"")</f>
        <v/>
      </c>
      <c r="AV24" s="192" t="str">
        <f>IFERROR(IF(campoTab[[#This Row],[Numero de campo]]="","",HYPERLINK("#'Estrutural'!A"&amp;MATCH(campoTab[[#This Row],[Numero de campo]],estrutTab[*NUMERO DE CAMPO],0)+1,"Estrutural")),"")</f>
        <v/>
      </c>
      <c r="AW24" s="192" t="str">
        <f>IFERROR(IF(campoTab[[#This Row],[Numero de campo]]="","",HYPERLINK("#'Econômica'!A"&amp;MATCH(campoTab[[#This Row],[Numero de campo]],ecoTab[*NUMERO DE CAMPO],0)+1,"Econômica")),"")</f>
        <v/>
      </c>
      <c r="AX24" s="193" t="str">
        <f>IF(campoTab[[#This Row],[Numero de campo]]="","",IF(FileExist(HYPERLINK("Fotos\"&amp;campoTab[[#This Row],[Numero de campo]]&amp;"_AF.jpg")),HYPERLINK("Fotos\"&amp;campoTab[[#This Row],[Numero de campo]]&amp;"_AF.jpg"),""))</f>
        <v/>
      </c>
      <c r="AY24" s="181"/>
    </row>
    <row r="25" spans="1:51" ht="15" customHeight="1" x14ac:dyDescent="0.25">
      <c r="A25" s="180" t="str">
        <f>IF(campoTab[[#This Row],[*PROJETO]]="","",IF(campoTab[[#This Row],[*Sigla Geólogo]]="","",IF(campoTab[[#This Row],[*Nº Ponto]]="","",CONCATENATE(campoTab[[#This Row],[C.C.]],"-",campoTab[[#This Row],[*Sigla Geólogo]],"-",TEXT(campoTab[[#This Row],[*Nº Ponto]],"0000")))))</f>
        <v/>
      </c>
      <c r="B25" s="181"/>
      <c r="C25" s="182" t="str">
        <f>IFERROR(VLOOKUP(campoTab[[#This Row],[*PROJETO]],ProjTab[#Data],MATCH("Centro de custo",ProjTab[#Headers],0),0),"")</f>
        <v/>
      </c>
      <c r="D25" s="182" t="str">
        <f>IFERROR(IF(INDEX(ProjTab[#Data],MATCH(campoTab[[#This Row],[*PROJETO]],ProjTab[],0),MATCH("SUREG",ProjTab[#Headers],0))=0,"",INDEX(ProjTab[#Data],MATCH(campoTab[[#This Row],[*PROJETO]],ProjTab[],0),MATCH("SUREG",ProjTab[#Headers],0))),"")</f>
        <v/>
      </c>
      <c r="E25" s="181"/>
      <c r="F25" s="182" t="str">
        <f>IFERROR(VLOOKUP(campoTab[[#This Row],[*Sigla Geólogo]],nomeGeoTab[#Data],MATCH("Nome",nomeGeoTab[#Headers],0),0),"")</f>
        <v/>
      </c>
      <c r="G25" s="181"/>
      <c r="H25" s="183"/>
      <c r="I25" s="182" t="str">
        <f>IFERROR(IF(INDEX(ProjTab[#Data],MATCH(campoTab[[#This Row],[*PROJETO]],ProjTab[],0),MATCH("DATUM",ProjTab[#Headers],0))=0,"",INDEX(ProjTab[#Data],MATCH(campoTab[[#This Row],[*PROJETO]],ProjTab[],0),MATCH("DATUM",ProjTab[#Headers],0))),"")</f>
        <v/>
      </c>
      <c r="J25" s="182" t="str">
        <f>IFERROR(IF(INDEX(coosisTab[#Data],MATCH(campoTab[[#This Row],[*PROJETO]],ProjTab[],0),MATCH("Metodo de Geoposicionamento",coosisTab[#Headers],0))=0,"",INDEX(coosisTab[#Data],MATCH(campoTab[[#This Row],[*PROJETO]],ProjTab[],0),MATCH("Metodo de Geoposicionamento",coosisTab[#Headers],0))),"")</f>
        <v/>
      </c>
      <c r="K25" s="184" t="str">
        <f>IFERROR(IF(INDEX(coosisTab[#Data],MATCH(campoTab[[#This Row],[*PROJETO]],ProjTab[],0),MATCH("Erro associado",coosisTab[#Headers],0))=0,"",INDEX(coosisTab[#Data],MATCH(campoTab[[#This Row],[*PROJETO]],ProjTab[],0),MATCH("Erro associado",coosisTab[#Headers],0))),"")</f>
        <v/>
      </c>
      <c r="L25" s="185"/>
      <c r="M25" s="185"/>
      <c r="N25" s="186"/>
      <c r="O25" s="187"/>
      <c r="P25" s="181" t="str">
        <f>IFERROR(FindBaseCart(campoTab[[#This Row],[*Latitude]],campoTab[[#This Row],[*Longitude]],campoTab[[#This Row],[ESCALA]]),"")</f>
        <v/>
      </c>
      <c r="Q25" s="185" t="str">
        <f>""</f>
        <v/>
      </c>
      <c r="R25" s="182" t="str">
        <f>IFERROR(VLOOKUP(campoTab[[#This Row],[*Municipio]],municipiosTab[#Data],MATCH("UF",municipiosTab[#Headers],0),0),"")</f>
        <v/>
      </c>
      <c r="S25" s="188"/>
      <c r="T25" s="181"/>
      <c r="U25" s="181"/>
      <c r="V25" s="181"/>
      <c r="W25" s="182" t="str">
        <f>IFERROR(IF(VLOOKUP(campoTab[[#This Row],[Numero de campo]],LitoTab[#Data],MATCH("*Litologia",LitoTab[#Headers],0),0)=0,"",VLOOKUP(campoTab[[#This Row],[Numero de campo]],LitoTab[#Data],MATCH("*Litologia",LitoTab[#Headers],0),0)),"")</f>
        <v/>
      </c>
      <c r="X25" s="182" t="str">
        <f t="array" ref="X2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IFERROR(IF(VLOOKUP(campoTab[[#This Row],[Numero de campo]],LitoTab[#Data],MATCH("*% da Rocha",LitoTab[#Headers],0),0)="","",VLOOKUP(campoTab[[#This Row],[Numero de campo]],LitoTab[#Data],MATCH("*% da Rocha",LitoTab[#Headers],0),0)),"")</f>
        <v/>
      </c>
      <c r="Z25" s="182" t="str">
        <f>IFERROR(IF(VLOOKUP(campoTab[[#This Row],[Numero de campo]],LitoTab[#Data],MATCH("Grau de Intemperismo",LitoTab[#Headers],0),0)="","",VLOOKUP(campoTab[[#This Row],[Numero de campo]],LitoTab[#Data],MATCH("Grau de Intemperismo",LitoTab[#Headers],0),0)),"")</f>
        <v/>
      </c>
      <c r="AA25" s="182" t="str">
        <f>IFERROR(IF(VLOOKUP(campoTab[[#This Row],[Numero de campo]],LitoTab[#Data],MATCH("Índice de Cor",LitoTab[#Headers],0),0)="","",VLOOKUP(campoTab[[#This Row],[Numero de campo]],LitoTab[#Data],MATCH("Índice de Cor",LitoTab[#Headers],0),0)),"")</f>
        <v/>
      </c>
      <c r="AB25" s="182" t="str">
        <f>IFERROR(IF(VLOOKUP(campoTab[[#This Row],[Numero de campo]],LitoTab[#Data],MATCH("*Classe Litotipo",LitoTab[#Headers],0),0)="","",VLOOKUP(campoTab[[#This Row],[Numero de campo]],LitoTab[#Data],MATCH("*Classe Litotipo",LitoTab[#Headers],0),0)),"")</f>
        <v/>
      </c>
      <c r="AC25" s="182" t="str">
        <f>IFERROR(VLOOKUP(campoTab[[#This Row],[Classe litotipo principal]],classlitoTab[#Data],2),"")</f>
        <v/>
      </c>
      <c r="AD25" s="182" t="str">
        <f>IFERROR(IF(VLOOKUP(campoTab[[#This Row],[Numero de campo]],LitoTab[#Data],MATCH("Textura 1",LitoTab[#Headers],0),0)="","",VLOOKUP(campoTab[[#This Row],[Numero de campo]],LitoTab[#Data],MATCH("Textura 1",LitoTab[#Headers],0),0)),"")</f>
        <v/>
      </c>
      <c r="AE25" s="182" t="str">
        <f>IFERROR(IF(VLOOKUP(campoTab[[#This Row],[Numero de campo]],LitoTab[#Data],MATCH("Granulação",LitoTab[#Headers],0),0)="","",VLOOKUP(campoTab[[#This Row],[Numero de campo]],LitoTab[#Data],MATCH("Granulação",LitoTab[#Headers],0),0)),"")</f>
        <v/>
      </c>
      <c r="AF25" s="182" t="str">
        <f>IFERROR(IF(VLOOKUP(campoTab[[#This Row],[Numero de campo]],estrutTab[#Data],MATCH("*Tipo Estrutura",estrutTab[#Headers],0),0)=0,"",VLOOKUP(campoTab[[#This Row],[Numero de campo]],estrutTab[#Data],MATCH("*Tipo Estrutura",estrutTab[#Headers],0),0)),"")</f>
        <v/>
      </c>
      <c r="AG25" s="182" t="str">
        <f>IFERROR(IF(VLOOKUP(campoTab[[#This Row],[Numero de campo]],estrutTab[#Data],MATCH("Direção de Mergulho",estrutTab[#Headers],0),0)=0,"",VLOOKUP(campoTab[[#This Row],[Numero de campo]],estrutTab[#Data],MATCH("Direção de Mergulho",estrutTab[#Headers],0),0)),"")</f>
        <v/>
      </c>
      <c r="AH25" s="182" t="str">
        <f>IFERROR(IF(VLOOKUP(campoTab[[#This Row],[Numero de campo]],estrutTab[#Data],MATCH("Mergulho",estrutTab[#Headers],0),0)=0,"",VLOOKUP(campoTab[[#This Row],[Numero de campo]],estrutTab[#Data],MATCH("Mergulho",estrutTab[#Headers],0),0)),"")</f>
        <v/>
      </c>
      <c r="AI25" s="182" t="str">
        <f>IFERROR(IF(VLOOKUP(campoTab[[#This Row],[Numero de campo]],LitoTab[#Data],MATCH("Unidade Estratigrafica",LitoTab[#Headers],0),0)=0,"",VLOOKUP(campoTab[[#This Row],[Numero de campo]],LitoTab[#Data],MATCH("Unidade Estratigrafica",LitoTab[#Headers],0),0)),"")</f>
        <v/>
      </c>
      <c r="AJ25" s="189" t="str">
        <f>IFERROR(IF(VLOOKUP(campoTab[[#This Row],[Numero de campo]],LitoTab[#Data],MATCH("Codigo Estratigrafico",LitoTab[#Headers],0),0)=0,"",VLOOKUP(campoTab[[#This Row],[Numero de campo]],LitoTab[#Data],MATCH("Codigo Estratigrafico",LitoTab[#Headers],0),0)),"")</f>
        <v/>
      </c>
      <c r="AK25" s="182" t="str">
        <f t="array" ref="AK2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ref="AL2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ref="AM2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ref="AN2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ref="AO2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ref="AP2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ref="AQ2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IF(campoTab[[#This Row],[Numero de campo]]="","",COUNTIF(ncampoA,campoTab[[#This Row],[Numero de campo]]))</f>
        <v/>
      </c>
      <c r="AT25" s="192" t="str">
        <f>IFERROR(IF(campoTab[[#This Row],[Numero de campo]]="","",HYPERLINK("#'Litologia'!A"&amp;MATCH(campoTab[[#This Row],[Numero de campo]],LitoTab[*NUMERO DE CAMPO],0)+1,"Litologia")),"")</f>
        <v/>
      </c>
      <c r="AU25" s="192" t="str">
        <f>IFERROR(IF(campoTab[[#This Row],[Numero de campo]]="","",HYPERLINK("#'Amostras'!A"&amp;MATCH(campoTab[[#This Row],[Numero de campo]],amostrasTab[*NUMERO DE CAMPO],0)+1,"Amostras")),"")</f>
        <v/>
      </c>
      <c r="AV25" s="192" t="str">
        <f>IFERROR(IF(campoTab[[#This Row],[Numero de campo]]="","",HYPERLINK("#'Estrutural'!A"&amp;MATCH(campoTab[[#This Row],[Numero de campo]],estrutTab[*NUMERO DE CAMPO],0)+1,"Estrutural")),"")</f>
        <v/>
      </c>
      <c r="AW25" s="192" t="str">
        <f>IFERROR(IF(campoTab[[#This Row],[Numero de campo]]="","",HYPERLINK("#'Econômica'!A"&amp;MATCH(campoTab[[#This Row],[Numero de campo]],ecoTab[*NUMERO DE CAMPO],0)+1,"Econômica")),"")</f>
        <v/>
      </c>
      <c r="AX25" s="193" t="str">
        <f>IF(campoTab[[#This Row],[Numero de campo]]="","",IF(FileExist(HYPERLINK("Fotos\"&amp;campoTab[[#This Row],[Numero de campo]]&amp;"_AF.jpg")),HYPERLINK("Fotos\"&amp;campoTab[[#This Row],[Numero de campo]]&amp;"_AF.jpg"),""))</f>
        <v/>
      </c>
      <c r="AY25" s="181"/>
    </row>
    <row r="26" spans="1:51" ht="15" customHeight="1" x14ac:dyDescent="0.25">
      <c r="A26" s="180" t="str">
        <f>IF(campoTab[[#This Row],[*PROJETO]]="","",IF(campoTab[[#This Row],[*Sigla Geólogo]]="","",IF(campoTab[[#This Row],[*Nº Ponto]]="","",CONCATENATE(campoTab[[#This Row],[C.C.]],"-",campoTab[[#This Row],[*Sigla Geólogo]],"-",TEXT(campoTab[[#This Row],[*Nº Ponto]],"0000")))))</f>
        <v/>
      </c>
      <c r="B26" s="194"/>
      <c r="C26" s="182" t="str">
        <f>IFERROR(VLOOKUP(campoTab[[#This Row],[*PROJETO]],ProjTab[#Data],MATCH("Centro de custo",ProjTab[#Headers],0),0),"")</f>
        <v/>
      </c>
      <c r="D26" s="182" t="str">
        <f>IFERROR(IF(INDEX(ProjTab[#Data],MATCH(campoTab[[#This Row],[*PROJETO]],ProjTab[],0),MATCH("SUREG",ProjTab[#Headers],0))=0,"",INDEX(ProjTab[#Data],MATCH(campoTab[[#This Row],[*PROJETO]],ProjTab[],0),MATCH("SUREG",ProjTab[#Headers],0))),"")</f>
        <v/>
      </c>
      <c r="E26" s="181"/>
      <c r="F26" s="182" t="str">
        <f>IFERROR(VLOOKUP(campoTab[[#This Row],[*Sigla Geólogo]],nomeGeoTab[#Data],MATCH("Nome",nomeGeoTab[#Headers],0),0),"")</f>
        <v/>
      </c>
      <c r="G26" s="181"/>
      <c r="H26" s="183"/>
      <c r="I26" s="182" t="str">
        <f>IFERROR(IF(INDEX(ProjTab[#Data],MATCH(campoTab[[#This Row],[*PROJETO]],ProjTab[],0),MATCH("DATUM",ProjTab[#Headers],0))=0,"",INDEX(ProjTab[#Data],MATCH(campoTab[[#This Row],[*PROJETO]],ProjTab[],0),MATCH("DATUM",ProjTab[#Headers],0))),"")</f>
        <v/>
      </c>
      <c r="J26" s="182" t="str">
        <f>IFERROR(IF(INDEX(coosisTab[#Data],MATCH(campoTab[[#This Row],[*PROJETO]],ProjTab[],0),MATCH("Metodo de Geoposicionamento",coosisTab[#Headers],0))=0,"",INDEX(coosisTab[#Data],MATCH(campoTab[[#This Row],[*PROJETO]],ProjTab[],0),MATCH("Metodo de Geoposicionamento",coosisTab[#Headers],0))),"")</f>
        <v/>
      </c>
      <c r="K26" s="184" t="str">
        <f>IFERROR(IF(INDEX(coosisTab[#Data],MATCH(campoTab[[#This Row],[*PROJETO]],ProjTab[],0),MATCH("Erro associado",coosisTab[#Headers],0))=0,"",INDEX(coosisTab[#Data],MATCH(campoTab[[#This Row],[*PROJETO]],ProjTab[],0),MATCH("Erro associado",coosisTab[#Headers],0))),"")</f>
        <v/>
      </c>
      <c r="L26" s="185"/>
      <c r="M26" s="185"/>
      <c r="N26" s="195"/>
      <c r="O26" s="187"/>
      <c r="P26" s="181" t="str">
        <f>IFERROR(FindBaseCart(campoTab[[#This Row],[*Latitude]],campoTab[[#This Row],[*Longitude]],campoTab[[#This Row],[ESCALA]]),"")</f>
        <v/>
      </c>
      <c r="Q26" s="185" t="str">
        <f>""</f>
        <v/>
      </c>
      <c r="R26" s="182" t="str">
        <f>IFERROR(VLOOKUP(campoTab[[#This Row],[*Municipio]],municipiosTab[#Data],MATCH("UF",municipiosTab[#Headers],0),0),"")</f>
        <v/>
      </c>
      <c r="S26" s="188"/>
      <c r="T26" s="181"/>
      <c r="U26" s="181"/>
      <c r="V26" s="181"/>
      <c r="W26" s="182" t="str">
        <f>IFERROR(IF(VLOOKUP(campoTab[[#This Row],[Numero de campo]],LitoTab[#Data],MATCH("*Litologia",LitoTab[#Headers],0),0)=0,"",VLOOKUP(campoTab[[#This Row],[Numero de campo]],LitoTab[#Data],MATCH("*Litologia",LitoTab[#Headers],0),0)),"")</f>
        <v/>
      </c>
      <c r="X26" s="182" t="str">
        <f t="array" ref="X2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IFERROR(IF(VLOOKUP(campoTab[[#This Row],[Numero de campo]],LitoTab[#Data],MATCH("*% da Rocha",LitoTab[#Headers],0),0)="","",VLOOKUP(campoTab[[#This Row],[Numero de campo]],LitoTab[#Data],MATCH("*% da Rocha",LitoTab[#Headers],0),0)),"")</f>
        <v/>
      </c>
      <c r="Z26" s="182" t="str">
        <f>IFERROR(IF(VLOOKUP(campoTab[[#This Row],[Numero de campo]],LitoTab[#Data],MATCH("Grau de Intemperismo",LitoTab[#Headers],0),0)="","",VLOOKUP(campoTab[[#This Row],[Numero de campo]],LitoTab[#Data],MATCH("Grau de Intemperismo",LitoTab[#Headers],0),0)),"")</f>
        <v/>
      </c>
      <c r="AA26" s="182" t="str">
        <f>IFERROR(IF(VLOOKUP(campoTab[[#This Row],[Numero de campo]],LitoTab[#Data],MATCH("Índice de Cor",LitoTab[#Headers],0),0)="","",VLOOKUP(campoTab[[#This Row],[Numero de campo]],LitoTab[#Data],MATCH("Índice de Cor",LitoTab[#Headers],0),0)),"")</f>
        <v/>
      </c>
      <c r="AB26" s="182" t="str">
        <f>IFERROR(IF(VLOOKUP(campoTab[[#This Row],[Numero de campo]],LitoTab[#Data],MATCH("*Classe Litotipo",LitoTab[#Headers],0),0)="","",VLOOKUP(campoTab[[#This Row],[Numero de campo]],LitoTab[#Data],MATCH("*Classe Litotipo",LitoTab[#Headers],0),0)),"")</f>
        <v/>
      </c>
      <c r="AC26" s="182" t="str">
        <f>IFERROR(VLOOKUP(campoTab[[#This Row],[Classe litotipo principal]],classlitoTab[#Data],2),"")</f>
        <v/>
      </c>
      <c r="AD26" s="182" t="str">
        <f>IFERROR(IF(VLOOKUP(campoTab[[#This Row],[Numero de campo]],LitoTab[#Data],MATCH("Textura 1",LitoTab[#Headers],0),0)="","",VLOOKUP(campoTab[[#This Row],[Numero de campo]],LitoTab[#Data],MATCH("Textura 1",LitoTab[#Headers],0),0)),"")</f>
        <v/>
      </c>
      <c r="AE26" s="182" t="str">
        <f>IFERROR(IF(VLOOKUP(campoTab[[#This Row],[Numero de campo]],LitoTab[#Data],MATCH("Granulação",LitoTab[#Headers],0),0)="","",VLOOKUP(campoTab[[#This Row],[Numero de campo]],LitoTab[#Data],MATCH("Granulação",LitoTab[#Headers],0),0)),"")</f>
        <v/>
      </c>
      <c r="AF26" s="182" t="str">
        <f>IFERROR(IF(VLOOKUP(campoTab[[#This Row],[Numero de campo]],estrutTab[#Data],MATCH("*Tipo Estrutura",estrutTab[#Headers],0),0)=0,"",VLOOKUP(campoTab[[#This Row],[Numero de campo]],estrutTab[#Data],MATCH("*Tipo Estrutura",estrutTab[#Headers],0),0)),"")</f>
        <v/>
      </c>
      <c r="AG26" s="182" t="str">
        <f>IFERROR(IF(VLOOKUP(campoTab[[#This Row],[Numero de campo]],estrutTab[#Data],MATCH("Direção de Mergulho",estrutTab[#Headers],0),0)=0,"",VLOOKUP(campoTab[[#This Row],[Numero de campo]],estrutTab[#Data],MATCH("Direção de Mergulho",estrutTab[#Headers],0),0)),"")</f>
        <v/>
      </c>
      <c r="AH26" s="182" t="str">
        <f>IFERROR(IF(VLOOKUP(campoTab[[#This Row],[Numero de campo]],estrutTab[#Data],MATCH("Mergulho",estrutTab[#Headers],0),0)=0,"",VLOOKUP(campoTab[[#This Row],[Numero de campo]],estrutTab[#Data],MATCH("Mergulho",estrutTab[#Headers],0),0)),"")</f>
        <v/>
      </c>
      <c r="AI26" s="182" t="str">
        <f>IFERROR(IF(VLOOKUP(campoTab[[#This Row],[Numero de campo]],LitoTab[#Data],MATCH("Unidade Estratigrafica",LitoTab[#Headers],0),0)=0,"",VLOOKUP(campoTab[[#This Row],[Numero de campo]],LitoTab[#Data],MATCH("Unidade Estratigrafica",LitoTab[#Headers],0),0)),"")</f>
        <v/>
      </c>
      <c r="AJ26" s="189" t="str">
        <f>IFERROR(IF(VLOOKUP(campoTab[[#This Row],[Numero de campo]],LitoTab[#Data],MATCH("Codigo Estratigrafico",LitoTab[#Headers],0),0)=0,"",VLOOKUP(campoTab[[#This Row],[Numero de campo]],LitoTab[#Data],MATCH("Codigo Estratigrafico",LitoTab[#Headers],0),0)),"")</f>
        <v/>
      </c>
      <c r="AK26" s="182" t="str">
        <f t="array" ref="AK2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ref="AL2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ref="AM2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ref="AN2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ref="AO2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ref="AP2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ref="AQ2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IF(campoTab[[#This Row],[Numero de campo]]="","",COUNTIF(ncampoA,campoTab[[#This Row],[Numero de campo]]))</f>
        <v/>
      </c>
      <c r="AT26" s="192" t="str">
        <f>IFERROR(IF(campoTab[[#This Row],[Numero de campo]]="","",HYPERLINK("#'Litologia'!A"&amp;MATCH(campoTab[[#This Row],[Numero de campo]],LitoTab[*NUMERO DE CAMPO],0)+1,"Litologia")),"")</f>
        <v/>
      </c>
      <c r="AU26" s="192" t="str">
        <f>IFERROR(IF(campoTab[[#This Row],[Numero de campo]]="","",HYPERLINK("#'Amostras'!A"&amp;MATCH(campoTab[[#This Row],[Numero de campo]],amostrasTab[*NUMERO DE CAMPO],0)+1,"Amostras")),"")</f>
        <v/>
      </c>
      <c r="AV26" s="192" t="str">
        <f>IFERROR(IF(campoTab[[#This Row],[Numero de campo]]="","",HYPERLINK("#'Estrutural'!A"&amp;MATCH(campoTab[[#This Row],[Numero de campo]],estrutTab[*NUMERO DE CAMPO],0)+1,"Estrutural")),"")</f>
        <v/>
      </c>
      <c r="AW26" s="192" t="str">
        <f>IFERROR(IF(campoTab[[#This Row],[Numero de campo]]="","",HYPERLINK("#'Econômica'!A"&amp;MATCH(campoTab[[#This Row],[Numero de campo]],ecoTab[*NUMERO DE CAMPO],0)+1,"Econômica")),"")</f>
        <v/>
      </c>
      <c r="AX26" s="193" t="str">
        <f>IF(campoTab[[#This Row],[Numero de campo]]="","",IF(FileExist(HYPERLINK("Fotos\"&amp;campoTab[[#This Row],[Numero de campo]]&amp;"_AF.jpg")),HYPERLINK("Fotos\"&amp;campoTab[[#This Row],[Numero de campo]]&amp;"_AF.jpg"),""))</f>
        <v/>
      </c>
      <c r="AY26" s="181"/>
    </row>
    <row r="27" spans="1:51" ht="15" customHeight="1" x14ac:dyDescent="0.25">
      <c r="A27" s="180" t="str">
        <f>IF(campoTab[[#This Row],[*PROJETO]]="","",IF(campoTab[[#This Row],[*Sigla Geólogo]]="","",IF(campoTab[[#This Row],[*Nº Ponto]]="","",CONCATENATE(campoTab[[#This Row],[C.C.]],"-",campoTab[[#This Row],[*Sigla Geólogo]],"-",TEXT(campoTab[[#This Row],[*Nº Ponto]],"0000")))))</f>
        <v/>
      </c>
      <c r="B27" s="194"/>
      <c r="C27" s="182" t="str">
        <f>IFERROR(VLOOKUP(campoTab[[#This Row],[*PROJETO]],ProjTab[#Data],MATCH("Centro de custo",ProjTab[#Headers],0),0),"")</f>
        <v/>
      </c>
      <c r="D27" s="182" t="str">
        <f>IFERROR(IF(INDEX(ProjTab[#Data],MATCH(campoTab[[#This Row],[*PROJETO]],ProjTab[],0),MATCH("SUREG",ProjTab[#Headers],0))=0,"",INDEX(ProjTab[#Data],MATCH(campoTab[[#This Row],[*PROJETO]],ProjTab[],0),MATCH("SUREG",ProjTab[#Headers],0))),"")</f>
        <v/>
      </c>
      <c r="E27" s="181"/>
      <c r="F27" s="182" t="str">
        <f>IFERROR(VLOOKUP(campoTab[[#This Row],[*Sigla Geólogo]],nomeGeoTab[#Data],MATCH("Nome",nomeGeoTab[#Headers],0),0),"")</f>
        <v/>
      </c>
      <c r="G27" s="181"/>
      <c r="H27" s="183"/>
      <c r="I27" s="182" t="str">
        <f>IFERROR(IF(INDEX(ProjTab[#Data],MATCH(campoTab[[#This Row],[*PROJETO]],ProjTab[],0),MATCH("DATUM",ProjTab[#Headers],0))=0,"",INDEX(ProjTab[#Data],MATCH(campoTab[[#This Row],[*PROJETO]],ProjTab[],0),MATCH("DATUM",ProjTab[#Headers],0))),"")</f>
        <v/>
      </c>
      <c r="J27" s="182" t="str">
        <f>IFERROR(IF(INDEX(coosisTab[#Data],MATCH(campoTab[[#This Row],[*PROJETO]],ProjTab[],0),MATCH("Metodo de Geoposicionamento",coosisTab[#Headers],0))=0,"",INDEX(coosisTab[#Data],MATCH(campoTab[[#This Row],[*PROJETO]],ProjTab[],0),MATCH("Metodo de Geoposicionamento",coosisTab[#Headers],0))),"")</f>
        <v/>
      </c>
      <c r="K27" s="184" t="str">
        <f>IFERROR(IF(INDEX(coosisTab[#Data],MATCH(campoTab[[#This Row],[*PROJETO]],ProjTab[],0),MATCH("Erro associado",coosisTab[#Headers],0))=0,"",INDEX(coosisTab[#Data],MATCH(campoTab[[#This Row],[*PROJETO]],ProjTab[],0),MATCH("Erro associado",coosisTab[#Headers],0))),"")</f>
        <v/>
      </c>
      <c r="L27" s="185"/>
      <c r="M27" s="185"/>
      <c r="N27" s="195"/>
      <c r="O27" s="187"/>
      <c r="P27" s="181" t="str">
        <f>IFERROR(FindBaseCart(campoTab[[#This Row],[*Latitude]],campoTab[[#This Row],[*Longitude]],campoTab[[#This Row],[ESCALA]]),"")</f>
        <v/>
      </c>
      <c r="Q27" s="185" t="str">
        <f>""</f>
        <v/>
      </c>
      <c r="R27" s="182" t="str">
        <f>IFERROR(VLOOKUP(campoTab[[#This Row],[*Municipio]],municipiosTab[#Data],MATCH("UF",municipiosTab[#Headers],0),0),"")</f>
        <v/>
      </c>
      <c r="S27" s="188"/>
      <c r="T27" s="181"/>
      <c r="U27" s="181"/>
      <c r="V27" s="181"/>
      <c r="W27" s="182" t="str">
        <f>IFERROR(IF(VLOOKUP(campoTab[[#This Row],[Numero de campo]],LitoTab[#Data],MATCH("*Litologia",LitoTab[#Headers],0),0)=0,"",VLOOKUP(campoTab[[#This Row],[Numero de campo]],LitoTab[#Data],MATCH("*Litologia",LitoTab[#Headers],0),0)),"")</f>
        <v/>
      </c>
      <c r="X27" s="182" t="str">
        <f t="array" ref="X2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IFERROR(IF(VLOOKUP(campoTab[[#This Row],[Numero de campo]],LitoTab[#Data],MATCH("*% da Rocha",LitoTab[#Headers],0),0)="","",VLOOKUP(campoTab[[#This Row],[Numero de campo]],LitoTab[#Data],MATCH("*% da Rocha",LitoTab[#Headers],0),0)),"")</f>
        <v/>
      </c>
      <c r="Z27" s="182" t="str">
        <f>IFERROR(IF(VLOOKUP(campoTab[[#This Row],[Numero de campo]],LitoTab[#Data],MATCH("Grau de Intemperismo",LitoTab[#Headers],0),0)="","",VLOOKUP(campoTab[[#This Row],[Numero de campo]],LitoTab[#Data],MATCH("Grau de Intemperismo",LitoTab[#Headers],0),0)),"")</f>
        <v/>
      </c>
      <c r="AA27" s="182" t="str">
        <f>IFERROR(IF(VLOOKUP(campoTab[[#This Row],[Numero de campo]],LitoTab[#Data],MATCH("Índice de Cor",LitoTab[#Headers],0),0)="","",VLOOKUP(campoTab[[#This Row],[Numero de campo]],LitoTab[#Data],MATCH("Índice de Cor",LitoTab[#Headers],0),0)),"")</f>
        <v/>
      </c>
      <c r="AB27" s="182" t="str">
        <f>IFERROR(IF(VLOOKUP(campoTab[[#This Row],[Numero de campo]],LitoTab[#Data],MATCH("*Classe Litotipo",LitoTab[#Headers],0),0)="","",VLOOKUP(campoTab[[#This Row],[Numero de campo]],LitoTab[#Data],MATCH("*Classe Litotipo",LitoTab[#Headers],0),0)),"")</f>
        <v/>
      </c>
      <c r="AC27" s="182" t="str">
        <f>IFERROR(VLOOKUP(campoTab[[#This Row],[Classe litotipo principal]],classlitoTab[#Data],2),"")</f>
        <v/>
      </c>
      <c r="AD27" s="182" t="str">
        <f>IFERROR(IF(VLOOKUP(campoTab[[#This Row],[Numero de campo]],LitoTab[#Data],MATCH("Textura 1",LitoTab[#Headers],0),0)="","",VLOOKUP(campoTab[[#This Row],[Numero de campo]],LitoTab[#Data],MATCH("Textura 1",LitoTab[#Headers],0),0)),"")</f>
        <v/>
      </c>
      <c r="AE27" s="182" t="str">
        <f>IFERROR(IF(VLOOKUP(campoTab[[#This Row],[Numero de campo]],LitoTab[#Data],MATCH("Granulação",LitoTab[#Headers],0),0)="","",VLOOKUP(campoTab[[#This Row],[Numero de campo]],LitoTab[#Data],MATCH("Granulação",LitoTab[#Headers],0),0)),"")</f>
        <v/>
      </c>
      <c r="AF27" s="182" t="str">
        <f>IFERROR(IF(VLOOKUP(campoTab[[#This Row],[Numero de campo]],estrutTab[#Data],MATCH("*Tipo Estrutura",estrutTab[#Headers],0),0)=0,"",VLOOKUP(campoTab[[#This Row],[Numero de campo]],estrutTab[#Data],MATCH("*Tipo Estrutura",estrutTab[#Headers],0),0)),"")</f>
        <v/>
      </c>
      <c r="AG27" s="182" t="str">
        <f>IFERROR(IF(VLOOKUP(campoTab[[#This Row],[Numero de campo]],estrutTab[#Data],MATCH("Direção de Mergulho",estrutTab[#Headers],0),0)=0,"",VLOOKUP(campoTab[[#This Row],[Numero de campo]],estrutTab[#Data],MATCH("Direção de Mergulho",estrutTab[#Headers],0),0)),"")</f>
        <v/>
      </c>
      <c r="AH27" s="182" t="str">
        <f>IFERROR(IF(VLOOKUP(campoTab[[#This Row],[Numero de campo]],estrutTab[#Data],MATCH("Mergulho",estrutTab[#Headers],0),0)=0,"",VLOOKUP(campoTab[[#This Row],[Numero de campo]],estrutTab[#Data],MATCH("Mergulho",estrutTab[#Headers],0),0)),"")</f>
        <v/>
      </c>
      <c r="AI27" s="182" t="str">
        <f>IFERROR(IF(VLOOKUP(campoTab[[#This Row],[Numero de campo]],LitoTab[#Data],MATCH("Unidade Estratigrafica",LitoTab[#Headers],0),0)=0,"",VLOOKUP(campoTab[[#This Row],[Numero de campo]],LitoTab[#Data],MATCH("Unidade Estratigrafica",LitoTab[#Headers],0),0)),"")</f>
        <v/>
      </c>
      <c r="AJ27" s="189" t="str">
        <f>IFERROR(IF(VLOOKUP(campoTab[[#This Row],[Numero de campo]],LitoTab[#Data],MATCH("Codigo Estratigrafico",LitoTab[#Headers],0),0)=0,"",VLOOKUP(campoTab[[#This Row],[Numero de campo]],LitoTab[#Data],MATCH("Codigo Estratigrafico",LitoTab[#Headers],0),0)),"")</f>
        <v/>
      </c>
      <c r="AK27" s="182" t="str">
        <f t="array" ref="AK2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ref="AL2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ref="AM2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ref="AN2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ref="AO2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ref="AP2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ref="AQ2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IF(campoTab[[#This Row],[Numero de campo]]="","",COUNTIF(ncampoA,campoTab[[#This Row],[Numero de campo]]))</f>
        <v/>
      </c>
      <c r="AT27" s="192" t="str">
        <f>IFERROR(IF(campoTab[[#This Row],[Numero de campo]]="","",HYPERLINK("#'Litologia'!A"&amp;MATCH(campoTab[[#This Row],[Numero de campo]],LitoTab[*NUMERO DE CAMPO],0)+1,"Litologia")),"")</f>
        <v/>
      </c>
      <c r="AU27" s="192" t="str">
        <f>IFERROR(IF(campoTab[[#This Row],[Numero de campo]]="","",HYPERLINK("#'Amostras'!A"&amp;MATCH(campoTab[[#This Row],[Numero de campo]],amostrasTab[*NUMERO DE CAMPO],0)+1,"Amostras")),"")</f>
        <v/>
      </c>
      <c r="AV27" s="192" t="str">
        <f>IFERROR(IF(campoTab[[#This Row],[Numero de campo]]="","",HYPERLINK("#'Estrutural'!A"&amp;MATCH(campoTab[[#This Row],[Numero de campo]],estrutTab[*NUMERO DE CAMPO],0)+1,"Estrutural")),"")</f>
        <v/>
      </c>
      <c r="AW27" s="192" t="str">
        <f>IFERROR(IF(campoTab[[#This Row],[Numero de campo]]="","",HYPERLINK("#'Econômica'!A"&amp;MATCH(campoTab[[#This Row],[Numero de campo]],ecoTab[*NUMERO DE CAMPO],0)+1,"Econômica")),"")</f>
        <v/>
      </c>
      <c r="AX27" s="193" t="str">
        <f>IF(campoTab[[#This Row],[Numero de campo]]="","",IF(FileExist(HYPERLINK("Fotos\"&amp;campoTab[[#This Row],[Numero de campo]]&amp;"_AF.jpg")),HYPERLINK("Fotos\"&amp;campoTab[[#This Row],[Numero de campo]]&amp;"_AF.jpg"),""))</f>
        <v/>
      </c>
      <c r="AY27" s="181"/>
    </row>
    <row r="28" spans="1:51" ht="15" customHeight="1" x14ac:dyDescent="0.25">
      <c r="A28" s="180" t="str">
        <f>IF(campoTab[[#This Row],[*PROJETO]]="","",IF(campoTab[[#This Row],[*Sigla Geólogo]]="","",IF(campoTab[[#This Row],[*Nº Ponto]]="","",CONCATENATE(campoTab[[#This Row],[C.C.]],"-",campoTab[[#This Row],[*Sigla Geólogo]],"-",TEXT(campoTab[[#This Row],[*Nº Ponto]],"0000")))))</f>
        <v/>
      </c>
      <c r="B28" s="194"/>
      <c r="C28" s="182" t="str">
        <f>IFERROR(VLOOKUP(campoTab[[#This Row],[*PROJETO]],ProjTab[#Data],MATCH("Centro de custo",ProjTab[#Headers],0),0),"")</f>
        <v/>
      </c>
      <c r="D28" s="182" t="str">
        <f>IFERROR(IF(INDEX(ProjTab[#Data],MATCH(campoTab[[#This Row],[*PROJETO]],ProjTab[],0),MATCH("SUREG",ProjTab[#Headers],0))=0,"",INDEX(ProjTab[#Data],MATCH(campoTab[[#This Row],[*PROJETO]],ProjTab[],0),MATCH("SUREG",ProjTab[#Headers],0))),"")</f>
        <v/>
      </c>
      <c r="E28" s="181"/>
      <c r="F28" s="182" t="str">
        <f>IFERROR(VLOOKUP(campoTab[[#This Row],[*Sigla Geólogo]],nomeGeoTab[#Data],MATCH("Nome",nomeGeoTab[#Headers],0),0),"")</f>
        <v/>
      </c>
      <c r="G28" s="181"/>
      <c r="H28" s="183"/>
      <c r="I28" s="182" t="str">
        <f>IFERROR(IF(INDEX(ProjTab[#Data],MATCH(campoTab[[#This Row],[*PROJETO]],ProjTab[],0),MATCH("DATUM",ProjTab[#Headers],0))=0,"",INDEX(ProjTab[#Data],MATCH(campoTab[[#This Row],[*PROJETO]],ProjTab[],0),MATCH("DATUM",ProjTab[#Headers],0))),"")</f>
        <v/>
      </c>
      <c r="J28" s="182" t="str">
        <f>IFERROR(IF(INDEX(coosisTab[#Data],MATCH(campoTab[[#This Row],[*PROJETO]],ProjTab[],0),MATCH("Metodo de Geoposicionamento",coosisTab[#Headers],0))=0,"",INDEX(coosisTab[#Data],MATCH(campoTab[[#This Row],[*PROJETO]],ProjTab[],0),MATCH("Metodo de Geoposicionamento",coosisTab[#Headers],0))),"")</f>
        <v/>
      </c>
      <c r="K28" s="184" t="str">
        <f>IFERROR(IF(INDEX(coosisTab[#Data],MATCH(campoTab[[#This Row],[*PROJETO]],ProjTab[],0),MATCH("Erro associado",coosisTab[#Headers],0))=0,"",INDEX(coosisTab[#Data],MATCH(campoTab[[#This Row],[*PROJETO]],ProjTab[],0),MATCH("Erro associado",coosisTab[#Headers],0))),"")</f>
        <v/>
      </c>
      <c r="L28" s="185"/>
      <c r="M28" s="185"/>
      <c r="N28" s="195"/>
      <c r="O28" s="187"/>
      <c r="P28" s="181" t="str">
        <f>IFERROR(FindBaseCart(campoTab[[#This Row],[*Latitude]],campoTab[[#This Row],[*Longitude]],campoTab[[#This Row],[ESCALA]]),"")</f>
        <v/>
      </c>
      <c r="Q28" s="185" t="str">
        <f>""</f>
        <v/>
      </c>
      <c r="R28" s="182" t="str">
        <f>IFERROR(VLOOKUP(campoTab[[#This Row],[*Municipio]],municipiosTab[#Data],MATCH("UF",municipiosTab[#Headers],0),0),"")</f>
        <v/>
      </c>
      <c r="S28" s="188"/>
      <c r="T28" s="181"/>
      <c r="U28" s="181"/>
      <c r="V28" s="181"/>
      <c r="W28" s="182" t="str">
        <f>IFERROR(IF(VLOOKUP(campoTab[[#This Row],[Numero de campo]],LitoTab[#Data],MATCH("*Litologia",LitoTab[#Headers],0),0)=0,"",VLOOKUP(campoTab[[#This Row],[Numero de campo]],LitoTab[#Data],MATCH("*Litologia",LitoTab[#Headers],0),0)),"")</f>
        <v/>
      </c>
      <c r="X28" s="182" t="str">
        <f t="array" ref="X2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IFERROR(IF(VLOOKUP(campoTab[[#This Row],[Numero de campo]],LitoTab[#Data],MATCH("*% da Rocha",LitoTab[#Headers],0),0)="","",VLOOKUP(campoTab[[#This Row],[Numero de campo]],LitoTab[#Data],MATCH("*% da Rocha",LitoTab[#Headers],0),0)),"")</f>
        <v/>
      </c>
      <c r="Z28" s="182" t="str">
        <f>IFERROR(IF(VLOOKUP(campoTab[[#This Row],[Numero de campo]],LitoTab[#Data],MATCH("Grau de Intemperismo",LitoTab[#Headers],0),0)="","",VLOOKUP(campoTab[[#This Row],[Numero de campo]],LitoTab[#Data],MATCH("Grau de Intemperismo",LitoTab[#Headers],0),0)),"")</f>
        <v/>
      </c>
      <c r="AA28" s="182" t="str">
        <f>IFERROR(IF(VLOOKUP(campoTab[[#This Row],[Numero de campo]],LitoTab[#Data],MATCH("Índice de Cor",LitoTab[#Headers],0),0)="","",VLOOKUP(campoTab[[#This Row],[Numero de campo]],LitoTab[#Data],MATCH("Índice de Cor",LitoTab[#Headers],0),0)),"")</f>
        <v/>
      </c>
      <c r="AB28" s="182" t="str">
        <f>IFERROR(IF(VLOOKUP(campoTab[[#This Row],[Numero de campo]],LitoTab[#Data],MATCH("*Classe Litotipo",LitoTab[#Headers],0),0)="","",VLOOKUP(campoTab[[#This Row],[Numero de campo]],LitoTab[#Data],MATCH("*Classe Litotipo",LitoTab[#Headers],0),0)),"")</f>
        <v/>
      </c>
      <c r="AC28" s="182" t="str">
        <f>IFERROR(VLOOKUP(campoTab[[#This Row],[Classe litotipo principal]],classlitoTab[#Data],2),"")</f>
        <v/>
      </c>
      <c r="AD28" s="182" t="str">
        <f>IFERROR(IF(VLOOKUP(campoTab[[#This Row],[Numero de campo]],LitoTab[#Data],MATCH("Textura 1",LitoTab[#Headers],0),0)="","",VLOOKUP(campoTab[[#This Row],[Numero de campo]],LitoTab[#Data],MATCH("Textura 1",LitoTab[#Headers],0),0)),"")</f>
        <v/>
      </c>
      <c r="AE28" s="182" t="str">
        <f>IFERROR(IF(VLOOKUP(campoTab[[#This Row],[Numero de campo]],LitoTab[#Data],MATCH("Granulação",LitoTab[#Headers],0),0)="","",VLOOKUP(campoTab[[#This Row],[Numero de campo]],LitoTab[#Data],MATCH("Granulação",LitoTab[#Headers],0),0)),"")</f>
        <v/>
      </c>
      <c r="AF28" s="182" t="str">
        <f>IFERROR(IF(VLOOKUP(campoTab[[#This Row],[Numero de campo]],estrutTab[#Data],MATCH("*Tipo Estrutura",estrutTab[#Headers],0),0)=0,"",VLOOKUP(campoTab[[#This Row],[Numero de campo]],estrutTab[#Data],MATCH("*Tipo Estrutura",estrutTab[#Headers],0),0)),"")</f>
        <v/>
      </c>
      <c r="AG28" s="182" t="str">
        <f>IFERROR(IF(VLOOKUP(campoTab[[#This Row],[Numero de campo]],estrutTab[#Data],MATCH("Direção de Mergulho",estrutTab[#Headers],0),0)=0,"",VLOOKUP(campoTab[[#This Row],[Numero de campo]],estrutTab[#Data],MATCH("Direção de Mergulho",estrutTab[#Headers],0),0)),"")</f>
        <v/>
      </c>
      <c r="AH28" s="182" t="str">
        <f>IFERROR(IF(VLOOKUP(campoTab[[#This Row],[Numero de campo]],estrutTab[#Data],MATCH("Mergulho",estrutTab[#Headers],0),0)=0,"",VLOOKUP(campoTab[[#This Row],[Numero de campo]],estrutTab[#Data],MATCH("Mergulho",estrutTab[#Headers],0),0)),"")</f>
        <v/>
      </c>
      <c r="AI28" s="182" t="str">
        <f>IFERROR(IF(VLOOKUP(campoTab[[#This Row],[Numero de campo]],LitoTab[#Data],MATCH("Unidade Estratigrafica",LitoTab[#Headers],0),0)=0,"",VLOOKUP(campoTab[[#This Row],[Numero de campo]],LitoTab[#Data],MATCH("Unidade Estratigrafica",LitoTab[#Headers],0),0)),"")</f>
        <v/>
      </c>
      <c r="AJ28" s="189" t="str">
        <f>IFERROR(IF(VLOOKUP(campoTab[[#This Row],[Numero de campo]],LitoTab[#Data],MATCH("Codigo Estratigrafico",LitoTab[#Headers],0),0)=0,"",VLOOKUP(campoTab[[#This Row],[Numero de campo]],LitoTab[#Data],MATCH("Codigo Estratigrafico",LitoTab[#Headers],0),0)),"")</f>
        <v/>
      </c>
      <c r="AK28" s="182" t="str">
        <f t="array" ref="AK2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ref="AL2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ref="AM2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ref="AN2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ref="AO2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ref="AP2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ref="AQ2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IF(campoTab[[#This Row],[Numero de campo]]="","",COUNTIF(ncampoA,campoTab[[#This Row],[Numero de campo]]))</f>
        <v/>
      </c>
      <c r="AT28" s="192" t="str">
        <f>IFERROR(IF(campoTab[[#This Row],[Numero de campo]]="","",HYPERLINK("#'Litologia'!A"&amp;MATCH(campoTab[[#This Row],[Numero de campo]],LitoTab[*NUMERO DE CAMPO],0)+1,"Litologia")),"")</f>
        <v/>
      </c>
      <c r="AU28" s="192" t="str">
        <f>IFERROR(IF(campoTab[[#This Row],[Numero de campo]]="","",HYPERLINK("#'Amostras'!A"&amp;MATCH(campoTab[[#This Row],[Numero de campo]],amostrasTab[*NUMERO DE CAMPO],0)+1,"Amostras")),"")</f>
        <v/>
      </c>
      <c r="AV28" s="192" t="str">
        <f>IFERROR(IF(campoTab[[#This Row],[Numero de campo]]="","",HYPERLINK("#'Estrutural'!A"&amp;MATCH(campoTab[[#This Row],[Numero de campo]],estrutTab[*NUMERO DE CAMPO],0)+1,"Estrutural")),"")</f>
        <v/>
      </c>
      <c r="AW28" s="192" t="str">
        <f>IFERROR(IF(campoTab[[#This Row],[Numero de campo]]="","",HYPERLINK("#'Econômica'!A"&amp;MATCH(campoTab[[#This Row],[Numero de campo]],ecoTab[*NUMERO DE CAMPO],0)+1,"Econômica")),"")</f>
        <v/>
      </c>
      <c r="AX28" s="193" t="str">
        <f>IF(campoTab[[#This Row],[Numero de campo]]="","",IF(FileExist(HYPERLINK("Fotos\"&amp;campoTab[[#This Row],[Numero de campo]]&amp;"_AF.jpg")),HYPERLINK("Fotos\"&amp;campoTab[[#This Row],[Numero de campo]]&amp;"_AF.jpg"),""))</f>
        <v/>
      </c>
      <c r="AY28" s="181"/>
    </row>
    <row r="29" spans="1:51" ht="15" customHeight="1" x14ac:dyDescent="0.25">
      <c r="A29" s="180" t="str">
        <f>IF(campoTab[[#This Row],[*PROJETO]]="","",IF(campoTab[[#This Row],[*Sigla Geólogo]]="","",IF(campoTab[[#This Row],[*Nº Ponto]]="","",CONCATENATE(campoTab[[#This Row],[C.C.]],"-",campoTab[[#This Row],[*Sigla Geólogo]],"-",TEXT(campoTab[[#This Row],[*Nº Ponto]],"0000")))))</f>
        <v/>
      </c>
      <c r="B29" s="194"/>
      <c r="C29" s="182" t="str">
        <f>IFERROR(VLOOKUP(campoTab[[#This Row],[*PROJETO]],ProjTab[#Data],MATCH("Centro de custo",ProjTab[#Headers],0),0),"")</f>
        <v/>
      </c>
      <c r="D29" s="182" t="str">
        <f>IFERROR(IF(INDEX(ProjTab[#Data],MATCH(campoTab[[#This Row],[*PROJETO]],ProjTab[],0),MATCH("SUREG",ProjTab[#Headers],0))=0,"",INDEX(ProjTab[#Data],MATCH(campoTab[[#This Row],[*PROJETO]],ProjTab[],0),MATCH("SUREG",ProjTab[#Headers],0))),"")</f>
        <v/>
      </c>
      <c r="E29" s="181"/>
      <c r="F29" s="182" t="str">
        <f>IFERROR(VLOOKUP(campoTab[[#This Row],[*Sigla Geólogo]],nomeGeoTab[#Data],MATCH("Nome",nomeGeoTab[#Headers],0),0),"")</f>
        <v/>
      </c>
      <c r="G29" s="181"/>
      <c r="H29" s="183"/>
      <c r="I29" s="182" t="str">
        <f>IFERROR(IF(INDEX(ProjTab[#Data],MATCH(campoTab[[#This Row],[*PROJETO]],ProjTab[],0),MATCH("DATUM",ProjTab[#Headers],0))=0,"",INDEX(ProjTab[#Data],MATCH(campoTab[[#This Row],[*PROJETO]],ProjTab[],0),MATCH("DATUM",ProjTab[#Headers],0))),"")</f>
        <v/>
      </c>
      <c r="J29" s="182" t="str">
        <f>IFERROR(IF(INDEX(coosisTab[#Data],MATCH(campoTab[[#This Row],[*PROJETO]],ProjTab[],0),MATCH("Metodo de Geoposicionamento",coosisTab[#Headers],0))=0,"",INDEX(coosisTab[#Data],MATCH(campoTab[[#This Row],[*PROJETO]],ProjTab[],0),MATCH("Metodo de Geoposicionamento",coosisTab[#Headers],0))),"")</f>
        <v/>
      </c>
      <c r="K29" s="184" t="str">
        <f>IFERROR(IF(INDEX(coosisTab[#Data],MATCH(campoTab[[#This Row],[*PROJETO]],ProjTab[],0),MATCH("Erro associado",coosisTab[#Headers],0))=0,"",INDEX(coosisTab[#Data],MATCH(campoTab[[#This Row],[*PROJETO]],ProjTab[],0),MATCH("Erro associado",coosisTab[#Headers],0))),"")</f>
        <v/>
      </c>
      <c r="L29" s="185"/>
      <c r="M29" s="185"/>
      <c r="O29" s="187"/>
      <c r="P29" s="181" t="str">
        <f>IFERROR(FindBaseCart(campoTab[[#This Row],[*Latitude]],campoTab[[#This Row],[*Longitude]],campoTab[[#This Row],[ESCALA]]),"")</f>
        <v/>
      </c>
      <c r="Q29" s="185" t="str">
        <f>""</f>
        <v/>
      </c>
      <c r="R29" s="182" t="str">
        <f>IFERROR(VLOOKUP(campoTab[[#This Row],[*Municipio]],municipiosTab[#Data],MATCH("UF",municipiosTab[#Headers],0),0),"")</f>
        <v/>
      </c>
      <c r="S29" s="188"/>
      <c r="T29" s="181"/>
      <c r="U29" s="181"/>
      <c r="V29" s="181"/>
      <c r="W29" s="182" t="str">
        <f>IFERROR(IF(VLOOKUP(campoTab[[#This Row],[Numero de campo]],LitoTab[#Data],MATCH("*Litologia",LitoTab[#Headers],0),0)=0,"",VLOOKUP(campoTab[[#This Row],[Numero de campo]],LitoTab[#Data],MATCH("*Litologia",LitoTab[#Headers],0),0)),"")</f>
        <v/>
      </c>
      <c r="X29" s="182" t="str">
        <f t="array" ref="X2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IFERROR(IF(VLOOKUP(campoTab[[#This Row],[Numero de campo]],LitoTab[#Data],MATCH("*% da Rocha",LitoTab[#Headers],0),0)="","",VLOOKUP(campoTab[[#This Row],[Numero de campo]],LitoTab[#Data],MATCH("*% da Rocha",LitoTab[#Headers],0),0)),"")</f>
        <v/>
      </c>
      <c r="Z29" s="182" t="str">
        <f>IFERROR(IF(VLOOKUP(campoTab[[#This Row],[Numero de campo]],LitoTab[#Data],MATCH("Grau de Intemperismo",LitoTab[#Headers],0),0)="","",VLOOKUP(campoTab[[#This Row],[Numero de campo]],LitoTab[#Data],MATCH("Grau de Intemperismo",LitoTab[#Headers],0),0)),"")</f>
        <v/>
      </c>
      <c r="AA29" s="182" t="str">
        <f>IFERROR(IF(VLOOKUP(campoTab[[#This Row],[Numero de campo]],LitoTab[#Data],MATCH("Índice de Cor",LitoTab[#Headers],0),0)="","",VLOOKUP(campoTab[[#This Row],[Numero de campo]],LitoTab[#Data],MATCH("Índice de Cor",LitoTab[#Headers],0),0)),"")</f>
        <v/>
      </c>
      <c r="AB29" s="182" t="str">
        <f>IFERROR(IF(VLOOKUP(campoTab[[#This Row],[Numero de campo]],LitoTab[#Data],MATCH("*Classe Litotipo",LitoTab[#Headers],0),0)="","",VLOOKUP(campoTab[[#This Row],[Numero de campo]],LitoTab[#Data],MATCH("*Classe Litotipo",LitoTab[#Headers],0),0)),"")</f>
        <v/>
      </c>
      <c r="AC29" s="182" t="str">
        <f>IFERROR(VLOOKUP(campoTab[[#This Row],[Classe litotipo principal]],classlitoTab[#Data],2),"")</f>
        <v/>
      </c>
      <c r="AD29" s="182" t="str">
        <f>IFERROR(IF(VLOOKUP(campoTab[[#This Row],[Numero de campo]],LitoTab[#Data],MATCH("Textura 1",LitoTab[#Headers],0),0)="","",VLOOKUP(campoTab[[#This Row],[Numero de campo]],LitoTab[#Data],MATCH("Textura 1",LitoTab[#Headers],0),0)),"")</f>
        <v/>
      </c>
      <c r="AE29" s="182" t="str">
        <f>IFERROR(IF(VLOOKUP(campoTab[[#This Row],[Numero de campo]],LitoTab[#Data],MATCH("Granulação",LitoTab[#Headers],0),0)="","",VLOOKUP(campoTab[[#This Row],[Numero de campo]],LitoTab[#Data],MATCH("Granulação",LitoTab[#Headers],0),0)),"")</f>
        <v/>
      </c>
      <c r="AF29" s="182" t="str">
        <f>IFERROR(IF(VLOOKUP(campoTab[[#This Row],[Numero de campo]],estrutTab[#Data],MATCH("*Tipo Estrutura",estrutTab[#Headers],0),0)=0,"",VLOOKUP(campoTab[[#This Row],[Numero de campo]],estrutTab[#Data],MATCH("*Tipo Estrutura",estrutTab[#Headers],0),0)),"")</f>
        <v/>
      </c>
      <c r="AG29" s="182" t="str">
        <f>IFERROR(IF(VLOOKUP(campoTab[[#This Row],[Numero de campo]],estrutTab[#Data],MATCH("Direção de Mergulho",estrutTab[#Headers],0),0)=0,"",VLOOKUP(campoTab[[#This Row],[Numero de campo]],estrutTab[#Data],MATCH("Direção de Mergulho",estrutTab[#Headers],0),0)),"")</f>
        <v/>
      </c>
      <c r="AH29" s="182" t="str">
        <f>IFERROR(IF(VLOOKUP(campoTab[[#This Row],[Numero de campo]],estrutTab[#Data],MATCH("Mergulho",estrutTab[#Headers],0),0)=0,"",VLOOKUP(campoTab[[#This Row],[Numero de campo]],estrutTab[#Data],MATCH("Mergulho",estrutTab[#Headers],0),0)),"")</f>
        <v/>
      </c>
      <c r="AI29" s="182" t="str">
        <f>IFERROR(IF(VLOOKUP(campoTab[[#This Row],[Numero de campo]],LitoTab[#Data],MATCH("Unidade Estratigrafica",LitoTab[#Headers],0),0)=0,"",VLOOKUP(campoTab[[#This Row],[Numero de campo]],LitoTab[#Data],MATCH("Unidade Estratigrafica",LitoTab[#Headers],0),0)),"")</f>
        <v/>
      </c>
      <c r="AJ29" s="189" t="str">
        <f>IFERROR(IF(VLOOKUP(campoTab[[#This Row],[Numero de campo]],LitoTab[#Data],MATCH("Codigo Estratigrafico",LitoTab[#Headers],0),0)=0,"",VLOOKUP(campoTab[[#This Row],[Numero de campo]],LitoTab[#Data],MATCH("Codigo Estratigrafico",LitoTab[#Headers],0),0)),"")</f>
        <v/>
      </c>
      <c r="AK29" s="182" t="str">
        <f t="array" ref="AK2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ref="AL2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ref="AM2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ref="AN2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ref="AO2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ref="AP2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ref="AQ2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IF(campoTab[[#This Row],[Numero de campo]]="","",COUNTIF(ncampoA,campoTab[[#This Row],[Numero de campo]]))</f>
        <v/>
      </c>
      <c r="AT29" s="192" t="str">
        <f>IFERROR(IF(campoTab[[#This Row],[Numero de campo]]="","",HYPERLINK("#'Litologia'!A"&amp;MATCH(campoTab[[#This Row],[Numero de campo]],LitoTab[*NUMERO DE CAMPO],0)+1,"Litologia")),"")</f>
        <v/>
      </c>
      <c r="AU29" s="192" t="str">
        <f>IFERROR(IF(campoTab[[#This Row],[Numero de campo]]="","",HYPERLINK("#'Amostras'!A"&amp;MATCH(campoTab[[#This Row],[Numero de campo]],amostrasTab[*NUMERO DE CAMPO],0)+1,"Amostras")),"")</f>
        <v/>
      </c>
      <c r="AV29" s="192" t="str">
        <f>IFERROR(IF(campoTab[[#This Row],[Numero de campo]]="","",HYPERLINK("#'Estrutural'!A"&amp;MATCH(campoTab[[#This Row],[Numero de campo]],estrutTab[*NUMERO DE CAMPO],0)+1,"Estrutural")),"")</f>
        <v/>
      </c>
      <c r="AW29" s="192" t="str">
        <f>IFERROR(IF(campoTab[[#This Row],[Numero de campo]]="","",HYPERLINK("#'Econômica'!A"&amp;MATCH(campoTab[[#This Row],[Numero de campo]],ecoTab[*NUMERO DE CAMPO],0)+1,"Econômica")),"")</f>
        <v/>
      </c>
      <c r="AX29" s="193" t="str">
        <f>IF(campoTab[[#This Row],[Numero de campo]]="","",IF(FileExist(HYPERLINK("Fotos\"&amp;campoTab[[#This Row],[Numero de campo]]&amp;"_AF.jpg")),HYPERLINK("Fotos\"&amp;campoTab[[#This Row],[Numero de campo]]&amp;"_AF.jpg"),""))</f>
        <v/>
      </c>
      <c r="AY29" s="181"/>
    </row>
    <row r="30" spans="1:51" ht="15" customHeight="1" x14ac:dyDescent="0.25">
      <c r="A30" s="180" t="str">
        <f>IF(campoTab[[#This Row],[*PROJETO]]="","",IF(campoTab[[#This Row],[*Sigla Geólogo]]="","",IF(campoTab[[#This Row],[*Nº Ponto]]="","",CONCATENATE(campoTab[[#This Row],[C.C.]],"-",campoTab[[#This Row],[*Sigla Geólogo]],"-",TEXT(campoTab[[#This Row],[*Nº Ponto]],"0000")))))</f>
        <v/>
      </c>
      <c r="B30" s="194"/>
      <c r="C30" s="182" t="str">
        <f>IFERROR(VLOOKUP(campoTab[[#This Row],[*PROJETO]],ProjTab[#Data],MATCH("Centro de custo",ProjTab[#Headers],0),0),"")</f>
        <v/>
      </c>
      <c r="D30" s="182" t="str">
        <f>IFERROR(IF(INDEX(ProjTab[#Data],MATCH(campoTab[[#This Row],[*PROJETO]],ProjTab[],0),MATCH("SUREG",ProjTab[#Headers],0))=0,"",INDEX(ProjTab[#Data],MATCH(campoTab[[#This Row],[*PROJETO]],ProjTab[],0),MATCH("SUREG",ProjTab[#Headers],0))),"")</f>
        <v/>
      </c>
      <c r="E30" s="181"/>
      <c r="F30" s="182" t="str">
        <f>IFERROR(VLOOKUP(campoTab[[#This Row],[*Sigla Geólogo]],nomeGeoTab[#Data],MATCH("Nome",nomeGeoTab[#Headers],0),0),"")</f>
        <v/>
      </c>
      <c r="G30" s="181"/>
      <c r="H30" s="183"/>
      <c r="I30" s="182" t="str">
        <f>IFERROR(IF(INDEX(ProjTab[#Data],MATCH(campoTab[[#This Row],[*PROJETO]],ProjTab[],0),MATCH("DATUM",ProjTab[#Headers],0))=0,"",INDEX(ProjTab[#Data],MATCH(campoTab[[#This Row],[*PROJETO]],ProjTab[],0),MATCH("DATUM",ProjTab[#Headers],0))),"")</f>
        <v/>
      </c>
      <c r="J30" s="182" t="str">
        <f>IFERROR(IF(INDEX(coosisTab[#Data],MATCH(campoTab[[#This Row],[*PROJETO]],ProjTab[],0),MATCH("Metodo de Geoposicionamento",coosisTab[#Headers],0))=0,"",INDEX(coosisTab[#Data],MATCH(campoTab[[#This Row],[*PROJETO]],ProjTab[],0),MATCH("Metodo de Geoposicionamento",coosisTab[#Headers],0))),"")</f>
        <v/>
      </c>
      <c r="K30" s="184" t="str">
        <f>IFERROR(IF(INDEX(coosisTab[#Data],MATCH(campoTab[[#This Row],[*PROJETO]],ProjTab[],0),MATCH("Erro associado",coosisTab[#Headers],0))=0,"",INDEX(coosisTab[#Data],MATCH(campoTab[[#This Row],[*PROJETO]],ProjTab[],0),MATCH("Erro associado",coosisTab[#Headers],0))),"")</f>
        <v/>
      </c>
      <c r="L30" s="185"/>
      <c r="M30" s="185"/>
      <c r="O30" s="187"/>
      <c r="P30" s="181" t="str">
        <f>IFERROR(FindBaseCart(campoTab[[#This Row],[*Latitude]],campoTab[[#This Row],[*Longitude]],campoTab[[#This Row],[ESCALA]]),"")</f>
        <v/>
      </c>
      <c r="Q30" s="185" t="str">
        <f>""</f>
        <v/>
      </c>
      <c r="R30" s="182" t="str">
        <f>IFERROR(VLOOKUP(campoTab[[#This Row],[*Municipio]],municipiosTab[#Data],MATCH("UF",municipiosTab[#Headers],0),0),"")</f>
        <v/>
      </c>
      <c r="S30" s="188"/>
      <c r="T30" s="181"/>
      <c r="U30" s="181"/>
      <c r="V30" s="181"/>
      <c r="W30" s="182" t="str">
        <f>IFERROR(IF(VLOOKUP(campoTab[[#This Row],[Numero de campo]],LitoTab[#Data],MATCH("*Litologia",LitoTab[#Headers],0),0)=0,"",VLOOKUP(campoTab[[#This Row],[Numero de campo]],LitoTab[#Data],MATCH("*Litologia",LitoTab[#Headers],0),0)),"")</f>
        <v/>
      </c>
      <c r="X30" s="182" t="str">
        <f t="array" ref="X3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IFERROR(IF(VLOOKUP(campoTab[[#This Row],[Numero de campo]],LitoTab[#Data],MATCH("*% da Rocha",LitoTab[#Headers],0),0)="","",VLOOKUP(campoTab[[#This Row],[Numero de campo]],LitoTab[#Data],MATCH("*% da Rocha",LitoTab[#Headers],0),0)),"")</f>
        <v/>
      </c>
      <c r="Z30" s="182" t="str">
        <f>IFERROR(IF(VLOOKUP(campoTab[[#This Row],[Numero de campo]],LitoTab[#Data],MATCH("Grau de Intemperismo",LitoTab[#Headers],0),0)="","",VLOOKUP(campoTab[[#This Row],[Numero de campo]],LitoTab[#Data],MATCH("Grau de Intemperismo",LitoTab[#Headers],0),0)),"")</f>
        <v/>
      </c>
      <c r="AA30" s="182" t="str">
        <f>IFERROR(IF(VLOOKUP(campoTab[[#This Row],[Numero de campo]],LitoTab[#Data],MATCH("Índice de Cor",LitoTab[#Headers],0),0)="","",VLOOKUP(campoTab[[#This Row],[Numero de campo]],LitoTab[#Data],MATCH("Índice de Cor",LitoTab[#Headers],0),0)),"")</f>
        <v/>
      </c>
      <c r="AB30" s="182" t="str">
        <f>IFERROR(IF(VLOOKUP(campoTab[[#This Row],[Numero de campo]],LitoTab[#Data],MATCH("*Classe Litotipo",LitoTab[#Headers],0),0)="","",VLOOKUP(campoTab[[#This Row],[Numero de campo]],LitoTab[#Data],MATCH("*Classe Litotipo",LitoTab[#Headers],0),0)),"")</f>
        <v/>
      </c>
      <c r="AC30" s="182" t="str">
        <f>IFERROR(VLOOKUP(campoTab[[#This Row],[Classe litotipo principal]],classlitoTab[#Data],2),"")</f>
        <v/>
      </c>
      <c r="AD30" s="182" t="str">
        <f>IFERROR(IF(VLOOKUP(campoTab[[#This Row],[Numero de campo]],LitoTab[#Data],MATCH("Textura 1",LitoTab[#Headers],0),0)="","",VLOOKUP(campoTab[[#This Row],[Numero de campo]],LitoTab[#Data],MATCH("Textura 1",LitoTab[#Headers],0),0)),"")</f>
        <v/>
      </c>
      <c r="AE30" s="182" t="str">
        <f>IFERROR(IF(VLOOKUP(campoTab[[#This Row],[Numero de campo]],LitoTab[#Data],MATCH("Granulação",LitoTab[#Headers],0),0)="","",VLOOKUP(campoTab[[#This Row],[Numero de campo]],LitoTab[#Data],MATCH("Granulação",LitoTab[#Headers],0),0)),"")</f>
        <v/>
      </c>
      <c r="AF30" s="182" t="str">
        <f>IFERROR(IF(VLOOKUP(campoTab[[#This Row],[Numero de campo]],estrutTab[#Data],MATCH("*Tipo Estrutura",estrutTab[#Headers],0),0)=0,"",VLOOKUP(campoTab[[#This Row],[Numero de campo]],estrutTab[#Data],MATCH("*Tipo Estrutura",estrutTab[#Headers],0),0)),"")</f>
        <v/>
      </c>
      <c r="AG30" s="182" t="str">
        <f>IFERROR(IF(VLOOKUP(campoTab[[#This Row],[Numero de campo]],estrutTab[#Data],MATCH("Direção de Mergulho",estrutTab[#Headers],0),0)=0,"",VLOOKUP(campoTab[[#This Row],[Numero de campo]],estrutTab[#Data],MATCH("Direção de Mergulho",estrutTab[#Headers],0),0)),"")</f>
        <v/>
      </c>
      <c r="AH30" s="182" t="str">
        <f>IFERROR(IF(VLOOKUP(campoTab[[#This Row],[Numero de campo]],estrutTab[#Data],MATCH("Mergulho",estrutTab[#Headers],0),0)=0,"",VLOOKUP(campoTab[[#This Row],[Numero de campo]],estrutTab[#Data],MATCH("Mergulho",estrutTab[#Headers],0),0)),"")</f>
        <v/>
      </c>
      <c r="AI30" s="182" t="str">
        <f>IFERROR(IF(VLOOKUP(campoTab[[#This Row],[Numero de campo]],LitoTab[#Data],MATCH("Unidade Estratigrafica",LitoTab[#Headers],0),0)=0,"",VLOOKUP(campoTab[[#This Row],[Numero de campo]],LitoTab[#Data],MATCH("Unidade Estratigrafica",LitoTab[#Headers],0),0)),"")</f>
        <v/>
      </c>
      <c r="AJ30" s="189" t="str">
        <f>IFERROR(IF(VLOOKUP(campoTab[[#This Row],[Numero de campo]],LitoTab[#Data],MATCH("Codigo Estratigrafico",LitoTab[#Headers],0),0)=0,"",VLOOKUP(campoTab[[#This Row],[Numero de campo]],LitoTab[#Data],MATCH("Codigo Estratigrafico",LitoTab[#Headers],0),0)),"")</f>
        <v/>
      </c>
      <c r="AK30" s="182" t="str">
        <f t="array" ref="AK3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ref="AL3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ref="AM3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ref="AN3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ref="AO3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ref="AP3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ref="AQ3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IF(campoTab[[#This Row],[Numero de campo]]="","",COUNTIF(ncampoA,campoTab[[#This Row],[Numero de campo]]))</f>
        <v/>
      </c>
      <c r="AT30" s="192" t="str">
        <f>IFERROR(IF(campoTab[[#This Row],[Numero de campo]]="","",HYPERLINK("#'Litologia'!A"&amp;MATCH(campoTab[[#This Row],[Numero de campo]],LitoTab[*NUMERO DE CAMPO],0)+1,"Litologia")),"")</f>
        <v/>
      </c>
      <c r="AU30" s="192" t="str">
        <f>IFERROR(IF(campoTab[[#This Row],[Numero de campo]]="","",HYPERLINK("#'Amostras'!A"&amp;MATCH(campoTab[[#This Row],[Numero de campo]],amostrasTab[*NUMERO DE CAMPO],0)+1,"Amostras")),"")</f>
        <v/>
      </c>
      <c r="AV30" s="192" t="str">
        <f>IFERROR(IF(campoTab[[#This Row],[Numero de campo]]="","",HYPERLINK("#'Estrutural'!A"&amp;MATCH(campoTab[[#This Row],[Numero de campo]],estrutTab[*NUMERO DE CAMPO],0)+1,"Estrutural")),"")</f>
        <v/>
      </c>
      <c r="AW30" s="192" t="str">
        <f>IFERROR(IF(campoTab[[#This Row],[Numero de campo]]="","",HYPERLINK("#'Econômica'!A"&amp;MATCH(campoTab[[#This Row],[Numero de campo]],ecoTab[*NUMERO DE CAMPO],0)+1,"Econômica")),"")</f>
        <v/>
      </c>
      <c r="AX30" s="193" t="str">
        <f>IF(campoTab[[#This Row],[Numero de campo]]="","",IF(FileExist(HYPERLINK("Fotos\"&amp;campoTab[[#This Row],[Numero de campo]]&amp;"_AF.jpg")),HYPERLINK("Fotos\"&amp;campoTab[[#This Row],[Numero de campo]]&amp;"_AF.jpg"),""))</f>
        <v/>
      </c>
      <c r="AY30" s="181"/>
    </row>
    <row r="31" spans="1:51" ht="15" customHeight="1" x14ac:dyDescent="0.25">
      <c r="A31" s="180" t="str">
        <f>IF(campoTab[[#This Row],[*PROJETO]]="","",IF(campoTab[[#This Row],[*Sigla Geólogo]]="","",IF(campoTab[[#This Row],[*Nº Ponto]]="","",CONCATENATE(campoTab[[#This Row],[C.C.]],"-",campoTab[[#This Row],[*Sigla Geólogo]],"-",TEXT(campoTab[[#This Row],[*Nº Ponto]],"0000")))))</f>
        <v/>
      </c>
      <c r="B31" s="194"/>
      <c r="C31" s="182" t="str">
        <f>IFERROR(VLOOKUP(campoTab[[#This Row],[*PROJETO]],ProjTab[#Data],MATCH("Centro de custo",ProjTab[#Headers],0),0),"")</f>
        <v/>
      </c>
      <c r="D31" s="182" t="str">
        <f>IFERROR(IF(INDEX(ProjTab[#Data],MATCH(campoTab[[#This Row],[*PROJETO]],ProjTab[],0),MATCH("SUREG",ProjTab[#Headers],0))=0,"",INDEX(ProjTab[#Data],MATCH(campoTab[[#This Row],[*PROJETO]],ProjTab[],0),MATCH("SUREG",ProjTab[#Headers],0))),"")</f>
        <v/>
      </c>
      <c r="E31" s="181"/>
      <c r="F31" s="182" t="str">
        <f>IFERROR(VLOOKUP(campoTab[[#This Row],[*Sigla Geólogo]],nomeGeoTab[#Data],MATCH("Nome",nomeGeoTab[#Headers],0),0),"")</f>
        <v/>
      </c>
      <c r="G31" s="181"/>
      <c r="H31" s="183"/>
      <c r="I31" s="182" t="str">
        <f>IFERROR(IF(INDEX(ProjTab[#Data],MATCH(campoTab[[#This Row],[*PROJETO]],ProjTab[],0),MATCH("DATUM",ProjTab[#Headers],0))=0,"",INDEX(ProjTab[#Data],MATCH(campoTab[[#This Row],[*PROJETO]],ProjTab[],0),MATCH("DATUM",ProjTab[#Headers],0))),"")</f>
        <v/>
      </c>
      <c r="J31" s="182" t="str">
        <f>IFERROR(IF(INDEX(coosisTab[#Data],MATCH(campoTab[[#This Row],[*PROJETO]],ProjTab[],0),MATCH("Metodo de Geoposicionamento",coosisTab[#Headers],0))=0,"",INDEX(coosisTab[#Data],MATCH(campoTab[[#This Row],[*PROJETO]],ProjTab[],0),MATCH("Metodo de Geoposicionamento",coosisTab[#Headers],0))),"")</f>
        <v/>
      </c>
      <c r="K31" s="184" t="str">
        <f>IFERROR(IF(INDEX(coosisTab[#Data],MATCH(campoTab[[#This Row],[*PROJETO]],ProjTab[],0),MATCH("Erro associado",coosisTab[#Headers],0))=0,"",INDEX(coosisTab[#Data],MATCH(campoTab[[#This Row],[*PROJETO]],ProjTab[],0),MATCH("Erro associado",coosisTab[#Headers],0))),"")</f>
        <v/>
      </c>
      <c r="L31" s="185"/>
      <c r="M31" s="185"/>
      <c r="O31" s="187"/>
      <c r="P31" s="181" t="str">
        <f>IFERROR(FindBaseCart(campoTab[[#This Row],[*Latitude]],campoTab[[#This Row],[*Longitude]],campoTab[[#This Row],[ESCALA]]),"")</f>
        <v/>
      </c>
      <c r="Q31" s="185" t="str">
        <f>""</f>
        <v/>
      </c>
      <c r="R31" s="182" t="str">
        <f>IFERROR(VLOOKUP(campoTab[[#This Row],[*Municipio]],municipiosTab[#Data],MATCH("UF",municipiosTab[#Headers],0),0),"")</f>
        <v/>
      </c>
      <c r="S31" s="188"/>
      <c r="T31" s="181"/>
      <c r="U31" s="181"/>
      <c r="V31" s="181"/>
      <c r="W31" s="182" t="str">
        <f>IFERROR(IF(VLOOKUP(campoTab[[#This Row],[Numero de campo]],LitoTab[#Data],MATCH("*Litologia",LitoTab[#Headers],0),0)=0,"",VLOOKUP(campoTab[[#This Row],[Numero de campo]],LitoTab[#Data],MATCH("*Litologia",LitoTab[#Headers],0),0)),"")</f>
        <v/>
      </c>
      <c r="X31" s="182" t="str">
        <f t="array" ref="X3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IFERROR(IF(VLOOKUP(campoTab[[#This Row],[Numero de campo]],LitoTab[#Data],MATCH("*% da Rocha",LitoTab[#Headers],0),0)="","",VLOOKUP(campoTab[[#This Row],[Numero de campo]],LitoTab[#Data],MATCH("*% da Rocha",LitoTab[#Headers],0),0)),"")</f>
        <v/>
      </c>
      <c r="Z31" s="182" t="str">
        <f>IFERROR(IF(VLOOKUP(campoTab[[#This Row],[Numero de campo]],LitoTab[#Data],MATCH("Grau de Intemperismo",LitoTab[#Headers],0),0)="","",VLOOKUP(campoTab[[#This Row],[Numero de campo]],LitoTab[#Data],MATCH("Grau de Intemperismo",LitoTab[#Headers],0),0)),"")</f>
        <v/>
      </c>
      <c r="AA31" s="182" t="str">
        <f>IFERROR(IF(VLOOKUP(campoTab[[#This Row],[Numero de campo]],LitoTab[#Data],MATCH("Índice de Cor",LitoTab[#Headers],0),0)="","",VLOOKUP(campoTab[[#This Row],[Numero de campo]],LitoTab[#Data],MATCH("Índice de Cor",LitoTab[#Headers],0),0)),"")</f>
        <v/>
      </c>
      <c r="AB31" s="182" t="str">
        <f>IFERROR(IF(VLOOKUP(campoTab[[#This Row],[Numero de campo]],LitoTab[#Data],MATCH("*Classe Litotipo",LitoTab[#Headers],0),0)="","",VLOOKUP(campoTab[[#This Row],[Numero de campo]],LitoTab[#Data],MATCH("*Classe Litotipo",LitoTab[#Headers],0),0)),"")</f>
        <v/>
      </c>
      <c r="AC31" s="182" t="str">
        <f>IFERROR(VLOOKUP(campoTab[[#This Row],[Classe litotipo principal]],classlitoTab[#Data],2),"")</f>
        <v/>
      </c>
      <c r="AD31" s="182" t="str">
        <f>IFERROR(IF(VLOOKUP(campoTab[[#This Row],[Numero de campo]],LitoTab[#Data],MATCH("Textura 1",LitoTab[#Headers],0),0)="","",VLOOKUP(campoTab[[#This Row],[Numero de campo]],LitoTab[#Data],MATCH("Textura 1",LitoTab[#Headers],0),0)),"")</f>
        <v/>
      </c>
      <c r="AE31" s="182" t="str">
        <f>IFERROR(IF(VLOOKUP(campoTab[[#This Row],[Numero de campo]],LitoTab[#Data],MATCH("Granulação",LitoTab[#Headers],0),0)="","",VLOOKUP(campoTab[[#This Row],[Numero de campo]],LitoTab[#Data],MATCH("Granulação",LitoTab[#Headers],0),0)),"")</f>
        <v/>
      </c>
      <c r="AF31" s="182" t="str">
        <f>IFERROR(IF(VLOOKUP(campoTab[[#This Row],[Numero de campo]],estrutTab[#Data],MATCH("*Tipo Estrutura",estrutTab[#Headers],0),0)=0,"",VLOOKUP(campoTab[[#This Row],[Numero de campo]],estrutTab[#Data],MATCH("*Tipo Estrutura",estrutTab[#Headers],0),0)),"")</f>
        <v/>
      </c>
      <c r="AG31" s="182" t="str">
        <f>IFERROR(IF(VLOOKUP(campoTab[[#This Row],[Numero de campo]],estrutTab[#Data],MATCH("Direção de Mergulho",estrutTab[#Headers],0),0)=0,"",VLOOKUP(campoTab[[#This Row],[Numero de campo]],estrutTab[#Data],MATCH("Direção de Mergulho",estrutTab[#Headers],0),0)),"")</f>
        <v/>
      </c>
      <c r="AH31" s="182" t="str">
        <f>IFERROR(IF(VLOOKUP(campoTab[[#This Row],[Numero de campo]],estrutTab[#Data],MATCH("Mergulho",estrutTab[#Headers],0),0)=0,"",VLOOKUP(campoTab[[#This Row],[Numero de campo]],estrutTab[#Data],MATCH("Mergulho",estrutTab[#Headers],0),0)),"")</f>
        <v/>
      </c>
      <c r="AI31" s="182" t="str">
        <f>IFERROR(IF(VLOOKUP(campoTab[[#This Row],[Numero de campo]],LitoTab[#Data],MATCH("Unidade Estratigrafica",LitoTab[#Headers],0),0)=0,"",VLOOKUP(campoTab[[#This Row],[Numero de campo]],LitoTab[#Data],MATCH("Unidade Estratigrafica",LitoTab[#Headers],0),0)),"")</f>
        <v/>
      </c>
      <c r="AJ31" s="189" t="str">
        <f>IFERROR(IF(VLOOKUP(campoTab[[#This Row],[Numero de campo]],LitoTab[#Data],MATCH("Codigo Estratigrafico",LitoTab[#Headers],0),0)=0,"",VLOOKUP(campoTab[[#This Row],[Numero de campo]],LitoTab[#Data],MATCH("Codigo Estratigrafico",LitoTab[#Headers],0),0)),"")</f>
        <v/>
      </c>
      <c r="AK31" s="182" t="str">
        <f t="array" ref="AK3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ref="AL3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ref="AM3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ref="AN3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ref="AO3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ref="AP3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ref="AQ3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IF(campoTab[[#This Row],[Numero de campo]]="","",COUNTIF(ncampoA,campoTab[[#This Row],[Numero de campo]]))</f>
        <v/>
      </c>
      <c r="AT31" s="192" t="str">
        <f>IFERROR(IF(campoTab[[#This Row],[Numero de campo]]="","",HYPERLINK("#'Litologia'!A"&amp;MATCH(campoTab[[#This Row],[Numero de campo]],LitoTab[*NUMERO DE CAMPO],0)+1,"Litologia")),"")</f>
        <v/>
      </c>
      <c r="AU31" s="192" t="str">
        <f>IFERROR(IF(campoTab[[#This Row],[Numero de campo]]="","",HYPERLINK("#'Amostras'!A"&amp;MATCH(campoTab[[#This Row],[Numero de campo]],amostrasTab[*NUMERO DE CAMPO],0)+1,"Amostras")),"")</f>
        <v/>
      </c>
      <c r="AV31" s="192" t="str">
        <f>IFERROR(IF(campoTab[[#This Row],[Numero de campo]]="","",HYPERLINK("#'Estrutural'!A"&amp;MATCH(campoTab[[#This Row],[Numero de campo]],estrutTab[*NUMERO DE CAMPO],0)+1,"Estrutural")),"")</f>
        <v/>
      </c>
      <c r="AW31" s="192" t="str">
        <f>IFERROR(IF(campoTab[[#This Row],[Numero de campo]]="","",HYPERLINK("#'Econômica'!A"&amp;MATCH(campoTab[[#This Row],[Numero de campo]],ecoTab[*NUMERO DE CAMPO],0)+1,"Econômica")),"")</f>
        <v/>
      </c>
      <c r="AX31" s="193" t="str">
        <f>IF(campoTab[[#This Row],[Numero de campo]]="","",IF(FileExist(HYPERLINK("Fotos\"&amp;campoTab[[#This Row],[Numero de campo]]&amp;"_AF.jpg")),HYPERLINK("Fotos\"&amp;campoTab[[#This Row],[Numero de campo]]&amp;"_AF.jpg"),""))</f>
        <v/>
      </c>
      <c r="AY31" s="181"/>
    </row>
    <row r="32" spans="1:51" ht="15" customHeight="1" x14ac:dyDescent="0.25">
      <c r="A32" s="180" t="str">
        <f>IF(campoTab[[#This Row],[*PROJETO]]="","",IF(campoTab[[#This Row],[*Sigla Geólogo]]="","",IF(campoTab[[#This Row],[*Nº Ponto]]="","",CONCATENATE(campoTab[[#This Row],[C.C.]],"-",campoTab[[#This Row],[*Sigla Geólogo]],"-",TEXT(campoTab[[#This Row],[*Nº Ponto]],"0000")))))</f>
        <v/>
      </c>
      <c r="B32" s="194"/>
      <c r="C32" s="182" t="str">
        <f>IFERROR(VLOOKUP(campoTab[[#This Row],[*PROJETO]],ProjTab[#Data],MATCH("Centro de custo",ProjTab[#Headers],0),0),"")</f>
        <v/>
      </c>
      <c r="D32" s="182" t="str">
        <f>IFERROR(IF(INDEX(ProjTab[#Data],MATCH(campoTab[[#This Row],[*PROJETO]],ProjTab[],0),MATCH("SUREG",ProjTab[#Headers],0))=0,"",INDEX(ProjTab[#Data],MATCH(campoTab[[#This Row],[*PROJETO]],ProjTab[],0),MATCH("SUREG",ProjTab[#Headers],0))),"")</f>
        <v/>
      </c>
      <c r="E32" s="181"/>
      <c r="F32" s="182" t="str">
        <f>IFERROR(VLOOKUP(campoTab[[#This Row],[*Sigla Geólogo]],nomeGeoTab[#Data],MATCH("Nome",nomeGeoTab[#Headers],0),0),"")</f>
        <v/>
      </c>
      <c r="G32" s="181"/>
      <c r="H32" s="183"/>
      <c r="I32" s="182" t="str">
        <f>IFERROR(IF(INDEX(ProjTab[#Data],MATCH(campoTab[[#This Row],[*PROJETO]],ProjTab[],0),MATCH("DATUM",ProjTab[#Headers],0))=0,"",INDEX(ProjTab[#Data],MATCH(campoTab[[#This Row],[*PROJETO]],ProjTab[],0),MATCH("DATUM",ProjTab[#Headers],0))),"")</f>
        <v/>
      </c>
      <c r="J32" s="182" t="str">
        <f>IFERROR(IF(INDEX(coosisTab[#Data],MATCH(campoTab[[#This Row],[*PROJETO]],ProjTab[],0),MATCH("Metodo de Geoposicionamento",coosisTab[#Headers],0))=0,"",INDEX(coosisTab[#Data],MATCH(campoTab[[#This Row],[*PROJETO]],ProjTab[],0),MATCH("Metodo de Geoposicionamento",coosisTab[#Headers],0))),"")</f>
        <v/>
      </c>
      <c r="K32" s="184" t="str">
        <f>IFERROR(IF(INDEX(coosisTab[#Data],MATCH(campoTab[[#This Row],[*PROJETO]],ProjTab[],0),MATCH("Erro associado",coosisTab[#Headers],0))=0,"",INDEX(coosisTab[#Data],MATCH(campoTab[[#This Row],[*PROJETO]],ProjTab[],0),MATCH("Erro associado",coosisTab[#Headers],0))),"")</f>
        <v/>
      </c>
      <c r="L32" s="185"/>
      <c r="M32" s="185"/>
      <c r="O32" s="187"/>
      <c r="P32" s="181" t="str">
        <f>IFERROR(FindBaseCart(campoTab[[#This Row],[*Latitude]],campoTab[[#This Row],[*Longitude]],campoTab[[#This Row],[ESCALA]]),"")</f>
        <v/>
      </c>
      <c r="Q32" s="185" t="str">
        <f>""</f>
        <v/>
      </c>
      <c r="R32" s="182" t="str">
        <f>IFERROR(VLOOKUP(campoTab[[#This Row],[*Municipio]],municipiosTab[#Data],MATCH("UF",municipiosTab[#Headers],0),0),"")</f>
        <v/>
      </c>
      <c r="S32" s="188"/>
      <c r="T32" s="181"/>
      <c r="U32" s="181"/>
      <c r="V32" s="181"/>
      <c r="W32" s="182" t="str">
        <f>IFERROR(IF(VLOOKUP(campoTab[[#This Row],[Numero de campo]],LitoTab[#Data],MATCH("*Litologia",LitoTab[#Headers],0),0)=0,"",VLOOKUP(campoTab[[#This Row],[Numero de campo]],LitoTab[#Data],MATCH("*Litologia",LitoTab[#Headers],0),0)),"")</f>
        <v/>
      </c>
      <c r="X32" s="182" t="str">
        <f t="array" ref="X3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IFERROR(IF(VLOOKUP(campoTab[[#This Row],[Numero de campo]],LitoTab[#Data],MATCH("*% da Rocha",LitoTab[#Headers],0),0)="","",VLOOKUP(campoTab[[#This Row],[Numero de campo]],LitoTab[#Data],MATCH("*% da Rocha",LitoTab[#Headers],0),0)),"")</f>
        <v/>
      </c>
      <c r="Z32" s="182" t="str">
        <f>IFERROR(IF(VLOOKUP(campoTab[[#This Row],[Numero de campo]],LitoTab[#Data],MATCH("Grau de Intemperismo",LitoTab[#Headers],0),0)="","",VLOOKUP(campoTab[[#This Row],[Numero de campo]],LitoTab[#Data],MATCH("Grau de Intemperismo",LitoTab[#Headers],0),0)),"")</f>
        <v/>
      </c>
      <c r="AA32" s="182" t="str">
        <f>IFERROR(IF(VLOOKUP(campoTab[[#This Row],[Numero de campo]],LitoTab[#Data],MATCH("Índice de Cor",LitoTab[#Headers],0),0)="","",VLOOKUP(campoTab[[#This Row],[Numero de campo]],LitoTab[#Data],MATCH("Índice de Cor",LitoTab[#Headers],0),0)),"")</f>
        <v/>
      </c>
      <c r="AB32" s="182" t="str">
        <f>IFERROR(IF(VLOOKUP(campoTab[[#This Row],[Numero de campo]],LitoTab[#Data],MATCH("*Classe Litotipo",LitoTab[#Headers],0),0)="","",VLOOKUP(campoTab[[#This Row],[Numero de campo]],LitoTab[#Data],MATCH("*Classe Litotipo",LitoTab[#Headers],0),0)),"")</f>
        <v/>
      </c>
      <c r="AC32" s="182" t="str">
        <f>IFERROR(VLOOKUP(campoTab[[#This Row],[Classe litotipo principal]],classlitoTab[#Data],2),"")</f>
        <v/>
      </c>
      <c r="AD32" s="182" t="str">
        <f>IFERROR(IF(VLOOKUP(campoTab[[#This Row],[Numero de campo]],LitoTab[#Data],MATCH("Textura 1",LitoTab[#Headers],0),0)="","",VLOOKUP(campoTab[[#This Row],[Numero de campo]],LitoTab[#Data],MATCH("Textura 1",LitoTab[#Headers],0),0)),"")</f>
        <v/>
      </c>
      <c r="AE32" s="182" t="str">
        <f>IFERROR(IF(VLOOKUP(campoTab[[#This Row],[Numero de campo]],LitoTab[#Data],MATCH("Granulação",LitoTab[#Headers],0),0)="","",VLOOKUP(campoTab[[#This Row],[Numero de campo]],LitoTab[#Data],MATCH("Granulação",LitoTab[#Headers],0),0)),"")</f>
        <v/>
      </c>
      <c r="AF32" s="182" t="str">
        <f>IFERROR(IF(VLOOKUP(campoTab[[#This Row],[Numero de campo]],estrutTab[#Data],MATCH("*Tipo Estrutura",estrutTab[#Headers],0),0)=0,"",VLOOKUP(campoTab[[#This Row],[Numero de campo]],estrutTab[#Data],MATCH("*Tipo Estrutura",estrutTab[#Headers],0),0)),"")</f>
        <v/>
      </c>
      <c r="AG32" s="182" t="str">
        <f>IFERROR(IF(VLOOKUP(campoTab[[#This Row],[Numero de campo]],estrutTab[#Data],MATCH("Direção de Mergulho",estrutTab[#Headers],0),0)=0,"",VLOOKUP(campoTab[[#This Row],[Numero de campo]],estrutTab[#Data],MATCH("Direção de Mergulho",estrutTab[#Headers],0),0)),"")</f>
        <v/>
      </c>
      <c r="AH32" s="182" t="str">
        <f>IFERROR(IF(VLOOKUP(campoTab[[#This Row],[Numero de campo]],estrutTab[#Data],MATCH("Mergulho",estrutTab[#Headers],0),0)=0,"",VLOOKUP(campoTab[[#This Row],[Numero de campo]],estrutTab[#Data],MATCH("Mergulho",estrutTab[#Headers],0),0)),"")</f>
        <v/>
      </c>
      <c r="AI32" s="182" t="str">
        <f>IFERROR(IF(VLOOKUP(campoTab[[#This Row],[Numero de campo]],LitoTab[#Data],MATCH("Unidade Estratigrafica",LitoTab[#Headers],0),0)=0,"",VLOOKUP(campoTab[[#This Row],[Numero de campo]],LitoTab[#Data],MATCH("Unidade Estratigrafica",LitoTab[#Headers],0),0)),"")</f>
        <v/>
      </c>
      <c r="AJ32" s="189" t="str">
        <f>IFERROR(IF(VLOOKUP(campoTab[[#This Row],[Numero de campo]],LitoTab[#Data],MATCH("Codigo Estratigrafico",LitoTab[#Headers],0),0)=0,"",VLOOKUP(campoTab[[#This Row],[Numero de campo]],LitoTab[#Data],MATCH("Codigo Estratigrafico",LitoTab[#Headers],0),0)),"")</f>
        <v/>
      </c>
      <c r="AK32" s="182" t="str">
        <f t="array" ref="AK3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ref="AL3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ref="AM3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ref="AN3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ref="AO3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ref="AP3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ref="AQ3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IF(campoTab[[#This Row],[Numero de campo]]="","",COUNTIF(ncampoA,campoTab[[#This Row],[Numero de campo]]))</f>
        <v/>
      </c>
      <c r="AT32" s="192" t="str">
        <f>IFERROR(IF(campoTab[[#This Row],[Numero de campo]]="","",HYPERLINK("#'Litologia'!A"&amp;MATCH(campoTab[[#This Row],[Numero de campo]],LitoTab[*NUMERO DE CAMPO],0)+1,"Litologia")),"")</f>
        <v/>
      </c>
      <c r="AU32" s="192" t="str">
        <f>IFERROR(IF(campoTab[[#This Row],[Numero de campo]]="","",HYPERLINK("#'Amostras'!A"&amp;MATCH(campoTab[[#This Row],[Numero de campo]],amostrasTab[*NUMERO DE CAMPO],0)+1,"Amostras")),"")</f>
        <v/>
      </c>
      <c r="AV32" s="192" t="str">
        <f>IFERROR(IF(campoTab[[#This Row],[Numero de campo]]="","",HYPERLINK("#'Estrutural'!A"&amp;MATCH(campoTab[[#This Row],[Numero de campo]],estrutTab[*NUMERO DE CAMPO],0)+1,"Estrutural")),"")</f>
        <v/>
      </c>
      <c r="AW32" s="192" t="str">
        <f>IFERROR(IF(campoTab[[#This Row],[Numero de campo]]="","",HYPERLINK("#'Econômica'!A"&amp;MATCH(campoTab[[#This Row],[Numero de campo]],ecoTab[*NUMERO DE CAMPO],0)+1,"Econômica")),"")</f>
        <v/>
      </c>
      <c r="AX32" s="193" t="str">
        <f>IF(campoTab[[#This Row],[Numero de campo]]="","",IF(FileExist(HYPERLINK("Fotos\"&amp;campoTab[[#This Row],[Numero de campo]]&amp;"_AF.jpg")),HYPERLINK("Fotos\"&amp;campoTab[[#This Row],[Numero de campo]]&amp;"_AF.jpg"),""))</f>
        <v/>
      </c>
      <c r="AY32" s="181"/>
    </row>
    <row r="33" spans="1:51" ht="15" customHeight="1" x14ac:dyDescent="0.25">
      <c r="A33" s="180" t="str">
        <f>IF(campoTab[[#This Row],[*PROJETO]]="","",IF(campoTab[[#This Row],[*Sigla Geólogo]]="","",IF(campoTab[[#This Row],[*Nº Ponto]]="","",CONCATENATE(campoTab[[#This Row],[C.C.]],"-",campoTab[[#This Row],[*Sigla Geólogo]],"-",TEXT(campoTab[[#This Row],[*Nº Ponto]],"0000")))))</f>
        <v/>
      </c>
      <c r="B33" s="194"/>
      <c r="C33" s="182" t="str">
        <f>IFERROR(VLOOKUP(campoTab[[#This Row],[*PROJETO]],ProjTab[#Data],MATCH("Centro de custo",ProjTab[#Headers],0),0),"")</f>
        <v/>
      </c>
      <c r="D33" s="182" t="str">
        <f>IFERROR(IF(INDEX(ProjTab[#Data],MATCH(campoTab[[#This Row],[*PROJETO]],ProjTab[],0),MATCH("SUREG",ProjTab[#Headers],0))=0,"",INDEX(ProjTab[#Data],MATCH(campoTab[[#This Row],[*PROJETO]],ProjTab[],0),MATCH("SUREG",ProjTab[#Headers],0))),"")</f>
        <v/>
      </c>
      <c r="E33" s="181"/>
      <c r="F33" s="182" t="str">
        <f>IFERROR(VLOOKUP(campoTab[[#This Row],[*Sigla Geólogo]],nomeGeoTab[#Data],MATCH("Nome",nomeGeoTab[#Headers],0),0),"")</f>
        <v/>
      </c>
      <c r="G33" s="181"/>
      <c r="H33" s="183"/>
      <c r="I33" s="182" t="str">
        <f>IFERROR(IF(INDEX(ProjTab[#Data],MATCH(campoTab[[#This Row],[*PROJETO]],ProjTab[],0),MATCH("DATUM",ProjTab[#Headers],0))=0,"",INDEX(ProjTab[#Data],MATCH(campoTab[[#This Row],[*PROJETO]],ProjTab[],0),MATCH("DATUM",ProjTab[#Headers],0))),"")</f>
        <v/>
      </c>
      <c r="J33" s="182" t="str">
        <f>IFERROR(IF(INDEX(coosisTab[#Data],MATCH(campoTab[[#This Row],[*PROJETO]],ProjTab[],0),MATCH("Metodo de Geoposicionamento",coosisTab[#Headers],0))=0,"",INDEX(coosisTab[#Data],MATCH(campoTab[[#This Row],[*PROJETO]],ProjTab[],0),MATCH("Metodo de Geoposicionamento",coosisTab[#Headers],0))),"")</f>
        <v/>
      </c>
      <c r="K33" s="184" t="str">
        <f>IFERROR(IF(INDEX(coosisTab[#Data],MATCH(campoTab[[#This Row],[*PROJETO]],ProjTab[],0),MATCH("Erro associado",coosisTab[#Headers],0))=0,"",INDEX(coosisTab[#Data],MATCH(campoTab[[#This Row],[*PROJETO]],ProjTab[],0),MATCH("Erro associado",coosisTab[#Headers],0))),"")</f>
        <v/>
      </c>
      <c r="L33" s="185"/>
      <c r="M33" s="185"/>
      <c r="O33" s="187"/>
      <c r="P33" s="181" t="str">
        <f>IFERROR(FindBaseCart(campoTab[[#This Row],[*Latitude]],campoTab[[#This Row],[*Longitude]],campoTab[[#This Row],[ESCALA]]),"")</f>
        <v/>
      </c>
      <c r="Q33" s="185" t="str">
        <f>""</f>
        <v/>
      </c>
      <c r="R33" s="182" t="str">
        <f>IFERROR(VLOOKUP(campoTab[[#This Row],[*Municipio]],municipiosTab[#Data],MATCH("UF",municipiosTab[#Headers],0),0),"")</f>
        <v/>
      </c>
      <c r="S33" s="188"/>
      <c r="T33" s="181"/>
      <c r="U33" s="181"/>
      <c r="V33" s="181"/>
      <c r="W33" s="182" t="str">
        <f>IFERROR(IF(VLOOKUP(campoTab[[#This Row],[Numero de campo]],LitoTab[#Data],MATCH("*Litologia",LitoTab[#Headers],0),0)=0,"",VLOOKUP(campoTab[[#This Row],[Numero de campo]],LitoTab[#Data],MATCH("*Litologia",LitoTab[#Headers],0),0)),"")</f>
        <v/>
      </c>
      <c r="X33" s="182" t="str">
        <f t="array" ref="X3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IFERROR(IF(VLOOKUP(campoTab[[#This Row],[Numero de campo]],LitoTab[#Data],MATCH("*% da Rocha",LitoTab[#Headers],0),0)="","",VLOOKUP(campoTab[[#This Row],[Numero de campo]],LitoTab[#Data],MATCH("*% da Rocha",LitoTab[#Headers],0),0)),"")</f>
        <v/>
      </c>
      <c r="Z33" s="182" t="str">
        <f>IFERROR(IF(VLOOKUP(campoTab[[#This Row],[Numero de campo]],LitoTab[#Data],MATCH("Grau de Intemperismo",LitoTab[#Headers],0),0)="","",VLOOKUP(campoTab[[#This Row],[Numero de campo]],LitoTab[#Data],MATCH("Grau de Intemperismo",LitoTab[#Headers],0),0)),"")</f>
        <v/>
      </c>
      <c r="AA33" s="182" t="str">
        <f>IFERROR(IF(VLOOKUP(campoTab[[#This Row],[Numero de campo]],LitoTab[#Data],MATCH("Índice de Cor",LitoTab[#Headers],0),0)="","",VLOOKUP(campoTab[[#This Row],[Numero de campo]],LitoTab[#Data],MATCH("Índice de Cor",LitoTab[#Headers],0),0)),"")</f>
        <v/>
      </c>
      <c r="AB33" s="182" t="str">
        <f>IFERROR(IF(VLOOKUP(campoTab[[#This Row],[Numero de campo]],LitoTab[#Data],MATCH("*Classe Litotipo",LitoTab[#Headers],0),0)="","",VLOOKUP(campoTab[[#This Row],[Numero de campo]],LitoTab[#Data],MATCH("*Classe Litotipo",LitoTab[#Headers],0),0)),"")</f>
        <v/>
      </c>
      <c r="AC33" s="182" t="str">
        <f>IFERROR(VLOOKUP(campoTab[[#This Row],[Classe litotipo principal]],classlitoTab[#Data],2),"")</f>
        <v/>
      </c>
      <c r="AD33" s="182" t="str">
        <f>IFERROR(IF(VLOOKUP(campoTab[[#This Row],[Numero de campo]],LitoTab[#Data],MATCH("Textura 1",LitoTab[#Headers],0),0)="","",VLOOKUP(campoTab[[#This Row],[Numero de campo]],LitoTab[#Data],MATCH("Textura 1",LitoTab[#Headers],0),0)),"")</f>
        <v/>
      </c>
      <c r="AE33" s="182" t="str">
        <f>IFERROR(IF(VLOOKUP(campoTab[[#This Row],[Numero de campo]],LitoTab[#Data],MATCH("Granulação",LitoTab[#Headers],0),0)="","",VLOOKUP(campoTab[[#This Row],[Numero de campo]],LitoTab[#Data],MATCH("Granulação",LitoTab[#Headers],0),0)),"")</f>
        <v/>
      </c>
      <c r="AF33" s="182" t="str">
        <f>IFERROR(IF(VLOOKUP(campoTab[[#This Row],[Numero de campo]],estrutTab[#Data],MATCH("*Tipo Estrutura",estrutTab[#Headers],0),0)=0,"",VLOOKUP(campoTab[[#This Row],[Numero de campo]],estrutTab[#Data],MATCH("*Tipo Estrutura",estrutTab[#Headers],0),0)),"")</f>
        <v/>
      </c>
      <c r="AG33" s="182" t="str">
        <f>IFERROR(IF(VLOOKUP(campoTab[[#This Row],[Numero de campo]],estrutTab[#Data],MATCH("Direção de Mergulho",estrutTab[#Headers],0),0)=0,"",VLOOKUP(campoTab[[#This Row],[Numero de campo]],estrutTab[#Data],MATCH("Direção de Mergulho",estrutTab[#Headers],0),0)),"")</f>
        <v/>
      </c>
      <c r="AH33" s="182" t="str">
        <f>IFERROR(IF(VLOOKUP(campoTab[[#This Row],[Numero de campo]],estrutTab[#Data],MATCH("Mergulho",estrutTab[#Headers],0),0)=0,"",VLOOKUP(campoTab[[#This Row],[Numero de campo]],estrutTab[#Data],MATCH("Mergulho",estrutTab[#Headers],0),0)),"")</f>
        <v/>
      </c>
      <c r="AI33" s="182" t="str">
        <f>IFERROR(IF(VLOOKUP(campoTab[[#This Row],[Numero de campo]],LitoTab[#Data],MATCH("Unidade Estratigrafica",LitoTab[#Headers],0),0)=0,"",VLOOKUP(campoTab[[#This Row],[Numero de campo]],LitoTab[#Data],MATCH("Unidade Estratigrafica",LitoTab[#Headers],0),0)),"")</f>
        <v/>
      </c>
      <c r="AJ33" s="189" t="str">
        <f>IFERROR(IF(VLOOKUP(campoTab[[#This Row],[Numero de campo]],LitoTab[#Data],MATCH("Codigo Estratigrafico",LitoTab[#Headers],0),0)=0,"",VLOOKUP(campoTab[[#This Row],[Numero de campo]],LitoTab[#Data],MATCH("Codigo Estratigrafico",LitoTab[#Headers],0),0)),"")</f>
        <v/>
      </c>
      <c r="AK33" s="182" t="str">
        <f t="array" ref="AK3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ref="AL3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ref="AM3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ref="AN3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ref="AO3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ref="AP3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ref="AQ3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IF(campoTab[[#This Row],[Numero de campo]]="","",COUNTIF(ncampoA,campoTab[[#This Row],[Numero de campo]]))</f>
        <v/>
      </c>
      <c r="AT33" s="192" t="str">
        <f>IFERROR(IF(campoTab[[#This Row],[Numero de campo]]="","",HYPERLINK("#'Litologia'!A"&amp;MATCH(campoTab[[#This Row],[Numero de campo]],LitoTab[*NUMERO DE CAMPO],0)+1,"Litologia")),"")</f>
        <v/>
      </c>
      <c r="AU33" s="192" t="str">
        <f>IFERROR(IF(campoTab[[#This Row],[Numero de campo]]="","",HYPERLINK("#'Amostras'!A"&amp;MATCH(campoTab[[#This Row],[Numero de campo]],amostrasTab[*NUMERO DE CAMPO],0)+1,"Amostras")),"")</f>
        <v/>
      </c>
      <c r="AV33" s="192" t="str">
        <f>IFERROR(IF(campoTab[[#This Row],[Numero de campo]]="","",HYPERLINK("#'Estrutural'!A"&amp;MATCH(campoTab[[#This Row],[Numero de campo]],estrutTab[*NUMERO DE CAMPO],0)+1,"Estrutural")),"")</f>
        <v/>
      </c>
      <c r="AW33" s="192" t="str">
        <f>IFERROR(IF(campoTab[[#This Row],[Numero de campo]]="","",HYPERLINK("#'Econômica'!A"&amp;MATCH(campoTab[[#This Row],[Numero de campo]],ecoTab[*NUMERO DE CAMPO],0)+1,"Econômica")),"")</f>
        <v/>
      </c>
      <c r="AX33" s="193" t="str">
        <f>IF(campoTab[[#This Row],[Numero de campo]]="","",IF(FileExist(HYPERLINK("Fotos\"&amp;campoTab[[#This Row],[Numero de campo]]&amp;"_AF.jpg")),HYPERLINK("Fotos\"&amp;campoTab[[#This Row],[Numero de campo]]&amp;"_AF.jpg"),""))</f>
        <v/>
      </c>
      <c r="AY33" s="181"/>
    </row>
    <row r="34" spans="1:51" ht="15" customHeight="1" x14ac:dyDescent="0.25">
      <c r="A34" s="180" t="str">
        <f>IF(campoTab[[#This Row],[*PROJETO]]="","",IF(campoTab[[#This Row],[*Sigla Geólogo]]="","",IF(campoTab[[#This Row],[*Nº Ponto]]="","",CONCATENATE(campoTab[[#This Row],[C.C.]],"-",campoTab[[#This Row],[*Sigla Geólogo]],"-",TEXT(campoTab[[#This Row],[*Nº Ponto]],"0000")))))</f>
        <v/>
      </c>
      <c r="B34" s="194"/>
      <c r="C34" s="182" t="str">
        <f>IFERROR(VLOOKUP(campoTab[[#This Row],[*PROJETO]],ProjTab[#Data],MATCH("Centro de custo",ProjTab[#Headers],0),0),"")</f>
        <v/>
      </c>
      <c r="D34" s="182" t="str">
        <f>IFERROR(IF(INDEX(ProjTab[#Data],MATCH(campoTab[[#This Row],[*PROJETO]],ProjTab[],0),MATCH("SUREG",ProjTab[#Headers],0))=0,"",INDEX(ProjTab[#Data],MATCH(campoTab[[#This Row],[*PROJETO]],ProjTab[],0),MATCH("SUREG",ProjTab[#Headers],0))),"")</f>
        <v/>
      </c>
      <c r="E34" s="181"/>
      <c r="F34" s="182" t="str">
        <f>IFERROR(VLOOKUP(campoTab[[#This Row],[*Sigla Geólogo]],nomeGeoTab[#Data],MATCH("Nome",nomeGeoTab[#Headers],0),0),"")</f>
        <v/>
      </c>
      <c r="G34" s="181"/>
      <c r="H34" s="183"/>
      <c r="I34" s="182" t="str">
        <f>IFERROR(IF(INDEX(ProjTab[#Data],MATCH(campoTab[[#This Row],[*PROJETO]],ProjTab[],0),MATCH("DATUM",ProjTab[#Headers],0))=0,"",INDEX(ProjTab[#Data],MATCH(campoTab[[#This Row],[*PROJETO]],ProjTab[],0),MATCH("DATUM",ProjTab[#Headers],0))),"")</f>
        <v/>
      </c>
      <c r="J34" s="182" t="str">
        <f>IFERROR(IF(INDEX(coosisTab[#Data],MATCH(campoTab[[#This Row],[*PROJETO]],ProjTab[],0),MATCH("Metodo de Geoposicionamento",coosisTab[#Headers],0))=0,"",INDEX(coosisTab[#Data],MATCH(campoTab[[#This Row],[*PROJETO]],ProjTab[],0),MATCH("Metodo de Geoposicionamento",coosisTab[#Headers],0))),"")</f>
        <v/>
      </c>
      <c r="K34" s="184" t="str">
        <f>IFERROR(IF(INDEX(coosisTab[#Data],MATCH(campoTab[[#This Row],[*PROJETO]],ProjTab[],0),MATCH("Erro associado",coosisTab[#Headers],0))=0,"",INDEX(coosisTab[#Data],MATCH(campoTab[[#This Row],[*PROJETO]],ProjTab[],0),MATCH("Erro associado",coosisTab[#Headers],0))),"")</f>
        <v/>
      </c>
      <c r="L34" s="185"/>
      <c r="M34" s="185"/>
      <c r="O34" s="187"/>
      <c r="P34" s="181" t="str">
        <f>IFERROR(FindBaseCart(campoTab[[#This Row],[*Latitude]],campoTab[[#This Row],[*Longitude]],campoTab[[#This Row],[ESCALA]]),"")</f>
        <v/>
      </c>
      <c r="Q34" s="185" t="str">
        <f>""</f>
        <v/>
      </c>
      <c r="R34" s="182" t="str">
        <f>IFERROR(VLOOKUP(campoTab[[#This Row],[*Municipio]],municipiosTab[#Data],MATCH("UF",municipiosTab[#Headers],0),0),"")</f>
        <v/>
      </c>
      <c r="S34" s="188"/>
      <c r="T34" s="181"/>
      <c r="U34" s="181"/>
      <c r="V34" s="181"/>
      <c r="W34" s="182" t="str">
        <f>IFERROR(IF(VLOOKUP(campoTab[[#This Row],[Numero de campo]],LitoTab[#Data],MATCH("*Litologia",LitoTab[#Headers],0),0)=0,"",VLOOKUP(campoTab[[#This Row],[Numero de campo]],LitoTab[#Data],MATCH("*Litologia",LitoTab[#Headers],0),0)),"")</f>
        <v/>
      </c>
      <c r="X34" s="182" t="str">
        <f t="array" ref="X3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IFERROR(IF(VLOOKUP(campoTab[[#This Row],[Numero de campo]],LitoTab[#Data],MATCH("*% da Rocha",LitoTab[#Headers],0),0)="","",VLOOKUP(campoTab[[#This Row],[Numero de campo]],LitoTab[#Data],MATCH("*% da Rocha",LitoTab[#Headers],0),0)),"")</f>
        <v/>
      </c>
      <c r="Z34" s="182" t="str">
        <f>IFERROR(IF(VLOOKUP(campoTab[[#This Row],[Numero de campo]],LitoTab[#Data],MATCH("Grau de Intemperismo",LitoTab[#Headers],0),0)="","",VLOOKUP(campoTab[[#This Row],[Numero de campo]],LitoTab[#Data],MATCH("Grau de Intemperismo",LitoTab[#Headers],0),0)),"")</f>
        <v/>
      </c>
      <c r="AA34" s="182" t="str">
        <f>IFERROR(IF(VLOOKUP(campoTab[[#This Row],[Numero de campo]],LitoTab[#Data],MATCH("Índice de Cor",LitoTab[#Headers],0),0)="","",VLOOKUP(campoTab[[#This Row],[Numero de campo]],LitoTab[#Data],MATCH("Índice de Cor",LitoTab[#Headers],0),0)),"")</f>
        <v/>
      </c>
      <c r="AB34" s="182" t="str">
        <f>IFERROR(IF(VLOOKUP(campoTab[[#This Row],[Numero de campo]],LitoTab[#Data],MATCH("*Classe Litotipo",LitoTab[#Headers],0),0)="","",VLOOKUP(campoTab[[#This Row],[Numero de campo]],LitoTab[#Data],MATCH("*Classe Litotipo",LitoTab[#Headers],0),0)),"")</f>
        <v/>
      </c>
      <c r="AC34" s="182" t="str">
        <f>IFERROR(VLOOKUP(campoTab[[#This Row],[Classe litotipo principal]],classlitoTab[#Data],2),"")</f>
        <v/>
      </c>
      <c r="AD34" s="182" t="str">
        <f>IFERROR(IF(VLOOKUP(campoTab[[#This Row],[Numero de campo]],LitoTab[#Data],MATCH("Textura 1",LitoTab[#Headers],0),0)="","",VLOOKUP(campoTab[[#This Row],[Numero de campo]],LitoTab[#Data],MATCH("Textura 1",LitoTab[#Headers],0),0)),"")</f>
        <v/>
      </c>
      <c r="AE34" s="182" t="str">
        <f>IFERROR(IF(VLOOKUP(campoTab[[#This Row],[Numero de campo]],LitoTab[#Data],MATCH("Granulação",LitoTab[#Headers],0),0)="","",VLOOKUP(campoTab[[#This Row],[Numero de campo]],LitoTab[#Data],MATCH("Granulação",LitoTab[#Headers],0),0)),"")</f>
        <v/>
      </c>
      <c r="AF34" s="182" t="str">
        <f>IFERROR(IF(VLOOKUP(campoTab[[#This Row],[Numero de campo]],estrutTab[#Data],MATCH("*Tipo Estrutura",estrutTab[#Headers],0),0)=0,"",VLOOKUP(campoTab[[#This Row],[Numero de campo]],estrutTab[#Data],MATCH("*Tipo Estrutura",estrutTab[#Headers],0),0)),"")</f>
        <v/>
      </c>
      <c r="AG34" s="182" t="str">
        <f>IFERROR(IF(VLOOKUP(campoTab[[#This Row],[Numero de campo]],estrutTab[#Data],MATCH("Direção de Mergulho",estrutTab[#Headers],0),0)=0,"",VLOOKUP(campoTab[[#This Row],[Numero de campo]],estrutTab[#Data],MATCH("Direção de Mergulho",estrutTab[#Headers],0),0)),"")</f>
        <v/>
      </c>
      <c r="AH34" s="182" t="str">
        <f>IFERROR(IF(VLOOKUP(campoTab[[#This Row],[Numero de campo]],estrutTab[#Data],MATCH("Mergulho",estrutTab[#Headers],0),0)=0,"",VLOOKUP(campoTab[[#This Row],[Numero de campo]],estrutTab[#Data],MATCH("Mergulho",estrutTab[#Headers],0),0)),"")</f>
        <v/>
      </c>
      <c r="AI34" s="182" t="str">
        <f>IFERROR(IF(VLOOKUP(campoTab[[#This Row],[Numero de campo]],LitoTab[#Data],MATCH("Unidade Estratigrafica",LitoTab[#Headers],0),0)=0,"",VLOOKUP(campoTab[[#This Row],[Numero de campo]],LitoTab[#Data],MATCH("Unidade Estratigrafica",LitoTab[#Headers],0),0)),"")</f>
        <v/>
      </c>
      <c r="AJ34" s="189" t="str">
        <f>IFERROR(IF(VLOOKUP(campoTab[[#This Row],[Numero de campo]],LitoTab[#Data],MATCH("Codigo Estratigrafico",LitoTab[#Headers],0),0)=0,"",VLOOKUP(campoTab[[#This Row],[Numero de campo]],LitoTab[#Data],MATCH("Codigo Estratigrafico",LitoTab[#Headers],0),0)),"")</f>
        <v/>
      </c>
      <c r="AK34" s="182" t="str">
        <f t="array" ref="AK3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ref="AL3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ref="AM3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ref="AN3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ref="AO3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ref="AP3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ref="AQ3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IF(campoTab[[#This Row],[Numero de campo]]="","",COUNTIF(ncampoA,campoTab[[#This Row],[Numero de campo]]))</f>
        <v/>
      </c>
      <c r="AT34" s="192" t="str">
        <f>IFERROR(IF(campoTab[[#This Row],[Numero de campo]]="","",HYPERLINK("#'Litologia'!A"&amp;MATCH(campoTab[[#This Row],[Numero de campo]],LitoTab[*NUMERO DE CAMPO],0)+1,"Litologia")),"")</f>
        <v/>
      </c>
      <c r="AU34" s="192" t="str">
        <f>IFERROR(IF(campoTab[[#This Row],[Numero de campo]]="","",HYPERLINK("#'Amostras'!A"&amp;MATCH(campoTab[[#This Row],[Numero de campo]],amostrasTab[*NUMERO DE CAMPO],0)+1,"Amostras")),"")</f>
        <v/>
      </c>
      <c r="AV34" s="192" t="str">
        <f>IFERROR(IF(campoTab[[#This Row],[Numero de campo]]="","",HYPERLINK("#'Estrutural'!A"&amp;MATCH(campoTab[[#This Row],[Numero de campo]],estrutTab[*NUMERO DE CAMPO],0)+1,"Estrutural")),"")</f>
        <v/>
      </c>
      <c r="AW34" s="192" t="str">
        <f>IFERROR(IF(campoTab[[#This Row],[Numero de campo]]="","",HYPERLINK("#'Econômica'!A"&amp;MATCH(campoTab[[#This Row],[Numero de campo]],ecoTab[*NUMERO DE CAMPO],0)+1,"Econômica")),"")</f>
        <v/>
      </c>
      <c r="AX34" s="193" t="str">
        <f>IF(campoTab[[#This Row],[Numero de campo]]="","",IF(FileExist(HYPERLINK("Fotos\"&amp;campoTab[[#This Row],[Numero de campo]]&amp;"_AF.jpg")),HYPERLINK("Fotos\"&amp;campoTab[[#This Row],[Numero de campo]]&amp;"_AF.jpg"),""))</f>
        <v/>
      </c>
      <c r="AY34" s="181"/>
    </row>
    <row r="35" spans="1:51" ht="15" customHeight="1" x14ac:dyDescent="0.25">
      <c r="A35" s="180" t="str">
        <f>IF(campoTab[[#This Row],[*PROJETO]]="","",IF(campoTab[[#This Row],[*Sigla Geólogo]]="","",IF(campoTab[[#This Row],[*Nº Ponto]]="","",CONCATENATE(campoTab[[#This Row],[C.C.]],"-",campoTab[[#This Row],[*Sigla Geólogo]],"-",TEXT(campoTab[[#This Row],[*Nº Ponto]],"0000")))))</f>
        <v/>
      </c>
      <c r="B35" s="194"/>
      <c r="C35" s="182" t="str">
        <f>IFERROR(VLOOKUP(campoTab[[#This Row],[*PROJETO]],ProjTab[#Data],MATCH("Centro de custo",ProjTab[#Headers],0),0),"")</f>
        <v/>
      </c>
      <c r="D35" s="182" t="str">
        <f>IFERROR(IF(INDEX(ProjTab[#Data],MATCH(campoTab[[#This Row],[*PROJETO]],ProjTab[],0),MATCH("SUREG",ProjTab[#Headers],0))=0,"",INDEX(ProjTab[#Data],MATCH(campoTab[[#This Row],[*PROJETO]],ProjTab[],0),MATCH("SUREG",ProjTab[#Headers],0))),"")</f>
        <v/>
      </c>
      <c r="E35" s="181"/>
      <c r="F35" s="182" t="str">
        <f>IFERROR(VLOOKUP(campoTab[[#This Row],[*Sigla Geólogo]],nomeGeoTab[#Data],MATCH("Nome",nomeGeoTab[#Headers],0),0),"")</f>
        <v/>
      </c>
      <c r="G35" s="181"/>
      <c r="H35" s="183"/>
      <c r="I35" s="182" t="str">
        <f>IFERROR(IF(INDEX(ProjTab[#Data],MATCH(campoTab[[#This Row],[*PROJETO]],ProjTab[],0),MATCH("DATUM",ProjTab[#Headers],0))=0,"",INDEX(ProjTab[#Data],MATCH(campoTab[[#This Row],[*PROJETO]],ProjTab[],0),MATCH("DATUM",ProjTab[#Headers],0))),"")</f>
        <v/>
      </c>
      <c r="J35" s="182" t="str">
        <f>IFERROR(IF(INDEX(coosisTab[#Data],MATCH(campoTab[[#This Row],[*PROJETO]],ProjTab[],0),MATCH("Metodo de Geoposicionamento",coosisTab[#Headers],0))=0,"",INDEX(coosisTab[#Data],MATCH(campoTab[[#This Row],[*PROJETO]],ProjTab[],0),MATCH("Metodo de Geoposicionamento",coosisTab[#Headers],0))),"")</f>
        <v/>
      </c>
      <c r="K35" s="184" t="str">
        <f>IFERROR(IF(INDEX(coosisTab[#Data],MATCH(campoTab[[#This Row],[*PROJETO]],ProjTab[],0),MATCH("Erro associado",coosisTab[#Headers],0))=0,"",INDEX(coosisTab[#Data],MATCH(campoTab[[#This Row],[*PROJETO]],ProjTab[],0),MATCH("Erro associado",coosisTab[#Headers],0))),"")</f>
        <v/>
      </c>
      <c r="L35" s="185"/>
      <c r="M35" s="185"/>
      <c r="O35" s="187"/>
      <c r="P35" s="181" t="str">
        <f>IFERROR(FindBaseCart(campoTab[[#This Row],[*Latitude]],campoTab[[#This Row],[*Longitude]],campoTab[[#This Row],[ESCALA]]),"")</f>
        <v/>
      </c>
      <c r="Q35" s="185" t="str">
        <f>""</f>
        <v/>
      </c>
      <c r="R35" s="182" t="str">
        <f>IFERROR(VLOOKUP(campoTab[[#This Row],[*Municipio]],municipiosTab[#Data],MATCH("UF",municipiosTab[#Headers],0),0),"")</f>
        <v/>
      </c>
      <c r="S35" s="188"/>
      <c r="T35" s="181"/>
      <c r="U35" s="181"/>
      <c r="V35" s="181"/>
      <c r="W35" s="182" t="str">
        <f>IFERROR(IF(VLOOKUP(campoTab[[#This Row],[Numero de campo]],LitoTab[#Data],MATCH("*Litologia",LitoTab[#Headers],0),0)=0,"",VLOOKUP(campoTab[[#This Row],[Numero de campo]],LitoTab[#Data],MATCH("*Litologia",LitoTab[#Headers],0),0)),"")</f>
        <v/>
      </c>
      <c r="X35" s="182" t="str">
        <f t="array" ref="X3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IFERROR(IF(VLOOKUP(campoTab[[#This Row],[Numero de campo]],LitoTab[#Data],MATCH("*% da Rocha",LitoTab[#Headers],0),0)="","",VLOOKUP(campoTab[[#This Row],[Numero de campo]],LitoTab[#Data],MATCH("*% da Rocha",LitoTab[#Headers],0),0)),"")</f>
        <v/>
      </c>
      <c r="Z35" s="182" t="str">
        <f>IFERROR(IF(VLOOKUP(campoTab[[#This Row],[Numero de campo]],LitoTab[#Data],MATCH("Grau de Intemperismo",LitoTab[#Headers],0),0)="","",VLOOKUP(campoTab[[#This Row],[Numero de campo]],LitoTab[#Data],MATCH("Grau de Intemperismo",LitoTab[#Headers],0),0)),"")</f>
        <v/>
      </c>
      <c r="AA35" s="182" t="str">
        <f>IFERROR(IF(VLOOKUP(campoTab[[#This Row],[Numero de campo]],LitoTab[#Data],MATCH("Índice de Cor",LitoTab[#Headers],0),0)="","",VLOOKUP(campoTab[[#This Row],[Numero de campo]],LitoTab[#Data],MATCH("Índice de Cor",LitoTab[#Headers],0),0)),"")</f>
        <v/>
      </c>
      <c r="AB35" s="182" t="str">
        <f>IFERROR(IF(VLOOKUP(campoTab[[#This Row],[Numero de campo]],LitoTab[#Data],MATCH("*Classe Litotipo",LitoTab[#Headers],0),0)="","",VLOOKUP(campoTab[[#This Row],[Numero de campo]],LitoTab[#Data],MATCH("*Classe Litotipo",LitoTab[#Headers],0),0)),"")</f>
        <v/>
      </c>
      <c r="AC35" s="182" t="str">
        <f>IFERROR(VLOOKUP(campoTab[[#This Row],[Classe litotipo principal]],classlitoTab[#Data],2),"")</f>
        <v/>
      </c>
      <c r="AD35" s="182" t="str">
        <f>IFERROR(IF(VLOOKUP(campoTab[[#This Row],[Numero de campo]],LitoTab[#Data],MATCH("Textura 1",LitoTab[#Headers],0),0)="","",VLOOKUP(campoTab[[#This Row],[Numero de campo]],LitoTab[#Data],MATCH("Textura 1",LitoTab[#Headers],0),0)),"")</f>
        <v/>
      </c>
      <c r="AE35" s="182" t="str">
        <f>IFERROR(IF(VLOOKUP(campoTab[[#This Row],[Numero de campo]],LitoTab[#Data],MATCH("Granulação",LitoTab[#Headers],0),0)="","",VLOOKUP(campoTab[[#This Row],[Numero de campo]],LitoTab[#Data],MATCH("Granulação",LitoTab[#Headers],0),0)),"")</f>
        <v/>
      </c>
      <c r="AF35" s="182" t="str">
        <f>IFERROR(IF(VLOOKUP(campoTab[[#This Row],[Numero de campo]],estrutTab[#Data],MATCH("*Tipo Estrutura",estrutTab[#Headers],0),0)=0,"",VLOOKUP(campoTab[[#This Row],[Numero de campo]],estrutTab[#Data],MATCH("*Tipo Estrutura",estrutTab[#Headers],0),0)),"")</f>
        <v/>
      </c>
      <c r="AG35" s="182" t="str">
        <f>IFERROR(IF(VLOOKUP(campoTab[[#This Row],[Numero de campo]],estrutTab[#Data],MATCH("Direção de Mergulho",estrutTab[#Headers],0),0)=0,"",VLOOKUP(campoTab[[#This Row],[Numero de campo]],estrutTab[#Data],MATCH("Direção de Mergulho",estrutTab[#Headers],0),0)),"")</f>
        <v/>
      </c>
      <c r="AH35" s="182" t="str">
        <f>IFERROR(IF(VLOOKUP(campoTab[[#This Row],[Numero de campo]],estrutTab[#Data],MATCH("Mergulho",estrutTab[#Headers],0),0)=0,"",VLOOKUP(campoTab[[#This Row],[Numero de campo]],estrutTab[#Data],MATCH("Mergulho",estrutTab[#Headers],0),0)),"")</f>
        <v/>
      </c>
      <c r="AI35" s="182" t="str">
        <f>IFERROR(IF(VLOOKUP(campoTab[[#This Row],[Numero de campo]],LitoTab[#Data],MATCH("Unidade Estratigrafica",LitoTab[#Headers],0),0)=0,"",VLOOKUP(campoTab[[#This Row],[Numero de campo]],LitoTab[#Data],MATCH("Unidade Estratigrafica",LitoTab[#Headers],0),0)),"")</f>
        <v/>
      </c>
      <c r="AJ35" s="189" t="str">
        <f>IFERROR(IF(VLOOKUP(campoTab[[#This Row],[Numero de campo]],LitoTab[#Data],MATCH("Codigo Estratigrafico",LitoTab[#Headers],0),0)=0,"",VLOOKUP(campoTab[[#This Row],[Numero de campo]],LitoTab[#Data],MATCH("Codigo Estratigrafico",LitoTab[#Headers],0),0)),"")</f>
        <v/>
      </c>
      <c r="AK35" s="182" t="str">
        <f t="array" ref="AK3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ref="AL3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ref="AM3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ref="AN3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ref="AO3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ref="AP3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ref="AQ3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IF(campoTab[[#This Row],[Numero de campo]]="","",COUNTIF(ncampoA,campoTab[[#This Row],[Numero de campo]]))</f>
        <v/>
      </c>
      <c r="AT35" s="192" t="str">
        <f>IFERROR(IF(campoTab[[#This Row],[Numero de campo]]="","",HYPERLINK("#'Litologia'!A"&amp;MATCH(campoTab[[#This Row],[Numero de campo]],LitoTab[*NUMERO DE CAMPO],0)+1,"Litologia")),"")</f>
        <v/>
      </c>
      <c r="AU35" s="192" t="str">
        <f>IFERROR(IF(campoTab[[#This Row],[Numero de campo]]="","",HYPERLINK("#'Amostras'!A"&amp;MATCH(campoTab[[#This Row],[Numero de campo]],amostrasTab[*NUMERO DE CAMPO],0)+1,"Amostras")),"")</f>
        <v/>
      </c>
      <c r="AV35" s="192" t="str">
        <f>IFERROR(IF(campoTab[[#This Row],[Numero de campo]]="","",HYPERLINK("#'Estrutural'!A"&amp;MATCH(campoTab[[#This Row],[Numero de campo]],estrutTab[*NUMERO DE CAMPO],0)+1,"Estrutural")),"")</f>
        <v/>
      </c>
      <c r="AW35" s="192" t="str">
        <f>IFERROR(IF(campoTab[[#This Row],[Numero de campo]]="","",HYPERLINK("#'Econômica'!A"&amp;MATCH(campoTab[[#This Row],[Numero de campo]],ecoTab[*NUMERO DE CAMPO],0)+1,"Econômica")),"")</f>
        <v/>
      </c>
      <c r="AX35" s="193" t="str">
        <f>IF(campoTab[[#This Row],[Numero de campo]]="","",IF(FileExist(HYPERLINK("Fotos\"&amp;campoTab[[#This Row],[Numero de campo]]&amp;"_AF.jpg")),HYPERLINK("Fotos\"&amp;campoTab[[#This Row],[Numero de campo]]&amp;"_AF.jpg"),""))</f>
        <v/>
      </c>
      <c r="AY35" s="181"/>
    </row>
    <row r="36" spans="1:51" ht="15" customHeight="1" x14ac:dyDescent="0.25">
      <c r="A36" s="180" t="str">
        <f>IF(campoTab[[#This Row],[*PROJETO]]="","",IF(campoTab[[#This Row],[*Sigla Geólogo]]="","",IF(campoTab[[#This Row],[*Nº Ponto]]="","",CONCATENATE(campoTab[[#This Row],[C.C.]],"-",campoTab[[#This Row],[*Sigla Geólogo]],"-",TEXT(campoTab[[#This Row],[*Nº Ponto]],"0000")))))</f>
        <v/>
      </c>
      <c r="B36" s="194"/>
      <c r="C36" s="182" t="str">
        <f>IFERROR(VLOOKUP(campoTab[[#This Row],[*PROJETO]],ProjTab[#Data],MATCH("Centro de custo",ProjTab[#Headers],0),0),"")</f>
        <v/>
      </c>
      <c r="D36" s="182" t="str">
        <f>IFERROR(IF(INDEX(ProjTab[#Data],MATCH(campoTab[[#This Row],[*PROJETO]],ProjTab[],0),MATCH("SUREG",ProjTab[#Headers],0))=0,"",INDEX(ProjTab[#Data],MATCH(campoTab[[#This Row],[*PROJETO]],ProjTab[],0),MATCH("SUREG",ProjTab[#Headers],0))),"")</f>
        <v/>
      </c>
      <c r="E36" s="181"/>
      <c r="F36" s="182" t="str">
        <f>IFERROR(VLOOKUP(campoTab[[#This Row],[*Sigla Geólogo]],nomeGeoTab[#Data],MATCH("Nome",nomeGeoTab[#Headers],0),0),"")</f>
        <v/>
      </c>
      <c r="G36" s="181"/>
      <c r="H36" s="183"/>
      <c r="I36" s="182" t="str">
        <f>IFERROR(IF(INDEX(ProjTab[#Data],MATCH(campoTab[[#This Row],[*PROJETO]],ProjTab[],0),MATCH("DATUM",ProjTab[#Headers],0))=0,"",INDEX(ProjTab[#Data],MATCH(campoTab[[#This Row],[*PROJETO]],ProjTab[],0),MATCH("DATUM",ProjTab[#Headers],0))),"")</f>
        <v/>
      </c>
      <c r="J36" s="182" t="str">
        <f>IFERROR(IF(INDEX(coosisTab[#Data],MATCH(campoTab[[#This Row],[*PROJETO]],ProjTab[],0),MATCH("Metodo de Geoposicionamento",coosisTab[#Headers],0))=0,"",INDEX(coosisTab[#Data],MATCH(campoTab[[#This Row],[*PROJETO]],ProjTab[],0),MATCH("Metodo de Geoposicionamento",coosisTab[#Headers],0))),"")</f>
        <v/>
      </c>
      <c r="K36" s="184" t="str">
        <f>IFERROR(IF(INDEX(coosisTab[#Data],MATCH(campoTab[[#This Row],[*PROJETO]],ProjTab[],0),MATCH("Erro associado",coosisTab[#Headers],0))=0,"",INDEX(coosisTab[#Data],MATCH(campoTab[[#This Row],[*PROJETO]],ProjTab[],0),MATCH("Erro associado",coosisTab[#Headers],0))),"")</f>
        <v/>
      </c>
      <c r="L36" s="185"/>
      <c r="M36" s="185"/>
      <c r="O36" s="187"/>
      <c r="P36" s="181" t="str">
        <f>IFERROR(FindBaseCart(campoTab[[#This Row],[*Latitude]],campoTab[[#This Row],[*Longitude]],campoTab[[#This Row],[ESCALA]]),"")</f>
        <v/>
      </c>
      <c r="Q36" s="185" t="str">
        <f>""</f>
        <v/>
      </c>
      <c r="R36" s="182" t="str">
        <f>IFERROR(VLOOKUP(campoTab[[#This Row],[*Municipio]],municipiosTab[#Data],MATCH("UF",municipiosTab[#Headers],0),0),"")</f>
        <v/>
      </c>
      <c r="S36" s="188"/>
      <c r="T36" s="181"/>
      <c r="U36" s="181"/>
      <c r="V36" s="181"/>
      <c r="W36" s="182" t="str">
        <f>IFERROR(IF(VLOOKUP(campoTab[[#This Row],[Numero de campo]],LitoTab[#Data],MATCH("*Litologia",LitoTab[#Headers],0),0)=0,"",VLOOKUP(campoTab[[#This Row],[Numero de campo]],LitoTab[#Data],MATCH("*Litologia",LitoTab[#Headers],0),0)),"")</f>
        <v/>
      </c>
      <c r="X36" s="182" t="str">
        <f t="array" ref="X3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IFERROR(IF(VLOOKUP(campoTab[[#This Row],[Numero de campo]],LitoTab[#Data],MATCH("*% da Rocha",LitoTab[#Headers],0),0)="","",VLOOKUP(campoTab[[#This Row],[Numero de campo]],LitoTab[#Data],MATCH("*% da Rocha",LitoTab[#Headers],0),0)),"")</f>
        <v/>
      </c>
      <c r="Z36" s="182" t="str">
        <f>IFERROR(IF(VLOOKUP(campoTab[[#This Row],[Numero de campo]],LitoTab[#Data],MATCH("Grau de Intemperismo",LitoTab[#Headers],0),0)="","",VLOOKUP(campoTab[[#This Row],[Numero de campo]],LitoTab[#Data],MATCH("Grau de Intemperismo",LitoTab[#Headers],0),0)),"")</f>
        <v/>
      </c>
      <c r="AA36" s="182" t="str">
        <f>IFERROR(IF(VLOOKUP(campoTab[[#This Row],[Numero de campo]],LitoTab[#Data],MATCH("Índice de Cor",LitoTab[#Headers],0),0)="","",VLOOKUP(campoTab[[#This Row],[Numero de campo]],LitoTab[#Data],MATCH("Índice de Cor",LitoTab[#Headers],0),0)),"")</f>
        <v/>
      </c>
      <c r="AB36" s="182" t="str">
        <f>IFERROR(IF(VLOOKUP(campoTab[[#This Row],[Numero de campo]],LitoTab[#Data],MATCH("*Classe Litotipo",LitoTab[#Headers],0),0)="","",VLOOKUP(campoTab[[#This Row],[Numero de campo]],LitoTab[#Data],MATCH("*Classe Litotipo",LitoTab[#Headers],0),0)),"")</f>
        <v/>
      </c>
      <c r="AC36" s="182" t="str">
        <f>IFERROR(VLOOKUP(campoTab[[#This Row],[Classe litotipo principal]],classlitoTab[#Data],2),"")</f>
        <v/>
      </c>
      <c r="AD36" s="182" t="str">
        <f>IFERROR(IF(VLOOKUP(campoTab[[#This Row],[Numero de campo]],LitoTab[#Data],MATCH("Textura 1",LitoTab[#Headers],0),0)="","",VLOOKUP(campoTab[[#This Row],[Numero de campo]],LitoTab[#Data],MATCH("Textura 1",LitoTab[#Headers],0),0)),"")</f>
        <v/>
      </c>
      <c r="AE36" s="182" t="str">
        <f>IFERROR(IF(VLOOKUP(campoTab[[#This Row],[Numero de campo]],LitoTab[#Data],MATCH("Granulação",LitoTab[#Headers],0),0)="","",VLOOKUP(campoTab[[#This Row],[Numero de campo]],LitoTab[#Data],MATCH("Granulação",LitoTab[#Headers],0),0)),"")</f>
        <v/>
      </c>
      <c r="AF36" s="182" t="str">
        <f>IFERROR(IF(VLOOKUP(campoTab[[#This Row],[Numero de campo]],estrutTab[#Data],MATCH("*Tipo Estrutura",estrutTab[#Headers],0),0)=0,"",VLOOKUP(campoTab[[#This Row],[Numero de campo]],estrutTab[#Data],MATCH("*Tipo Estrutura",estrutTab[#Headers],0),0)),"")</f>
        <v/>
      </c>
      <c r="AG36" s="182" t="str">
        <f>IFERROR(IF(VLOOKUP(campoTab[[#This Row],[Numero de campo]],estrutTab[#Data],MATCH("Direção de Mergulho",estrutTab[#Headers],0),0)=0,"",VLOOKUP(campoTab[[#This Row],[Numero de campo]],estrutTab[#Data],MATCH("Direção de Mergulho",estrutTab[#Headers],0),0)),"")</f>
        <v/>
      </c>
      <c r="AH36" s="182" t="str">
        <f>IFERROR(IF(VLOOKUP(campoTab[[#This Row],[Numero de campo]],estrutTab[#Data],MATCH("Mergulho",estrutTab[#Headers],0),0)=0,"",VLOOKUP(campoTab[[#This Row],[Numero de campo]],estrutTab[#Data],MATCH("Mergulho",estrutTab[#Headers],0),0)),"")</f>
        <v/>
      </c>
      <c r="AI36" s="182" t="str">
        <f>IFERROR(IF(VLOOKUP(campoTab[[#This Row],[Numero de campo]],LitoTab[#Data],MATCH("Unidade Estratigrafica",LitoTab[#Headers],0),0)=0,"",VLOOKUP(campoTab[[#This Row],[Numero de campo]],LitoTab[#Data],MATCH("Unidade Estratigrafica",LitoTab[#Headers],0),0)),"")</f>
        <v/>
      </c>
      <c r="AJ36" s="189" t="str">
        <f>IFERROR(IF(VLOOKUP(campoTab[[#This Row],[Numero de campo]],LitoTab[#Data],MATCH("Codigo Estratigrafico",LitoTab[#Headers],0),0)=0,"",VLOOKUP(campoTab[[#This Row],[Numero de campo]],LitoTab[#Data],MATCH("Codigo Estratigrafico",LitoTab[#Headers],0),0)),"")</f>
        <v/>
      </c>
      <c r="AK36" s="182" t="str">
        <f t="array" ref="AK3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ref="AL3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ref="AM3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ref="AN3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ref="AO3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ref="AP3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ref="AQ3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IF(campoTab[[#This Row],[Numero de campo]]="","",COUNTIF(ncampoA,campoTab[[#This Row],[Numero de campo]]))</f>
        <v/>
      </c>
      <c r="AT36" s="192" t="str">
        <f>IFERROR(IF(campoTab[[#This Row],[Numero de campo]]="","",HYPERLINK("#'Litologia'!A"&amp;MATCH(campoTab[[#This Row],[Numero de campo]],LitoTab[*NUMERO DE CAMPO],0)+1,"Litologia")),"")</f>
        <v/>
      </c>
      <c r="AU36" s="192" t="str">
        <f>IFERROR(IF(campoTab[[#This Row],[Numero de campo]]="","",HYPERLINK("#'Amostras'!A"&amp;MATCH(campoTab[[#This Row],[Numero de campo]],amostrasTab[*NUMERO DE CAMPO],0)+1,"Amostras")),"")</f>
        <v/>
      </c>
      <c r="AV36" s="192" t="str">
        <f>IFERROR(IF(campoTab[[#This Row],[Numero de campo]]="","",HYPERLINK("#'Estrutural'!A"&amp;MATCH(campoTab[[#This Row],[Numero de campo]],estrutTab[*NUMERO DE CAMPO],0)+1,"Estrutural")),"")</f>
        <v/>
      </c>
      <c r="AW36" s="192" t="str">
        <f>IFERROR(IF(campoTab[[#This Row],[Numero de campo]]="","",HYPERLINK("#'Econômica'!A"&amp;MATCH(campoTab[[#This Row],[Numero de campo]],ecoTab[*NUMERO DE CAMPO],0)+1,"Econômica")),"")</f>
        <v/>
      </c>
      <c r="AX36" s="193" t="str">
        <f>IF(campoTab[[#This Row],[Numero de campo]]="","",IF(FileExist(HYPERLINK("Fotos\"&amp;campoTab[[#This Row],[Numero de campo]]&amp;"_AF.jpg")),HYPERLINK("Fotos\"&amp;campoTab[[#This Row],[Numero de campo]]&amp;"_AF.jpg"),""))</f>
        <v/>
      </c>
      <c r="AY36" s="181"/>
    </row>
    <row r="37" spans="1:51" ht="15" customHeight="1" x14ac:dyDescent="0.25">
      <c r="A37" s="180" t="str">
        <f>IF(campoTab[[#This Row],[*PROJETO]]="","",IF(campoTab[[#This Row],[*Sigla Geólogo]]="","",IF(campoTab[[#This Row],[*Nº Ponto]]="","",CONCATENATE(campoTab[[#This Row],[C.C.]],"-",campoTab[[#This Row],[*Sigla Geólogo]],"-",TEXT(campoTab[[#This Row],[*Nº Ponto]],"0000")))))</f>
        <v/>
      </c>
      <c r="B37" s="194"/>
      <c r="C37" s="182" t="str">
        <f>IFERROR(VLOOKUP(campoTab[[#This Row],[*PROJETO]],ProjTab[#Data],MATCH("Centro de custo",ProjTab[#Headers],0),0),"")</f>
        <v/>
      </c>
      <c r="D37" s="182" t="str">
        <f>IFERROR(IF(INDEX(ProjTab[#Data],MATCH(campoTab[[#This Row],[*PROJETO]],ProjTab[],0),MATCH("SUREG",ProjTab[#Headers],0))=0,"",INDEX(ProjTab[#Data],MATCH(campoTab[[#This Row],[*PROJETO]],ProjTab[],0),MATCH("SUREG",ProjTab[#Headers],0))),"")</f>
        <v/>
      </c>
      <c r="E37" s="181"/>
      <c r="F37" s="182" t="str">
        <f>IFERROR(VLOOKUP(campoTab[[#This Row],[*Sigla Geólogo]],nomeGeoTab[#Data],MATCH("Nome",nomeGeoTab[#Headers],0),0),"")</f>
        <v/>
      </c>
      <c r="G37" s="181"/>
      <c r="H37" s="183"/>
      <c r="I37" s="182" t="str">
        <f>IFERROR(IF(INDEX(ProjTab[#Data],MATCH(campoTab[[#This Row],[*PROJETO]],ProjTab[],0),MATCH("DATUM",ProjTab[#Headers],0))=0,"",INDEX(ProjTab[#Data],MATCH(campoTab[[#This Row],[*PROJETO]],ProjTab[],0),MATCH("DATUM",ProjTab[#Headers],0))),"")</f>
        <v/>
      </c>
      <c r="J37" s="182" t="str">
        <f>IFERROR(IF(INDEX(coosisTab[#Data],MATCH(campoTab[[#This Row],[*PROJETO]],ProjTab[],0),MATCH("Metodo de Geoposicionamento",coosisTab[#Headers],0))=0,"",INDEX(coosisTab[#Data],MATCH(campoTab[[#This Row],[*PROJETO]],ProjTab[],0),MATCH("Metodo de Geoposicionamento",coosisTab[#Headers],0))),"")</f>
        <v/>
      </c>
      <c r="K37" s="184" t="str">
        <f>IFERROR(IF(INDEX(coosisTab[#Data],MATCH(campoTab[[#This Row],[*PROJETO]],ProjTab[],0),MATCH("Erro associado",coosisTab[#Headers],0))=0,"",INDEX(coosisTab[#Data],MATCH(campoTab[[#This Row],[*PROJETO]],ProjTab[],0),MATCH("Erro associado",coosisTab[#Headers],0))),"")</f>
        <v/>
      </c>
      <c r="L37" s="185"/>
      <c r="M37" s="185"/>
      <c r="O37" s="187"/>
      <c r="P37" s="181" t="str">
        <f>IFERROR(FindBaseCart(campoTab[[#This Row],[*Latitude]],campoTab[[#This Row],[*Longitude]],campoTab[[#This Row],[ESCALA]]),"")</f>
        <v/>
      </c>
      <c r="Q37" s="185" t="str">
        <f>""</f>
        <v/>
      </c>
      <c r="R37" s="182" t="str">
        <f>IFERROR(VLOOKUP(campoTab[[#This Row],[*Municipio]],municipiosTab[#Data],MATCH("UF",municipiosTab[#Headers],0),0),"")</f>
        <v/>
      </c>
      <c r="S37" s="188"/>
      <c r="T37" s="181"/>
      <c r="U37" s="181"/>
      <c r="V37" s="181"/>
      <c r="W37" s="182" t="str">
        <f>IFERROR(IF(VLOOKUP(campoTab[[#This Row],[Numero de campo]],LitoTab[#Data],MATCH("*Litologia",LitoTab[#Headers],0),0)=0,"",VLOOKUP(campoTab[[#This Row],[Numero de campo]],LitoTab[#Data],MATCH("*Litologia",LitoTab[#Headers],0),0)),"")</f>
        <v/>
      </c>
      <c r="X37" s="182" t="str">
        <f t="array" ref="X3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IFERROR(IF(VLOOKUP(campoTab[[#This Row],[Numero de campo]],LitoTab[#Data],MATCH("*% da Rocha",LitoTab[#Headers],0),0)="","",VLOOKUP(campoTab[[#This Row],[Numero de campo]],LitoTab[#Data],MATCH("*% da Rocha",LitoTab[#Headers],0),0)),"")</f>
        <v/>
      </c>
      <c r="Z37" s="182" t="str">
        <f>IFERROR(IF(VLOOKUP(campoTab[[#This Row],[Numero de campo]],LitoTab[#Data],MATCH("Grau de Intemperismo",LitoTab[#Headers],0),0)="","",VLOOKUP(campoTab[[#This Row],[Numero de campo]],LitoTab[#Data],MATCH("Grau de Intemperismo",LitoTab[#Headers],0),0)),"")</f>
        <v/>
      </c>
      <c r="AA37" s="182" t="str">
        <f>IFERROR(IF(VLOOKUP(campoTab[[#This Row],[Numero de campo]],LitoTab[#Data],MATCH("Índice de Cor",LitoTab[#Headers],0),0)="","",VLOOKUP(campoTab[[#This Row],[Numero de campo]],LitoTab[#Data],MATCH("Índice de Cor",LitoTab[#Headers],0),0)),"")</f>
        <v/>
      </c>
      <c r="AB37" s="182" t="str">
        <f>IFERROR(IF(VLOOKUP(campoTab[[#This Row],[Numero de campo]],LitoTab[#Data],MATCH("*Classe Litotipo",LitoTab[#Headers],0),0)="","",VLOOKUP(campoTab[[#This Row],[Numero de campo]],LitoTab[#Data],MATCH("*Classe Litotipo",LitoTab[#Headers],0),0)),"")</f>
        <v/>
      </c>
      <c r="AC37" s="182" t="str">
        <f>IFERROR(VLOOKUP(campoTab[[#This Row],[Classe litotipo principal]],classlitoTab[#Data],2),"")</f>
        <v/>
      </c>
      <c r="AD37" s="182" t="str">
        <f>IFERROR(IF(VLOOKUP(campoTab[[#This Row],[Numero de campo]],LitoTab[#Data],MATCH("Textura 1",LitoTab[#Headers],0),0)="","",VLOOKUP(campoTab[[#This Row],[Numero de campo]],LitoTab[#Data],MATCH("Textura 1",LitoTab[#Headers],0),0)),"")</f>
        <v/>
      </c>
      <c r="AE37" s="182" t="str">
        <f>IFERROR(IF(VLOOKUP(campoTab[[#This Row],[Numero de campo]],LitoTab[#Data],MATCH("Granulação",LitoTab[#Headers],0),0)="","",VLOOKUP(campoTab[[#This Row],[Numero de campo]],LitoTab[#Data],MATCH("Granulação",LitoTab[#Headers],0),0)),"")</f>
        <v/>
      </c>
      <c r="AF37" s="182" t="str">
        <f>IFERROR(IF(VLOOKUP(campoTab[[#This Row],[Numero de campo]],estrutTab[#Data],MATCH("*Tipo Estrutura",estrutTab[#Headers],0),0)=0,"",VLOOKUP(campoTab[[#This Row],[Numero de campo]],estrutTab[#Data],MATCH("*Tipo Estrutura",estrutTab[#Headers],0),0)),"")</f>
        <v/>
      </c>
      <c r="AG37" s="182" t="str">
        <f>IFERROR(IF(VLOOKUP(campoTab[[#This Row],[Numero de campo]],estrutTab[#Data],MATCH("Direção de Mergulho",estrutTab[#Headers],0),0)=0,"",VLOOKUP(campoTab[[#This Row],[Numero de campo]],estrutTab[#Data],MATCH("Direção de Mergulho",estrutTab[#Headers],0),0)),"")</f>
        <v/>
      </c>
      <c r="AH37" s="182" t="str">
        <f>IFERROR(IF(VLOOKUP(campoTab[[#This Row],[Numero de campo]],estrutTab[#Data],MATCH("Mergulho",estrutTab[#Headers],0),0)=0,"",VLOOKUP(campoTab[[#This Row],[Numero de campo]],estrutTab[#Data],MATCH("Mergulho",estrutTab[#Headers],0),0)),"")</f>
        <v/>
      </c>
      <c r="AI37" s="182" t="str">
        <f>IFERROR(IF(VLOOKUP(campoTab[[#This Row],[Numero de campo]],LitoTab[#Data],MATCH("Unidade Estratigrafica",LitoTab[#Headers],0),0)=0,"",VLOOKUP(campoTab[[#This Row],[Numero de campo]],LitoTab[#Data],MATCH("Unidade Estratigrafica",LitoTab[#Headers],0),0)),"")</f>
        <v/>
      </c>
      <c r="AJ37" s="189" t="str">
        <f>IFERROR(IF(VLOOKUP(campoTab[[#This Row],[Numero de campo]],LitoTab[#Data],MATCH("Codigo Estratigrafico",LitoTab[#Headers],0),0)=0,"",VLOOKUP(campoTab[[#This Row],[Numero de campo]],LitoTab[#Data],MATCH("Codigo Estratigrafico",LitoTab[#Headers],0),0)),"")</f>
        <v/>
      </c>
      <c r="AK37" s="182" t="str">
        <f t="array" ref="AK3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ref="AL3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ref="AM3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ref="AN3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ref="AO3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ref="AP3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ref="AQ3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IF(campoTab[[#This Row],[Numero de campo]]="","",COUNTIF(ncampoA,campoTab[[#This Row],[Numero de campo]]))</f>
        <v/>
      </c>
      <c r="AT37" s="192" t="str">
        <f>IFERROR(IF(campoTab[[#This Row],[Numero de campo]]="","",HYPERLINK("#'Litologia'!A"&amp;MATCH(campoTab[[#This Row],[Numero de campo]],LitoTab[*NUMERO DE CAMPO],0)+1,"Litologia")),"")</f>
        <v/>
      </c>
      <c r="AU37" s="192" t="str">
        <f>IFERROR(IF(campoTab[[#This Row],[Numero de campo]]="","",HYPERLINK("#'Amostras'!A"&amp;MATCH(campoTab[[#This Row],[Numero de campo]],amostrasTab[*NUMERO DE CAMPO],0)+1,"Amostras")),"")</f>
        <v/>
      </c>
      <c r="AV37" s="192" t="str">
        <f>IFERROR(IF(campoTab[[#This Row],[Numero de campo]]="","",HYPERLINK("#'Estrutural'!A"&amp;MATCH(campoTab[[#This Row],[Numero de campo]],estrutTab[*NUMERO DE CAMPO],0)+1,"Estrutural")),"")</f>
        <v/>
      </c>
      <c r="AW37" s="192" t="str">
        <f>IFERROR(IF(campoTab[[#This Row],[Numero de campo]]="","",HYPERLINK("#'Econômica'!A"&amp;MATCH(campoTab[[#This Row],[Numero de campo]],ecoTab[*NUMERO DE CAMPO],0)+1,"Econômica")),"")</f>
        <v/>
      </c>
      <c r="AX37" s="193" t="str">
        <f>IF(campoTab[[#This Row],[Numero de campo]]="","",IF(FileExist(HYPERLINK("Fotos\"&amp;campoTab[[#This Row],[Numero de campo]]&amp;"_AF.jpg")),HYPERLINK("Fotos\"&amp;campoTab[[#This Row],[Numero de campo]]&amp;"_AF.jpg"),""))</f>
        <v/>
      </c>
      <c r="AY37" s="181"/>
    </row>
    <row r="38" spans="1:51" ht="15" customHeight="1" x14ac:dyDescent="0.25">
      <c r="A38" s="180" t="str">
        <f>IF(campoTab[[#This Row],[*PROJETO]]="","",IF(campoTab[[#This Row],[*Sigla Geólogo]]="","",IF(campoTab[[#This Row],[*Nº Ponto]]="","",CONCATENATE(campoTab[[#This Row],[C.C.]],"-",campoTab[[#This Row],[*Sigla Geólogo]],"-",TEXT(campoTab[[#This Row],[*Nº Ponto]],"0000")))))</f>
        <v/>
      </c>
      <c r="B38" s="194"/>
      <c r="C38" s="182" t="str">
        <f>IFERROR(VLOOKUP(campoTab[[#This Row],[*PROJETO]],ProjTab[#Data],MATCH("Centro de custo",ProjTab[#Headers],0),0),"")</f>
        <v/>
      </c>
      <c r="D38" s="182" t="str">
        <f>IFERROR(IF(INDEX(ProjTab[#Data],MATCH(campoTab[[#This Row],[*PROJETO]],ProjTab[],0),MATCH("SUREG",ProjTab[#Headers],0))=0,"",INDEX(ProjTab[#Data],MATCH(campoTab[[#This Row],[*PROJETO]],ProjTab[],0),MATCH("SUREG",ProjTab[#Headers],0))),"")</f>
        <v/>
      </c>
      <c r="E38" s="181"/>
      <c r="F38" s="182" t="str">
        <f>IFERROR(VLOOKUP(campoTab[[#This Row],[*Sigla Geólogo]],nomeGeoTab[#Data],MATCH("Nome",nomeGeoTab[#Headers],0),0),"")</f>
        <v/>
      </c>
      <c r="G38" s="181"/>
      <c r="H38" s="183"/>
      <c r="I38" s="182" t="str">
        <f>IFERROR(IF(INDEX(ProjTab[#Data],MATCH(campoTab[[#This Row],[*PROJETO]],ProjTab[],0),MATCH("DATUM",ProjTab[#Headers],0))=0,"",INDEX(ProjTab[#Data],MATCH(campoTab[[#This Row],[*PROJETO]],ProjTab[],0),MATCH("DATUM",ProjTab[#Headers],0))),"")</f>
        <v/>
      </c>
      <c r="J38" s="182" t="str">
        <f>IFERROR(IF(INDEX(coosisTab[#Data],MATCH(campoTab[[#This Row],[*PROJETO]],ProjTab[],0),MATCH("Metodo de Geoposicionamento",coosisTab[#Headers],0))=0,"",INDEX(coosisTab[#Data],MATCH(campoTab[[#This Row],[*PROJETO]],ProjTab[],0),MATCH("Metodo de Geoposicionamento",coosisTab[#Headers],0))),"")</f>
        <v/>
      </c>
      <c r="K38" s="184" t="str">
        <f>IFERROR(IF(INDEX(coosisTab[#Data],MATCH(campoTab[[#This Row],[*PROJETO]],ProjTab[],0),MATCH("Erro associado",coosisTab[#Headers],0))=0,"",INDEX(coosisTab[#Data],MATCH(campoTab[[#This Row],[*PROJETO]],ProjTab[],0),MATCH("Erro associado",coosisTab[#Headers],0))),"")</f>
        <v/>
      </c>
      <c r="L38" s="185"/>
      <c r="M38" s="185"/>
      <c r="O38" s="187"/>
      <c r="P38" s="181" t="str">
        <f>IFERROR(FindBaseCart(campoTab[[#This Row],[*Latitude]],campoTab[[#This Row],[*Longitude]],campoTab[[#This Row],[ESCALA]]),"")</f>
        <v/>
      </c>
      <c r="Q38" s="185" t="str">
        <f>""</f>
        <v/>
      </c>
      <c r="R38" s="182" t="str">
        <f>IFERROR(VLOOKUP(campoTab[[#This Row],[*Municipio]],municipiosTab[#Data],MATCH("UF",municipiosTab[#Headers],0),0),"")</f>
        <v/>
      </c>
      <c r="S38" s="188"/>
      <c r="T38" s="181"/>
      <c r="U38" s="181"/>
      <c r="V38" s="181"/>
      <c r="W38" s="182" t="str">
        <f>IFERROR(IF(VLOOKUP(campoTab[[#This Row],[Numero de campo]],LitoTab[#Data],MATCH("*Litologia",LitoTab[#Headers],0),0)=0,"",VLOOKUP(campoTab[[#This Row],[Numero de campo]],LitoTab[#Data],MATCH("*Litologia",LitoTab[#Headers],0),0)),"")</f>
        <v/>
      </c>
      <c r="X38" s="182" t="str">
        <f t="array" ref="X3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IFERROR(IF(VLOOKUP(campoTab[[#This Row],[Numero de campo]],LitoTab[#Data],MATCH("*% da Rocha",LitoTab[#Headers],0),0)="","",VLOOKUP(campoTab[[#This Row],[Numero de campo]],LitoTab[#Data],MATCH("*% da Rocha",LitoTab[#Headers],0),0)),"")</f>
        <v/>
      </c>
      <c r="Z38" s="182" t="str">
        <f>IFERROR(IF(VLOOKUP(campoTab[[#This Row],[Numero de campo]],LitoTab[#Data],MATCH("Grau de Intemperismo",LitoTab[#Headers],0),0)="","",VLOOKUP(campoTab[[#This Row],[Numero de campo]],LitoTab[#Data],MATCH("Grau de Intemperismo",LitoTab[#Headers],0),0)),"")</f>
        <v/>
      </c>
      <c r="AA38" s="182" t="str">
        <f>IFERROR(IF(VLOOKUP(campoTab[[#This Row],[Numero de campo]],LitoTab[#Data],MATCH("Índice de Cor",LitoTab[#Headers],0),0)="","",VLOOKUP(campoTab[[#This Row],[Numero de campo]],LitoTab[#Data],MATCH("Índice de Cor",LitoTab[#Headers],0),0)),"")</f>
        <v/>
      </c>
      <c r="AB38" s="182" t="str">
        <f>IFERROR(IF(VLOOKUP(campoTab[[#This Row],[Numero de campo]],LitoTab[#Data],MATCH("*Classe Litotipo",LitoTab[#Headers],0),0)="","",VLOOKUP(campoTab[[#This Row],[Numero de campo]],LitoTab[#Data],MATCH("*Classe Litotipo",LitoTab[#Headers],0),0)),"")</f>
        <v/>
      </c>
      <c r="AC38" s="182" t="str">
        <f>IFERROR(VLOOKUP(campoTab[[#This Row],[Classe litotipo principal]],classlitoTab[#Data],2),"")</f>
        <v/>
      </c>
      <c r="AD38" s="182" t="str">
        <f>IFERROR(IF(VLOOKUP(campoTab[[#This Row],[Numero de campo]],LitoTab[#Data],MATCH("Textura 1",LitoTab[#Headers],0),0)="","",VLOOKUP(campoTab[[#This Row],[Numero de campo]],LitoTab[#Data],MATCH("Textura 1",LitoTab[#Headers],0),0)),"")</f>
        <v/>
      </c>
      <c r="AE38" s="182" t="str">
        <f>IFERROR(IF(VLOOKUP(campoTab[[#This Row],[Numero de campo]],LitoTab[#Data],MATCH("Granulação",LitoTab[#Headers],0),0)="","",VLOOKUP(campoTab[[#This Row],[Numero de campo]],LitoTab[#Data],MATCH("Granulação",LitoTab[#Headers],0),0)),"")</f>
        <v/>
      </c>
      <c r="AF38" s="182" t="str">
        <f>IFERROR(IF(VLOOKUP(campoTab[[#This Row],[Numero de campo]],estrutTab[#Data],MATCH("*Tipo Estrutura",estrutTab[#Headers],0),0)=0,"",VLOOKUP(campoTab[[#This Row],[Numero de campo]],estrutTab[#Data],MATCH("*Tipo Estrutura",estrutTab[#Headers],0),0)),"")</f>
        <v/>
      </c>
      <c r="AG38" s="182" t="str">
        <f>IFERROR(IF(VLOOKUP(campoTab[[#This Row],[Numero de campo]],estrutTab[#Data],MATCH("Direção de Mergulho",estrutTab[#Headers],0),0)=0,"",VLOOKUP(campoTab[[#This Row],[Numero de campo]],estrutTab[#Data],MATCH("Direção de Mergulho",estrutTab[#Headers],0),0)),"")</f>
        <v/>
      </c>
      <c r="AH38" s="182" t="str">
        <f>IFERROR(IF(VLOOKUP(campoTab[[#This Row],[Numero de campo]],estrutTab[#Data],MATCH("Mergulho",estrutTab[#Headers],0),0)=0,"",VLOOKUP(campoTab[[#This Row],[Numero de campo]],estrutTab[#Data],MATCH("Mergulho",estrutTab[#Headers],0),0)),"")</f>
        <v/>
      </c>
      <c r="AI38" s="182" t="str">
        <f>IFERROR(IF(VLOOKUP(campoTab[[#This Row],[Numero de campo]],LitoTab[#Data],MATCH("Unidade Estratigrafica",LitoTab[#Headers],0),0)=0,"",VLOOKUP(campoTab[[#This Row],[Numero de campo]],LitoTab[#Data],MATCH("Unidade Estratigrafica",LitoTab[#Headers],0),0)),"")</f>
        <v/>
      </c>
      <c r="AJ38" s="189" t="str">
        <f>IFERROR(IF(VLOOKUP(campoTab[[#This Row],[Numero de campo]],LitoTab[#Data],MATCH("Codigo Estratigrafico",LitoTab[#Headers],0),0)=0,"",VLOOKUP(campoTab[[#This Row],[Numero de campo]],LitoTab[#Data],MATCH("Codigo Estratigrafico",LitoTab[#Headers],0),0)),"")</f>
        <v/>
      </c>
      <c r="AK38" s="182" t="str">
        <f t="array" ref="AK3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ref="AL3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ref="AM3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ref="AN3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ref="AO3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ref="AP3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ref="AQ3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IF(campoTab[[#This Row],[Numero de campo]]="","",COUNTIF(ncampoA,campoTab[[#This Row],[Numero de campo]]))</f>
        <v/>
      </c>
      <c r="AT38" s="192" t="str">
        <f>IFERROR(IF(campoTab[[#This Row],[Numero de campo]]="","",HYPERLINK("#'Litologia'!A"&amp;MATCH(campoTab[[#This Row],[Numero de campo]],LitoTab[*NUMERO DE CAMPO],0)+1,"Litologia")),"")</f>
        <v/>
      </c>
      <c r="AU38" s="192" t="str">
        <f>IFERROR(IF(campoTab[[#This Row],[Numero de campo]]="","",HYPERLINK("#'Amostras'!A"&amp;MATCH(campoTab[[#This Row],[Numero de campo]],amostrasTab[*NUMERO DE CAMPO],0)+1,"Amostras")),"")</f>
        <v/>
      </c>
      <c r="AV38" s="192" t="str">
        <f>IFERROR(IF(campoTab[[#This Row],[Numero de campo]]="","",HYPERLINK("#'Estrutural'!A"&amp;MATCH(campoTab[[#This Row],[Numero de campo]],estrutTab[*NUMERO DE CAMPO],0)+1,"Estrutural")),"")</f>
        <v/>
      </c>
      <c r="AW38" s="192" t="str">
        <f>IFERROR(IF(campoTab[[#This Row],[Numero de campo]]="","",HYPERLINK("#'Econômica'!A"&amp;MATCH(campoTab[[#This Row],[Numero de campo]],ecoTab[*NUMERO DE CAMPO],0)+1,"Econômica")),"")</f>
        <v/>
      </c>
      <c r="AX38" s="193" t="str">
        <f>IF(campoTab[[#This Row],[Numero de campo]]="","",IF(FileExist(HYPERLINK("Fotos\"&amp;campoTab[[#This Row],[Numero de campo]]&amp;"_AF.jpg")),HYPERLINK("Fotos\"&amp;campoTab[[#This Row],[Numero de campo]]&amp;"_AF.jpg"),""))</f>
        <v/>
      </c>
      <c r="AY38" s="181"/>
    </row>
    <row r="39" spans="1:51" ht="15" customHeight="1" x14ac:dyDescent="0.25">
      <c r="A39" s="180" t="str">
        <f>IF(campoTab[[#This Row],[*PROJETO]]="","",IF(campoTab[[#This Row],[*Sigla Geólogo]]="","",IF(campoTab[[#This Row],[*Nº Ponto]]="","",CONCATENATE(campoTab[[#This Row],[C.C.]],"-",campoTab[[#This Row],[*Sigla Geólogo]],"-",TEXT(campoTab[[#This Row],[*Nº Ponto]],"0000")))))</f>
        <v/>
      </c>
      <c r="B39" s="194"/>
      <c r="C39" s="182" t="str">
        <f>IFERROR(VLOOKUP(campoTab[[#This Row],[*PROJETO]],ProjTab[#Data],MATCH("Centro de custo",ProjTab[#Headers],0),0),"")</f>
        <v/>
      </c>
      <c r="D39" s="182" t="str">
        <f>IFERROR(IF(INDEX(ProjTab[#Data],MATCH(campoTab[[#This Row],[*PROJETO]],ProjTab[],0),MATCH("SUREG",ProjTab[#Headers],0))=0,"",INDEX(ProjTab[#Data],MATCH(campoTab[[#This Row],[*PROJETO]],ProjTab[],0),MATCH("SUREG",ProjTab[#Headers],0))),"")</f>
        <v/>
      </c>
      <c r="E39" s="181"/>
      <c r="F39" s="182" t="str">
        <f>IFERROR(VLOOKUP(campoTab[[#This Row],[*Sigla Geólogo]],nomeGeoTab[#Data],MATCH("Nome",nomeGeoTab[#Headers],0),0),"")</f>
        <v/>
      </c>
      <c r="G39" s="181"/>
      <c r="H39" s="183"/>
      <c r="I39" s="182" t="str">
        <f>IFERROR(IF(INDEX(ProjTab[#Data],MATCH(campoTab[[#This Row],[*PROJETO]],ProjTab[],0),MATCH("DATUM",ProjTab[#Headers],0))=0,"",INDEX(ProjTab[#Data],MATCH(campoTab[[#This Row],[*PROJETO]],ProjTab[],0),MATCH("DATUM",ProjTab[#Headers],0))),"")</f>
        <v/>
      </c>
      <c r="J39" s="182" t="str">
        <f>IFERROR(IF(INDEX(coosisTab[#Data],MATCH(campoTab[[#This Row],[*PROJETO]],ProjTab[],0),MATCH("Metodo de Geoposicionamento",coosisTab[#Headers],0))=0,"",INDEX(coosisTab[#Data],MATCH(campoTab[[#This Row],[*PROJETO]],ProjTab[],0),MATCH("Metodo de Geoposicionamento",coosisTab[#Headers],0))),"")</f>
        <v/>
      </c>
      <c r="K39" s="184" t="str">
        <f>IFERROR(IF(INDEX(coosisTab[#Data],MATCH(campoTab[[#This Row],[*PROJETO]],ProjTab[],0),MATCH("Erro associado",coosisTab[#Headers],0))=0,"",INDEX(coosisTab[#Data],MATCH(campoTab[[#This Row],[*PROJETO]],ProjTab[],0),MATCH("Erro associado",coosisTab[#Headers],0))),"")</f>
        <v/>
      </c>
      <c r="L39" s="185"/>
      <c r="M39" s="185"/>
      <c r="O39" s="187"/>
      <c r="P39" s="181" t="str">
        <f>IFERROR(FindBaseCart(campoTab[[#This Row],[*Latitude]],campoTab[[#This Row],[*Longitude]],campoTab[[#This Row],[ESCALA]]),"")</f>
        <v/>
      </c>
      <c r="Q39" s="185" t="str">
        <f>""</f>
        <v/>
      </c>
      <c r="R39" s="182" t="str">
        <f>IFERROR(VLOOKUP(campoTab[[#This Row],[*Municipio]],municipiosTab[#Data],MATCH("UF",municipiosTab[#Headers],0),0),"")</f>
        <v/>
      </c>
      <c r="S39" s="188"/>
      <c r="T39" s="181"/>
      <c r="U39" s="181"/>
      <c r="V39" s="181"/>
      <c r="W39" s="182" t="str">
        <f>IFERROR(IF(VLOOKUP(campoTab[[#This Row],[Numero de campo]],LitoTab[#Data],MATCH("*Litologia",LitoTab[#Headers],0),0)=0,"",VLOOKUP(campoTab[[#This Row],[Numero de campo]],LitoTab[#Data],MATCH("*Litologia",LitoTab[#Headers],0),0)),"")</f>
        <v/>
      </c>
      <c r="X39" s="182" t="str">
        <f t="array" ref="X3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IFERROR(IF(VLOOKUP(campoTab[[#This Row],[Numero de campo]],LitoTab[#Data],MATCH("*% da Rocha",LitoTab[#Headers],0),0)="","",VLOOKUP(campoTab[[#This Row],[Numero de campo]],LitoTab[#Data],MATCH("*% da Rocha",LitoTab[#Headers],0),0)),"")</f>
        <v/>
      </c>
      <c r="Z39" s="182" t="str">
        <f>IFERROR(IF(VLOOKUP(campoTab[[#This Row],[Numero de campo]],LitoTab[#Data],MATCH("Grau de Intemperismo",LitoTab[#Headers],0),0)="","",VLOOKUP(campoTab[[#This Row],[Numero de campo]],LitoTab[#Data],MATCH("Grau de Intemperismo",LitoTab[#Headers],0),0)),"")</f>
        <v/>
      </c>
      <c r="AA39" s="182" t="str">
        <f>IFERROR(IF(VLOOKUP(campoTab[[#This Row],[Numero de campo]],LitoTab[#Data],MATCH("Índice de Cor",LitoTab[#Headers],0),0)="","",VLOOKUP(campoTab[[#This Row],[Numero de campo]],LitoTab[#Data],MATCH("Índice de Cor",LitoTab[#Headers],0),0)),"")</f>
        <v/>
      </c>
      <c r="AB39" s="182" t="str">
        <f>IFERROR(IF(VLOOKUP(campoTab[[#This Row],[Numero de campo]],LitoTab[#Data],MATCH("*Classe Litotipo",LitoTab[#Headers],0),0)="","",VLOOKUP(campoTab[[#This Row],[Numero de campo]],LitoTab[#Data],MATCH("*Classe Litotipo",LitoTab[#Headers],0),0)),"")</f>
        <v/>
      </c>
      <c r="AC39" s="182" t="str">
        <f>IFERROR(VLOOKUP(campoTab[[#This Row],[Classe litotipo principal]],classlitoTab[#Data],2),"")</f>
        <v/>
      </c>
      <c r="AD39" s="182" t="str">
        <f>IFERROR(IF(VLOOKUP(campoTab[[#This Row],[Numero de campo]],LitoTab[#Data],MATCH("Textura 1",LitoTab[#Headers],0),0)="","",VLOOKUP(campoTab[[#This Row],[Numero de campo]],LitoTab[#Data],MATCH("Textura 1",LitoTab[#Headers],0),0)),"")</f>
        <v/>
      </c>
      <c r="AE39" s="182" t="str">
        <f>IFERROR(IF(VLOOKUP(campoTab[[#This Row],[Numero de campo]],LitoTab[#Data],MATCH("Granulação",LitoTab[#Headers],0),0)="","",VLOOKUP(campoTab[[#This Row],[Numero de campo]],LitoTab[#Data],MATCH("Granulação",LitoTab[#Headers],0),0)),"")</f>
        <v/>
      </c>
      <c r="AF39" s="182" t="str">
        <f>IFERROR(IF(VLOOKUP(campoTab[[#This Row],[Numero de campo]],estrutTab[#Data],MATCH("*Tipo Estrutura",estrutTab[#Headers],0),0)=0,"",VLOOKUP(campoTab[[#This Row],[Numero de campo]],estrutTab[#Data],MATCH("*Tipo Estrutura",estrutTab[#Headers],0),0)),"")</f>
        <v/>
      </c>
      <c r="AG39" s="182" t="str">
        <f>IFERROR(IF(VLOOKUP(campoTab[[#This Row],[Numero de campo]],estrutTab[#Data],MATCH("Direção de Mergulho",estrutTab[#Headers],0),0)=0,"",VLOOKUP(campoTab[[#This Row],[Numero de campo]],estrutTab[#Data],MATCH("Direção de Mergulho",estrutTab[#Headers],0),0)),"")</f>
        <v/>
      </c>
      <c r="AH39" s="182" t="str">
        <f>IFERROR(IF(VLOOKUP(campoTab[[#This Row],[Numero de campo]],estrutTab[#Data],MATCH("Mergulho",estrutTab[#Headers],0),0)=0,"",VLOOKUP(campoTab[[#This Row],[Numero de campo]],estrutTab[#Data],MATCH("Mergulho",estrutTab[#Headers],0),0)),"")</f>
        <v/>
      </c>
      <c r="AI39" s="182" t="str">
        <f>IFERROR(IF(VLOOKUP(campoTab[[#This Row],[Numero de campo]],LitoTab[#Data],MATCH("Unidade Estratigrafica",LitoTab[#Headers],0),0)=0,"",VLOOKUP(campoTab[[#This Row],[Numero de campo]],LitoTab[#Data],MATCH("Unidade Estratigrafica",LitoTab[#Headers],0),0)),"")</f>
        <v/>
      </c>
      <c r="AJ39" s="189" t="str">
        <f>IFERROR(IF(VLOOKUP(campoTab[[#This Row],[Numero de campo]],LitoTab[#Data],MATCH("Codigo Estratigrafico",LitoTab[#Headers],0),0)=0,"",VLOOKUP(campoTab[[#This Row],[Numero de campo]],LitoTab[#Data],MATCH("Codigo Estratigrafico",LitoTab[#Headers],0),0)),"")</f>
        <v/>
      </c>
      <c r="AK39" s="182" t="str">
        <f t="array" ref="AK3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ref="AL3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ref="AM3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ref="AN3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ref="AO3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ref="AP3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ref="AQ3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IF(campoTab[[#This Row],[Numero de campo]]="","",COUNTIF(ncampoA,campoTab[[#This Row],[Numero de campo]]))</f>
        <v/>
      </c>
      <c r="AT39" s="192" t="str">
        <f>IFERROR(IF(campoTab[[#This Row],[Numero de campo]]="","",HYPERLINK("#'Litologia'!A"&amp;MATCH(campoTab[[#This Row],[Numero de campo]],LitoTab[*NUMERO DE CAMPO],0)+1,"Litologia")),"")</f>
        <v/>
      </c>
      <c r="AU39" s="192" t="str">
        <f>IFERROR(IF(campoTab[[#This Row],[Numero de campo]]="","",HYPERLINK("#'Amostras'!A"&amp;MATCH(campoTab[[#This Row],[Numero de campo]],amostrasTab[*NUMERO DE CAMPO],0)+1,"Amostras")),"")</f>
        <v/>
      </c>
      <c r="AV39" s="192" t="str">
        <f>IFERROR(IF(campoTab[[#This Row],[Numero de campo]]="","",HYPERLINK("#'Estrutural'!A"&amp;MATCH(campoTab[[#This Row],[Numero de campo]],estrutTab[*NUMERO DE CAMPO],0)+1,"Estrutural")),"")</f>
        <v/>
      </c>
      <c r="AW39" s="192" t="str">
        <f>IFERROR(IF(campoTab[[#This Row],[Numero de campo]]="","",HYPERLINK("#'Econômica'!A"&amp;MATCH(campoTab[[#This Row],[Numero de campo]],ecoTab[*NUMERO DE CAMPO],0)+1,"Econômica")),"")</f>
        <v/>
      </c>
      <c r="AX39" s="193" t="str">
        <f>IF(campoTab[[#This Row],[Numero de campo]]="","",IF(FileExist(HYPERLINK("Fotos\"&amp;campoTab[[#This Row],[Numero de campo]]&amp;"_AF.jpg")),HYPERLINK("Fotos\"&amp;campoTab[[#This Row],[Numero de campo]]&amp;"_AF.jpg"),""))</f>
        <v/>
      </c>
      <c r="AY39" s="181"/>
    </row>
    <row r="40" spans="1:51" ht="15" customHeight="1" x14ac:dyDescent="0.25">
      <c r="A40" s="180" t="str">
        <f>IF(campoTab[[#This Row],[*PROJETO]]="","",IF(campoTab[[#This Row],[*Sigla Geólogo]]="","",IF(campoTab[[#This Row],[*Nº Ponto]]="","",CONCATENATE(campoTab[[#This Row],[C.C.]],"-",campoTab[[#This Row],[*Sigla Geólogo]],"-",TEXT(campoTab[[#This Row],[*Nº Ponto]],"0000")))))</f>
        <v/>
      </c>
      <c r="B40" s="194"/>
      <c r="C40" s="182" t="str">
        <f>IFERROR(VLOOKUP(campoTab[[#This Row],[*PROJETO]],ProjTab[#Data],MATCH("Centro de custo",ProjTab[#Headers],0),0),"")</f>
        <v/>
      </c>
      <c r="D40" s="182" t="str">
        <f>IFERROR(IF(INDEX(ProjTab[#Data],MATCH(campoTab[[#This Row],[*PROJETO]],ProjTab[],0),MATCH("SUREG",ProjTab[#Headers],0))=0,"",INDEX(ProjTab[#Data],MATCH(campoTab[[#This Row],[*PROJETO]],ProjTab[],0),MATCH("SUREG",ProjTab[#Headers],0))),"")</f>
        <v/>
      </c>
      <c r="E40" s="181"/>
      <c r="F40" s="182" t="str">
        <f>IFERROR(VLOOKUP(campoTab[[#This Row],[*Sigla Geólogo]],nomeGeoTab[#Data],MATCH("Nome",nomeGeoTab[#Headers],0),0),"")</f>
        <v/>
      </c>
      <c r="G40" s="181"/>
      <c r="H40" s="183"/>
      <c r="I40" s="182" t="str">
        <f>IFERROR(IF(INDEX(ProjTab[#Data],MATCH(campoTab[[#This Row],[*PROJETO]],ProjTab[],0),MATCH("DATUM",ProjTab[#Headers],0))=0,"",INDEX(ProjTab[#Data],MATCH(campoTab[[#This Row],[*PROJETO]],ProjTab[],0),MATCH("DATUM",ProjTab[#Headers],0))),"")</f>
        <v/>
      </c>
      <c r="J40" s="182" t="str">
        <f>IFERROR(IF(INDEX(coosisTab[#Data],MATCH(campoTab[[#This Row],[*PROJETO]],ProjTab[],0),MATCH("Metodo de Geoposicionamento",coosisTab[#Headers],0))=0,"",INDEX(coosisTab[#Data],MATCH(campoTab[[#This Row],[*PROJETO]],ProjTab[],0),MATCH("Metodo de Geoposicionamento",coosisTab[#Headers],0))),"")</f>
        <v/>
      </c>
      <c r="K40" s="184" t="str">
        <f>IFERROR(IF(INDEX(coosisTab[#Data],MATCH(campoTab[[#This Row],[*PROJETO]],ProjTab[],0),MATCH("Erro associado",coosisTab[#Headers],0))=0,"",INDEX(coosisTab[#Data],MATCH(campoTab[[#This Row],[*PROJETO]],ProjTab[],0),MATCH("Erro associado",coosisTab[#Headers],0))),"")</f>
        <v/>
      </c>
      <c r="L40" s="185"/>
      <c r="M40" s="185"/>
      <c r="O40" s="187"/>
      <c r="P40" s="181" t="str">
        <f>IFERROR(FindBaseCart(campoTab[[#This Row],[*Latitude]],campoTab[[#This Row],[*Longitude]],campoTab[[#This Row],[ESCALA]]),"")</f>
        <v/>
      </c>
      <c r="Q40" s="185" t="str">
        <f>""</f>
        <v/>
      </c>
      <c r="R40" s="182" t="str">
        <f>IFERROR(VLOOKUP(campoTab[[#This Row],[*Municipio]],municipiosTab[#Data],MATCH("UF",municipiosTab[#Headers],0),0),"")</f>
        <v/>
      </c>
      <c r="S40" s="188"/>
      <c r="T40" s="181"/>
      <c r="U40" s="181"/>
      <c r="V40" s="181"/>
      <c r="W40" s="182" t="str">
        <f>IFERROR(IF(VLOOKUP(campoTab[[#This Row],[Numero de campo]],LitoTab[#Data],MATCH("*Litologia",LitoTab[#Headers],0),0)=0,"",VLOOKUP(campoTab[[#This Row],[Numero de campo]],LitoTab[#Data],MATCH("*Litologia",LitoTab[#Headers],0),0)),"")</f>
        <v/>
      </c>
      <c r="X40" s="182" t="str">
        <f t="array" ref="X4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IFERROR(IF(VLOOKUP(campoTab[[#This Row],[Numero de campo]],LitoTab[#Data],MATCH("*% da Rocha",LitoTab[#Headers],0),0)="","",VLOOKUP(campoTab[[#This Row],[Numero de campo]],LitoTab[#Data],MATCH("*% da Rocha",LitoTab[#Headers],0),0)),"")</f>
        <v/>
      </c>
      <c r="Z40" s="182" t="str">
        <f>IFERROR(IF(VLOOKUP(campoTab[[#This Row],[Numero de campo]],LitoTab[#Data],MATCH("Grau de Intemperismo",LitoTab[#Headers],0),0)="","",VLOOKUP(campoTab[[#This Row],[Numero de campo]],LitoTab[#Data],MATCH("Grau de Intemperismo",LitoTab[#Headers],0),0)),"")</f>
        <v/>
      </c>
      <c r="AA40" s="182" t="str">
        <f>IFERROR(IF(VLOOKUP(campoTab[[#This Row],[Numero de campo]],LitoTab[#Data],MATCH("Índice de Cor",LitoTab[#Headers],0),0)="","",VLOOKUP(campoTab[[#This Row],[Numero de campo]],LitoTab[#Data],MATCH("Índice de Cor",LitoTab[#Headers],0),0)),"")</f>
        <v/>
      </c>
      <c r="AB40" s="182" t="str">
        <f>IFERROR(IF(VLOOKUP(campoTab[[#This Row],[Numero de campo]],LitoTab[#Data],MATCH("*Classe Litotipo",LitoTab[#Headers],0),0)="","",VLOOKUP(campoTab[[#This Row],[Numero de campo]],LitoTab[#Data],MATCH("*Classe Litotipo",LitoTab[#Headers],0),0)),"")</f>
        <v/>
      </c>
      <c r="AC40" s="182" t="str">
        <f>IFERROR(VLOOKUP(campoTab[[#This Row],[Classe litotipo principal]],classlitoTab[#Data],2),"")</f>
        <v/>
      </c>
      <c r="AD40" s="182" t="str">
        <f>IFERROR(IF(VLOOKUP(campoTab[[#This Row],[Numero de campo]],LitoTab[#Data],MATCH("Textura 1",LitoTab[#Headers],0),0)="","",VLOOKUP(campoTab[[#This Row],[Numero de campo]],LitoTab[#Data],MATCH("Textura 1",LitoTab[#Headers],0),0)),"")</f>
        <v/>
      </c>
      <c r="AE40" s="182" t="str">
        <f>IFERROR(IF(VLOOKUP(campoTab[[#This Row],[Numero de campo]],LitoTab[#Data],MATCH("Granulação",LitoTab[#Headers],0),0)="","",VLOOKUP(campoTab[[#This Row],[Numero de campo]],LitoTab[#Data],MATCH("Granulação",LitoTab[#Headers],0),0)),"")</f>
        <v/>
      </c>
      <c r="AF40" s="182" t="str">
        <f>IFERROR(IF(VLOOKUP(campoTab[[#This Row],[Numero de campo]],estrutTab[#Data],MATCH("*Tipo Estrutura",estrutTab[#Headers],0),0)=0,"",VLOOKUP(campoTab[[#This Row],[Numero de campo]],estrutTab[#Data],MATCH("*Tipo Estrutura",estrutTab[#Headers],0),0)),"")</f>
        <v/>
      </c>
      <c r="AG40" s="182" t="str">
        <f>IFERROR(IF(VLOOKUP(campoTab[[#This Row],[Numero de campo]],estrutTab[#Data],MATCH("Direção de Mergulho",estrutTab[#Headers],0),0)=0,"",VLOOKUP(campoTab[[#This Row],[Numero de campo]],estrutTab[#Data],MATCH("Direção de Mergulho",estrutTab[#Headers],0),0)),"")</f>
        <v/>
      </c>
      <c r="AH40" s="182" t="str">
        <f>IFERROR(IF(VLOOKUP(campoTab[[#This Row],[Numero de campo]],estrutTab[#Data],MATCH("Mergulho",estrutTab[#Headers],0),0)=0,"",VLOOKUP(campoTab[[#This Row],[Numero de campo]],estrutTab[#Data],MATCH("Mergulho",estrutTab[#Headers],0),0)),"")</f>
        <v/>
      </c>
      <c r="AI40" s="182" t="str">
        <f>IFERROR(IF(VLOOKUP(campoTab[[#This Row],[Numero de campo]],LitoTab[#Data],MATCH("Unidade Estratigrafica",LitoTab[#Headers],0),0)=0,"",VLOOKUP(campoTab[[#This Row],[Numero de campo]],LitoTab[#Data],MATCH("Unidade Estratigrafica",LitoTab[#Headers],0),0)),"")</f>
        <v/>
      </c>
      <c r="AJ40" s="189" t="str">
        <f>IFERROR(IF(VLOOKUP(campoTab[[#This Row],[Numero de campo]],LitoTab[#Data],MATCH("Codigo Estratigrafico",LitoTab[#Headers],0),0)=0,"",VLOOKUP(campoTab[[#This Row],[Numero de campo]],LitoTab[#Data],MATCH("Codigo Estratigrafico",LitoTab[#Headers],0),0)),"")</f>
        <v/>
      </c>
      <c r="AK40" s="182" t="str">
        <f t="array" ref="AK4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ref="AL4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ref="AM4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ref="AN4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ref="AO4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ref="AP4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ref="AQ4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IF(campoTab[[#This Row],[Numero de campo]]="","",COUNTIF(ncampoA,campoTab[[#This Row],[Numero de campo]]))</f>
        <v/>
      </c>
      <c r="AT40" s="192" t="str">
        <f>IFERROR(IF(campoTab[[#This Row],[Numero de campo]]="","",HYPERLINK("#'Litologia'!A"&amp;MATCH(campoTab[[#This Row],[Numero de campo]],LitoTab[*NUMERO DE CAMPO],0)+1,"Litologia")),"")</f>
        <v/>
      </c>
      <c r="AU40" s="192" t="str">
        <f>IFERROR(IF(campoTab[[#This Row],[Numero de campo]]="","",HYPERLINK("#'Amostras'!A"&amp;MATCH(campoTab[[#This Row],[Numero de campo]],amostrasTab[*NUMERO DE CAMPO],0)+1,"Amostras")),"")</f>
        <v/>
      </c>
      <c r="AV40" s="192" t="str">
        <f>IFERROR(IF(campoTab[[#This Row],[Numero de campo]]="","",HYPERLINK("#'Estrutural'!A"&amp;MATCH(campoTab[[#This Row],[Numero de campo]],estrutTab[*NUMERO DE CAMPO],0)+1,"Estrutural")),"")</f>
        <v/>
      </c>
      <c r="AW40" s="192" t="str">
        <f>IFERROR(IF(campoTab[[#This Row],[Numero de campo]]="","",HYPERLINK("#'Econômica'!A"&amp;MATCH(campoTab[[#This Row],[Numero de campo]],ecoTab[*NUMERO DE CAMPO],0)+1,"Econômica")),"")</f>
        <v/>
      </c>
      <c r="AX40" s="193" t="str">
        <f>IF(campoTab[[#This Row],[Numero de campo]]="","",IF(FileExist(HYPERLINK("Fotos\"&amp;campoTab[[#This Row],[Numero de campo]]&amp;"_AF.jpg")),HYPERLINK("Fotos\"&amp;campoTab[[#This Row],[Numero de campo]]&amp;"_AF.jpg"),""))</f>
        <v/>
      </c>
      <c r="AY40" s="181"/>
    </row>
    <row r="41" spans="1:51" ht="15" customHeight="1" x14ac:dyDescent="0.25">
      <c r="A41" s="180" t="str">
        <f>IF(campoTab[[#This Row],[*PROJETO]]="","",IF(campoTab[[#This Row],[*Sigla Geólogo]]="","",IF(campoTab[[#This Row],[*Nº Ponto]]="","",CONCATENATE(campoTab[[#This Row],[C.C.]],"-",campoTab[[#This Row],[*Sigla Geólogo]],"-",TEXT(campoTab[[#This Row],[*Nº Ponto]],"0000")))))</f>
        <v/>
      </c>
      <c r="B41" s="194"/>
      <c r="C41" s="182" t="str">
        <f>IFERROR(VLOOKUP(campoTab[[#This Row],[*PROJETO]],ProjTab[#Data],MATCH("Centro de custo",ProjTab[#Headers],0),0),"")</f>
        <v/>
      </c>
      <c r="D41" s="182" t="str">
        <f>IFERROR(IF(INDEX(ProjTab[#Data],MATCH(campoTab[[#This Row],[*PROJETO]],ProjTab[],0),MATCH("SUREG",ProjTab[#Headers],0))=0,"",INDEX(ProjTab[#Data],MATCH(campoTab[[#This Row],[*PROJETO]],ProjTab[],0),MATCH("SUREG",ProjTab[#Headers],0))),"")</f>
        <v/>
      </c>
      <c r="E41" s="181"/>
      <c r="F41" s="182" t="str">
        <f>IFERROR(VLOOKUP(campoTab[[#This Row],[*Sigla Geólogo]],nomeGeoTab[#Data],MATCH("Nome",nomeGeoTab[#Headers],0),0),"")</f>
        <v/>
      </c>
      <c r="G41" s="181"/>
      <c r="H41" s="183"/>
      <c r="I41" s="182" t="str">
        <f>IFERROR(IF(INDEX(ProjTab[#Data],MATCH(campoTab[[#This Row],[*PROJETO]],ProjTab[],0),MATCH("DATUM",ProjTab[#Headers],0))=0,"",INDEX(ProjTab[#Data],MATCH(campoTab[[#This Row],[*PROJETO]],ProjTab[],0),MATCH("DATUM",ProjTab[#Headers],0))),"")</f>
        <v/>
      </c>
      <c r="J41" s="182" t="str">
        <f>IFERROR(IF(INDEX(coosisTab[#Data],MATCH(campoTab[[#This Row],[*PROJETO]],ProjTab[],0),MATCH("Metodo de Geoposicionamento",coosisTab[#Headers],0))=0,"",INDEX(coosisTab[#Data],MATCH(campoTab[[#This Row],[*PROJETO]],ProjTab[],0),MATCH("Metodo de Geoposicionamento",coosisTab[#Headers],0))),"")</f>
        <v/>
      </c>
      <c r="K41" s="184" t="str">
        <f>IFERROR(IF(INDEX(coosisTab[#Data],MATCH(campoTab[[#This Row],[*PROJETO]],ProjTab[],0),MATCH("Erro associado",coosisTab[#Headers],0))=0,"",INDEX(coosisTab[#Data],MATCH(campoTab[[#This Row],[*PROJETO]],ProjTab[],0),MATCH("Erro associado",coosisTab[#Headers],0))),"")</f>
        <v/>
      </c>
      <c r="L41" s="185"/>
      <c r="M41" s="185"/>
      <c r="O41" s="187"/>
      <c r="P41" s="181" t="str">
        <f>IFERROR(FindBaseCart(campoTab[[#This Row],[*Latitude]],campoTab[[#This Row],[*Longitude]],campoTab[[#This Row],[ESCALA]]),"")</f>
        <v/>
      </c>
      <c r="Q41" s="185" t="str">
        <f>""</f>
        <v/>
      </c>
      <c r="R41" s="182" t="str">
        <f>IFERROR(VLOOKUP(campoTab[[#This Row],[*Municipio]],municipiosTab[#Data],MATCH("UF",municipiosTab[#Headers],0),0),"")</f>
        <v/>
      </c>
      <c r="S41" s="188"/>
      <c r="T41" s="181"/>
      <c r="U41" s="181"/>
      <c r="V41" s="181"/>
      <c r="W41" s="182" t="str">
        <f>IFERROR(IF(VLOOKUP(campoTab[[#This Row],[Numero de campo]],LitoTab[#Data],MATCH("*Litologia",LitoTab[#Headers],0),0)=0,"",VLOOKUP(campoTab[[#This Row],[Numero de campo]],LitoTab[#Data],MATCH("*Litologia",LitoTab[#Headers],0),0)),"")</f>
        <v/>
      </c>
      <c r="X41" s="182" t="str">
        <f t="array" ref="X4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IFERROR(IF(VLOOKUP(campoTab[[#This Row],[Numero de campo]],LitoTab[#Data],MATCH("*% da Rocha",LitoTab[#Headers],0),0)="","",VLOOKUP(campoTab[[#This Row],[Numero de campo]],LitoTab[#Data],MATCH("*% da Rocha",LitoTab[#Headers],0),0)),"")</f>
        <v/>
      </c>
      <c r="Z41" s="182" t="str">
        <f>IFERROR(IF(VLOOKUP(campoTab[[#This Row],[Numero de campo]],LitoTab[#Data],MATCH("Grau de Intemperismo",LitoTab[#Headers],0),0)="","",VLOOKUP(campoTab[[#This Row],[Numero de campo]],LitoTab[#Data],MATCH("Grau de Intemperismo",LitoTab[#Headers],0),0)),"")</f>
        <v/>
      </c>
      <c r="AA41" s="182" t="str">
        <f>IFERROR(IF(VLOOKUP(campoTab[[#This Row],[Numero de campo]],LitoTab[#Data],MATCH("Índice de Cor",LitoTab[#Headers],0),0)="","",VLOOKUP(campoTab[[#This Row],[Numero de campo]],LitoTab[#Data],MATCH("Índice de Cor",LitoTab[#Headers],0),0)),"")</f>
        <v/>
      </c>
      <c r="AB41" s="182" t="str">
        <f>IFERROR(IF(VLOOKUP(campoTab[[#This Row],[Numero de campo]],LitoTab[#Data],MATCH("*Classe Litotipo",LitoTab[#Headers],0),0)="","",VLOOKUP(campoTab[[#This Row],[Numero de campo]],LitoTab[#Data],MATCH("*Classe Litotipo",LitoTab[#Headers],0),0)),"")</f>
        <v/>
      </c>
      <c r="AC41" s="182" t="str">
        <f>IFERROR(VLOOKUP(campoTab[[#This Row],[Classe litotipo principal]],classlitoTab[#Data],2),"")</f>
        <v/>
      </c>
      <c r="AD41" s="182" t="str">
        <f>IFERROR(IF(VLOOKUP(campoTab[[#This Row],[Numero de campo]],LitoTab[#Data],MATCH("Textura 1",LitoTab[#Headers],0),0)="","",VLOOKUP(campoTab[[#This Row],[Numero de campo]],LitoTab[#Data],MATCH("Textura 1",LitoTab[#Headers],0),0)),"")</f>
        <v/>
      </c>
      <c r="AE41" s="182" t="str">
        <f>IFERROR(IF(VLOOKUP(campoTab[[#This Row],[Numero de campo]],LitoTab[#Data],MATCH("Granulação",LitoTab[#Headers],0),0)="","",VLOOKUP(campoTab[[#This Row],[Numero de campo]],LitoTab[#Data],MATCH("Granulação",LitoTab[#Headers],0),0)),"")</f>
        <v/>
      </c>
      <c r="AF41" s="182" t="str">
        <f>IFERROR(IF(VLOOKUP(campoTab[[#This Row],[Numero de campo]],estrutTab[#Data],MATCH("*Tipo Estrutura",estrutTab[#Headers],0),0)=0,"",VLOOKUP(campoTab[[#This Row],[Numero de campo]],estrutTab[#Data],MATCH("*Tipo Estrutura",estrutTab[#Headers],0),0)),"")</f>
        <v/>
      </c>
      <c r="AG41" s="182" t="str">
        <f>IFERROR(IF(VLOOKUP(campoTab[[#This Row],[Numero de campo]],estrutTab[#Data],MATCH("Direção de Mergulho",estrutTab[#Headers],0),0)=0,"",VLOOKUP(campoTab[[#This Row],[Numero de campo]],estrutTab[#Data],MATCH("Direção de Mergulho",estrutTab[#Headers],0),0)),"")</f>
        <v/>
      </c>
      <c r="AH41" s="182" t="str">
        <f>IFERROR(IF(VLOOKUP(campoTab[[#This Row],[Numero de campo]],estrutTab[#Data],MATCH("Mergulho",estrutTab[#Headers],0),0)=0,"",VLOOKUP(campoTab[[#This Row],[Numero de campo]],estrutTab[#Data],MATCH("Mergulho",estrutTab[#Headers],0),0)),"")</f>
        <v/>
      </c>
      <c r="AI41" s="182" t="str">
        <f>IFERROR(IF(VLOOKUP(campoTab[[#This Row],[Numero de campo]],LitoTab[#Data],MATCH("Unidade Estratigrafica",LitoTab[#Headers],0),0)=0,"",VLOOKUP(campoTab[[#This Row],[Numero de campo]],LitoTab[#Data],MATCH("Unidade Estratigrafica",LitoTab[#Headers],0),0)),"")</f>
        <v/>
      </c>
      <c r="AJ41" s="189" t="str">
        <f>IFERROR(IF(VLOOKUP(campoTab[[#This Row],[Numero de campo]],LitoTab[#Data],MATCH("Codigo Estratigrafico",LitoTab[#Headers],0),0)=0,"",VLOOKUP(campoTab[[#This Row],[Numero de campo]],LitoTab[#Data],MATCH("Codigo Estratigrafico",LitoTab[#Headers],0),0)),"")</f>
        <v/>
      </c>
      <c r="AK41" s="182" t="str">
        <f t="array" ref="AK4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ref="AL4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ref="AM4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ref="AN4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ref="AO4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ref="AP4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ref="AQ4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IF(campoTab[[#This Row],[Numero de campo]]="","",COUNTIF(ncampoA,campoTab[[#This Row],[Numero de campo]]))</f>
        <v/>
      </c>
      <c r="AT41" s="192" t="str">
        <f>IFERROR(IF(campoTab[[#This Row],[Numero de campo]]="","",HYPERLINK("#'Litologia'!A"&amp;MATCH(campoTab[[#This Row],[Numero de campo]],LitoTab[*NUMERO DE CAMPO],0)+1,"Litologia")),"")</f>
        <v/>
      </c>
      <c r="AU41" s="192" t="str">
        <f>IFERROR(IF(campoTab[[#This Row],[Numero de campo]]="","",HYPERLINK("#'Amostras'!A"&amp;MATCH(campoTab[[#This Row],[Numero de campo]],amostrasTab[*NUMERO DE CAMPO],0)+1,"Amostras")),"")</f>
        <v/>
      </c>
      <c r="AV41" s="192" t="str">
        <f>IFERROR(IF(campoTab[[#This Row],[Numero de campo]]="","",HYPERLINK("#'Estrutural'!A"&amp;MATCH(campoTab[[#This Row],[Numero de campo]],estrutTab[*NUMERO DE CAMPO],0)+1,"Estrutural")),"")</f>
        <v/>
      </c>
      <c r="AW41" s="192" t="str">
        <f>IFERROR(IF(campoTab[[#This Row],[Numero de campo]]="","",HYPERLINK("#'Econômica'!A"&amp;MATCH(campoTab[[#This Row],[Numero de campo]],ecoTab[*NUMERO DE CAMPO],0)+1,"Econômica")),"")</f>
        <v/>
      </c>
      <c r="AX41" s="193" t="str">
        <f>IF(campoTab[[#This Row],[Numero de campo]]="","",IF(FileExist(HYPERLINK("Fotos\"&amp;campoTab[[#This Row],[Numero de campo]]&amp;"_AF.jpg")),HYPERLINK("Fotos\"&amp;campoTab[[#This Row],[Numero de campo]]&amp;"_AF.jpg"),""))</f>
        <v/>
      </c>
      <c r="AY41" s="181"/>
    </row>
    <row r="42" spans="1:51" ht="15" customHeight="1" x14ac:dyDescent="0.25">
      <c r="A42" s="180" t="str">
        <f>IF(campoTab[[#This Row],[*PROJETO]]="","",IF(campoTab[[#This Row],[*Sigla Geólogo]]="","",IF(campoTab[[#This Row],[*Nº Ponto]]="","",CONCATENATE(campoTab[[#This Row],[C.C.]],"-",campoTab[[#This Row],[*Sigla Geólogo]],"-",TEXT(campoTab[[#This Row],[*Nº Ponto]],"0000")))))</f>
        <v/>
      </c>
      <c r="B42" s="194"/>
      <c r="C42" s="182" t="str">
        <f>IFERROR(VLOOKUP(campoTab[[#This Row],[*PROJETO]],ProjTab[#Data],MATCH("Centro de custo",ProjTab[#Headers],0),0),"")</f>
        <v/>
      </c>
      <c r="D42" s="182" t="str">
        <f>IFERROR(IF(INDEX(ProjTab[#Data],MATCH(campoTab[[#This Row],[*PROJETO]],ProjTab[],0),MATCH("SUREG",ProjTab[#Headers],0))=0,"",INDEX(ProjTab[#Data],MATCH(campoTab[[#This Row],[*PROJETO]],ProjTab[],0),MATCH("SUREG",ProjTab[#Headers],0))),"")</f>
        <v/>
      </c>
      <c r="E42" s="181"/>
      <c r="F42" s="182" t="str">
        <f>IFERROR(VLOOKUP(campoTab[[#This Row],[*Sigla Geólogo]],nomeGeoTab[#Data],MATCH("Nome",nomeGeoTab[#Headers],0),0),"")</f>
        <v/>
      </c>
      <c r="G42" s="181"/>
      <c r="H42" s="183"/>
      <c r="I42" s="182" t="str">
        <f>IFERROR(IF(INDEX(ProjTab[#Data],MATCH(campoTab[[#This Row],[*PROJETO]],ProjTab[],0),MATCH("DATUM",ProjTab[#Headers],0))=0,"",INDEX(ProjTab[#Data],MATCH(campoTab[[#This Row],[*PROJETO]],ProjTab[],0),MATCH("DATUM",ProjTab[#Headers],0))),"")</f>
        <v/>
      </c>
      <c r="J42" s="182" t="str">
        <f>IFERROR(IF(INDEX(coosisTab[#Data],MATCH(campoTab[[#This Row],[*PROJETO]],ProjTab[],0),MATCH("Metodo de Geoposicionamento",coosisTab[#Headers],0))=0,"",INDEX(coosisTab[#Data],MATCH(campoTab[[#This Row],[*PROJETO]],ProjTab[],0),MATCH("Metodo de Geoposicionamento",coosisTab[#Headers],0))),"")</f>
        <v/>
      </c>
      <c r="K42" s="184" t="str">
        <f>IFERROR(IF(INDEX(coosisTab[#Data],MATCH(campoTab[[#This Row],[*PROJETO]],ProjTab[],0),MATCH("Erro associado",coosisTab[#Headers],0))=0,"",INDEX(coosisTab[#Data],MATCH(campoTab[[#This Row],[*PROJETO]],ProjTab[],0),MATCH("Erro associado",coosisTab[#Headers],0))),"")</f>
        <v/>
      </c>
      <c r="L42" s="185"/>
      <c r="M42" s="185"/>
      <c r="O42" s="187"/>
      <c r="P42" s="181" t="str">
        <f>IFERROR(FindBaseCart(campoTab[[#This Row],[*Latitude]],campoTab[[#This Row],[*Longitude]],campoTab[[#This Row],[ESCALA]]),"")</f>
        <v/>
      </c>
      <c r="Q42" s="185" t="str">
        <f>""</f>
        <v/>
      </c>
      <c r="R42" s="182" t="str">
        <f>IFERROR(VLOOKUP(campoTab[[#This Row],[*Municipio]],municipiosTab[#Data],MATCH("UF",municipiosTab[#Headers],0),0),"")</f>
        <v/>
      </c>
      <c r="S42" s="188"/>
      <c r="T42" s="181"/>
      <c r="U42" s="181"/>
      <c r="V42" s="181"/>
      <c r="W42" s="182" t="str">
        <f>IFERROR(IF(VLOOKUP(campoTab[[#This Row],[Numero de campo]],LitoTab[#Data],MATCH("*Litologia",LitoTab[#Headers],0),0)=0,"",VLOOKUP(campoTab[[#This Row],[Numero de campo]],LitoTab[#Data],MATCH("*Litologia",LitoTab[#Headers],0),0)),"")</f>
        <v/>
      </c>
      <c r="X42" s="182" t="str">
        <f t="array" ref="X4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IFERROR(IF(VLOOKUP(campoTab[[#This Row],[Numero de campo]],LitoTab[#Data],MATCH("*% da Rocha",LitoTab[#Headers],0),0)="","",VLOOKUP(campoTab[[#This Row],[Numero de campo]],LitoTab[#Data],MATCH("*% da Rocha",LitoTab[#Headers],0),0)),"")</f>
        <v/>
      </c>
      <c r="Z42" s="182" t="str">
        <f>IFERROR(IF(VLOOKUP(campoTab[[#This Row],[Numero de campo]],LitoTab[#Data],MATCH("Grau de Intemperismo",LitoTab[#Headers],0),0)="","",VLOOKUP(campoTab[[#This Row],[Numero de campo]],LitoTab[#Data],MATCH("Grau de Intemperismo",LitoTab[#Headers],0),0)),"")</f>
        <v/>
      </c>
      <c r="AA42" s="182" t="str">
        <f>IFERROR(IF(VLOOKUP(campoTab[[#This Row],[Numero de campo]],LitoTab[#Data],MATCH("Índice de Cor",LitoTab[#Headers],0),0)="","",VLOOKUP(campoTab[[#This Row],[Numero de campo]],LitoTab[#Data],MATCH("Índice de Cor",LitoTab[#Headers],0),0)),"")</f>
        <v/>
      </c>
      <c r="AB42" s="182" t="str">
        <f>IFERROR(IF(VLOOKUP(campoTab[[#This Row],[Numero de campo]],LitoTab[#Data],MATCH("*Classe Litotipo",LitoTab[#Headers],0),0)="","",VLOOKUP(campoTab[[#This Row],[Numero de campo]],LitoTab[#Data],MATCH("*Classe Litotipo",LitoTab[#Headers],0),0)),"")</f>
        <v/>
      </c>
      <c r="AC42" s="182" t="str">
        <f>IFERROR(VLOOKUP(campoTab[[#This Row],[Classe litotipo principal]],classlitoTab[#Data],2),"")</f>
        <v/>
      </c>
      <c r="AD42" s="182" t="str">
        <f>IFERROR(IF(VLOOKUP(campoTab[[#This Row],[Numero de campo]],LitoTab[#Data],MATCH("Textura 1",LitoTab[#Headers],0),0)="","",VLOOKUP(campoTab[[#This Row],[Numero de campo]],LitoTab[#Data],MATCH("Textura 1",LitoTab[#Headers],0),0)),"")</f>
        <v/>
      </c>
      <c r="AE42" s="182" t="str">
        <f>IFERROR(IF(VLOOKUP(campoTab[[#This Row],[Numero de campo]],LitoTab[#Data],MATCH("Granulação",LitoTab[#Headers],0),0)="","",VLOOKUP(campoTab[[#This Row],[Numero de campo]],LitoTab[#Data],MATCH("Granulação",LitoTab[#Headers],0),0)),"")</f>
        <v/>
      </c>
      <c r="AF42" s="182" t="str">
        <f>IFERROR(IF(VLOOKUP(campoTab[[#This Row],[Numero de campo]],estrutTab[#Data],MATCH("*Tipo Estrutura",estrutTab[#Headers],0),0)=0,"",VLOOKUP(campoTab[[#This Row],[Numero de campo]],estrutTab[#Data],MATCH("*Tipo Estrutura",estrutTab[#Headers],0),0)),"")</f>
        <v/>
      </c>
      <c r="AG42" s="182" t="str">
        <f>IFERROR(IF(VLOOKUP(campoTab[[#This Row],[Numero de campo]],estrutTab[#Data],MATCH("Direção de Mergulho",estrutTab[#Headers],0),0)=0,"",VLOOKUP(campoTab[[#This Row],[Numero de campo]],estrutTab[#Data],MATCH("Direção de Mergulho",estrutTab[#Headers],0),0)),"")</f>
        <v/>
      </c>
      <c r="AH42" s="182" t="str">
        <f>IFERROR(IF(VLOOKUP(campoTab[[#This Row],[Numero de campo]],estrutTab[#Data],MATCH("Mergulho",estrutTab[#Headers],0),0)=0,"",VLOOKUP(campoTab[[#This Row],[Numero de campo]],estrutTab[#Data],MATCH("Mergulho",estrutTab[#Headers],0),0)),"")</f>
        <v/>
      </c>
      <c r="AI42" s="182" t="str">
        <f>IFERROR(IF(VLOOKUP(campoTab[[#This Row],[Numero de campo]],LitoTab[#Data],MATCH("Unidade Estratigrafica",LitoTab[#Headers],0),0)=0,"",VLOOKUP(campoTab[[#This Row],[Numero de campo]],LitoTab[#Data],MATCH("Unidade Estratigrafica",LitoTab[#Headers],0),0)),"")</f>
        <v/>
      </c>
      <c r="AJ42" s="189" t="str">
        <f>IFERROR(IF(VLOOKUP(campoTab[[#This Row],[Numero de campo]],LitoTab[#Data],MATCH("Codigo Estratigrafico",LitoTab[#Headers],0),0)=0,"",VLOOKUP(campoTab[[#This Row],[Numero de campo]],LitoTab[#Data],MATCH("Codigo Estratigrafico",LitoTab[#Headers],0),0)),"")</f>
        <v/>
      </c>
      <c r="AK42" s="182" t="str">
        <f t="array" ref="AK4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ref="AL4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ref="AM4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ref="AN4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ref="AO4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ref="AP4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ref="AQ4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IF(campoTab[[#This Row],[Numero de campo]]="","",COUNTIF(ncampoA,campoTab[[#This Row],[Numero de campo]]))</f>
        <v/>
      </c>
      <c r="AT42" s="192" t="str">
        <f>IFERROR(IF(campoTab[[#This Row],[Numero de campo]]="","",HYPERLINK("#'Litologia'!A"&amp;MATCH(campoTab[[#This Row],[Numero de campo]],LitoTab[*NUMERO DE CAMPO],0)+1,"Litologia")),"")</f>
        <v/>
      </c>
      <c r="AU42" s="192" t="str">
        <f>IFERROR(IF(campoTab[[#This Row],[Numero de campo]]="","",HYPERLINK("#'Amostras'!A"&amp;MATCH(campoTab[[#This Row],[Numero de campo]],amostrasTab[*NUMERO DE CAMPO],0)+1,"Amostras")),"")</f>
        <v/>
      </c>
      <c r="AV42" s="192" t="str">
        <f>IFERROR(IF(campoTab[[#This Row],[Numero de campo]]="","",HYPERLINK("#'Estrutural'!A"&amp;MATCH(campoTab[[#This Row],[Numero de campo]],estrutTab[*NUMERO DE CAMPO],0)+1,"Estrutural")),"")</f>
        <v/>
      </c>
      <c r="AW42" s="192" t="str">
        <f>IFERROR(IF(campoTab[[#This Row],[Numero de campo]]="","",HYPERLINK("#'Econômica'!A"&amp;MATCH(campoTab[[#This Row],[Numero de campo]],ecoTab[*NUMERO DE CAMPO],0)+1,"Econômica")),"")</f>
        <v/>
      </c>
      <c r="AX42" s="193" t="str">
        <f>IF(campoTab[[#This Row],[Numero de campo]]="","",IF(FileExist(HYPERLINK("Fotos\"&amp;campoTab[[#This Row],[Numero de campo]]&amp;"_AF.jpg")),HYPERLINK("Fotos\"&amp;campoTab[[#This Row],[Numero de campo]]&amp;"_AF.jpg"),""))</f>
        <v/>
      </c>
      <c r="AY42" s="181"/>
    </row>
    <row r="43" spans="1:51" ht="15" customHeight="1" x14ac:dyDescent="0.25">
      <c r="A43" s="180" t="str">
        <f>IF(campoTab[[#This Row],[*PROJETO]]="","",IF(campoTab[[#This Row],[*Sigla Geólogo]]="","",IF(campoTab[[#This Row],[*Nº Ponto]]="","",CONCATENATE(campoTab[[#This Row],[C.C.]],"-",campoTab[[#This Row],[*Sigla Geólogo]],"-",TEXT(campoTab[[#This Row],[*Nº Ponto]],"0000")))))</f>
        <v/>
      </c>
      <c r="B43" s="194"/>
      <c r="C43" s="182" t="str">
        <f>IFERROR(VLOOKUP(campoTab[[#This Row],[*PROJETO]],ProjTab[#Data],MATCH("Centro de custo",ProjTab[#Headers],0),0),"")</f>
        <v/>
      </c>
      <c r="D43" s="182" t="str">
        <f>IFERROR(IF(INDEX(ProjTab[#Data],MATCH(campoTab[[#This Row],[*PROJETO]],ProjTab[],0),MATCH("SUREG",ProjTab[#Headers],0))=0,"",INDEX(ProjTab[#Data],MATCH(campoTab[[#This Row],[*PROJETO]],ProjTab[],0),MATCH("SUREG",ProjTab[#Headers],0))),"")</f>
        <v/>
      </c>
      <c r="E43" s="181"/>
      <c r="F43" s="182" t="str">
        <f>IFERROR(VLOOKUP(campoTab[[#This Row],[*Sigla Geólogo]],nomeGeoTab[#Data],MATCH("Nome",nomeGeoTab[#Headers],0),0),"")</f>
        <v/>
      </c>
      <c r="G43" s="181"/>
      <c r="H43" s="183"/>
      <c r="I43" s="182" t="str">
        <f>IFERROR(IF(INDEX(ProjTab[#Data],MATCH(campoTab[[#This Row],[*PROJETO]],ProjTab[],0),MATCH("DATUM",ProjTab[#Headers],0))=0,"",INDEX(ProjTab[#Data],MATCH(campoTab[[#This Row],[*PROJETO]],ProjTab[],0),MATCH("DATUM",ProjTab[#Headers],0))),"")</f>
        <v/>
      </c>
      <c r="J43" s="182" t="str">
        <f>IFERROR(IF(INDEX(coosisTab[#Data],MATCH(campoTab[[#This Row],[*PROJETO]],ProjTab[],0),MATCH("Metodo de Geoposicionamento",coosisTab[#Headers],0))=0,"",INDEX(coosisTab[#Data],MATCH(campoTab[[#This Row],[*PROJETO]],ProjTab[],0),MATCH("Metodo de Geoposicionamento",coosisTab[#Headers],0))),"")</f>
        <v/>
      </c>
      <c r="K43" s="184" t="str">
        <f>IFERROR(IF(INDEX(coosisTab[#Data],MATCH(campoTab[[#This Row],[*PROJETO]],ProjTab[],0),MATCH("Erro associado",coosisTab[#Headers],0))=0,"",INDEX(coosisTab[#Data],MATCH(campoTab[[#This Row],[*PROJETO]],ProjTab[],0),MATCH("Erro associado",coosisTab[#Headers],0))),"")</f>
        <v/>
      </c>
      <c r="L43" s="185"/>
      <c r="M43" s="185"/>
      <c r="O43" s="187"/>
      <c r="P43" s="181" t="str">
        <f>IFERROR(FindBaseCart(campoTab[[#This Row],[*Latitude]],campoTab[[#This Row],[*Longitude]],campoTab[[#This Row],[ESCALA]]),"")</f>
        <v/>
      </c>
      <c r="Q43" s="185" t="str">
        <f>""</f>
        <v/>
      </c>
      <c r="R43" s="182" t="str">
        <f>IFERROR(VLOOKUP(campoTab[[#This Row],[*Municipio]],municipiosTab[#Data],MATCH("UF",municipiosTab[#Headers],0),0),"")</f>
        <v/>
      </c>
      <c r="S43" s="188"/>
      <c r="T43" s="181"/>
      <c r="U43" s="181"/>
      <c r="V43" s="181"/>
      <c r="W43" s="182" t="str">
        <f>IFERROR(IF(VLOOKUP(campoTab[[#This Row],[Numero de campo]],LitoTab[#Data],MATCH("*Litologia",LitoTab[#Headers],0),0)=0,"",VLOOKUP(campoTab[[#This Row],[Numero de campo]],LitoTab[#Data],MATCH("*Litologia",LitoTab[#Headers],0),0)),"")</f>
        <v/>
      </c>
      <c r="X43" s="182" t="str">
        <f t="array" ref="X4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IFERROR(IF(VLOOKUP(campoTab[[#This Row],[Numero de campo]],LitoTab[#Data],MATCH("*% da Rocha",LitoTab[#Headers],0),0)="","",VLOOKUP(campoTab[[#This Row],[Numero de campo]],LitoTab[#Data],MATCH("*% da Rocha",LitoTab[#Headers],0),0)),"")</f>
        <v/>
      </c>
      <c r="Z43" s="182" t="str">
        <f>IFERROR(IF(VLOOKUP(campoTab[[#This Row],[Numero de campo]],LitoTab[#Data],MATCH("Grau de Intemperismo",LitoTab[#Headers],0),0)="","",VLOOKUP(campoTab[[#This Row],[Numero de campo]],LitoTab[#Data],MATCH("Grau de Intemperismo",LitoTab[#Headers],0),0)),"")</f>
        <v/>
      </c>
      <c r="AA43" s="182" t="str">
        <f>IFERROR(IF(VLOOKUP(campoTab[[#This Row],[Numero de campo]],LitoTab[#Data],MATCH("Índice de Cor",LitoTab[#Headers],0),0)="","",VLOOKUP(campoTab[[#This Row],[Numero de campo]],LitoTab[#Data],MATCH("Índice de Cor",LitoTab[#Headers],0),0)),"")</f>
        <v/>
      </c>
      <c r="AB43" s="182" t="str">
        <f>IFERROR(IF(VLOOKUP(campoTab[[#This Row],[Numero de campo]],LitoTab[#Data],MATCH("*Classe Litotipo",LitoTab[#Headers],0),0)="","",VLOOKUP(campoTab[[#This Row],[Numero de campo]],LitoTab[#Data],MATCH("*Classe Litotipo",LitoTab[#Headers],0),0)),"")</f>
        <v/>
      </c>
      <c r="AC43" s="182" t="str">
        <f>IFERROR(VLOOKUP(campoTab[[#This Row],[Classe litotipo principal]],classlitoTab[#Data],2),"")</f>
        <v/>
      </c>
      <c r="AD43" s="182" t="str">
        <f>IFERROR(IF(VLOOKUP(campoTab[[#This Row],[Numero de campo]],LitoTab[#Data],MATCH("Textura 1",LitoTab[#Headers],0),0)="","",VLOOKUP(campoTab[[#This Row],[Numero de campo]],LitoTab[#Data],MATCH("Textura 1",LitoTab[#Headers],0),0)),"")</f>
        <v/>
      </c>
      <c r="AE43" s="182" t="str">
        <f>IFERROR(IF(VLOOKUP(campoTab[[#This Row],[Numero de campo]],LitoTab[#Data],MATCH("Granulação",LitoTab[#Headers],0),0)="","",VLOOKUP(campoTab[[#This Row],[Numero de campo]],LitoTab[#Data],MATCH("Granulação",LitoTab[#Headers],0),0)),"")</f>
        <v/>
      </c>
      <c r="AF43" s="182" t="str">
        <f>IFERROR(IF(VLOOKUP(campoTab[[#This Row],[Numero de campo]],estrutTab[#Data],MATCH("*Tipo Estrutura",estrutTab[#Headers],0),0)=0,"",VLOOKUP(campoTab[[#This Row],[Numero de campo]],estrutTab[#Data],MATCH("*Tipo Estrutura",estrutTab[#Headers],0),0)),"")</f>
        <v/>
      </c>
      <c r="AG43" s="182" t="str">
        <f>IFERROR(IF(VLOOKUP(campoTab[[#This Row],[Numero de campo]],estrutTab[#Data],MATCH("Direção de Mergulho",estrutTab[#Headers],0),0)=0,"",VLOOKUP(campoTab[[#This Row],[Numero de campo]],estrutTab[#Data],MATCH("Direção de Mergulho",estrutTab[#Headers],0),0)),"")</f>
        <v/>
      </c>
      <c r="AH43" s="182" t="str">
        <f>IFERROR(IF(VLOOKUP(campoTab[[#This Row],[Numero de campo]],estrutTab[#Data],MATCH("Mergulho",estrutTab[#Headers],0),0)=0,"",VLOOKUP(campoTab[[#This Row],[Numero de campo]],estrutTab[#Data],MATCH("Mergulho",estrutTab[#Headers],0),0)),"")</f>
        <v/>
      </c>
      <c r="AI43" s="182" t="str">
        <f>IFERROR(IF(VLOOKUP(campoTab[[#This Row],[Numero de campo]],LitoTab[#Data],MATCH("Unidade Estratigrafica",LitoTab[#Headers],0),0)=0,"",VLOOKUP(campoTab[[#This Row],[Numero de campo]],LitoTab[#Data],MATCH("Unidade Estratigrafica",LitoTab[#Headers],0),0)),"")</f>
        <v/>
      </c>
      <c r="AJ43" s="189" t="str">
        <f>IFERROR(IF(VLOOKUP(campoTab[[#This Row],[Numero de campo]],LitoTab[#Data],MATCH("Codigo Estratigrafico",LitoTab[#Headers],0),0)=0,"",VLOOKUP(campoTab[[#This Row],[Numero de campo]],LitoTab[#Data],MATCH("Codigo Estratigrafico",LitoTab[#Headers],0),0)),"")</f>
        <v/>
      </c>
      <c r="AK43" s="182" t="str">
        <f t="array" ref="AK4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ref="AL4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ref="AM4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ref="AN4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ref="AO4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ref="AP4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ref="AQ4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IF(campoTab[[#This Row],[Numero de campo]]="","",COUNTIF(ncampoA,campoTab[[#This Row],[Numero de campo]]))</f>
        <v/>
      </c>
      <c r="AT43" s="192" t="str">
        <f>IFERROR(IF(campoTab[[#This Row],[Numero de campo]]="","",HYPERLINK("#'Litologia'!A"&amp;MATCH(campoTab[[#This Row],[Numero de campo]],LitoTab[*NUMERO DE CAMPO],0)+1,"Litologia")),"")</f>
        <v/>
      </c>
      <c r="AU43" s="192" t="str">
        <f>IFERROR(IF(campoTab[[#This Row],[Numero de campo]]="","",HYPERLINK("#'Amostras'!A"&amp;MATCH(campoTab[[#This Row],[Numero de campo]],amostrasTab[*NUMERO DE CAMPO],0)+1,"Amostras")),"")</f>
        <v/>
      </c>
      <c r="AV43" s="192" t="str">
        <f>IFERROR(IF(campoTab[[#This Row],[Numero de campo]]="","",HYPERLINK("#'Estrutural'!A"&amp;MATCH(campoTab[[#This Row],[Numero de campo]],estrutTab[*NUMERO DE CAMPO],0)+1,"Estrutural")),"")</f>
        <v/>
      </c>
      <c r="AW43" s="192" t="str">
        <f>IFERROR(IF(campoTab[[#This Row],[Numero de campo]]="","",HYPERLINK("#'Econômica'!A"&amp;MATCH(campoTab[[#This Row],[Numero de campo]],ecoTab[*NUMERO DE CAMPO],0)+1,"Econômica")),"")</f>
        <v/>
      </c>
      <c r="AX43" s="193" t="str">
        <f>IF(campoTab[[#This Row],[Numero de campo]]="","",IF(FileExist(HYPERLINK("Fotos\"&amp;campoTab[[#This Row],[Numero de campo]]&amp;"_AF.jpg")),HYPERLINK("Fotos\"&amp;campoTab[[#This Row],[Numero de campo]]&amp;"_AF.jpg"),""))</f>
        <v/>
      </c>
      <c r="AY43" s="181"/>
    </row>
    <row r="44" spans="1:51" ht="15" customHeight="1" x14ac:dyDescent="0.25">
      <c r="A44" s="180" t="str">
        <f>IF(campoTab[[#This Row],[*PROJETO]]="","",IF(campoTab[[#This Row],[*Sigla Geólogo]]="","",IF(campoTab[[#This Row],[*Nº Ponto]]="","",CONCATENATE(campoTab[[#This Row],[C.C.]],"-",campoTab[[#This Row],[*Sigla Geólogo]],"-",TEXT(campoTab[[#This Row],[*Nº Ponto]],"0000")))))</f>
        <v/>
      </c>
      <c r="B44" s="194"/>
      <c r="C44" s="182" t="str">
        <f>IFERROR(VLOOKUP(campoTab[[#This Row],[*PROJETO]],ProjTab[#Data],MATCH("Centro de custo",ProjTab[#Headers],0),0),"")</f>
        <v/>
      </c>
      <c r="D44" s="182" t="str">
        <f>IFERROR(IF(INDEX(ProjTab[#Data],MATCH(campoTab[[#This Row],[*PROJETO]],ProjTab[],0),MATCH("SUREG",ProjTab[#Headers],0))=0,"",INDEX(ProjTab[#Data],MATCH(campoTab[[#This Row],[*PROJETO]],ProjTab[],0),MATCH("SUREG",ProjTab[#Headers],0))),"")</f>
        <v/>
      </c>
      <c r="E44" s="181"/>
      <c r="F44" s="182" t="str">
        <f>IFERROR(VLOOKUP(campoTab[[#This Row],[*Sigla Geólogo]],nomeGeoTab[#Data],MATCH("Nome",nomeGeoTab[#Headers],0),0),"")</f>
        <v/>
      </c>
      <c r="G44" s="181"/>
      <c r="H44" s="183"/>
      <c r="I44" s="182" t="str">
        <f>IFERROR(IF(INDEX(ProjTab[#Data],MATCH(campoTab[[#This Row],[*PROJETO]],ProjTab[],0),MATCH("DATUM",ProjTab[#Headers],0))=0,"",INDEX(ProjTab[#Data],MATCH(campoTab[[#This Row],[*PROJETO]],ProjTab[],0),MATCH("DATUM",ProjTab[#Headers],0))),"")</f>
        <v/>
      </c>
      <c r="J44" s="182" t="str">
        <f>IFERROR(IF(INDEX(coosisTab[#Data],MATCH(campoTab[[#This Row],[*PROJETO]],ProjTab[],0),MATCH("Metodo de Geoposicionamento",coosisTab[#Headers],0))=0,"",INDEX(coosisTab[#Data],MATCH(campoTab[[#This Row],[*PROJETO]],ProjTab[],0),MATCH("Metodo de Geoposicionamento",coosisTab[#Headers],0))),"")</f>
        <v/>
      </c>
      <c r="K44" s="184" t="str">
        <f>IFERROR(IF(INDEX(coosisTab[#Data],MATCH(campoTab[[#This Row],[*PROJETO]],ProjTab[],0),MATCH("Erro associado",coosisTab[#Headers],0))=0,"",INDEX(coosisTab[#Data],MATCH(campoTab[[#This Row],[*PROJETO]],ProjTab[],0),MATCH("Erro associado",coosisTab[#Headers],0))),"")</f>
        <v/>
      </c>
      <c r="L44" s="185"/>
      <c r="M44" s="185"/>
      <c r="O44" s="187"/>
      <c r="P44" s="181" t="str">
        <f>IFERROR(FindBaseCart(campoTab[[#This Row],[*Latitude]],campoTab[[#This Row],[*Longitude]],campoTab[[#This Row],[ESCALA]]),"")</f>
        <v/>
      </c>
      <c r="Q44" s="185" t="str">
        <f>""</f>
        <v/>
      </c>
      <c r="R44" s="182" t="str">
        <f>IFERROR(VLOOKUP(campoTab[[#This Row],[*Municipio]],municipiosTab[#Data],MATCH("UF",municipiosTab[#Headers],0),0),"")</f>
        <v/>
      </c>
      <c r="S44" s="188"/>
      <c r="T44" s="181"/>
      <c r="U44" s="181"/>
      <c r="V44" s="181"/>
      <c r="W44" s="182" t="str">
        <f>IFERROR(IF(VLOOKUP(campoTab[[#This Row],[Numero de campo]],LitoTab[#Data],MATCH("*Litologia",LitoTab[#Headers],0),0)=0,"",VLOOKUP(campoTab[[#This Row],[Numero de campo]],LitoTab[#Data],MATCH("*Litologia",LitoTab[#Headers],0),0)),"")</f>
        <v/>
      </c>
      <c r="X44" s="182" t="str">
        <f t="array" ref="X4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IFERROR(IF(VLOOKUP(campoTab[[#This Row],[Numero de campo]],LitoTab[#Data],MATCH("*% da Rocha",LitoTab[#Headers],0),0)="","",VLOOKUP(campoTab[[#This Row],[Numero de campo]],LitoTab[#Data],MATCH("*% da Rocha",LitoTab[#Headers],0),0)),"")</f>
        <v/>
      </c>
      <c r="Z44" s="182" t="str">
        <f>IFERROR(IF(VLOOKUP(campoTab[[#This Row],[Numero de campo]],LitoTab[#Data],MATCH("Grau de Intemperismo",LitoTab[#Headers],0),0)="","",VLOOKUP(campoTab[[#This Row],[Numero de campo]],LitoTab[#Data],MATCH("Grau de Intemperismo",LitoTab[#Headers],0),0)),"")</f>
        <v/>
      </c>
      <c r="AA44" s="182" t="str">
        <f>IFERROR(IF(VLOOKUP(campoTab[[#This Row],[Numero de campo]],LitoTab[#Data],MATCH("Índice de Cor",LitoTab[#Headers],0),0)="","",VLOOKUP(campoTab[[#This Row],[Numero de campo]],LitoTab[#Data],MATCH("Índice de Cor",LitoTab[#Headers],0),0)),"")</f>
        <v/>
      </c>
      <c r="AB44" s="182" t="str">
        <f>IFERROR(IF(VLOOKUP(campoTab[[#This Row],[Numero de campo]],LitoTab[#Data],MATCH("*Classe Litotipo",LitoTab[#Headers],0),0)="","",VLOOKUP(campoTab[[#This Row],[Numero de campo]],LitoTab[#Data],MATCH("*Classe Litotipo",LitoTab[#Headers],0),0)),"")</f>
        <v/>
      </c>
      <c r="AC44" s="182" t="str">
        <f>IFERROR(VLOOKUP(campoTab[[#This Row],[Classe litotipo principal]],classlitoTab[#Data],2),"")</f>
        <v/>
      </c>
      <c r="AD44" s="182" t="str">
        <f>IFERROR(IF(VLOOKUP(campoTab[[#This Row],[Numero de campo]],LitoTab[#Data],MATCH("Textura 1",LitoTab[#Headers],0),0)="","",VLOOKUP(campoTab[[#This Row],[Numero de campo]],LitoTab[#Data],MATCH("Textura 1",LitoTab[#Headers],0),0)),"")</f>
        <v/>
      </c>
      <c r="AE44" s="182" t="str">
        <f>IFERROR(IF(VLOOKUP(campoTab[[#This Row],[Numero de campo]],LitoTab[#Data],MATCH("Granulação",LitoTab[#Headers],0),0)="","",VLOOKUP(campoTab[[#This Row],[Numero de campo]],LitoTab[#Data],MATCH("Granulação",LitoTab[#Headers],0),0)),"")</f>
        <v/>
      </c>
      <c r="AF44" s="182" t="str">
        <f>IFERROR(IF(VLOOKUP(campoTab[[#This Row],[Numero de campo]],estrutTab[#Data],MATCH("*Tipo Estrutura",estrutTab[#Headers],0),0)=0,"",VLOOKUP(campoTab[[#This Row],[Numero de campo]],estrutTab[#Data],MATCH("*Tipo Estrutura",estrutTab[#Headers],0),0)),"")</f>
        <v/>
      </c>
      <c r="AG44" s="182" t="str">
        <f>IFERROR(IF(VLOOKUP(campoTab[[#This Row],[Numero de campo]],estrutTab[#Data],MATCH("Direção de Mergulho",estrutTab[#Headers],0),0)=0,"",VLOOKUP(campoTab[[#This Row],[Numero de campo]],estrutTab[#Data],MATCH("Direção de Mergulho",estrutTab[#Headers],0),0)),"")</f>
        <v/>
      </c>
      <c r="AH44" s="182" t="str">
        <f>IFERROR(IF(VLOOKUP(campoTab[[#This Row],[Numero de campo]],estrutTab[#Data],MATCH("Mergulho",estrutTab[#Headers],0),0)=0,"",VLOOKUP(campoTab[[#This Row],[Numero de campo]],estrutTab[#Data],MATCH("Mergulho",estrutTab[#Headers],0),0)),"")</f>
        <v/>
      </c>
      <c r="AI44" s="182" t="str">
        <f>IFERROR(IF(VLOOKUP(campoTab[[#This Row],[Numero de campo]],LitoTab[#Data],MATCH("Unidade Estratigrafica",LitoTab[#Headers],0),0)=0,"",VLOOKUP(campoTab[[#This Row],[Numero de campo]],LitoTab[#Data],MATCH("Unidade Estratigrafica",LitoTab[#Headers],0),0)),"")</f>
        <v/>
      </c>
      <c r="AJ44" s="189" t="str">
        <f>IFERROR(IF(VLOOKUP(campoTab[[#This Row],[Numero de campo]],LitoTab[#Data],MATCH("Codigo Estratigrafico",LitoTab[#Headers],0),0)=0,"",VLOOKUP(campoTab[[#This Row],[Numero de campo]],LitoTab[#Data],MATCH("Codigo Estratigrafico",LitoTab[#Headers],0),0)),"")</f>
        <v/>
      </c>
      <c r="AK44" s="182" t="str">
        <f t="array" ref="AK4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ref="AL4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ref="AM4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ref="AN4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ref="AO4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ref="AP4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ref="AQ4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IF(campoTab[[#This Row],[Numero de campo]]="","",COUNTIF(ncampoA,campoTab[[#This Row],[Numero de campo]]))</f>
        <v/>
      </c>
      <c r="AT44" s="192" t="str">
        <f>IFERROR(IF(campoTab[[#This Row],[Numero de campo]]="","",HYPERLINK("#'Litologia'!A"&amp;MATCH(campoTab[[#This Row],[Numero de campo]],LitoTab[*NUMERO DE CAMPO],0)+1,"Litologia")),"")</f>
        <v/>
      </c>
      <c r="AU44" s="192" t="str">
        <f>IFERROR(IF(campoTab[[#This Row],[Numero de campo]]="","",HYPERLINK("#'Amostras'!A"&amp;MATCH(campoTab[[#This Row],[Numero de campo]],amostrasTab[*NUMERO DE CAMPO],0)+1,"Amostras")),"")</f>
        <v/>
      </c>
      <c r="AV44" s="192" t="str">
        <f>IFERROR(IF(campoTab[[#This Row],[Numero de campo]]="","",HYPERLINK("#'Estrutural'!A"&amp;MATCH(campoTab[[#This Row],[Numero de campo]],estrutTab[*NUMERO DE CAMPO],0)+1,"Estrutural")),"")</f>
        <v/>
      </c>
      <c r="AW44" s="192" t="str">
        <f>IFERROR(IF(campoTab[[#This Row],[Numero de campo]]="","",HYPERLINK("#'Econômica'!A"&amp;MATCH(campoTab[[#This Row],[Numero de campo]],ecoTab[*NUMERO DE CAMPO],0)+1,"Econômica")),"")</f>
        <v/>
      </c>
      <c r="AX44" s="193" t="str">
        <f>IF(campoTab[[#This Row],[Numero de campo]]="","",IF(FileExist(HYPERLINK("Fotos\"&amp;campoTab[[#This Row],[Numero de campo]]&amp;"_AF.jpg")),HYPERLINK("Fotos\"&amp;campoTab[[#This Row],[Numero de campo]]&amp;"_AF.jpg"),""))</f>
        <v/>
      </c>
      <c r="AY44" s="181"/>
    </row>
    <row r="45" spans="1:51" ht="15" customHeight="1" x14ac:dyDescent="0.25">
      <c r="A45" s="180" t="str">
        <f>IF(campoTab[[#This Row],[*PROJETO]]="","",IF(campoTab[[#This Row],[*Sigla Geólogo]]="","",IF(campoTab[[#This Row],[*Nº Ponto]]="","",CONCATENATE(campoTab[[#This Row],[C.C.]],"-",campoTab[[#This Row],[*Sigla Geólogo]],"-",TEXT(campoTab[[#This Row],[*Nº Ponto]],"0000")))))</f>
        <v/>
      </c>
      <c r="B45" s="194"/>
      <c r="C45" s="182" t="str">
        <f>IFERROR(VLOOKUP(campoTab[[#This Row],[*PROJETO]],ProjTab[#Data],MATCH("Centro de custo",ProjTab[#Headers],0),0),"")</f>
        <v/>
      </c>
      <c r="D45" s="182" t="str">
        <f>IFERROR(IF(INDEX(ProjTab[#Data],MATCH(campoTab[[#This Row],[*PROJETO]],ProjTab[],0),MATCH("SUREG",ProjTab[#Headers],0))=0,"",INDEX(ProjTab[#Data],MATCH(campoTab[[#This Row],[*PROJETO]],ProjTab[],0),MATCH("SUREG",ProjTab[#Headers],0))),"")</f>
        <v/>
      </c>
      <c r="E45" s="181"/>
      <c r="F45" s="182" t="str">
        <f>IFERROR(VLOOKUP(campoTab[[#This Row],[*Sigla Geólogo]],nomeGeoTab[#Data],MATCH("Nome",nomeGeoTab[#Headers],0),0),"")</f>
        <v/>
      </c>
      <c r="G45" s="181"/>
      <c r="H45" s="183"/>
      <c r="I45" s="182" t="str">
        <f>IFERROR(IF(INDEX(ProjTab[#Data],MATCH(campoTab[[#This Row],[*PROJETO]],ProjTab[],0),MATCH("DATUM",ProjTab[#Headers],0))=0,"",INDEX(ProjTab[#Data],MATCH(campoTab[[#This Row],[*PROJETO]],ProjTab[],0),MATCH("DATUM",ProjTab[#Headers],0))),"")</f>
        <v/>
      </c>
      <c r="J45" s="182" t="str">
        <f>IFERROR(IF(INDEX(coosisTab[#Data],MATCH(campoTab[[#This Row],[*PROJETO]],ProjTab[],0),MATCH("Metodo de Geoposicionamento",coosisTab[#Headers],0))=0,"",INDEX(coosisTab[#Data],MATCH(campoTab[[#This Row],[*PROJETO]],ProjTab[],0),MATCH("Metodo de Geoposicionamento",coosisTab[#Headers],0))),"")</f>
        <v/>
      </c>
      <c r="K45" s="184" t="str">
        <f>IFERROR(IF(INDEX(coosisTab[#Data],MATCH(campoTab[[#This Row],[*PROJETO]],ProjTab[],0),MATCH("Erro associado",coosisTab[#Headers],0))=0,"",INDEX(coosisTab[#Data],MATCH(campoTab[[#This Row],[*PROJETO]],ProjTab[],0),MATCH("Erro associado",coosisTab[#Headers],0))),"")</f>
        <v/>
      </c>
      <c r="L45" s="185"/>
      <c r="M45" s="185"/>
      <c r="O45" s="187"/>
      <c r="P45" s="181" t="str">
        <f>IFERROR(FindBaseCart(campoTab[[#This Row],[*Latitude]],campoTab[[#This Row],[*Longitude]],campoTab[[#This Row],[ESCALA]]),"")</f>
        <v/>
      </c>
      <c r="Q45" s="185" t="str">
        <f>""</f>
        <v/>
      </c>
      <c r="R45" s="182" t="str">
        <f>IFERROR(VLOOKUP(campoTab[[#This Row],[*Municipio]],municipiosTab[#Data],MATCH("UF",municipiosTab[#Headers],0),0),"")</f>
        <v/>
      </c>
      <c r="S45" s="188"/>
      <c r="T45" s="181"/>
      <c r="U45" s="181"/>
      <c r="V45" s="181"/>
      <c r="W45" s="182" t="str">
        <f>IFERROR(IF(VLOOKUP(campoTab[[#This Row],[Numero de campo]],LitoTab[#Data],MATCH("*Litologia",LitoTab[#Headers],0),0)=0,"",VLOOKUP(campoTab[[#This Row],[Numero de campo]],LitoTab[#Data],MATCH("*Litologia",LitoTab[#Headers],0),0)),"")</f>
        <v/>
      </c>
      <c r="X45" s="182" t="str">
        <f t="array" ref="X4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IFERROR(IF(VLOOKUP(campoTab[[#This Row],[Numero de campo]],LitoTab[#Data],MATCH("*% da Rocha",LitoTab[#Headers],0),0)="","",VLOOKUP(campoTab[[#This Row],[Numero de campo]],LitoTab[#Data],MATCH("*% da Rocha",LitoTab[#Headers],0),0)),"")</f>
        <v/>
      </c>
      <c r="Z45" s="182" t="str">
        <f>IFERROR(IF(VLOOKUP(campoTab[[#This Row],[Numero de campo]],LitoTab[#Data],MATCH("Grau de Intemperismo",LitoTab[#Headers],0),0)="","",VLOOKUP(campoTab[[#This Row],[Numero de campo]],LitoTab[#Data],MATCH("Grau de Intemperismo",LitoTab[#Headers],0),0)),"")</f>
        <v/>
      </c>
      <c r="AA45" s="182" t="str">
        <f>IFERROR(IF(VLOOKUP(campoTab[[#This Row],[Numero de campo]],LitoTab[#Data],MATCH("Índice de Cor",LitoTab[#Headers],0),0)="","",VLOOKUP(campoTab[[#This Row],[Numero de campo]],LitoTab[#Data],MATCH("Índice de Cor",LitoTab[#Headers],0),0)),"")</f>
        <v/>
      </c>
      <c r="AB45" s="182" t="str">
        <f>IFERROR(IF(VLOOKUP(campoTab[[#This Row],[Numero de campo]],LitoTab[#Data],MATCH("*Classe Litotipo",LitoTab[#Headers],0),0)="","",VLOOKUP(campoTab[[#This Row],[Numero de campo]],LitoTab[#Data],MATCH("*Classe Litotipo",LitoTab[#Headers],0),0)),"")</f>
        <v/>
      </c>
      <c r="AC45" s="182" t="str">
        <f>IFERROR(VLOOKUP(campoTab[[#This Row],[Classe litotipo principal]],classlitoTab[#Data],2),"")</f>
        <v/>
      </c>
      <c r="AD45" s="182" t="str">
        <f>IFERROR(IF(VLOOKUP(campoTab[[#This Row],[Numero de campo]],LitoTab[#Data],MATCH("Textura 1",LitoTab[#Headers],0),0)="","",VLOOKUP(campoTab[[#This Row],[Numero de campo]],LitoTab[#Data],MATCH("Textura 1",LitoTab[#Headers],0),0)),"")</f>
        <v/>
      </c>
      <c r="AE45" s="182" t="str">
        <f>IFERROR(IF(VLOOKUP(campoTab[[#This Row],[Numero de campo]],LitoTab[#Data],MATCH("Granulação",LitoTab[#Headers],0),0)="","",VLOOKUP(campoTab[[#This Row],[Numero de campo]],LitoTab[#Data],MATCH("Granulação",LitoTab[#Headers],0),0)),"")</f>
        <v/>
      </c>
      <c r="AF45" s="182" t="str">
        <f>IFERROR(IF(VLOOKUP(campoTab[[#This Row],[Numero de campo]],estrutTab[#Data],MATCH("*Tipo Estrutura",estrutTab[#Headers],0),0)=0,"",VLOOKUP(campoTab[[#This Row],[Numero de campo]],estrutTab[#Data],MATCH("*Tipo Estrutura",estrutTab[#Headers],0),0)),"")</f>
        <v/>
      </c>
      <c r="AG45" s="182" t="str">
        <f>IFERROR(IF(VLOOKUP(campoTab[[#This Row],[Numero de campo]],estrutTab[#Data],MATCH("Direção de Mergulho",estrutTab[#Headers],0),0)=0,"",VLOOKUP(campoTab[[#This Row],[Numero de campo]],estrutTab[#Data],MATCH("Direção de Mergulho",estrutTab[#Headers],0),0)),"")</f>
        <v/>
      </c>
      <c r="AH45" s="182" t="str">
        <f>IFERROR(IF(VLOOKUP(campoTab[[#This Row],[Numero de campo]],estrutTab[#Data],MATCH("Mergulho",estrutTab[#Headers],0),0)=0,"",VLOOKUP(campoTab[[#This Row],[Numero de campo]],estrutTab[#Data],MATCH("Mergulho",estrutTab[#Headers],0),0)),"")</f>
        <v/>
      </c>
      <c r="AI45" s="182" t="str">
        <f>IFERROR(IF(VLOOKUP(campoTab[[#This Row],[Numero de campo]],LitoTab[#Data],MATCH("Unidade Estratigrafica",LitoTab[#Headers],0),0)=0,"",VLOOKUP(campoTab[[#This Row],[Numero de campo]],LitoTab[#Data],MATCH("Unidade Estratigrafica",LitoTab[#Headers],0),0)),"")</f>
        <v/>
      </c>
      <c r="AJ45" s="189" t="str">
        <f>IFERROR(IF(VLOOKUP(campoTab[[#This Row],[Numero de campo]],LitoTab[#Data],MATCH("Codigo Estratigrafico",LitoTab[#Headers],0),0)=0,"",VLOOKUP(campoTab[[#This Row],[Numero de campo]],LitoTab[#Data],MATCH("Codigo Estratigrafico",LitoTab[#Headers],0),0)),"")</f>
        <v/>
      </c>
      <c r="AK45" s="182" t="str">
        <f t="array" ref="AK4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ref="AL4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ref="AM4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ref="AN4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ref="AO4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ref="AP4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ref="AQ4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IF(campoTab[[#This Row],[Numero de campo]]="","",COUNTIF(ncampoA,campoTab[[#This Row],[Numero de campo]]))</f>
        <v/>
      </c>
      <c r="AT45" s="192" t="str">
        <f>IFERROR(IF(campoTab[[#This Row],[Numero de campo]]="","",HYPERLINK("#'Litologia'!A"&amp;MATCH(campoTab[[#This Row],[Numero de campo]],LitoTab[*NUMERO DE CAMPO],0)+1,"Litologia")),"")</f>
        <v/>
      </c>
      <c r="AU45" s="192" t="str">
        <f>IFERROR(IF(campoTab[[#This Row],[Numero de campo]]="","",HYPERLINK("#'Amostras'!A"&amp;MATCH(campoTab[[#This Row],[Numero de campo]],amostrasTab[*NUMERO DE CAMPO],0)+1,"Amostras")),"")</f>
        <v/>
      </c>
      <c r="AV45" s="192" t="str">
        <f>IFERROR(IF(campoTab[[#This Row],[Numero de campo]]="","",HYPERLINK("#'Estrutural'!A"&amp;MATCH(campoTab[[#This Row],[Numero de campo]],estrutTab[*NUMERO DE CAMPO],0)+1,"Estrutural")),"")</f>
        <v/>
      </c>
      <c r="AW45" s="192" t="str">
        <f>IFERROR(IF(campoTab[[#This Row],[Numero de campo]]="","",HYPERLINK("#'Econômica'!A"&amp;MATCH(campoTab[[#This Row],[Numero de campo]],ecoTab[*NUMERO DE CAMPO],0)+1,"Econômica")),"")</f>
        <v/>
      </c>
      <c r="AX45" s="193" t="str">
        <f>IF(campoTab[[#This Row],[Numero de campo]]="","",IF(FileExist(HYPERLINK("Fotos\"&amp;campoTab[[#This Row],[Numero de campo]]&amp;"_AF.jpg")),HYPERLINK("Fotos\"&amp;campoTab[[#This Row],[Numero de campo]]&amp;"_AF.jpg"),""))</f>
        <v/>
      </c>
      <c r="AY45" s="181"/>
    </row>
    <row r="46" spans="1:51" ht="15" customHeight="1" x14ac:dyDescent="0.25">
      <c r="A46" s="180" t="str">
        <f>IF(campoTab[[#This Row],[*PROJETO]]="","",IF(campoTab[[#This Row],[*Sigla Geólogo]]="","",IF(campoTab[[#This Row],[*Nº Ponto]]="","",CONCATENATE(campoTab[[#This Row],[C.C.]],"-",campoTab[[#This Row],[*Sigla Geólogo]],"-",TEXT(campoTab[[#This Row],[*Nº Ponto]],"0000")))))</f>
        <v/>
      </c>
      <c r="B46" s="194"/>
      <c r="C46" s="182" t="str">
        <f>IFERROR(VLOOKUP(campoTab[[#This Row],[*PROJETO]],ProjTab[#Data],MATCH("Centro de custo",ProjTab[#Headers],0),0),"")</f>
        <v/>
      </c>
      <c r="D46" s="182" t="str">
        <f>IFERROR(IF(INDEX(ProjTab[#Data],MATCH(campoTab[[#This Row],[*PROJETO]],ProjTab[],0),MATCH("SUREG",ProjTab[#Headers],0))=0,"",INDEX(ProjTab[#Data],MATCH(campoTab[[#This Row],[*PROJETO]],ProjTab[],0),MATCH("SUREG",ProjTab[#Headers],0))),"")</f>
        <v/>
      </c>
      <c r="E46" s="181"/>
      <c r="F46" s="182" t="str">
        <f>IFERROR(VLOOKUP(campoTab[[#This Row],[*Sigla Geólogo]],nomeGeoTab[#Data],MATCH("Nome",nomeGeoTab[#Headers],0),0),"")</f>
        <v/>
      </c>
      <c r="G46" s="181"/>
      <c r="H46" s="183"/>
      <c r="I46" s="182" t="str">
        <f>IFERROR(IF(INDEX(ProjTab[#Data],MATCH(campoTab[[#This Row],[*PROJETO]],ProjTab[],0),MATCH("DATUM",ProjTab[#Headers],0))=0,"",INDEX(ProjTab[#Data],MATCH(campoTab[[#This Row],[*PROJETO]],ProjTab[],0),MATCH("DATUM",ProjTab[#Headers],0))),"")</f>
        <v/>
      </c>
      <c r="J46" s="182" t="str">
        <f>IFERROR(IF(INDEX(coosisTab[#Data],MATCH(campoTab[[#This Row],[*PROJETO]],ProjTab[],0),MATCH("Metodo de Geoposicionamento",coosisTab[#Headers],0))=0,"",INDEX(coosisTab[#Data],MATCH(campoTab[[#This Row],[*PROJETO]],ProjTab[],0),MATCH("Metodo de Geoposicionamento",coosisTab[#Headers],0))),"")</f>
        <v/>
      </c>
      <c r="K46" s="184" t="str">
        <f>IFERROR(IF(INDEX(coosisTab[#Data],MATCH(campoTab[[#This Row],[*PROJETO]],ProjTab[],0),MATCH("Erro associado",coosisTab[#Headers],0))=0,"",INDEX(coosisTab[#Data],MATCH(campoTab[[#This Row],[*PROJETO]],ProjTab[],0),MATCH("Erro associado",coosisTab[#Headers],0))),"")</f>
        <v/>
      </c>
      <c r="L46" s="185"/>
      <c r="M46" s="185"/>
      <c r="O46" s="187"/>
      <c r="P46" s="181" t="str">
        <f>IFERROR(FindBaseCart(campoTab[[#This Row],[*Latitude]],campoTab[[#This Row],[*Longitude]],campoTab[[#This Row],[ESCALA]]),"")</f>
        <v/>
      </c>
      <c r="Q46" s="185" t="str">
        <f>""</f>
        <v/>
      </c>
      <c r="R46" s="182" t="str">
        <f>IFERROR(VLOOKUP(campoTab[[#This Row],[*Municipio]],municipiosTab[#Data],MATCH("UF",municipiosTab[#Headers],0),0),"")</f>
        <v/>
      </c>
      <c r="S46" s="188"/>
      <c r="T46" s="181"/>
      <c r="U46" s="181"/>
      <c r="V46" s="181"/>
      <c r="W46" s="182" t="str">
        <f>IFERROR(IF(VLOOKUP(campoTab[[#This Row],[Numero de campo]],LitoTab[#Data],MATCH("*Litologia",LitoTab[#Headers],0),0)=0,"",VLOOKUP(campoTab[[#This Row],[Numero de campo]],LitoTab[#Data],MATCH("*Litologia",LitoTab[#Headers],0),0)),"")</f>
        <v/>
      </c>
      <c r="X46" s="182" t="str">
        <f t="array" ref="X4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IFERROR(IF(VLOOKUP(campoTab[[#This Row],[Numero de campo]],LitoTab[#Data],MATCH("*% da Rocha",LitoTab[#Headers],0),0)="","",VLOOKUP(campoTab[[#This Row],[Numero de campo]],LitoTab[#Data],MATCH("*% da Rocha",LitoTab[#Headers],0),0)),"")</f>
        <v/>
      </c>
      <c r="Z46" s="182" t="str">
        <f>IFERROR(IF(VLOOKUP(campoTab[[#This Row],[Numero de campo]],LitoTab[#Data],MATCH("Grau de Intemperismo",LitoTab[#Headers],0),0)="","",VLOOKUP(campoTab[[#This Row],[Numero de campo]],LitoTab[#Data],MATCH("Grau de Intemperismo",LitoTab[#Headers],0),0)),"")</f>
        <v/>
      </c>
      <c r="AA46" s="182" t="str">
        <f>IFERROR(IF(VLOOKUP(campoTab[[#This Row],[Numero de campo]],LitoTab[#Data],MATCH("Índice de Cor",LitoTab[#Headers],0),0)="","",VLOOKUP(campoTab[[#This Row],[Numero de campo]],LitoTab[#Data],MATCH("Índice de Cor",LitoTab[#Headers],0),0)),"")</f>
        <v/>
      </c>
      <c r="AB46" s="182" t="str">
        <f>IFERROR(IF(VLOOKUP(campoTab[[#This Row],[Numero de campo]],LitoTab[#Data],MATCH("*Classe Litotipo",LitoTab[#Headers],0),0)="","",VLOOKUP(campoTab[[#This Row],[Numero de campo]],LitoTab[#Data],MATCH("*Classe Litotipo",LitoTab[#Headers],0),0)),"")</f>
        <v/>
      </c>
      <c r="AC46" s="182" t="str">
        <f>IFERROR(VLOOKUP(campoTab[[#This Row],[Classe litotipo principal]],classlitoTab[#Data],2),"")</f>
        <v/>
      </c>
      <c r="AD46" s="182" t="str">
        <f>IFERROR(IF(VLOOKUP(campoTab[[#This Row],[Numero de campo]],LitoTab[#Data],MATCH("Textura 1",LitoTab[#Headers],0),0)="","",VLOOKUP(campoTab[[#This Row],[Numero de campo]],LitoTab[#Data],MATCH("Textura 1",LitoTab[#Headers],0),0)),"")</f>
        <v/>
      </c>
      <c r="AE46" s="182" t="str">
        <f>IFERROR(IF(VLOOKUP(campoTab[[#This Row],[Numero de campo]],LitoTab[#Data],MATCH("Granulação",LitoTab[#Headers],0),0)="","",VLOOKUP(campoTab[[#This Row],[Numero de campo]],LitoTab[#Data],MATCH("Granulação",LitoTab[#Headers],0),0)),"")</f>
        <v/>
      </c>
      <c r="AF46" s="182" t="str">
        <f>IFERROR(IF(VLOOKUP(campoTab[[#This Row],[Numero de campo]],estrutTab[#Data],MATCH("*Tipo Estrutura",estrutTab[#Headers],0),0)=0,"",VLOOKUP(campoTab[[#This Row],[Numero de campo]],estrutTab[#Data],MATCH("*Tipo Estrutura",estrutTab[#Headers],0),0)),"")</f>
        <v/>
      </c>
      <c r="AG46" s="182" t="str">
        <f>IFERROR(IF(VLOOKUP(campoTab[[#This Row],[Numero de campo]],estrutTab[#Data],MATCH("Direção de Mergulho",estrutTab[#Headers],0),0)=0,"",VLOOKUP(campoTab[[#This Row],[Numero de campo]],estrutTab[#Data],MATCH("Direção de Mergulho",estrutTab[#Headers],0),0)),"")</f>
        <v/>
      </c>
      <c r="AH46" s="182" t="str">
        <f>IFERROR(IF(VLOOKUP(campoTab[[#This Row],[Numero de campo]],estrutTab[#Data],MATCH("Mergulho",estrutTab[#Headers],0),0)=0,"",VLOOKUP(campoTab[[#This Row],[Numero de campo]],estrutTab[#Data],MATCH("Mergulho",estrutTab[#Headers],0),0)),"")</f>
        <v/>
      </c>
      <c r="AI46" s="182" t="str">
        <f>IFERROR(IF(VLOOKUP(campoTab[[#This Row],[Numero de campo]],LitoTab[#Data],MATCH("Unidade Estratigrafica",LitoTab[#Headers],0),0)=0,"",VLOOKUP(campoTab[[#This Row],[Numero de campo]],LitoTab[#Data],MATCH("Unidade Estratigrafica",LitoTab[#Headers],0),0)),"")</f>
        <v/>
      </c>
      <c r="AJ46" s="189" t="str">
        <f>IFERROR(IF(VLOOKUP(campoTab[[#This Row],[Numero de campo]],LitoTab[#Data],MATCH("Codigo Estratigrafico",LitoTab[#Headers],0),0)=0,"",VLOOKUP(campoTab[[#This Row],[Numero de campo]],LitoTab[#Data],MATCH("Codigo Estratigrafico",LitoTab[#Headers],0),0)),"")</f>
        <v/>
      </c>
      <c r="AK46" s="182" t="str">
        <f t="array" ref="AK4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ref="AL4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ref="AM4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ref="AN4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ref="AO4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ref="AP4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ref="AQ4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IF(campoTab[[#This Row],[Numero de campo]]="","",COUNTIF(ncampoA,campoTab[[#This Row],[Numero de campo]]))</f>
        <v/>
      </c>
      <c r="AT46" s="192" t="str">
        <f>IFERROR(IF(campoTab[[#This Row],[Numero de campo]]="","",HYPERLINK("#'Litologia'!A"&amp;MATCH(campoTab[[#This Row],[Numero de campo]],LitoTab[*NUMERO DE CAMPO],0)+1,"Litologia")),"")</f>
        <v/>
      </c>
      <c r="AU46" s="192" t="str">
        <f>IFERROR(IF(campoTab[[#This Row],[Numero de campo]]="","",HYPERLINK("#'Amostras'!A"&amp;MATCH(campoTab[[#This Row],[Numero de campo]],amostrasTab[*NUMERO DE CAMPO],0)+1,"Amostras")),"")</f>
        <v/>
      </c>
      <c r="AV46" s="192" t="str">
        <f>IFERROR(IF(campoTab[[#This Row],[Numero de campo]]="","",HYPERLINK("#'Estrutural'!A"&amp;MATCH(campoTab[[#This Row],[Numero de campo]],estrutTab[*NUMERO DE CAMPO],0)+1,"Estrutural")),"")</f>
        <v/>
      </c>
      <c r="AW46" s="192" t="str">
        <f>IFERROR(IF(campoTab[[#This Row],[Numero de campo]]="","",HYPERLINK("#'Econômica'!A"&amp;MATCH(campoTab[[#This Row],[Numero de campo]],ecoTab[*NUMERO DE CAMPO],0)+1,"Econômica")),"")</f>
        <v/>
      </c>
      <c r="AX46" s="193" t="str">
        <f>IF(campoTab[[#This Row],[Numero de campo]]="","",IF(FileExist(HYPERLINK("Fotos\"&amp;campoTab[[#This Row],[Numero de campo]]&amp;"_AF.jpg")),HYPERLINK("Fotos\"&amp;campoTab[[#This Row],[Numero de campo]]&amp;"_AF.jpg"),""))</f>
        <v/>
      </c>
      <c r="AY46" s="181"/>
    </row>
    <row r="47" spans="1:51" ht="15" customHeight="1" x14ac:dyDescent="0.25">
      <c r="A47" s="180" t="str">
        <f>IF(campoTab[[#This Row],[*PROJETO]]="","",IF(campoTab[[#This Row],[*Sigla Geólogo]]="","",IF(campoTab[[#This Row],[*Nº Ponto]]="","",CONCATENATE(campoTab[[#This Row],[C.C.]],"-",campoTab[[#This Row],[*Sigla Geólogo]],"-",TEXT(campoTab[[#This Row],[*Nº Ponto]],"0000")))))</f>
        <v/>
      </c>
      <c r="B47" s="194"/>
      <c r="C47" s="182" t="str">
        <f>IFERROR(VLOOKUP(campoTab[[#This Row],[*PROJETO]],ProjTab[#Data],MATCH("Centro de custo",ProjTab[#Headers],0),0),"")</f>
        <v/>
      </c>
      <c r="D47" s="182" t="str">
        <f>IFERROR(IF(INDEX(ProjTab[#Data],MATCH(campoTab[[#This Row],[*PROJETO]],ProjTab[],0),MATCH("SUREG",ProjTab[#Headers],0))=0,"",INDEX(ProjTab[#Data],MATCH(campoTab[[#This Row],[*PROJETO]],ProjTab[],0),MATCH("SUREG",ProjTab[#Headers],0))),"")</f>
        <v/>
      </c>
      <c r="E47" s="181"/>
      <c r="F47" s="182" t="str">
        <f>IFERROR(VLOOKUP(campoTab[[#This Row],[*Sigla Geólogo]],nomeGeoTab[#Data],MATCH("Nome",nomeGeoTab[#Headers],0),0),"")</f>
        <v/>
      </c>
      <c r="G47" s="181"/>
      <c r="H47" s="183"/>
      <c r="I47" s="182" t="str">
        <f>IFERROR(IF(INDEX(ProjTab[#Data],MATCH(campoTab[[#This Row],[*PROJETO]],ProjTab[],0),MATCH("DATUM",ProjTab[#Headers],0))=0,"",INDEX(ProjTab[#Data],MATCH(campoTab[[#This Row],[*PROJETO]],ProjTab[],0),MATCH("DATUM",ProjTab[#Headers],0))),"")</f>
        <v/>
      </c>
      <c r="J47" s="182" t="str">
        <f>IFERROR(IF(INDEX(coosisTab[#Data],MATCH(campoTab[[#This Row],[*PROJETO]],ProjTab[],0),MATCH("Metodo de Geoposicionamento",coosisTab[#Headers],0))=0,"",INDEX(coosisTab[#Data],MATCH(campoTab[[#This Row],[*PROJETO]],ProjTab[],0),MATCH("Metodo de Geoposicionamento",coosisTab[#Headers],0))),"")</f>
        <v/>
      </c>
      <c r="K47" s="184" t="str">
        <f>IFERROR(IF(INDEX(coosisTab[#Data],MATCH(campoTab[[#This Row],[*PROJETO]],ProjTab[],0),MATCH("Erro associado",coosisTab[#Headers],0))=0,"",INDEX(coosisTab[#Data],MATCH(campoTab[[#This Row],[*PROJETO]],ProjTab[],0),MATCH("Erro associado",coosisTab[#Headers],0))),"")</f>
        <v/>
      </c>
      <c r="L47" s="185"/>
      <c r="M47" s="185"/>
      <c r="O47" s="187"/>
      <c r="P47" s="181" t="str">
        <f>IFERROR(FindBaseCart(campoTab[[#This Row],[*Latitude]],campoTab[[#This Row],[*Longitude]],campoTab[[#This Row],[ESCALA]]),"")</f>
        <v/>
      </c>
      <c r="Q47" s="185" t="str">
        <f>""</f>
        <v/>
      </c>
      <c r="R47" s="182" t="str">
        <f>IFERROR(VLOOKUP(campoTab[[#This Row],[*Municipio]],municipiosTab[#Data],MATCH("UF",municipiosTab[#Headers],0),0),"")</f>
        <v/>
      </c>
      <c r="S47" s="188"/>
      <c r="T47" s="181"/>
      <c r="U47" s="181"/>
      <c r="V47" s="181"/>
      <c r="W47" s="182" t="str">
        <f>IFERROR(IF(VLOOKUP(campoTab[[#This Row],[Numero de campo]],LitoTab[#Data],MATCH("*Litologia",LitoTab[#Headers],0),0)=0,"",VLOOKUP(campoTab[[#This Row],[Numero de campo]],LitoTab[#Data],MATCH("*Litologia",LitoTab[#Headers],0),0)),"")</f>
        <v/>
      </c>
      <c r="X47" s="182" t="str">
        <f t="array" ref="X4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IFERROR(IF(VLOOKUP(campoTab[[#This Row],[Numero de campo]],LitoTab[#Data],MATCH("*% da Rocha",LitoTab[#Headers],0),0)="","",VLOOKUP(campoTab[[#This Row],[Numero de campo]],LitoTab[#Data],MATCH("*% da Rocha",LitoTab[#Headers],0),0)),"")</f>
        <v/>
      </c>
      <c r="Z47" s="182" t="str">
        <f>IFERROR(IF(VLOOKUP(campoTab[[#This Row],[Numero de campo]],LitoTab[#Data],MATCH("Grau de Intemperismo",LitoTab[#Headers],0),0)="","",VLOOKUP(campoTab[[#This Row],[Numero de campo]],LitoTab[#Data],MATCH("Grau de Intemperismo",LitoTab[#Headers],0),0)),"")</f>
        <v/>
      </c>
      <c r="AA47" s="182" t="str">
        <f>IFERROR(IF(VLOOKUP(campoTab[[#This Row],[Numero de campo]],LitoTab[#Data],MATCH("Índice de Cor",LitoTab[#Headers],0),0)="","",VLOOKUP(campoTab[[#This Row],[Numero de campo]],LitoTab[#Data],MATCH("Índice de Cor",LitoTab[#Headers],0),0)),"")</f>
        <v/>
      </c>
      <c r="AB47" s="182" t="str">
        <f>IFERROR(IF(VLOOKUP(campoTab[[#This Row],[Numero de campo]],LitoTab[#Data],MATCH("*Classe Litotipo",LitoTab[#Headers],0),0)="","",VLOOKUP(campoTab[[#This Row],[Numero de campo]],LitoTab[#Data],MATCH("*Classe Litotipo",LitoTab[#Headers],0),0)),"")</f>
        <v/>
      </c>
      <c r="AC47" s="182" t="str">
        <f>IFERROR(VLOOKUP(campoTab[[#This Row],[Classe litotipo principal]],classlitoTab[#Data],2),"")</f>
        <v/>
      </c>
      <c r="AD47" s="182" t="str">
        <f>IFERROR(IF(VLOOKUP(campoTab[[#This Row],[Numero de campo]],LitoTab[#Data],MATCH("Textura 1",LitoTab[#Headers],0),0)="","",VLOOKUP(campoTab[[#This Row],[Numero de campo]],LitoTab[#Data],MATCH("Textura 1",LitoTab[#Headers],0),0)),"")</f>
        <v/>
      </c>
      <c r="AE47" s="182" t="str">
        <f>IFERROR(IF(VLOOKUP(campoTab[[#This Row],[Numero de campo]],LitoTab[#Data],MATCH("Granulação",LitoTab[#Headers],0),0)="","",VLOOKUP(campoTab[[#This Row],[Numero de campo]],LitoTab[#Data],MATCH("Granulação",LitoTab[#Headers],0),0)),"")</f>
        <v/>
      </c>
      <c r="AF47" s="182" t="str">
        <f>IFERROR(IF(VLOOKUP(campoTab[[#This Row],[Numero de campo]],estrutTab[#Data],MATCH("*Tipo Estrutura",estrutTab[#Headers],0),0)=0,"",VLOOKUP(campoTab[[#This Row],[Numero de campo]],estrutTab[#Data],MATCH("*Tipo Estrutura",estrutTab[#Headers],0),0)),"")</f>
        <v/>
      </c>
      <c r="AG47" s="182" t="str">
        <f>IFERROR(IF(VLOOKUP(campoTab[[#This Row],[Numero de campo]],estrutTab[#Data],MATCH("Direção de Mergulho",estrutTab[#Headers],0),0)=0,"",VLOOKUP(campoTab[[#This Row],[Numero de campo]],estrutTab[#Data],MATCH("Direção de Mergulho",estrutTab[#Headers],0),0)),"")</f>
        <v/>
      </c>
      <c r="AH47" s="182" t="str">
        <f>IFERROR(IF(VLOOKUP(campoTab[[#This Row],[Numero de campo]],estrutTab[#Data],MATCH("Mergulho",estrutTab[#Headers],0),0)=0,"",VLOOKUP(campoTab[[#This Row],[Numero de campo]],estrutTab[#Data],MATCH("Mergulho",estrutTab[#Headers],0),0)),"")</f>
        <v/>
      </c>
      <c r="AI47" s="182" t="str">
        <f>IFERROR(IF(VLOOKUP(campoTab[[#This Row],[Numero de campo]],LitoTab[#Data],MATCH("Unidade Estratigrafica",LitoTab[#Headers],0),0)=0,"",VLOOKUP(campoTab[[#This Row],[Numero de campo]],LitoTab[#Data],MATCH("Unidade Estratigrafica",LitoTab[#Headers],0),0)),"")</f>
        <v/>
      </c>
      <c r="AJ47" s="189" t="str">
        <f>IFERROR(IF(VLOOKUP(campoTab[[#This Row],[Numero de campo]],LitoTab[#Data],MATCH("Codigo Estratigrafico",LitoTab[#Headers],0),0)=0,"",VLOOKUP(campoTab[[#This Row],[Numero de campo]],LitoTab[#Data],MATCH("Codigo Estratigrafico",LitoTab[#Headers],0),0)),"")</f>
        <v/>
      </c>
      <c r="AK47" s="182" t="str">
        <f t="array" ref="AK4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ref="AL4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ref="AM4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ref="AN4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ref="AO4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ref="AP4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ref="AQ4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IF(campoTab[[#This Row],[Numero de campo]]="","",COUNTIF(ncampoA,campoTab[[#This Row],[Numero de campo]]))</f>
        <v/>
      </c>
      <c r="AT47" s="192" t="str">
        <f>IFERROR(IF(campoTab[[#This Row],[Numero de campo]]="","",HYPERLINK("#'Litologia'!A"&amp;MATCH(campoTab[[#This Row],[Numero de campo]],LitoTab[*NUMERO DE CAMPO],0)+1,"Litologia")),"")</f>
        <v/>
      </c>
      <c r="AU47" s="192" t="str">
        <f>IFERROR(IF(campoTab[[#This Row],[Numero de campo]]="","",HYPERLINK("#'Amostras'!A"&amp;MATCH(campoTab[[#This Row],[Numero de campo]],amostrasTab[*NUMERO DE CAMPO],0)+1,"Amostras")),"")</f>
        <v/>
      </c>
      <c r="AV47" s="192" t="str">
        <f>IFERROR(IF(campoTab[[#This Row],[Numero de campo]]="","",HYPERLINK("#'Estrutural'!A"&amp;MATCH(campoTab[[#This Row],[Numero de campo]],estrutTab[*NUMERO DE CAMPO],0)+1,"Estrutural")),"")</f>
        <v/>
      </c>
      <c r="AW47" s="192" t="str">
        <f>IFERROR(IF(campoTab[[#This Row],[Numero de campo]]="","",HYPERLINK("#'Econômica'!A"&amp;MATCH(campoTab[[#This Row],[Numero de campo]],ecoTab[*NUMERO DE CAMPO],0)+1,"Econômica")),"")</f>
        <v/>
      </c>
      <c r="AX47" s="193" t="str">
        <f>IF(campoTab[[#This Row],[Numero de campo]]="","",IF(FileExist(HYPERLINK("Fotos\"&amp;campoTab[[#This Row],[Numero de campo]]&amp;"_AF.jpg")),HYPERLINK("Fotos\"&amp;campoTab[[#This Row],[Numero de campo]]&amp;"_AF.jpg"),""))</f>
        <v/>
      </c>
      <c r="AY47" s="181"/>
    </row>
    <row r="48" spans="1:51" ht="15" customHeight="1" x14ac:dyDescent="0.25">
      <c r="A48" s="180" t="str">
        <f>IF(campoTab[[#This Row],[*PROJETO]]="","",IF(campoTab[[#This Row],[*Sigla Geólogo]]="","",IF(campoTab[[#This Row],[*Nº Ponto]]="","",CONCATENATE(campoTab[[#This Row],[C.C.]],"-",campoTab[[#This Row],[*Sigla Geólogo]],"-",TEXT(campoTab[[#This Row],[*Nº Ponto]],"0000")))))</f>
        <v/>
      </c>
      <c r="B48" s="194"/>
      <c r="C48" s="182" t="str">
        <f>IFERROR(VLOOKUP(campoTab[[#This Row],[*PROJETO]],ProjTab[#Data],MATCH("Centro de custo",ProjTab[#Headers],0),0),"")</f>
        <v/>
      </c>
      <c r="D48" s="182" t="str">
        <f>IFERROR(IF(INDEX(ProjTab[#Data],MATCH(campoTab[[#This Row],[*PROJETO]],ProjTab[],0),MATCH("SUREG",ProjTab[#Headers],0))=0,"",INDEX(ProjTab[#Data],MATCH(campoTab[[#This Row],[*PROJETO]],ProjTab[],0),MATCH("SUREG",ProjTab[#Headers],0))),"")</f>
        <v/>
      </c>
      <c r="E48" s="181"/>
      <c r="F48" s="182" t="str">
        <f>IFERROR(VLOOKUP(campoTab[[#This Row],[*Sigla Geólogo]],nomeGeoTab[#Data],MATCH("Nome",nomeGeoTab[#Headers],0),0),"")</f>
        <v/>
      </c>
      <c r="G48" s="181"/>
      <c r="H48" s="183"/>
      <c r="I48" s="182" t="str">
        <f>IFERROR(IF(INDEX(ProjTab[#Data],MATCH(campoTab[[#This Row],[*PROJETO]],ProjTab[],0),MATCH("DATUM",ProjTab[#Headers],0))=0,"",INDEX(ProjTab[#Data],MATCH(campoTab[[#This Row],[*PROJETO]],ProjTab[],0),MATCH("DATUM",ProjTab[#Headers],0))),"")</f>
        <v/>
      </c>
      <c r="J48" s="182" t="str">
        <f>IFERROR(IF(INDEX(coosisTab[#Data],MATCH(campoTab[[#This Row],[*PROJETO]],ProjTab[],0),MATCH("Metodo de Geoposicionamento",coosisTab[#Headers],0))=0,"",INDEX(coosisTab[#Data],MATCH(campoTab[[#This Row],[*PROJETO]],ProjTab[],0),MATCH("Metodo de Geoposicionamento",coosisTab[#Headers],0))),"")</f>
        <v/>
      </c>
      <c r="K48" s="184" t="str">
        <f>IFERROR(IF(INDEX(coosisTab[#Data],MATCH(campoTab[[#This Row],[*PROJETO]],ProjTab[],0),MATCH("Erro associado",coosisTab[#Headers],0))=0,"",INDEX(coosisTab[#Data],MATCH(campoTab[[#This Row],[*PROJETO]],ProjTab[],0),MATCH("Erro associado",coosisTab[#Headers],0))),"")</f>
        <v/>
      </c>
      <c r="L48" s="185"/>
      <c r="M48" s="185"/>
      <c r="O48" s="187"/>
      <c r="P48" s="181" t="str">
        <f>IFERROR(FindBaseCart(campoTab[[#This Row],[*Latitude]],campoTab[[#This Row],[*Longitude]],campoTab[[#This Row],[ESCALA]]),"")</f>
        <v/>
      </c>
      <c r="Q48" s="185" t="str">
        <f>""</f>
        <v/>
      </c>
      <c r="R48" s="182" t="str">
        <f>IFERROR(VLOOKUP(campoTab[[#This Row],[*Municipio]],municipiosTab[#Data],MATCH("UF",municipiosTab[#Headers],0),0),"")</f>
        <v/>
      </c>
      <c r="S48" s="188"/>
      <c r="T48" s="181"/>
      <c r="U48" s="181"/>
      <c r="V48" s="181"/>
      <c r="W48" s="182" t="str">
        <f>IFERROR(IF(VLOOKUP(campoTab[[#This Row],[Numero de campo]],LitoTab[#Data],MATCH("*Litologia",LitoTab[#Headers],0),0)=0,"",VLOOKUP(campoTab[[#This Row],[Numero de campo]],LitoTab[#Data],MATCH("*Litologia",LitoTab[#Headers],0),0)),"")</f>
        <v/>
      </c>
      <c r="X48" s="182" t="str">
        <f t="array" ref="X4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IFERROR(IF(VLOOKUP(campoTab[[#This Row],[Numero de campo]],LitoTab[#Data],MATCH("*% da Rocha",LitoTab[#Headers],0),0)="","",VLOOKUP(campoTab[[#This Row],[Numero de campo]],LitoTab[#Data],MATCH("*% da Rocha",LitoTab[#Headers],0),0)),"")</f>
        <v/>
      </c>
      <c r="Z48" s="182" t="str">
        <f>IFERROR(IF(VLOOKUP(campoTab[[#This Row],[Numero de campo]],LitoTab[#Data],MATCH("Grau de Intemperismo",LitoTab[#Headers],0),0)="","",VLOOKUP(campoTab[[#This Row],[Numero de campo]],LitoTab[#Data],MATCH("Grau de Intemperismo",LitoTab[#Headers],0),0)),"")</f>
        <v/>
      </c>
      <c r="AA48" s="182" t="str">
        <f>IFERROR(IF(VLOOKUP(campoTab[[#This Row],[Numero de campo]],LitoTab[#Data],MATCH("Índice de Cor",LitoTab[#Headers],0),0)="","",VLOOKUP(campoTab[[#This Row],[Numero de campo]],LitoTab[#Data],MATCH("Índice de Cor",LitoTab[#Headers],0),0)),"")</f>
        <v/>
      </c>
      <c r="AB48" s="182" t="str">
        <f>IFERROR(IF(VLOOKUP(campoTab[[#This Row],[Numero de campo]],LitoTab[#Data],MATCH("*Classe Litotipo",LitoTab[#Headers],0),0)="","",VLOOKUP(campoTab[[#This Row],[Numero de campo]],LitoTab[#Data],MATCH("*Classe Litotipo",LitoTab[#Headers],0),0)),"")</f>
        <v/>
      </c>
      <c r="AC48" s="182" t="str">
        <f>IFERROR(VLOOKUP(campoTab[[#This Row],[Classe litotipo principal]],classlitoTab[#Data],2),"")</f>
        <v/>
      </c>
      <c r="AD48" s="182" t="str">
        <f>IFERROR(IF(VLOOKUP(campoTab[[#This Row],[Numero de campo]],LitoTab[#Data],MATCH("Textura 1",LitoTab[#Headers],0),0)="","",VLOOKUP(campoTab[[#This Row],[Numero de campo]],LitoTab[#Data],MATCH("Textura 1",LitoTab[#Headers],0),0)),"")</f>
        <v/>
      </c>
      <c r="AE48" s="182" t="str">
        <f>IFERROR(IF(VLOOKUP(campoTab[[#This Row],[Numero de campo]],LitoTab[#Data],MATCH("Granulação",LitoTab[#Headers],0),0)="","",VLOOKUP(campoTab[[#This Row],[Numero de campo]],LitoTab[#Data],MATCH("Granulação",LitoTab[#Headers],0),0)),"")</f>
        <v/>
      </c>
      <c r="AF48" s="182" t="str">
        <f>IFERROR(IF(VLOOKUP(campoTab[[#This Row],[Numero de campo]],estrutTab[#Data],MATCH("*Tipo Estrutura",estrutTab[#Headers],0),0)=0,"",VLOOKUP(campoTab[[#This Row],[Numero de campo]],estrutTab[#Data],MATCH("*Tipo Estrutura",estrutTab[#Headers],0),0)),"")</f>
        <v/>
      </c>
      <c r="AG48" s="182" t="str">
        <f>IFERROR(IF(VLOOKUP(campoTab[[#This Row],[Numero de campo]],estrutTab[#Data],MATCH("Direção de Mergulho",estrutTab[#Headers],0),0)=0,"",VLOOKUP(campoTab[[#This Row],[Numero de campo]],estrutTab[#Data],MATCH("Direção de Mergulho",estrutTab[#Headers],0),0)),"")</f>
        <v/>
      </c>
      <c r="AH48" s="182" t="str">
        <f>IFERROR(IF(VLOOKUP(campoTab[[#This Row],[Numero de campo]],estrutTab[#Data],MATCH("Mergulho",estrutTab[#Headers],0),0)=0,"",VLOOKUP(campoTab[[#This Row],[Numero de campo]],estrutTab[#Data],MATCH("Mergulho",estrutTab[#Headers],0),0)),"")</f>
        <v/>
      </c>
      <c r="AI48" s="182" t="str">
        <f>IFERROR(IF(VLOOKUP(campoTab[[#This Row],[Numero de campo]],LitoTab[#Data],MATCH("Unidade Estratigrafica",LitoTab[#Headers],0),0)=0,"",VLOOKUP(campoTab[[#This Row],[Numero de campo]],LitoTab[#Data],MATCH("Unidade Estratigrafica",LitoTab[#Headers],0),0)),"")</f>
        <v/>
      </c>
      <c r="AJ48" s="189" t="str">
        <f>IFERROR(IF(VLOOKUP(campoTab[[#This Row],[Numero de campo]],LitoTab[#Data],MATCH("Codigo Estratigrafico",LitoTab[#Headers],0),0)=0,"",VLOOKUP(campoTab[[#This Row],[Numero de campo]],LitoTab[#Data],MATCH("Codigo Estratigrafico",LitoTab[#Headers],0),0)),"")</f>
        <v/>
      </c>
      <c r="AK48" s="182" t="str">
        <f t="array" ref="AK4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ref="AL4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ref="AM4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ref="AN4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ref="AO4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ref="AP4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ref="AQ4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IF(campoTab[[#This Row],[Numero de campo]]="","",COUNTIF(ncampoA,campoTab[[#This Row],[Numero de campo]]))</f>
        <v/>
      </c>
      <c r="AT48" s="192" t="str">
        <f>IFERROR(IF(campoTab[[#This Row],[Numero de campo]]="","",HYPERLINK("#'Litologia'!A"&amp;MATCH(campoTab[[#This Row],[Numero de campo]],LitoTab[*NUMERO DE CAMPO],0)+1,"Litologia")),"")</f>
        <v/>
      </c>
      <c r="AU48" s="192" t="str">
        <f>IFERROR(IF(campoTab[[#This Row],[Numero de campo]]="","",HYPERLINK("#'Amostras'!A"&amp;MATCH(campoTab[[#This Row],[Numero de campo]],amostrasTab[*NUMERO DE CAMPO],0)+1,"Amostras")),"")</f>
        <v/>
      </c>
      <c r="AV48" s="192" t="str">
        <f>IFERROR(IF(campoTab[[#This Row],[Numero de campo]]="","",HYPERLINK("#'Estrutural'!A"&amp;MATCH(campoTab[[#This Row],[Numero de campo]],estrutTab[*NUMERO DE CAMPO],0)+1,"Estrutural")),"")</f>
        <v/>
      </c>
      <c r="AW48" s="192" t="str">
        <f>IFERROR(IF(campoTab[[#This Row],[Numero de campo]]="","",HYPERLINK("#'Econômica'!A"&amp;MATCH(campoTab[[#This Row],[Numero de campo]],ecoTab[*NUMERO DE CAMPO],0)+1,"Econômica")),"")</f>
        <v/>
      </c>
      <c r="AX48" s="193" t="str">
        <f>IF(campoTab[[#This Row],[Numero de campo]]="","",IF(FileExist(HYPERLINK("Fotos\"&amp;campoTab[[#This Row],[Numero de campo]]&amp;"_AF.jpg")),HYPERLINK("Fotos\"&amp;campoTab[[#This Row],[Numero de campo]]&amp;"_AF.jpg"),""))</f>
        <v/>
      </c>
      <c r="AY48" s="181"/>
    </row>
    <row r="49" spans="1:51" ht="15" customHeight="1" x14ac:dyDescent="0.25">
      <c r="A49" s="180" t="str">
        <f>IF(campoTab[[#This Row],[*PROJETO]]="","",IF(campoTab[[#This Row],[*Sigla Geólogo]]="","",IF(campoTab[[#This Row],[*Nº Ponto]]="","",CONCATENATE(campoTab[[#This Row],[C.C.]],"-",campoTab[[#This Row],[*Sigla Geólogo]],"-",TEXT(campoTab[[#This Row],[*Nº Ponto]],"0000")))))</f>
        <v/>
      </c>
      <c r="B49" s="194"/>
      <c r="C49" s="182" t="str">
        <f>IFERROR(VLOOKUP(campoTab[[#This Row],[*PROJETO]],ProjTab[#Data],MATCH("Centro de custo",ProjTab[#Headers],0),0),"")</f>
        <v/>
      </c>
      <c r="D49" s="182" t="str">
        <f>IFERROR(IF(INDEX(ProjTab[#Data],MATCH(campoTab[[#This Row],[*PROJETO]],ProjTab[],0),MATCH("SUREG",ProjTab[#Headers],0))=0,"",INDEX(ProjTab[#Data],MATCH(campoTab[[#This Row],[*PROJETO]],ProjTab[],0),MATCH("SUREG",ProjTab[#Headers],0))),"")</f>
        <v/>
      </c>
      <c r="E49" s="181"/>
      <c r="F49" s="182" t="str">
        <f>IFERROR(VLOOKUP(campoTab[[#This Row],[*Sigla Geólogo]],nomeGeoTab[#Data],MATCH("Nome",nomeGeoTab[#Headers],0),0),"")</f>
        <v/>
      </c>
      <c r="G49" s="181"/>
      <c r="H49" s="183"/>
      <c r="I49" s="182" t="str">
        <f>IFERROR(IF(INDEX(ProjTab[#Data],MATCH(campoTab[[#This Row],[*PROJETO]],ProjTab[],0),MATCH("DATUM",ProjTab[#Headers],0))=0,"",INDEX(ProjTab[#Data],MATCH(campoTab[[#This Row],[*PROJETO]],ProjTab[],0),MATCH("DATUM",ProjTab[#Headers],0))),"")</f>
        <v/>
      </c>
      <c r="J49" s="182" t="str">
        <f>IFERROR(IF(INDEX(coosisTab[#Data],MATCH(campoTab[[#This Row],[*PROJETO]],ProjTab[],0),MATCH("Metodo de Geoposicionamento",coosisTab[#Headers],0))=0,"",INDEX(coosisTab[#Data],MATCH(campoTab[[#This Row],[*PROJETO]],ProjTab[],0),MATCH("Metodo de Geoposicionamento",coosisTab[#Headers],0))),"")</f>
        <v/>
      </c>
      <c r="K49" s="184" t="str">
        <f>IFERROR(IF(INDEX(coosisTab[#Data],MATCH(campoTab[[#This Row],[*PROJETO]],ProjTab[],0),MATCH("Erro associado",coosisTab[#Headers],0))=0,"",INDEX(coosisTab[#Data],MATCH(campoTab[[#This Row],[*PROJETO]],ProjTab[],0),MATCH("Erro associado",coosisTab[#Headers],0))),"")</f>
        <v/>
      </c>
      <c r="L49" s="185"/>
      <c r="M49" s="185"/>
      <c r="O49" s="187"/>
      <c r="P49" s="181" t="str">
        <f>IFERROR(FindBaseCart(campoTab[[#This Row],[*Latitude]],campoTab[[#This Row],[*Longitude]],campoTab[[#This Row],[ESCALA]]),"")</f>
        <v/>
      </c>
      <c r="Q49" s="185" t="str">
        <f>""</f>
        <v/>
      </c>
      <c r="R49" s="182" t="str">
        <f>IFERROR(VLOOKUP(campoTab[[#This Row],[*Municipio]],municipiosTab[#Data],MATCH("UF",municipiosTab[#Headers],0),0),"")</f>
        <v/>
      </c>
      <c r="S49" s="188"/>
      <c r="T49" s="181"/>
      <c r="U49" s="181"/>
      <c r="V49" s="181"/>
      <c r="W49" s="182" t="str">
        <f>IFERROR(IF(VLOOKUP(campoTab[[#This Row],[Numero de campo]],LitoTab[#Data],MATCH("*Litologia",LitoTab[#Headers],0),0)=0,"",VLOOKUP(campoTab[[#This Row],[Numero de campo]],LitoTab[#Data],MATCH("*Litologia",LitoTab[#Headers],0),0)),"")</f>
        <v/>
      </c>
      <c r="X49" s="182" t="str">
        <f t="array" ref="X4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IFERROR(IF(VLOOKUP(campoTab[[#This Row],[Numero de campo]],LitoTab[#Data],MATCH("*% da Rocha",LitoTab[#Headers],0),0)="","",VLOOKUP(campoTab[[#This Row],[Numero de campo]],LitoTab[#Data],MATCH("*% da Rocha",LitoTab[#Headers],0),0)),"")</f>
        <v/>
      </c>
      <c r="Z49" s="182" t="str">
        <f>IFERROR(IF(VLOOKUP(campoTab[[#This Row],[Numero de campo]],LitoTab[#Data],MATCH("Grau de Intemperismo",LitoTab[#Headers],0),0)="","",VLOOKUP(campoTab[[#This Row],[Numero de campo]],LitoTab[#Data],MATCH("Grau de Intemperismo",LitoTab[#Headers],0),0)),"")</f>
        <v/>
      </c>
      <c r="AA49" s="182" t="str">
        <f>IFERROR(IF(VLOOKUP(campoTab[[#This Row],[Numero de campo]],LitoTab[#Data],MATCH("Índice de Cor",LitoTab[#Headers],0),0)="","",VLOOKUP(campoTab[[#This Row],[Numero de campo]],LitoTab[#Data],MATCH("Índice de Cor",LitoTab[#Headers],0),0)),"")</f>
        <v/>
      </c>
      <c r="AB49" s="182" t="str">
        <f>IFERROR(IF(VLOOKUP(campoTab[[#This Row],[Numero de campo]],LitoTab[#Data],MATCH("*Classe Litotipo",LitoTab[#Headers],0),0)="","",VLOOKUP(campoTab[[#This Row],[Numero de campo]],LitoTab[#Data],MATCH("*Classe Litotipo",LitoTab[#Headers],0),0)),"")</f>
        <v/>
      </c>
      <c r="AC49" s="182" t="str">
        <f>IFERROR(VLOOKUP(campoTab[[#This Row],[Classe litotipo principal]],classlitoTab[#Data],2),"")</f>
        <v/>
      </c>
      <c r="AD49" s="182" t="str">
        <f>IFERROR(IF(VLOOKUP(campoTab[[#This Row],[Numero de campo]],LitoTab[#Data],MATCH("Textura 1",LitoTab[#Headers],0),0)="","",VLOOKUP(campoTab[[#This Row],[Numero de campo]],LitoTab[#Data],MATCH("Textura 1",LitoTab[#Headers],0),0)),"")</f>
        <v/>
      </c>
      <c r="AE49" s="182" t="str">
        <f>IFERROR(IF(VLOOKUP(campoTab[[#This Row],[Numero de campo]],LitoTab[#Data],MATCH("Granulação",LitoTab[#Headers],0),0)="","",VLOOKUP(campoTab[[#This Row],[Numero de campo]],LitoTab[#Data],MATCH("Granulação",LitoTab[#Headers],0),0)),"")</f>
        <v/>
      </c>
      <c r="AF49" s="182" t="str">
        <f>IFERROR(IF(VLOOKUP(campoTab[[#This Row],[Numero de campo]],estrutTab[#Data],MATCH("*Tipo Estrutura",estrutTab[#Headers],0),0)=0,"",VLOOKUP(campoTab[[#This Row],[Numero de campo]],estrutTab[#Data],MATCH("*Tipo Estrutura",estrutTab[#Headers],0),0)),"")</f>
        <v/>
      </c>
      <c r="AG49" s="182" t="str">
        <f>IFERROR(IF(VLOOKUP(campoTab[[#This Row],[Numero de campo]],estrutTab[#Data],MATCH("Direção de Mergulho",estrutTab[#Headers],0),0)=0,"",VLOOKUP(campoTab[[#This Row],[Numero de campo]],estrutTab[#Data],MATCH("Direção de Mergulho",estrutTab[#Headers],0),0)),"")</f>
        <v/>
      </c>
      <c r="AH49" s="182" t="str">
        <f>IFERROR(IF(VLOOKUP(campoTab[[#This Row],[Numero de campo]],estrutTab[#Data],MATCH("Mergulho",estrutTab[#Headers],0),0)=0,"",VLOOKUP(campoTab[[#This Row],[Numero de campo]],estrutTab[#Data],MATCH("Mergulho",estrutTab[#Headers],0),0)),"")</f>
        <v/>
      </c>
      <c r="AI49" s="182" t="str">
        <f>IFERROR(IF(VLOOKUP(campoTab[[#This Row],[Numero de campo]],LitoTab[#Data],MATCH("Unidade Estratigrafica",LitoTab[#Headers],0),0)=0,"",VLOOKUP(campoTab[[#This Row],[Numero de campo]],LitoTab[#Data],MATCH("Unidade Estratigrafica",LitoTab[#Headers],0),0)),"")</f>
        <v/>
      </c>
      <c r="AJ49" s="189" t="str">
        <f>IFERROR(IF(VLOOKUP(campoTab[[#This Row],[Numero de campo]],LitoTab[#Data],MATCH("Codigo Estratigrafico",LitoTab[#Headers],0),0)=0,"",VLOOKUP(campoTab[[#This Row],[Numero de campo]],LitoTab[#Data],MATCH("Codigo Estratigrafico",LitoTab[#Headers],0),0)),"")</f>
        <v/>
      </c>
      <c r="AK49" s="182" t="str">
        <f t="array" ref="AK4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ref="AL4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ref="AM4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ref="AN4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ref="AO4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ref="AP4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ref="AQ4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IF(campoTab[[#This Row],[Numero de campo]]="","",COUNTIF(ncampoA,campoTab[[#This Row],[Numero de campo]]))</f>
        <v/>
      </c>
      <c r="AT49" s="192" t="str">
        <f>IFERROR(IF(campoTab[[#This Row],[Numero de campo]]="","",HYPERLINK("#'Litologia'!A"&amp;MATCH(campoTab[[#This Row],[Numero de campo]],LitoTab[*NUMERO DE CAMPO],0)+1,"Litologia")),"")</f>
        <v/>
      </c>
      <c r="AU49" s="192" t="str">
        <f>IFERROR(IF(campoTab[[#This Row],[Numero de campo]]="","",HYPERLINK("#'Amostras'!A"&amp;MATCH(campoTab[[#This Row],[Numero de campo]],amostrasTab[*NUMERO DE CAMPO],0)+1,"Amostras")),"")</f>
        <v/>
      </c>
      <c r="AV49" s="192" t="str">
        <f>IFERROR(IF(campoTab[[#This Row],[Numero de campo]]="","",HYPERLINK("#'Estrutural'!A"&amp;MATCH(campoTab[[#This Row],[Numero de campo]],estrutTab[*NUMERO DE CAMPO],0)+1,"Estrutural")),"")</f>
        <v/>
      </c>
      <c r="AW49" s="192" t="str">
        <f>IFERROR(IF(campoTab[[#This Row],[Numero de campo]]="","",HYPERLINK("#'Econômica'!A"&amp;MATCH(campoTab[[#This Row],[Numero de campo]],ecoTab[*NUMERO DE CAMPO],0)+1,"Econômica")),"")</f>
        <v/>
      </c>
      <c r="AX49" s="193" t="str">
        <f>IF(campoTab[[#This Row],[Numero de campo]]="","",IF(FileExist(HYPERLINK("Fotos\"&amp;campoTab[[#This Row],[Numero de campo]]&amp;"_AF.jpg")),HYPERLINK("Fotos\"&amp;campoTab[[#This Row],[Numero de campo]]&amp;"_AF.jpg"),""))</f>
        <v/>
      </c>
      <c r="AY49" s="181"/>
    </row>
    <row r="50" spans="1:51" ht="15" customHeight="1" x14ac:dyDescent="0.25">
      <c r="A50" s="194" t="str">
        <f>IF(campoTab[[#This Row],[*PROJETO]]="","",IF(campoTab[[#This Row],[*Sigla Geólogo]]="","",IF(campoTab[[#This Row],[*Nº Ponto]]="","",CONCATENATE(campoTab[[#This Row],[C.C.]],"-",campoTab[[#This Row],[*Sigla Geólogo]],"-",TEXT(campoTab[[#This Row],[*Nº Ponto]],"0000")))))</f>
        <v/>
      </c>
      <c r="B50" s="180"/>
      <c r="C50" s="183" t="str">
        <f>IFERROR(VLOOKUP(campoTab[[#This Row],[*PROJETO]],ProjTab[#Data],MATCH("Centro de custo",ProjTab[#Headers],0),0),"")</f>
        <v/>
      </c>
      <c r="D50" s="183" t="str">
        <f>IFERROR(IF(INDEX(ProjTab[#Data],MATCH(campoTab[[#This Row],[*PROJETO]],ProjTab[],0),MATCH("SUREG",ProjTab[#Headers],0))=0,"",INDEX(ProjTab[#Data],MATCH(campoTab[[#This Row],[*PROJETO]],ProjTab[],0),MATCH("SUREG",ProjTab[#Headers],0))),"")</f>
        <v/>
      </c>
      <c r="F50" s="199" t="str">
        <f>IFERROR(VLOOKUP(campoTab[[#This Row],[*Sigla Geólogo]],nomeGeoTab[#Data],MATCH("Nome",nomeGeoTab[#Headers],0),0),"")</f>
        <v/>
      </c>
      <c r="G50" s="181"/>
      <c r="H50" s="199"/>
      <c r="I50" s="199" t="str">
        <f>IFERROR(IF(INDEX(ProjTab[#Data],MATCH(campoTab[[#This Row],[*PROJETO]],ProjTab[],0),MATCH("DATUM",ProjTab[#Headers],0))=0,"",INDEX(ProjTab[#Data],MATCH(campoTab[[#This Row],[*PROJETO]],ProjTab[],0),MATCH("DATUM",ProjTab[#Headers],0))),"")</f>
        <v/>
      </c>
      <c r="J50" s="199" t="str">
        <f>IFERROR(IF(INDEX(coosisTab[#Data],MATCH(campoTab[[#This Row],[*PROJETO]],ProjTab[],0),MATCH("Metodo de Geoposicionamento",coosisTab[#Headers],0))=0,"",INDEX(coosisTab[#Data],MATCH(campoTab[[#This Row],[*PROJETO]],ProjTab[],0),MATCH("Metodo de Geoposicionamento",coosisTab[#Headers],0))),"")</f>
        <v/>
      </c>
      <c r="K50" s="259" t="str">
        <f>IFERROR(IF(INDEX(coosisTab[#Data],MATCH(campoTab[[#This Row],[*PROJETO]],ProjTab[],0),MATCH("Erro associado",coosisTab[#Headers],0))=0,"",INDEX(coosisTab[#Data],MATCH(campoTab[[#This Row],[*PROJETO]],ProjTab[],0),MATCH("Erro associado",coosisTab[#Headers],0))),"")</f>
        <v/>
      </c>
      <c r="L50" s="194"/>
      <c r="M50" s="194"/>
      <c r="O50" s="187"/>
      <c r="P50" s="194" t="str">
        <f>IFERROR(FindBaseCart(campoTab[[#This Row],[*Latitude]],campoTab[[#This Row],[*Longitude]],campoTab[[#This Row],[ESCALA]]),"")</f>
        <v/>
      </c>
      <c r="Q50" s="194" t="str">
        <f>""</f>
        <v/>
      </c>
      <c r="R50" s="199" t="str">
        <f>IFERROR(VLOOKUP(campoTab[[#This Row],[*Municipio]],municipiosTab[#Data],MATCH("UF",municipiosTab[#Headers],0),0),"")</f>
        <v/>
      </c>
      <c r="S50" s="188"/>
      <c r="T50" s="181"/>
      <c r="U50" s="194" t="str">
        <f>""</f>
        <v/>
      </c>
      <c r="V50" s="181"/>
      <c r="W50" s="199" t="str">
        <f>IFERROR(IF(VLOOKUP(campoTab[[#This Row],[Numero de campo]],LitoTab[#Data],MATCH("*Litologia",LitoTab[#Headers],0),0)=0,"",VLOOKUP(campoTab[[#This Row],[Numero de campo]],LitoTab[#Data],MATCH("*Litologia",LitoTab[#Headers],0),0)),"")</f>
        <v/>
      </c>
      <c r="X50" s="199" t="str">
        <f t="array" ref="X5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IFERROR(IF(VLOOKUP(campoTab[[#This Row],[Numero de campo]],LitoTab[#Data],MATCH("*% da Rocha",LitoTab[#Headers],0),0)="","",VLOOKUP(campoTab[[#This Row],[Numero de campo]],LitoTab[#Data],MATCH("*% da Rocha",LitoTab[#Headers],0),0)),"")</f>
        <v/>
      </c>
      <c r="Z50" s="199" t="str">
        <f>IFERROR(IF(VLOOKUP(campoTab[[#This Row],[Numero de campo]],LitoTab[#Data],MATCH("Grau de Intemperismo",LitoTab[#Headers],0),0)="","",VLOOKUP(campoTab[[#This Row],[Numero de campo]],LitoTab[#Data],MATCH("Grau de Intemperismo",LitoTab[#Headers],0),0)),"")</f>
        <v/>
      </c>
      <c r="AA50" s="199" t="str">
        <f>IFERROR(IF(VLOOKUP(campoTab[[#This Row],[Numero de campo]],LitoTab[#Data],MATCH("Índice de Cor",LitoTab[#Headers],0),0)="","",VLOOKUP(campoTab[[#This Row],[Numero de campo]],LitoTab[#Data],MATCH("Índice de Cor",LitoTab[#Headers],0),0)),"")</f>
        <v/>
      </c>
      <c r="AB50" s="199" t="str">
        <f>IFERROR(IF(VLOOKUP(campoTab[[#This Row],[Numero de campo]],LitoTab[#Data],MATCH("*Classe Litotipo",LitoTab[#Headers],0),0)="","",VLOOKUP(campoTab[[#This Row],[Numero de campo]],LitoTab[#Data],MATCH("*Classe Litotipo",LitoTab[#Headers],0),0)),"")</f>
        <v/>
      </c>
      <c r="AC50" s="199" t="str">
        <f>IFERROR(VLOOKUP(campoTab[[#This Row],[Classe litotipo principal]],classlitoTab[#Data],2),"")</f>
        <v/>
      </c>
      <c r="AD50" s="199" t="str">
        <f>IFERROR(IF(VLOOKUP(campoTab[[#This Row],[Numero de campo]],LitoTab[#Data],MATCH("Textura 1",LitoTab[#Headers],0),0)="","",VLOOKUP(campoTab[[#This Row],[Numero de campo]],LitoTab[#Data],MATCH("Textura 1",LitoTab[#Headers],0),0)),"")</f>
        <v/>
      </c>
      <c r="AE50" s="183" t="str">
        <f>IFERROR(IF(VLOOKUP(campoTab[[#This Row],[Numero de campo]],LitoTab[#Data],MATCH("Granulação",LitoTab[#Headers],0),0)="","",VLOOKUP(campoTab[[#This Row],[Numero de campo]],LitoTab[#Data],MATCH("Granulação",LitoTab[#Headers],0),0)),"")</f>
        <v/>
      </c>
      <c r="AF50" s="199" t="str">
        <f>IFERROR(IF(VLOOKUP(campoTab[[#This Row],[Numero de campo]],estrutTab[#Data],MATCH("*Tipo Estrutura",estrutTab[#Headers],0),0)=0,"",VLOOKUP(campoTab[[#This Row],[Numero de campo]],estrutTab[#Data],MATCH("*Tipo Estrutura",estrutTab[#Headers],0),0)),"")</f>
        <v/>
      </c>
      <c r="AG50" s="199" t="str">
        <f>IFERROR(IF(VLOOKUP(campoTab[[#This Row],[Numero de campo]],estrutTab[#Data],MATCH("Direção de Mergulho",estrutTab[#Headers],0),0)=0,"",VLOOKUP(campoTab[[#This Row],[Numero de campo]],estrutTab[#Data],MATCH("Direção de Mergulho",estrutTab[#Headers],0),0)),"")</f>
        <v/>
      </c>
      <c r="AH50" s="199" t="str">
        <f>IFERROR(IF(VLOOKUP(campoTab[[#This Row],[Numero de campo]],estrutTab[#Data],MATCH("Mergulho",estrutTab[#Headers],0),0)=0,"",VLOOKUP(campoTab[[#This Row],[Numero de campo]],estrutTab[#Data],MATCH("Mergulho",estrutTab[#Headers],0),0)),"")</f>
        <v/>
      </c>
      <c r="AI50" s="199" t="str">
        <f>IFERROR(IF(VLOOKUP(campoTab[[#This Row],[Numero de campo]],LitoTab[#Data],MATCH("Unidade Estratigrafica",LitoTab[#Headers],0),0)=0,"",VLOOKUP(campoTab[[#This Row],[Numero de campo]],LitoTab[#Data],MATCH("Unidade Estratigrafica",LitoTab[#Headers],0),0)),"")</f>
        <v/>
      </c>
      <c r="AJ50" s="260" t="str">
        <f>IFERROR(IF(VLOOKUP(campoTab[[#This Row],[Numero de campo]],LitoTab[#Data],MATCH("Codigo Estratigrafico",LitoTab[#Headers],0),0)=0,"",VLOOKUP(campoTab[[#This Row],[Numero de campo]],LitoTab[#Data],MATCH("Codigo Estratigrafico",LitoTab[#Headers],0),0)),"")</f>
        <v/>
      </c>
      <c r="AK50" s="261" t="str">
        <f t="array" ref="AK5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ref="AL5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ref="AM5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ref="AN5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ref="AO5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ref="AP5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ref="AQ5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IF(campoTab[[#This Row],[Numero de campo]]="","",COUNTIF(ncampoA,campoTab[[#This Row],[Numero de campo]]))</f>
        <v/>
      </c>
      <c r="AT50" s="265" t="str">
        <f>IFERROR(IF(campoTab[[#This Row],[Numero de campo]]="","",HYPERLINK("#'Litologia'!A"&amp;MATCH(campoTab[[#This Row],[Numero de campo]],LitoTab[*NUMERO DE CAMPO],0)+1,"Litologia")),"")</f>
        <v/>
      </c>
      <c r="AU50" s="265" t="str">
        <f>IFERROR(IF(campoTab[[#This Row],[Numero de campo]]="","",HYPERLINK("#'Amostras'!A"&amp;MATCH(campoTab[[#This Row],[Numero de campo]],amostrasTab[*NUMERO DE CAMPO],0)+1,"Amostras")),"")</f>
        <v/>
      </c>
      <c r="AV50" s="265" t="str">
        <f>IFERROR(IF(campoTab[[#This Row],[Numero de campo]]="","",HYPERLINK("#'Estrutural'!A"&amp;MATCH(campoTab[[#This Row],[Numero de campo]],estrutTab[*NUMERO DE CAMPO],0)+1,"Estrutural")),"")</f>
        <v/>
      </c>
      <c r="AW50" s="265" t="str">
        <f>IFERROR(IF(campoTab[[#This Row],[Numero de campo]]="","",HYPERLINK("#'Econômica'!A"&amp;MATCH(campoTab[[#This Row],[Numero de campo]],ecoTab[*NUMERO DE CAMPO],0)+1,"Econômica")),"")</f>
        <v/>
      </c>
      <c r="AX50" s="266" t="str">
        <f>IF(campoTab[[#This Row],[Numero de campo]]="","",IF(FileExist(HYPERLINK("Fotos\"&amp;campoTab[[#This Row],[Numero de campo]]&amp;"_AF.jpg")),HYPERLINK("Fotos\"&amp;campoTab[[#This Row],[Numero de campo]]&amp;"_AF.jpg"),""))</f>
        <v/>
      </c>
      <c r="AY50" s="181"/>
    </row>
    <row r="51" spans="1:51" x14ac:dyDescent="0.25">
      <c r="A51" s="194" t="str">
        <f>IF(campoTab[[#This Row],[*PROJETO]]="","",IF(campoTab[[#This Row],[*Sigla Geólogo]]="","",IF(campoTab[[#This Row],[*Nº Ponto]]="","",CONCATENATE(campoTab[[#This Row],[C.C.]],"-",campoTab[[#This Row],[*Sigla Geólogo]],"-",TEXT(campoTab[[#This Row],[*Nº Ponto]],"0000")))))</f>
        <v/>
      </c>
      <c r="B51" s="180"/>
      <c r="C51" s="183" t="str">
        <f>IFERROR(VLOOKUP(campoTab[[#This Row],[*PROJETO]],ProjTab[#Data],MATCH("Centro de custo",ProjTab[#Headers],0),0),"")</f>
        <v/>
      </c>
      <c r="D51" s="183" t="str">
        <f>IFERROR(IF(INDEX(ProjTab[#Data],MATCH(campoTab[[#This Row],[*PROJETO]],ProjTab[],0),MATCH("SUREG",ProjTab[#Headers],0))=0,"",INDEX(ProjTab[#Data],MATCH(campoTab[[#This Row],[*PROJETO]],ProjTab[],0),MATCH("SUREG",ProjTab[#Headers],0))),"")</f>
        <v/>
      </c>
      <c r="F51" s="199" t="str">
        <f>IFERROR(VLOOKUP(campoTab[[#This Row],[*Sigla Geólogo]],nomeGeoTab[#Data],MATCH("Nome",nomeGeoTab[#Headers],0),0),"")</f>
        <v/>
      </c>
      <c r="G51" s="181"/>
      <c r="H51" s="199"/>
      <c r="I51" s="199" t="str">
        <f>IFERROR(IF(INDEX(ProjTab[#Data],MATCH(campoTab[[#This Row],[*PROJETO]],ProjTab[],0),MATCH("DATUM",ProjTab[#Headers],0))=0,"",INDEX(ProjTab[#Data],MATCH(campoTab[[#This Row],[*PROJETO]],ProjTab[],0),MATCH("DATUM",ProjTab[#Headers],0))),"")</f>
        <v/>
      </c>
      <c r="J51" s="199" t="str">
        <f>IFERROR(IF(INDEX(coosisTab[#Data],MATCH(campoTab[[#This Row],[*PROJETO]],ProjTab[],0),MATCH("Metodo de Geoposicionamento",coosisTab[#Headers],0))=0,"",INDEX(coosisTab[#Data],MATCH(campoTab[[#This Row],[*PROJETO]],ProjTab[],0),MATCH("Metodo de Geoposicionamento",coosisTab[#Headers],0))),"")</f>
        <v/>
      </c>
      <c r="K51" s="259" t="str">
        <f>IFERROR(IF(INDEX(coosisTab[#Data],MATCH(campoTab[[#This Row],[*PROJETO]],ProjTab[],0),MATCH("Erro associado",coosisTab[#Headers],0))=0,"",INDEX(coosisTab[#Data],MATCH(campoTab[[#This Row],[*PROJETO]],ProjTab[],0),MATCH("Erro associado",coosisTab[#Headers],0))),"")</f>
        <v/>
      </c>
      <c r="L51" s="194"/>
      <c r="M51" s="194"/>
      <c r="O51" s="187"/>
      <c r="P51" s="194" t="str">
        <f>IFERROR(FindBaseCart(campoTab[[#This Row],[*Latitude]],campoTab[[#This Row],[*Longitude]],campoTab[[#This Row],[ESCALA]]),"")</f>
        <v/>
      </c>
      <c r="Q51" s="194" t="str">
        <f>""</f>
        <v/>
      </c>
      <c r="R51" s="199" t="str">
        <f>IFERROR(VLOOKUP(campoTab[[#This Row],[*Municipio]],municipiosTab[#Data],MATCH("UF",municipiosTab[#Headers],0),0),"")</f>
        <v/>
      </c>
      <c r="S51" s="188"/>
      <c r="T51" s="181"/>
      <c r="U51" s="194" t="str">
        <f>""</f>
        <v/>
      </c>
      <c r="V51" s="181"/>
      <c r="W51" s="199" t="str">
        <f>IFERROR(IF(VLOOKUP(campoTab[[#This Row],[Numero de campo]],LitoTab[#Data],MATCH("*Litologia",LitoTab[#Headers],0),0)=0,"",VLOOKUP(campoTab[[#This Row],[Numero de campo]],LitoTab[#Data],MATCH("*Litologia",LitoTab[#Headers],0),0)),"")</f>
        <v/>
      </c>
      <c r="X51" s="199" t="str">
        <f t="array" ref="X5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IFERROR(IF(VLOOKUP(campoTab[[#This Row],[Numero de campo]],LitoTab[#Data],MATCH("*% da Rocha",LitoTab[#Headers],0),0)="","",VLOOKUP(campoTab[[#This Row],[Numero de campo]],LitoTab[#Data],MATCH("*% da Rocha",LitoTab[#Headers],0),0)),"")</f>
        <v/>
      </c>
      <c r="Z51" s="199" t="str">
        <f>IFERROR(IF(VLOOKUP(campoTab[[#This Row],[Numero de campo]],LitoTab[#Data],MATCH("Grau de Intemperismo",LitoTab[#Headers],0),0)="","",VLOOKUP(campoTab[[#This Row],[Numero de campo]],LitoTab[#Data],MATCH("Grau de Intemperismo",LitoTab[#Headers],0),0)),"")</f>
        <v/>
      </c>
      <c r="AA51" s="199" t="str">
        <f>IFERROR(IF(VLOOKUP(campoTab[[#This Row],[Numero de campo]],LitoTab[#Data],MATCH("Índice de Cor",LitoTab[#Headers],0),0)="","",VLOOKUP(campoTab[[#This Row],[Numero de campo]],LitoTab[#Data],MATCH("Índice de Cor",LitoTab[#Headers],0),0)),"")</f>
        <v/>
      </c>
      <c r="AB51" s="199" t="str">
        <f>IFERROR(IF(VLOOKUP(campoTab[[#This Row],[Numero de campo]],LitoTab[#Data],MATCH("*Classe Litotipo",LitoTab[#Headers],0),0)="","",VLOOKUP(campoTab[[#This Row],[Numero de campo]],LitoTab[#Data],MATCH("*Classe Litotipo",LitoTab[#Headers],0),0)),"")</f>
        <v/>
      </c>
      <c r="AC51" s="199" t="str">
        <f>IFERROR(VLOOKUP(campoTab[[#This Row],[Classe litotipo principal]],classlitoTab[#Data],2),"")</f>
        <v/>
      </c>
      <c r="AD51" s="199" t="str">
        <f>IFERROR(IF(VLOOKUP(campoTab[[#This Row],[Numero de campo]],LitoTab[#Data],MATCH("Textura 1",LitoTab[#Headers],0),0)="","",VLOOKUP(campoTab[[#This Row],[Numero de campo]],LitoTab[#Data],MATCH("Textura 1",LitoTab[#Headers],0),0)),"")</f>
        <v/>
      </c>
      <c r="AE51" s="183" t="str">
        <f>IFERROR(IF(VLOOKUP(campoTab[[#This Row],[Numero de campo]],LitoTab[#Data],MATCH("Granulação",LitoTab[#Headers],0),0)="","",VLOOKUP(campoTab[[#This Row],[Numero de campo]],LitoTab[#Data],MATCH("Granulação",LitoTab[#Headers],0),0)),"")</f>
        <v/>
      </c>
      <c r="AF51" s="199" t="str">
        <f>IFERROR(IF(VLOOKUP(campoTab[[#This Row],[Numero de campo]],estrutTab[#Data],MATCH("*Tipo Estrutura",estrutTab[#Headers],0),0)=0,"",VLOOKUP(campoTab[[#This Row],[Numero de campo]],estrutTab[#Data],MATCH("*Tipo Estrutura",estrutTab[#Headers],0),0)),"")</f>
        <v/>
      </c>
      <c r="AG51" s="199" t="str">
        <f>IFERROR(IF(VLOOKUP(campoTab[[#This Row],[Numero de campo]],estrutTab[#Data],MATCH("Direção de Mergulho",estrutTab[#Headers],0),0)=0,"",VLOOKUP(campoTab[[#This Row],[Numero de campo]],estrutTab[#Data],MATCH("Direção de Mergulho",estrutTab[#Headers],0),0)),"")</f>
        <v/>
      </c>
      <c r="AH51" s="199" t="str">
        <f>IFERROR(IF(VLOOKUP(campoTab[[#This Row],[Numero de campo]],estrutTab[#Data],MATCH("Mergulho",estrutTab[#Headers],0),0)=0,"",VLOOKUP(campoTab[[#This Row],[Numero de campo]],estrutTab[#Data],MATCH("Mergulho",estrutTab[#Headers],0),0)),"")</f>
        <v/>
      </c>
      <c r="AI51" s="199" t="str">
        <f>IFERROR(IF(VLOOKUP(campoTab[[#This Row],[Numero de campo]],LitoTab[#Data],MATCH("Unidade Estratigrafica",LitoTab[#Headers],0),0)=0,"",VLOOKUP(campoTab[[#This Row],[Numero de campo]],LitoTab[#Data],MATCH("Unidade Estratigrafica",LitoTab[#Headers],0),0)),"")</f>
        <v/>
      </c>
      <c r="AJ51" s="260" t="str">
        <f>IFERROR(IF(VLOOKUP(campoTab[[#This Row],[Numero de campo]],LitoTab[#Data],MATCH("Codigo Estratigrafico",LitoTab[#Headers],0),0)=0,"",VLOOKUP(campoTab[[#This Row],[Numero de campo]],LitoTab[#Data],MATCH("Codigo Estratigrafico",LitoTab[#Headers],0),0)),"")</f>
        <v/>
      </c>
      <c r="AK51" s="261" t="str">
        <f t="array" ref="AK5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ref="AL5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ref="AM5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ref="AN5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ref="AO5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ref="AP5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ref="AQ5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IF(campoTab[[#This Row],[Numero de campo]]="","",COUNTIF(ncampoA,campoTab[[#This Row],[Numero de campo]]))</f>
        <v/>
      </c>
      <c r="AT51" s="265" t="str">
        <f>IFERROR(IF(campoTab[[#This Row],[Numero de campo]]="","",HYPERLINK("#'Litologia'!A"&amp;MATCH(campoTab[[#This Row],[Numero de campo]],LitoTab[*NUMERO DE CAMPO],0)+1,"Litologia")),"")</f>
        <v/>
      </c>
      <c r="AU51" s="265" t="str">
        <f>IFERROR(IF(campoTab[[#This Row],[Numero de campo]]="","",HYPERLINK("#'Amostras'!A"&amp;MATCH(campoTab[[#This Row],[Numero de campo]],amostrasTab[*NUMERO DE CAMPO],0)+1,"Amostras")),"")</f>
        <v/>
      </c>
      <c r="AV51" s="265" t="str">
        <f>IFERROR(IF(campoTab[[#This Row],[Numero de campo]]="","",HYPERLINK("#'Estrutural'!A"&amp;MATCH(campoTab[[#This Row],[Numero de campo]],estrutTab[*NUMERO DE CAMPO],0)+1,"Estrutural")),"")</f>
        <v/>
      </c>
      <c r="AW51" s="265" t="str">
        <f>IFERROR(IF(campoTab[[#This Row],[Numero de campo]]="","",HYPERLINK("#'Econômica'!A"&amp;MATCH(campoTab[[#This Row],[Numero de campo]],ecoTab[*NUMERO DE CAMPO],0)+1,"Econômica")),"")</f>
        <v/>
      </c>
      <c r="AX51" s="266" t="str">
        <f>IF(campoTab[[#This Row],[Numero de campo]]="","",IF(FileExist(HYPERLINK("Fotos\"&amp;campoTab[[#This Row],[Numero de campo]]&amp;"_AF.jpg")),HYPERLINK("Fotos\"&amp;campoTab[[#This Row],[Numero de campo]]&amp;"_AF.jpg"),""))</f>
        <v/>
      </c>
      <c r="AY51" s="181"/>
    </row>
    <row r="52" spans="1:51" x14ac:dyDescent="0.25">
      <c r="A52" s="194" t="str">
        <f>IF(campoTab[[#This Row],[*PROJETO]]="","",IF(campoTab[[#This Row],[*Sigla Geólogo]]="","",IF(campoTab[[#This Row],[*Nº Ponto]]="","",CONCATENATE(campoTab[[#This Row],[C.C.]],"-",campoTab[[#This Row],[*Sigla Geólogo]],"-",TEXT(campoTab[[#This Row],[*Nº Ponto]],"0000")))))</f>
        <v/>
      </c>
      <c r="B52" s="180"/>
      <c r="C52" s="183" t="str">
        <f>IFERROR(VLOOKUP(campoTab[[#This Row],[*PROJETO]],ProjTab[#Data],MATCH("Centro de custo",ProjTab[#Headers],0),0),"")</f>
        <v/>
      </c>
      <c r="D52" s="183" t="str">
        <f>IFERROR(IF(INDEX(ProjTab[#Data],MATCH(campoTab[[#This Row],[*PROJETO]],ProjTab[],0),MATCH("SUREG",ProjTab[#Headers],0))=0,"",INDEX(ProjTab[#Data],MATCH(campoTab[[#This Row],[*PROJETO]],ProjTab[],0),MATCH("SUREG",ProjTab[#Headers],0))),"")</f>
        <v/>
      </c>
      <c r="F52" s="199" t="str">
        <f>IFERROR(VLOOKUP(campoTab[[#This Row],[*Sigla Geólogo]],nomeGeoTab[#Data],MATCH("Nome",nomeGeoTab[#Headers],0),0),"")</f>
        <v/>
      </c>
      <c r="G52" s="181"/>
      <c r="H52" s="199"/>
      <c r="I52" s="199" t="str">
        <f>IFERROR(IF(INDEX(ProjTab[#Data],MATCH(campoTab[[#This Row],[*PROJETO]],ProjTab[],0),MATCH("DATUM",ProjTab[#Headers],0))=0,"",INDEX(ProjTab[#Data],MATCH(campoTab[[#This Row],[*PROJETO]],ProjTab[],0),MATCH("DATUM",ProjTab[#Headers],0))),"")</f>
        <v/>
      </c>
      <c r="J52" s="199" t="str">
        <f>IFERROR(IF(INDEX(coosisTab[#Data],MATCH(campoTab[[#This Row],[*PROJETO]],ProjTab[],0),MATCH("Metodo de Geoposicionamento",coosisTab[#Headers],0))=0,"",INDEX(coosisTab[#Data],MATCH(campoTab[[#This Row],[*PROJETO]],ProjTab[],0),MATCH("Metodo de Geoposicionamento",coosisTab[#Headers],0))),"")</f>
        <v/>
      </c>
      <c r="K52" s="259" t="str">
        <f>IFERROR(IF(INDEX(coosisTab[#Data],MATCH(campoTab[[#This Row],[*PROJETO]],ProjTab[],0),MATCH("Erro associado",coosisTab[#Headers],0))=0,"",INDEX(coosisTab[#Data],MATCH(campoTab[[#This Row],[*PROJETO]],ProjTab[],0),MATCH("Erro associado",coosisTab[#Headers],0))),"")</f>
        <v/>
      </c>
      <c r="L52" s="194"/>
      <c r="M52" s="194"/>
      <c r="O52" s="187"/>
      <c r="P52" s="194" t="str">
        <f>IFERROR(FindBaseCart(campoTab[[#This Row],[*Latitude]],campoTab[[#This Row],[*Longitude]],campoTab[[#This Row],[ESCALA]]),"")</f>
        <v/>
      </c>
      <c r="Q52" s="194" t="str">
        <f>""</f>
        <v/>
      </c>
      <c r="R52" s="199" t="str">
        <f>IFERROR(VLOOKUP(campoTab[[#This Row],[*Municipio]],municipiosTab[#Data],MATCH("UF",municipiosTab[#Headers],0),0),"")</f>
        <v/>
      </c>
      <c r="S52" s="188"/>
      <c r="T52" s="181"/>
      <c r="U52" s="194" t="str">
        <f>""</f>
        <v/>
      </c>
      <c r="V52" s="181"/>
      <c r="W52" s="199" t="str">
        <f>IFERROR(IF(VLOOKUP(campoTab[[#This Row],[Numero de campo]],LitoTab[#Data],MATCH("*Litologia",LitoTab[#Headers],0),0)=0,"",VLOOKUP(campoTab[[#This Row],[Numero de campo]],LitoTab[#Data],MATCH("*Litologia",LitoTab[#Headers],0),0)),"")</f>
        <v/>
      </c>
      <c r="X52" s="199" t="str">
        <f t="array" ref="X5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IFERROR(IF(VLOOKUP(campoTab[[#This Row],[Numero de campo]],LitoTab[#Data],MATCH("*% da Rocha",LitoTab[#Headers],0),0)="","",VLOOKUP(campoTab[[#This Row],[Numero de campo]],LitoTab[#Data],MATCH("*% da Rocha",LitoTab[#Headers],0),0)),"")</f>
        <v/>
      </c>
      <c r="Z52" s="199" t="str">
        <f>IFERROR(IF(VLOOKUP(campoTab[[#This Row],[Numero de campo]],LitoTab[#Data],MATCH("Grau de Intemperismo",LitoTab[#Headers],0),0)="","",VLOOKUP(campoTab[[#This Row],[Numero de campo]],LitoTab[#Data],MATCH("Grau de Intemperismo",LitoTab[#Headers],0),0)),"")</f>
        <v/>
      </c>
      <c r="AA52" s="199" t="str">
        <f>IFERROR(IF(VLOOKUP(campoTab[[#This Row],[Numero de campo]],LitoTab[#Data],MATCH("Índice de Cor",LitoTab[#Headers],0),0)="","",VLOOKUP(campoTab[[#This Row],[Numero de campo]],LitoTab[#Data],MATCH("Índice de Cor",LitoTab[#Headers],0),0)),"")</f>
        <v/>
      </c>
      <c r="AB52" s="199" t="str">
        <f>IFERROR(IF(VLOOKUP(campoTab[[#This Row],[Numero de campo]],LitoTab[#Data],MATCH("*Classe Litotipo",LitoTab[#Headers],0),0)="","",VLOOKUP(campoTab[[#This Row],[Numero de campo]],LitoTab[#Data],MATCH("*Classe Litotipo",LitoTab[#Headers],0),0)),"")</f>
        <v/>
      </c>
      <c r="AC52" s="199" t="str">
        <f>IFERROR(VLOOKUP(campoTab[[#This Row],[Classe litotipo principal]],classlitoTab[#Data],2),"")</f>
        <v/>
      </c>
      <c r="AD52" s="199" t="str">
        <f>IFERROR(IF(VLOOKUP(campoTab[[#This Row],[Numero de campo]],LitoTab[#Data],MATCH("Textura 1",LitoTab[#Headers],0),0)="","",VLOOKUP(campoTab[[#This Row],[Numero de campo]],LitoTab[#Data],MATCH("Textura 1",LitoTab[#Headers],0),0)),"")</f>
        <v/>
      </c>
      <c r="AE52" s="183" t="str">
        <f>IFERROR(IF(VLOOKUP(campoTab[[#This Row],[Numero de campo]],LitoTab[#Data],MATCH("Granulação",LitoTab[#Headers],0),0)="","",VLOOKUP(campoTab[[#This Row],[Numero de campo]],LitoTab[#Data],MATCH("Granulação",LitoTab[#Headers],0),0)),"")</f>
        <v/>
      </c>
      <c r="AF52" s="199" t="str">
        <f>IFERROR(IF(VLOOKUP(campoTab[[#This Row],[Numero de campo]],estrutTab[#Data],MATCH("*Tipo Estrutura",estrutTab[#Headers],0),0)=0,"",VLOOKUP(campoTab[[#This Row],[Numero de campo]],estrutTab[#Data],MATCH("*Tipo Estrutura",estrutTab[#Headers],0),0)),"")</f>
        <v/>
      </c>
      <c r="AG52" s="199" t="str">
        <f>IFERROR(IF(VLOOKUP(campoTab[[#This Row],[Numero de campo]],estrutTab[#Data],MATCH("Direção de Mergulho",estrutTab[#Headers],0),0)=0,"",VLOOKUP(campoTab[[#This Row],[Numero de campo]],estrutTab[#Data],MATCH("Direção de Mergulho",estrutTab[#Headers],0),0)),"")</f>
        <v/>
      </c>
      <c r="AH52" s="199" t="str">
        <f>IFERROR(IF(VLOOKUP(campoTab[[#This Row],[Numero de campo]],estrutTab[#Data],MATCH("Mergulho",estrutTab[#Headers],0),0)=0,"",VLOOKUP(campoTab[[#This Row],[Numero de campo]],estrutTab[#Data],MATCH("Mergulho",estrutTab[#Headers],0),0)),"")</f>
        <v/>
      </c>
      <c r="AI52" s="199" t="str">
        <f>IFERROR(IF(VLOOKUP(campoTab[[#This Row],[Numero de campo]],LitoTab[#Data],MATCH("Unidade Estratigrafica",LitoTab[#Headers],0),0)=0,"",VLOOKUP(campoTab[[#This Row],[Numero de campo]],LitoTab[#Data],MATCH("Unidade Estratigrafica",LitoTab[#Headers],0),0)),"")</f>
        <v/>
      </c>
      <c r="AJ52" s="260" t="str">
        <f>IFERROR(IF(VLOOKUP(campoTab[[#This Row],[Numero de campo]],LitoTab[#Data],MATCH("Codigo Estratigrafico",LitoTab[#Headers],0),0)=0,"",VLOOKUP(campoTab[[#This Row],[Numero de campo]],LitoTab[#Data],MATCH("Codigo Estratigrafico",LitoTab[#Headers],0),0)),"")</f>
        <v/>
      </c>
      <c r="AK52" s="261" t="str">
        <f t="array" ref="AK5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ref="AL5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ref="AM5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ref="AN5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ref="AO5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ref="AP5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ref="AQ5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IF(campoTab[[#This Row],[Numero de campo]]="","",COUNTIF(ncampoA,campoTab[[#This Row],[Numero de campo]]))</f>
        <v/>
      </c>
      <c r="AT52" s="265" t="str">
        <f>IFERROR(IF(campoTab[[#This Row],[Numero de campo]]="","",HYPERLINK("#'Litologia'!A"&amp;MATCH(campoTab[[#This Row],[Numero de campo]],LitoTab[*NUMERO DE CAMPO],0)+1,"Litologia")),"")</f>
        <v/>
      </c>
      <c r="AU52" s="265" t="str">
        <f>IFERROR(IF(campoTab[[#This Row],[Numero de campo]]="","",HYPERLINK("#'Amostras'!A"&amp;MATCH(campoTab[[#This Row],[Numero de campo]],amostrasTab[*NUMERO DE CAMPO],0)+1,"Amostras")),"")</f>
        <v/>
      </c>
      <c r="AV52" s="265" t="str">
        <f>IFERROR(IF(campoTab[[#This Row],[Numero de campo]]="","",HYPERLINK("#'Estrutural'!A"&amp;MATCH(campoTab[[#This Row],[Numero de campo]],estrutTab[*NUMERO DE CAMPO],0)+1,"Estrutural")),"")</f>
        <v/>
      </c>
      <c r="AW52" s="265" t="str">
        <f>IFERROR(IF(campoTab[[#This Row],[Numero de campo]]="","",HYPERLINK("#'Econômica'!A"&amp;MATCH(campoTab[[#This Row],[Numero de campo]],ecoTab[*NUMERO DE CAMPO],0)+1,"Econômica")),"")</f>
        <v/>
      </c>
      <c r="AX52" s="266" t="str">
        <f>IF(campoTab[[#This Row],[Numero de campo]]="","",IF(FileExist(HYPERLINK("Fotos\"&amp;campoTab[[#This Row],[Numero de campo]]&amp;"_AF.jpg")),HYPERLINK("Fotos\"&amp;campoTab[[#This Row],[Numero de campo]]&amp;"_AF.jpg"),""))</f>
        <v/>
      </c>
      <c r="AY52" s="181"/>
    </row>
    <row r="53" spans="1:51" x14ac:dyDescent="0.25">
      <c r="A53" s="194" t="str">
        <f>IF(campoTab[[#This Row],[*PROJETO]]="","",IF(campoTab[[#This Row],[*Sigla Geólogo]]="","",IF(campoTab[[#This Row],[*Nº Ponto]]="","",CONCATENATE(campoTab[[#This Row],[C.C.]],"-",campoTab[[#This Row],[*Sigla Geólogo]],"-",TEXT(campoTab[[#This Row],[*Nº Ponto]],"0000")))))</f>
        <v/>
      </c>
      <c r="B53" s="180"/>
      <c r="C53" s="183" t="str">
        <f>IFERROR(VLOOKUP(campoTab[[#This Row],[*PROJETO]],ProjTab[#Data],MATCH("Centro de custo",ProjTab[#Headers],0),0),"")</f>
        <v/>
      </c>
      <c r="D53" s="183" t="str">
        <f>IFERROR(IF(INDEX(ProjTab[#Data],MATCH(campoTab[[#This Row],[*PROJETO]],ProjTab[],0),MATCH("SUREG",ProjTab[#Headers],0))=0,"",INDEX(ProjTab[#Data],MATCH(campoTab[[#This Row],[*PROJETO]],ProjTab[],0),MATCH("SUREG",ProjTab[#Headers],0))),"")</f>
        <v/>
      </c>
      <c r="F53" s="199" t="str">
        <f>IFERROR(VLOOKUP(campoTab[[#This Row],[*Sigla Geólogo]],nomeGeoTab[#Data],MATCH("Nome",nomeGeoTab[#Headers],0),0),"")</f>
        <v/>
      </c>
      <c r="G53" s="181"/>
      <c r="H53" s="199"/>
      <c r="I53" s="199" t="str">
        <f>IFERROR(IF(INDEX(ProjTab[#Data],MATCH(campoTab[[#This Row],[*PROJETO]],ProjTab[],0),MATCH("DATUM",ProjTab[#Headers],0))=0,"",INDEX(ProjTab[#Data],MATCH(campoTab[[#This Row],[*PROJETO]],ProjTab[],0),MATCH("DATUM",ProjTab[#Headers],0))),"")</f>
        <v/>
      </c>
      <c r="J53" s="199" t="str">
        <f>IFERROR(IF(INDEX(coosisTab[#Data],MATCH(campoTab[[#This Row],[*PROJETO]],ProjTab[],0),MATCH("Metodo de Geoposicionamento",coosisTab[#Headers],0))=0,"",INDEX(coosisTab[#Data],MATCH(campoTab[[#This Row],[*PROJETO]],ProjTab[],0),MATCH("Metodo de Geoposicionamento",coosisTab[#Headers],0))),"")</f>
        <v/>
      </c>
      <c r="K53" s="259" t="str">
        <f>IFERROR(IF(INDEX(coosisTab[#Data],MATCH(campoTab[[#This Row],[*PROJETO]],ProjTab[],0),MATCH("Erro associado",coosisTab[#Headers],0))=0,"",INDEX(coosisTab[#Data],MATCH(campoTab[[#This Row],[*PROJETO]],ProjTab[],0),MATCH("Erro associado",coosisTab[#Headers],0))),"")</f>
        <v/>
      </c>
      <c r="L53" s="194"/>
      <c r="M53" s="194"/>
      <c r="O53" s="187"/>
      <c r="P53" s="194" t="str">
        <f>IFERROR(FindBaseCart(campoTab[[#This Row],[*Latitude]],campoTab[[#This Row],[*Longitude]],campoTab[[#This Row],[ESCALA]]),"")</f>
        <v/>
      </c>
      <c r="Q53" s="194" t="str">
        <f>""</f>
        <v/>
      </c>
      <c r="R53" s="199" t="str">
        <f>IFERROR(VLOOKUP(campoTab[[#This Row],[*Municipio]],municipiosTab[#Data],MATCH("UF",municipiosTab[#Headers],0),0),"")</f>
        <v/>
      </c>
      <c r="S53" s="188"/>
      <c r="T53" s="181"/>
      <c r="U53" s="194" t="str">
        <f>""</f>
        <v/>
      </c>
      <c r="V53" s="181"/>
      <c r="W53" s="199" t="str">
        <f>IFERROR(IF(VLOOKUP(campoTab[[#This Row],[Numero de campo]],LitoTab[#Data],MATCH("*Litologia",LitoTab[#Headers],0),0)=0,"",VLOOKUP(campoTab[[#This Row],[Numero de campo]],LitoTab[#Data],MATCH("*Litologia",LitoTab[#Headers],0),0)),"")</f>
        <v/>
      </c>
      <c r="X53" s="199" t="str">
        <f t="array" ref="X5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IFERROR(IF(VLOOKUP(campoTab[[#This Row],[Numero de campo]],LitoTab[#Data],MATCH("*% da Rocha",LitoTab[#Headers],0),0)="","",VLOOKUP(campoTab[[#This Row],[Numero de campo]],LitoTab[#Data],MATCH("*% da Rocha",LitoTab[#Headers],0),0)),"")</f>
        <v/>
      </c>
      <c r="Z53" s="199" t="str">
        <f>IFERROR(IF(VLOOKUP(campoTab[[#This Row],[Numero de campo]],LitoTab[#Data],MATCH("Grau de Intemperismo",LitoTab[#Headers],0),0)="","",VLOOKUP(campoTab[[#This Row],[Numero de campo]],LitoTab[#Data],MATCH("Grau de Intemperismo",LitoTab[#Headers],0),0)),"")</f>
        <v/>
      </c>
      <c r="AA53" s="199" t="str">
        <f>IFERROR(IF(VLOOKUP(campoTab[[#This Row],[Numero de campo]],LitoTab[#Data],MATCH("Índice de Cor",LitoTab[#Headers],0),0)="","",VLOOKUP(campoTab[[#This Row],[Numero de campo]],LitoTab[#Data],MATCH("Índice de Cor",LitoTab[#Headers],0),0)),"")</f>
        <v/>
      </c>
      <c r="AB53" s="199" t="str">
        <f>IFERROR(IF(VLOOKUP(campoTab[[#This Row],[Numero de campo]],LitoTab[#Data],MATCH("*Classe Litotipo",LitoTab[#Headers],0),0)="","",VLOOKUP(campoTab[[#This Row],[Numero de campo]],LitoTab[#Data],MATCH("*Classe Litotipo",LitoTab[#Headers],0),0)),"")</f>
        <v/>
      </c>
      <c r="AC53" s="199" t="str">
        <f>IFERROR(VLOOKUP(campoTab[[#This Row],[Classe litotipo principal]],classlitoTab[#Data],2),"")</f>
        <v/>
      </c>
      <c r="AD53" s="199" t="str">
        <f>IFERROR(IF(VLOOKUP(campoTab[[#This Row],[Numero de campo]],LitoTab[#Data],MATCH("Textura 1",LitoTab[#Headers],0),0)="","",VLOOKUP(campoTab[[#This Row],[Numero de campo]],LitoTab[#Data],MATCH("Textura 1",LitoTab[#Headers],0),0)),"")</f>
        <v/>
      </c>
      <c r="AE53" s="183" t="str">
        <f>IFERROR(IF(VLOOKUP(campoTab[[#This Row],[Numero de campo]],LitoTab[#Data],MATCH("Granulação",LitoTab[#Headers],0),0)="","",VLOOKUP(campoTab[[#This Row],[Numero de campo]],LitoTab[#Data],MATCH("Granulação",LitoTab[#Headers],0),0)),"")</f>
        <v/>
      </c>
      <c r="AF53" s="199" t="str">
        <f>IFERROR(IF(VLOOKUP(campoTab[[#This Row],[Numero de campo]],estrutTab[#Data],MATCH("*Tipo Estrutura",estrutTab[#Headers],0),0)=0,"",VLOOKUP(campoTab[[#This Row],[Numero de campo]],estrutTab[#Data],MATCH("*Tipo Estrutura",estrutTab[#Headers],0),0)),"")</f>
        <v/>
      </c>
      <c r="AG53" s="199" t="str">
        <f>IFERROR(IF(VLOOKUP(campoTab[[#This Row],[Numero de campo]],estrutTab[#Data],MATCH("Direção de Mergulho",estrutTab[#Headers],0),0)=0,"",VLOOKUP(campoTab[[#This Row],[Numero de campo]],estrutTab[#Data],MATCH("Direção de Mergulho",estrutTab[#Headers],0),0)),"")</f>
        <v/>
      </c>
      <c r="AH53" s="199" t="str">
        <f>IFERROR(IF(VLOOKUP(campoTab[[#This Row],[Numero de campo]],estrutTab[#Data],MATCH("Mergulho",estrutTab[#Headers],0),0)=0,"",VLOOKUP(campoTab[[#This Row],[Numero de campo]],estrutTab[#Data],MATCH("Mergulho",estrutTab[#Headers],0),0)),"")</f>
        <v/>
      </c>
      <c r="AI53" s="199" t="str">
        <f>IFERROR(IF(VLOOKUP(campoTab[[#This Row],[Numero de campo]],LitoTab[#Data],MATCH("Unidade Estratigrafica",LitoTab[#Headers],0),0)=0,"",VLOOKUP(campoTab[[#This Row],[Numero de campo]],LitoTab[#Data],MATCH("Unidade Estratigrafica",LitoTab[#Headers],0),0)),"")</f>
        <v/>
      </c>
      <c r="AJ53" s="260" t="str">
        <f>IFERROR(IF(VLOOKUP(campoTab[[#This Row],[Numero de campo]],LitoTab[#Data],MATCH("Codigo Estratigrafico",LitoTab[#Headers],0),0)=0,"",VLOOKUP(campoTab[[#This Row],[Numero de campo]],LitoTab[#Data],MATCH("Codigo Estratigrafico",LitoTab[#Headers],0),0)),"")</f>
        <v/>
      </c>
      <c r="AK53" s="261" t="str">
        <f t="array" ref="AK5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ref="AL5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ref="AM5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ref="AN5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ref="AO5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ref="AP5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ref="AQ5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IF(campoTab[[#This Row],[Numero de campo]]="","",COUNTIF(ncampoA,campoTab[[#This Row],[Numero de campo]]))</f>
        <v/>
      </c>
      <c r="AT53" s="265" t="str">
        <f>IFERROR(IF(campoTab[[#This Row],[Numero de campo]]="","",HYPERLINK("#'Litologia'!A"&amp;MATCH(campoTab[[#This Row],[Numero de campo]],LitoTab[*NUMERO DE CAMPO],0)+1,"Litologia")),"")</f>
        <v/>
      </c>
      <c r="AU53" s="265" t="str">
        <f>IFERROR(IF(campoTab[[#This Row],[Numero de campo]]="","",HYPERLINK("#'Amostras'!A"&amp;MATCH(campoTab[[#This Row],[Numero de campo]],amostrasTab[*NUMERO DE CAMPO],0)+1,"Amostras")),"")</f>
        <v/>
      </c>
      <c r="AV53" s="265" t="str">
        <f>IFERROR(IF(campoTab[[#This Row],[Numero de campo]]="","",HYPERLINK("#'Estrutural'!A"&amp;MATCH(campoTab[[#This Row],[Numero de campo]],estrutTab[*NUMERO DE CAMPO],0)+1,"Estrutural")),"")</f>
        <v/>
      </c>
      <c r="AW53" s="265" t="str">
        <f>IFERROR(IF(campoTab[[#This Row],[Numero de campo]]="","",HYPERLINK("#'Econômica'!A"&amp;MATCH(campoTab[[#This Row],[Numero de campo]],ecoTab[*NUMERO DE CAMPO],0)+1,"Econômica")),"")</f>
        <v/>
      </c>
      <c r="AX53" s="266" t="str">
        <f>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6" sqref="A16"/>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25">
      <c r="B2" s="32" t="str">
        <f>IFERROR(VLOOKUP(LitoTab[[#This Row],[*NUMERO DE CAMPO]],campoTab[],MATCH("*Latitude",campoTab[#Headers],0),0),"")</f>
        <v/>
      </c>
      <c r="C2" s="32" t="str">
        <f>IFERROR(VLOOKUP(LitoTab[[#This Row],[*NUMERO DE CAMPO]],campoTab[],MATCH("*Longitude",campoTab[#Headers],0),0),"")</f>
        <v/>
      </c>
      <c r="H2" s="1"/>
      <c r="AH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106" t="str">
        <f>IFERROR(IF(LitoTab[[#This Row],[*NUMERO DE CAMPO]]="","",HYPERLINK("#'Planilha de Campo'!A"&amp;MATCH(LitoTab[[#This Row],[*NUMERO DE CAMPO]],campoTab[Numero de campo],0)+1,"Afloramento")),"")</f>
        <v/>
      </c>
      <c r="AN2" s="106" t="str">
        <f t="array" ref="AN2">IFERROR(IF(LitoTab[[#This Row],[*NUMERO DE CAMPO]]="","",HYPERLINK("#'Amostras'!A"&amp;MATCH(1,(LitoTab[[#This Row],[*NUMERO DE CAMPO]]=amostrasTab[*NUMERO DE CAMPO])*(LitoTab[[#This Row],[*Litologia]]=amostrasTab[*LITOTIPO]),0)+1,"Amostras")),"")</f>
        <v/>
      </c>
      <c r="AO2" s="106" t="str">
        <f t="array" ref="AO2">IFERROR(IF(LitoTab[[#This Row],[*NUMERO DE CAMPO]]="","",HYPERLINK("#'Estrutural'!A"&amp;MATCH(1,(LitoTab[[#This Row],[*NUMERO DE CAMPO]]=estrutTab[*NUMERO DE CAMPO])*(LitoTab[[#This Row],[*Litologia]]=estrutTab[*Litologia]),0)+1,"Estrutural")),"")</f>
        <v/>
      </c>
      <c r="AP2" s="106" t="str">
        <f>IFERROR(IF(LitoTab[[#This Row],[*NUMERO DE CAMPO]]="","",HYPERLINK("#'Econômica'!A"&amp;MATCH(LitoTab[[#This Row],[*NUMERO DE CAMPO]],ecoTab[*NUMERO DE CAMPO],0)+1,"Econômica")),"")</f>
        <v/>
      </c>
      <c r="AQ2" s="106" t="str">
        <f>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IFERROR(VLOOKUP(LitoTab[[#This Row],[*NUMERO DE CAMPO]],campoTab[],MATCH("*Latitude",campoTab[#Headers],0),0),"")</f>
        <v/>
      </c>
      <c r="C3" s="32" t="str">
        <f>IFERROR(VLOOKUP(LitoTab[[#This Row],[*NUMERO DE CAMPO]],campoTab[],MATCH("*Longitude",campoTab[#Headers],0),0),"")</f>
        <v/>
      </c>
      <c r="H3" s="1"/>
      <c r="AH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106" t="str">
        <f>IFERROR(IF(LitoTab[[#This Row],[*NUMERO DE CAMPO]]="","",HYPERLINK("#'Planilha de Campo'!A"&amp;MATCH(LitoTab[[#This Row],[*NUMERO DE CAMPO]],campoTab[Numero de campo],0)+1,"Afloramento")),"")</f>
        <v/>
      </c>
      <c r="AN3" s="106" t="str">
        <f t="array" ref="AN3">IFERROR(IF(LitoTab[[#This Row],[*NUMERO DE CAMPO]]="","",HYPERLINK("#'Amostras'!A"&amp;MATCH(1,(LitoTab[[#This Row],[*NUMERO DE CAMPO]]=amostrasTab[*NUMERO DE CAMPO])*(LitoTab[[#This Row],[*Litologia]]=amostrasTab[*LITOTIPO]),0)+1,"Amostras")),"")</f>
        <v/>
      </c>
      <c r="AO3" s="106" t="str">
        <f t="array" ref="AO3">IFERROR(IF(LitoTab[[#This Row],[*NUMERO DE CAMPO]]="","",HYPERLINK("#'Estrutural'!A"&amp;MATCH(1,(LitoTab[[#This Row],[*NUMERO DE CAMPO]]=estrutTab[*NUMERO DE CAMPO])*(LitoTab[[#This Row],[*Litologia]]=estrutTab[*Litologia]),0)+1,"Estrutural")),"")</f>
        <v/>
      </c>
      <c r="AP3" s="106" t="str">
        <f>IFERROR(IF(LitoTab[[#This Row],[*NUMERO DE CAMPO]]="","",HYPERLINK("#'Econômica'!A"&amp;MATCH(LitoTab[[#This Row],[*NUMERO DE CAMPO]],ecoTab[*NUMERO DE CAMPO],0)+1,"Econômica")),"")</f>
        <v/>
      </c>
      <c r="AQ3" s="106" t="str">
        <f>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IFERROR(VLOOKUP(LitoTab[[#This Row],[*NUMERO DE CAMPO]],campoTab[],MATCH("*Latitude",campoTab[#Headers],0),0),"")</f>
        <v/>
      </c>
      <c r="C4" s="32" t="str">
        <f>IFERROR(VLOOKUP(LitoTab[[#This Row],[*NUMERO DE CAMPO]],campoTab[],MATCH("*Longitude",campoTab[#Headers],0),0),"")</f>
        <v/>
      </c>
      <c r="H4" s="1"/>
      <c r="AH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106" t="str">
        <f>IFERROR(IF(LitoTab[[#This Row],[*NUMERO DE CAMPO]]="","",HYPERLINK("#'Planilha de Campo'!A"&amp;MATCH(LitoTab[[#This Row],[*NUMERO DE CAMPO]],campoTab[Numero de campo],0)+1,"Afloramento")),"")</f>
        <v/>
      </c>
      <c r="AN4" s="106" t="str">
        <f t="array" ref="AN4">IFERROR(IF(LitoTab[[#This Row],[*NUMERO DE CAMPO]]="","",HYPERLINK("#'Amostras'!A"&amp;MATCH(1,(LitoTab[[#This Row],[*NUMERO DE CAMPO]]=amostrasTab[*NUMERO DE CAMPO])*(LitoTab[[#This Row],[*Litologia]]=amostrasTab[*LITOTIPO]),0)+1,"Amostras")),"")</f>
        <v/>
      </c>
      <c r="AO4" s="106" t="str">
        <f t="array" ref="AO4">IFERROR(IF(LitoTab[[#This Row],[*NUMERO DE CAMPO]]="","",HYPERLINK("#'Estrutural'!A"&amp;MATCH(1,(LitoTab[[#This Row],[*NUMERO DE CAMPO]]=estrutTab[*NUMERO DE CAMPO])*(LitoTab[[#This Row],[*Litologia]]=estrutTab[*Litologia]),0)+1,"Estrutural")),"")</f>
        <v/>
      </c>
      <c r="AP4" s="106" t="str">
        <f>IFERROR(IF(LitoTab[[#This Row],[*NUMERO DE CAMPO]]="","",HYPERLINK("#'Econômica'!A"&amp;MATCH(LitoTab[[#This Row],[*NUMERO DE CAMPO]],ecoTab[*NUMERO DE CAMPO],0)+1,"Econômica")),"")</f>
        <v/>
      </c>
      <c r="AQ4" s="106" t="str">
        <f>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IFERROR(VLOOKUP(LitoTab[[#This Row],[*NUMERO DE CAMPO]],campoTab[],MATCH("*Latitude",campoTab[#Headers],0),0),"")</f>
        <v/>
      </c>
      <c r="C5" s="32" t="str">
        <f>IFERROR(VLOOKUP(LitoTab[[#This Row],[*NUMERO DE CAMPO]],campoTab[],MATCH("*Longitude",campoTab[#Headers],0),0),"")</f>
        <v/>
      </c>
      <c r="H5" s="1"/>
      <c r="AH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106" t="str">
        <f>IFERROR(IF(LitoTab[[#This Row],[*NUMERO DE CAMPO]]="","",HYPERLINK("#'Planilha de Campo'!A"&amp;MATCH(LitoTab[[#This Row],[*NUMERO DE CAMPO]],campoTab[Numero de campo],0)+1,"Afloramento")),"")</f>
        <v/>
      </c>
      <c r="AN5" s="106" t="str">
        <f t="array" ref="AN5">IFERROR(IF(LitoTab[[#This Row],[*NUMERO DE CAMPO]]="","",HYPERLINK("#'Amostras'!A"&amp;MATCH(1,(LitoTab[[#This Row],[*NUMERO DE CAMPO]]=amostrasTab[*NUMERO DE CAMPO])*(LitoTab[[#This Row],[*Litologia]]=amostrasTab[*LITOTIPO]),0)+1,"Amostras")),"")</f>
        <v/>
      </c>
      <c r="AO5" s="106" t="str">
        <f t="array" ref="AO5">IFERROR(IF(LitoTab[[#This Row],[*NUMERO DE CAMPO]]="","",HYPERLINK("#'Estrutural'!A"&amp;MATCH(1,(LitoTab[[#This Row],[*NUMERO DE CAMPO]]=estrutTab[*NUMERO DE CAMPO])*(LitoTab[[#This Row],[*Litologia]]=estrutTab[*Litologia]),0)+1,"Estrutural")),"")</f>
        <v/>
      </c>
      <c r="AP5" s="106" t="str">
        <f>IFERROR(IF(LitoTab[[#This Row],[*NUMERO DE CAMPO]]="","",HYPERLINK("#'Econômica'!A"&amp;MATCH(LitoTab[[#This Row],[*NUMERO DE CAMPO]],ecoTab[*NUMERO DE CAMPO],0)+1,"Econômica")),"")</f>
        <v/>
      </c>
      <c r="AQ5" s="106" t="str">
        <f>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IFERROR(VLOOKUP(LitoTab[[#This Row],[*NUMERO DE CAMPO]],campoTab[],MATCH("*Latitude",campoTab[#Headers],0),0),"")</f>
        <v/>
      </c>
      <c r="C6" s="32" t="str">
        <f>IFERROR(VLOOKUP(LitoTab[[#This Row],[*NUMERO DE CAMPO]],campoTab[],MATCH("*Longitude",campoTab[#Headers],0),0),"")</f>
        <v/>
      </c>
      <c r="H6" s="1"/>
      <c r="AH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106" t="str">
        <f>IFERROR(IF(LitoTab[[#This Row],[*NUMERO DE CAMPO]]="","",HYPERLINK("#'Planilha de Campo'!A"&amp;MATCH(LitoTab[[#This Row],[*NUMERO DE CAMPO]],campoTab[Numero de campo],0)+1,"Afloramento")),"")</f>
        <v/>
      </c>
      <c r="AN6" s="106" t="str">
        <f t="array" ref="AN6">IFERROR(IF(LitoTab[[#This Row],[*NUMERO DE CAMPO]]="","",HYPERLINK("#'Amostras'!A"&amp;MATCH(1,(LitoTab[[#This Row],[*NUMERO DE CAMPO]]=amostrasTab[*NUMERO DE CAMPO])*(LitoTab[[#This Row],[*Litologia]]=amostrasTab[*LITOTIPO]),0)+1,"Amostras")),"")</f>
        <v/>
      </c>
      <c r="AO6" s="106" t="str">
        <f t="array" ref="AO6">IFERROR(IF(LitoTab[[#This Row],[*NUMERO DE CAMPO]]="","",HYPERLINK("#'Estrutural'!A"&amp;MATCH(1,(LitoTab[[#This Row],[*NUMERO DE CAMPO]]=estrutTab[*NUMERO DE CAMPO])*(LitoTab[[#This Row],[*Litologia]]=estrutTab[*Litologia]),0)+1,"Estrutural")),"")</f>
        <v/>
      </c>
      <c r="AP6" s="106" t="str">
        <f>IFERROR(IF(LitoTab[[#This Row],[*NUMERO DE CAMPO]]="","",HYPERLINK("#'Econômica'!A"&amp;MATCH(LitoTab[[#This Row],[*NUMERO DE CAMPO]],ecoTab[*NUMERO DE CAMPO],0)+1,"Econômica")),"")</f>
        <v/>
      </c>
      <c r="AQ6" s="106" t="str">
        <f>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IFERROR(VLOOKUP(LitoTab[[#This Row],[*NUMERO DE CAMPO]],campoTab[],MATCH("*Latitude",campoTab[#Headers],0),0),"")</f>
        <v/>
      </c>
      <c r="C7" s="32" t="str">
        <f>IFERROR(VLOOKUP(LitoTab[[#This Row],[*NUMERO DE CAMPO]],campoTab[],MATCH("*Longitude",campoTab[#Headers],0),0),"")</f>
        <v/>
      </c>
      <c r="H7" s="1"/>
      <c r="AH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106" t="str">
        <f>IFERROR(IF(LitoTab[[#This Row],[*NUMERO DE CAMPO]]="","",HYPERLINK("#'Planilha de Campo'!A"&amp;MATCH(LitoTab[[#This Row],[*NUMERO DE CAMPO]],campoTab[Numero de campo],0)+1,"Afloramento")),"")</f>
        <v/>
      </c>
      <c r="AN7" s="106" t="str">
        <f t="array" ref="AN7">IFERROR(IF(LitoTab[[#This Row],[*NUMERO DE CAMPO]]="","",HYPERLINK("#'Amostras'!A"&amp;MATCH(1,(LitoTab[[#This Row],[*NUMERO DE CAMPO]]=amostrasTab[*NUMERO DE CAMPO])*(LitoTab[[#This Row],[*Litologia]]=amostrasTab[*LITOTIPO]),0)+1,"Amostras")),"")</f>
        <v/>
      </c>
      <c r="AO7" s="106" t="str">
        <f t="array" ref="AO7">IFERROR(IF(LitoTab[[#This Row],[*NUMERO DE CAMPO]]="","",HYPERLINK("#'Estrutural'!A"&amp;MATCH(1,(LitoTab[[#This Row],[*NUMERO DE CAMPO]]=estrutTab[*NUMERO DE CAMPO])*(LitoTab[[#This Row],[*Litologia]]=estrutTab[*Litologia]),0)+1,"Estrutural")),"")</f>
        <v/>
      </c>
      <c r="AP7" s="106" t="str">
        <f>IFERROR(IF(LitoTab[[#This Row],[*NUMERO DE CAMPO]]="","",HYPERLINK("#'Econômica'!A"&amp;MATCH(LitoTab[[#This Row],[*NUMERO DE CAMPO]],ecoTab[*NUMERO DE CAMPO],0)+1,"Econômica")),"")</f>
        <v/>
      </c>
      <c r="AQ7" s="106" t="str">
        <f>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IFERROR(VLOOKUP(LitoTab[[#This Row],[*NUMERO DE CAMPO]],campoTab[],MATCH("*Latitude",campoTab[#Headers],0),0),"")</f>
        <v/>
      </c>
      <c r="C8" s="32" t="str">
        <f>IFERROR(VLOOKUP(LitoTab[[#This Row],[*NUMERO DE CAMPO]],campoTab[],MATCH("*Longitude",campoTab[#Headers],0),0),"")</f>
        <v/>
      </c>
      <c r="H8" s="1"/>
      <c r="AH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106" t="str">
        <f>IFERROR(IF(LitoTab[[#This Row],[*NUMERO DE CAMPO]]="","",HYPERLINK("#'Planilha de Campo'!A"&amp;MATCH(LitoTab[[#This Row],[*NUMERO DE CAMPO]],campoTab[Numero de campo],0)+1,"Afloramento")),"")</f>
        <v/>
      </c>
      <c r="AN8" s="106" t="str">
        <f t="array" ref="AN8">IFERROR(IF(LitoTab[[#This Row],[*NUMERO DE CAMPO]]="","",HYPERLINK("#'Amostras'!A"&amp;MATCH(1,(LitoTab[[#This Row],[*NUMERO DE CAMPO]]=amostrasTab[*NUMERO DE CAMPO])*(LitoTab[[#This Row],[*Litologia]]=amostrasTab[*LITOTIPO]),0)+1,"Amostras")),"")</f>
        <v/>
      </c>
      <c r="AO8" s="106" t="str">
        <f t="array" ref="AO8">IFERROR(IF(LitoTab[[#This Row],[*NUMERO DE CAMPO]]="","",HYPERLINK("#'Estrutural'!A"&amp;MATCH(1,(LitoTab[[#This Row],[*NUMERO DE CAMPO]]=estrutTab[*NUMERO DE CAMPO])*(LitoTab[[#This Row],[*Litologia]]=estrutTab[*Litologia]),0)+1,"Estrutural")),"")</f>
        <v/>
      </c>
      <c r="AP8" s="106" t="str">
        <f>IFERROR(IF(LitoTab[[#This Row],[*NUMERO DE CAMPO]]="","",HYPERLINK("#'Econômica'!A"&amp;MATCH(LitoTab[[#This Row],[*NUMERO DE CAMPO]],ecoTab[*NUMERO DE CAMPO],0)+1,"Econômica")),"")</f>
        <v/>
      </c>
      <c r="AQ8" s="106" t="str">
        <f>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IFERROR(VLOOKUP(LitoTab[[#This Row],[*NUMERO DE CAMPO]],campoTab[],MATCH("*Latitude",campoTab[#Headers],0),0),"")</f>
        <v/>
      </c>
      <c r="C9" s="32" t="str">
        <f>IFERROR(VLOOKUP(LitoTab[[#This Row],[*NUMERO DE CAMPO]],campoTab[],MATCH("*Longitude",campoTab[#Headers],0),0),"")</f>
        <v/>
      </c>
      <c r="H9" s="1"/>
      <c r="AH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106" t="str">
        <f>IFERROR(IF(LitoTab[[#This Row],[*NUMERO DE CAMPO]]="","",HYPERLINK("#'Planilha de Campo'!A"&amp;MATCH(LitoTab[[#This Row],[*NUMERO DE CAMPO]],campoTab[Numero de campo],0)+1,"Afloramento")),"")</f>
        <v/>
      </c>
      <c r="AN9" s="106" t="str">
        <f t="array" ref="AN9">IFERROR(IF(LitoTab[[#This Row],[*NUMERO DE CAMPO]]="","",HYPERLINK("#'Amostras'!A"&amp;MATCH(1,(LitoTab[[#This Row],[*NUMERO DE CAMPO]]=amostrasTab[*NUMERO DE CAMPO])*(LitoTab[[#This Row],[*Litologia]]=amostrasTab[*LITOTIPO]),0)+1,"Amostras")),"")</f>
        <v/>
      </c>
      <c r="AO9" s="106" t="str">
        <f t="array" ref="AO9">IFERROR(IF(LitoTab[[#This Row],[*NUMERO DE CAMPO]]="","",HYPERLINK("#'Estrutural'!A"&amp;MATCH(1,(LitoTab[[#This Row],[*NUMERO DE CAMPO]]=estrutTab[*NUMERO DE CAMPO])*(LitoTab[[#This Row],[*Litologia]]=estrutTab[*Litologia]),0)+1,"Estrutural")),"")</f>
        <v/>
      </c>
      <c r="AP9" s="106" t="str">
        <f>IFERROR(IF(LitoTab[[#This Row],[*NUMERO DE CAMPO]]="","",HYPERLINK("#'Econômica'!A"&amp;MATCH(LitoTab[[#This Row],[*NUMERO DE CAMPO]],ecoTab[*NUMERO DE CAMPO],0)+1,"Econômica")),"")</f>
        <v/>
      </c>
      <c r="AQ9" s="106" t="str">
        <f>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IFERROR(VLOOKUP(LitoTab[[#This Row],[*NUMERO DE CAMPO]],campoTab[],MATCH("*Latitude",campoTab[#Headers],0),0),"")</f>
        <v/>
      </c>
      <c r="C10" s="32" t="str">
        <f>IFERROR(VLOOKUP(LitoTab[[#This Row],[*NUMERO DE CAMPO]],campoTab[],MATCH("*Longitude",campoTab[#Headers],0),0),"")</f>
        <v/>
      </c>
      <c r="H10" s="1"/>
      <c r="AH1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106" t="str">
        <f>IFERROR(IF(LitoTab[[#This Row],[*NUMERO DE CAMPO]]="","",HYPERLINK("#'Planilha de Campo'!A"&amp;MATCH(LitoTab[[#This Row],[*NUMERO DE CAMPO]],campoTab[Numero de campo],0)+1,"Afloramento")),"")</f>
        <v/>
      </c>
      <c r="AN10" s="106" t="str">
        <f t="array" ref="AN10">IFERROR(IF(LitoTab[[#This Row],[*NUMERO DE CAMPO]]="","",HYPERLINK("#'Amostras'!A"&amp;MATCH(1,(LitoTab[[#This Row],[*NUMERO DE CAMPO]]=amostrasTab[*NUMERO DE CAMPO])*(LitoTab[[#This Row],[*Litologia]]=amostrasTab[*LITOTIPO]),0)+1,"Amostras")),"")</f>
        <v/>
      </c>
      <c r="AO10" s="106" t="str">
        <f t="array" ref="AO10">IFERROR(IF(LitoTab[[#This Row],[*NUMERO DE CAMPO]]="","",HYPERLINK("#'Estrutural'!A"&amp;MATCH(1,(LitoTab[[#This Row],[*NUMERO DE CAMPO]]=estrutTab[*NUMERO DE CAMPO])*(LitoTab[[#This Row],[*Litologia]]=estrutTab[*Litologia]),0)+1,"Estrutural")),"")</f>
        <v/>
      </c>
      <c r="AP10" s="106" t="str">
        <f>IFERROR(IF(LitoTab[[#This Row],[*NUMERO DE CAMPO]]="","",HYPERLINK("#'Econômica'!A"&amp;MATCH(LitoTab[[#This Row],[*NUMERO DE CAMPO]],ecoTab[*NUMERO DE CAMPO],0)+1,"Econômica")),"")</f>
        <v/>
      </c>
      <c r="AQ10" s="106" t="str">
        <f>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IFERROR(VLOOKUP(LitoTab[[#This Row],[*NUMERO DE CAMPO]],campoTab[],MATCH("*Latitude",campoTab[#Headers],0),0),"")</f>
        <v/>
      </c>
      <c r="C11" s="32" t="str">
        <f>IFERROR(VLOOKUP(LitoTab[[#This Row],[*NUMERO DE CAMPO]],campoTab[],MATCH("*Longitude",campoTab[#Headers],0),0),"")</f>
        <v/>
      </c>
      <c r="H11" s="1"/>
      <c r="AH1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106" t="str">
        <f>IFERROR(IF(LitoTab[[#This Row],[*NUMERO DE CAMPO]]="","",HYPERLINK("#'Planilha de Campo'!A"&amp;MATCH(LitoTab[[#This Row],[*NUMERO DE CAMPO]],campoTab[Numero de campo],0)+1,"Afloramento")),"")</f>
        <v/>
      </c>
      <c r="AN11" s="106" t="str">
        <f t="array" ref="AN11">IFERROR(IF(LitoTab[[#This Row],[*NUMERO DE CAMPO]]="","",HYPERLINK("#'Amostras'!A"&amp;MATCH(1,(LitoTab[[#This Row],[*NUMERO DE CAMPO]]=amostrasTab[*NUMERO DE CAMPO])*(LitoTab[[#This Row],[*Litologia]]=amostrasTab[*LITOTIPO]),0)+1,"Amostras")),"")</f>
        <v/>
      </c>
      <c r="AO11" s="106" t="str">
        <f t="array" ref="AO11">IFERROR(IF(LitoTab[[#This Row],[*NUMERO DE CAMPO]]="","",HYPERLINK("#'Estrutural'!A"&amp;MATCH(1,(LitoTab[[#This Row],[*NUMERO DE CAMPO]]=estrutTab[*NUMERO DE CAMPO])*(LitoTab[[#This Row],[*Litologia]]=estrutTab[*Litologia]),0)+1,"Estrutural")),"")</f>
        <v/>
      </c>
      <c r="AP11" s="106" t="str">
        <f>IFERROR(IF(LitoTab[[#This Row],[*NUMERO DE CAMPO]]="","",HYPERLINK("#'Econômica'!A"&amp;MATCH(LitoTab[[#This Row],[*NUMERO DE CAMPO]],ecoTab[*NUMERO DE CAMPO],0)+1,"Econômica")),"")</f>
        <v/>
      </c>
      <c r="AQ11" s="106" t="str">
        <f>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IFERROR(VLOOKUP(LitoTab[[#This Row],[*NUMERO DE CAMPO]],campoTab[],MATCH("*Latitude",campoTab[#Headers],0),0),"")</f>
        <v/>
      </c>
      <c r="C12" s="32" t="str">
        <f>IFERROR(VLOOKUP(LitoTab[[#This Row],[*NUMERO DE CAMPO]],campoTab[],MATCH("*Longitude",campoTab[#Headers],0),0),"")</f>
        <v/>
      </c>
      <c r="H12" s="1"/>
      <c r="AH1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106" t="str">
        <f>IFERROR(IF(LitoTab[[#This Row],[*NUMERO DE CAMPO]]="","",HYPERLINK("#'Planilha de Campo'!A"&amp;MATCH(LitoTab[[#This Row],[*NUMERO DE CAMPO]],campoTab[Numero de campo],0)+1,"Afloramento")),"")</f>
        <v/>
      </c>
      <c r="AN12" s="106" t="str">
        <f t="array" ref="AN12">IFERROR(IF(LitoTab[[#This Row],[*NUMERO DE CAMPO]]="","",HYPERLINK("#'Amostras'!A"&amp;MATCH(1,(LitoTab[[#This Row],[*NUMERO DE CAMPO]]=amostrasTab[*NUMERO DE CAMPO])*(LitoTab[[#This Row],[*Litologia]]=amostrasTab[*LITOTIPO]),0)+1,"Amostras")),"")</f>
        <v/>
      </c>
      <c r="AO12" s="106" t="str">
        <f t="array" ref="AO12">IFERROR(IF(LitoTab[[#This Row],[*NUMERO DE CAMPO]]="","",HYPERLINK("#'Estrutural'!A"&amp;MATCH(1,(LitoTab[[#This Row],[*NUMERO DE CAMPO]]=estrutTab[*NUMERO DE CAMPO])*(LitoTab[[#This Row],[*Litologia]]=estrutTab[*Litologia]),0)+1,"Estrutural")),"")</f>
        <v/>
      </c>
      <c r="AP12" s="106" t="str">
        <f>IFERROR(IF(LitoTab[[#This Row],[*NUMERO DE CAMPO]]="","",HYPERLINK("#'Econômica'!A"&amp;MATCH(LitoTab[[#This Row],[*NUMERO DE CAMPO]],ecoTab[*NUMERO DE CAMPO],0)+1,"Econômica")),"")</f>
        <v/>
      </c>
      <c r="AQ12" s="106" t="str">
        <f>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IFERROR(VLOOKUP(LitoTab[[#This Row],[*NUMERO DE CAMPO]],campoTab[],MATCH("*Latitude",campoTab[#Headers],0),0),"")</f>
        <v/>
      </c>
      <c r="C13" s="32" t="str">
        <f>IFERROR(VLOOKUP(LitoTab[[#This Row],[*NUMERO DE CAMPO]],campoTab[],MATCH("*Longitude",campoTab[#Headers],0),0),"")</f>
        <v/>
      </c>
      <c r="H13" s="1"/>
      <c r="AH1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106" t="str">
        <f>IFERROR(IF(LitoTab[[#This Row],[*NUMERO DE CAMPO]]="","",HYPERLINK("#'Planilha de Campo'!A"&amp;MATCH(LitoTab[[#This Row],[*NUMERO DE CAMPO]],campoTab[Numero de campo],0)+1,"Afloramento")),"")</f>
        <v/>
      </c>
      <c r="AN13" s="106" t="str">
        <f t="array" ref="AN13">IFERROR(IF(LitoTab[[#This Row],[*NUMERO DE CAMPO]]="","",HYPERLINK("#'Amostras'!A"&amp;MATCH(1,(LitoTab[[#This Row],[*NUMERO DE CAMPO]]=amostrasTab[*NUMERO DE CAMPO])*(LitoTab[[#This Row],[*Litologia]]=amostrasTab[*LITOTIPO]),0)+1,"Amostras")),"")</f>
        <v/>
      </c>
      <c r="AO13" s="106" t="str">
        <f t="array" ref="AO13">IFERROR(IF(LitoTab[[#This Row],[*NUMERO DE CAMPO]]="","",HYPERLINK("#'Estrutural'!A"&amp;MATCH(1,(LitoTab[[#This Row],[*NUMERO DE CAMPO]]=estrutTab[*NUMERO DE CAMPO])*(LitoTab[[#This Row],[*Litologia]]=estrutTab[*Litologia]),0)+1,"Estrutural")),"")</f>
        <v/>
      </c>
      <c r="AP13" s="106" t="str">
        <f>IFERROR(IF(LitoTab[[#This Row],[*NUMERO DE CAMPO]]="","",HYPERLINK("#'Econômica'!A"&amp;MATCH(LitoTab[[#This Row],[*NUMERO DE CAMPO]],ecoTab[*NUMERO DE CAMPO],0)+1,"Econômica")),"")</f>
        <v/>
      </c>
      <c r="AQ13" s="106" t="str">
        <f>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IFERROR(VLOOKUP(LitoTab[[#This Row],[*NUMERO DE CAMPO]],campoTab[],MATCH("*Latitude",campoTab[#Headers],0),0),"")</f>
        <v/>
      </c>
      <c r="C14" s="32" t="str">
        <f>IFERROR(VLOOKUP(LitoTab[[#This Row],[*NUMERO DE CAMPO]],campoTab[],MATCH("*Longitude",campoTab[#Headers],0),0),"")</f>
        <v/>
      </c>
      <c r="H14" s="1"/>
      <c r="AH1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106" t="str">
        <f>IFERROR(IF(LitoTab[[#This Row],[*NUMERO DE CAMPO]]="","",HYPERLINK("#'Planilha de Campo'!A"&amp;MATCH(LitoTab[[#This Row],[*NUMERO DE CAMPO]],campoTab[Numero de campo],0)+1,"Afloramento")),"")</f>
        <v/>
      </c>
      <c r="AN14" s="106" t="str">
        <f t="array" ref="AN14">IFERROR(IF(LitoTab[[#This Row],[*NUMERO DE CAMPO]]="","",HYPERLINK("#'Amostras'!A"&amp;MATCH(1,(LitoTab[[#This Row],[*NUMERO DE CAMPO]]=amostrasTab[*NUMERO DE CAMPO])*(LitoTab[[#This Row],[*Litologia]]=amostrasTab[*LITOTIPO]),0)+1,"Amostras")),"")</f>
        <v/>
      </c>
      <c r="AO14" s="106" t="str">
        <f t="array" ref="AO14">IFERROR(IF(LitoTab[[#This Row],[*NUMERO DE CAMPO]]="","",HYPERLINK("#'Estrutural'!A"&amp;MATCH(1,(LitoTab[[#This Row],[*NUMERO DE CAMPO]]=estrutTab[*NUMERO DE CAMPO])*(LitoTab[[#This Row],[*Litologia]]=estrutTab[*Litologia]),0)+1,"Estrutural")),"")</f>
        <v/>
      </c>
      <c r="AP14" s="106" t="str">
        <f>IFERROR(IF(LitoTab[[#This Row],[*NUMERO DE CAMPO]]="","",HYPERLINK("#'Econômica'!A"&amp;MATCH(LitoTab[[#This Row],[*NUMERO DE CAMPO]],ecoTab[*NUMERO DE CAMPO],0)+1,"Econômica")),"")</f>
        <v/>
      </c>
      <c r="AQ14" s="106" t="str">
        <f>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IFERROR(VLOOKUP(LitoTab[[#This Row],[*NUMERO DE CAMPO]],campoTab[],MATCH("*Latitude",campoTab[#Headers],0),0),"")</f>
        <v/>
      </c>
      <c r="C15" s="32" t="str">
        <f>IFERROR(VLOOKUP(LitoTab[[#This Row],[*NUMERO DE CAMPO]],campoTab[],MATCH("*Longitude",campoTab[#Headers],0),0),"")</f>
        <v/>
      </c>
      <c r="H15" s="1"/>
      <c r="AH1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106" t="str">
        <f>IFERROR(IF(LitoTab[[#This Row],[*NUMERO DE CAMPO]]="","",HYPERLINK("#'Planilha de Campo'!A"&amp;MATCH(LitoTab[[#This Row],[*NUMERO DE CAMPO]],campoTab[Numero de campo],0)+1,"Afloramento")),"")</f>
        <v/>
      </c>
      <c r="AN15" s="106" t="str">
        <f t="array" ref="AN15">IFERROR(IF(LitoTab[[#This Row],[*NUMERO DE CAMPO]]="","",HYPERLINK("#'Amostras'!A"&amp;MATCH(1,(LitoTab[[#This Row],[*NUMERO DE CAMPO]]=amostrasTab[*NUMERO DE CAMPO])*(LitoTab[[#This Row],[*Litologia]]=amostrasTab[*LITOTIPO]),0)+1,"Amostras")),"")</f>
        <v/>
      </c>
      <c r="AO15" s="106" t="str">
        <f t="array" ref="AO15">IFERROR(IF(LitoTab[[#This Row],[*NUMERO DE CAMPO]]="","",HYPERLINK("#'Estrutural'!A"&amp;MATCH(1,(LitoTab[[#This Row],[*NUMERO DE CAMPO]]=estrutTab[*NUMERO DE CAMPO])*(LitoTab[[#This Row],[*Litologia]]=estrutTab[*Litologia]),0)+1,"Estrutural")),"")</f>
        <v/>
      </c>
      <c r="AP15" s="106" t="str">
        <f>IFERROR(IF(LitoTab[[#This Row],[*NUMERO DE CAMPO]]="","",HYPERLINK("#'Econômica'!A"&amp;MATCH(LitoTab[[#This Row],[*NUMERO DE CAMPO]],ecoTab[*NUMERO DE CAMPO],0)+1,"Econômica")),"")</f>
        <v/>
      </c>
      <c r="AQ15" s="106" t="str">
        <f>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IFERROR(VLOOKUP(LitoTab[[#This Row],[*NUMERO DE CAMPO]],campoTab[],MATCH("*Latitude",campoTab[#Headers],0),0),"")</f>
        <v/>
      </c>
      <c r="C16" s="32" t="str">
        <f>IFERROR(VLOOKUP(LitoTab[[#This Row],[*NUMERO DE CAMPO]],campoTab[],MATCH("*Longitude",campoTab[#Headers],0),0),"")</f>
        <v/>
      </c>
      <c r="H16" s="1"/>
      <c r="AH1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106" t="str">
        <f>IFERROR(IF(LitoTab[[#This Row],[*NUMERO DE CAMPO]]="","",HYPERLINK("#'Planilha de Campo'!A"&amp;MATCH(LitoTab[[#This Row],[*NUMERO DE CAMPO]],campoTab[Numero de campo],0)+1,"Afloramento")),"")</f>
        <v/>
      </c>
      <c r="AN16" s="106" t="str">
        <f t="array" ref="AN16">IFERROR(IF(LitoTab[[#This Row],[*NUMERO DE CAMPO]]="","",HYPERLINK("#'Amostras'!A"&amp;MATCH(1,(LitoTab[[#This Row],[*NUMERO DE CAMPO]]=amostrasTab[*NUMERO DE CAMPO])*(LitoTab[[#This Row],[*Litologia]]=amostrasTab[*LITOTIPO]),0)+1,"Amostras")),"")</f>
        <v/>
      </c>
      <c r="AO16" s="106" t="str">
        <f t="array" ref="AO16">IFERROR(IF(LitoTab[[#This Row],[*NUMERO DE CAMPO]]="","",HYPERLINK("#'Estrutural'!A"&amp;MATCH(1,(LitoTab[[#This Row],[*NUMERO DE CAMPO]]=estrutTab[*NUMERO DE CAMPO])*(LitoTab[[#This Row],[*Litologia]]=estrutTab[*Litologia]),0)+1,"Estrutural")),"")</f>
        <v/>
      </c>
      <c r="AP16" s="106" t="str">
        <f>IFERROR(IF(LitoTab[[#This Row],[*NUMERO DE CAMPO]]="","",HYPERLINK("#'Econômica'!A"&amp;MATCH(LitoTab[[#This Row],[*NUMERO DE CAMPO]],ecoTab[*NUMERO DE CAMPO],0)+1,"Econômica")),"")</f>
        <v/>
      </c>
      <c r="AQ16" s="106" t="str">
        <f>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IFERROR(VLOOKUP(LitoTab[[#This Row],[*NUMERO DE CAMPO]],campoTab[],MATCH("*Latitude",campoTab[#Headers],0),0),"")</f>
        <v/>
      </c>
      <c r="C17" s="32" t="str">
        <f>IFERROR(VLOOKUP(LitoTab[[#This Row],[*NUMERO DE CAMPO]],campoTab[],MATCH("*Longitude",campoTab[#Headers],0),0),"")</f>
        <v/>
      </c>
      <c r="H17" s="1"/>
      <c r="AH1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106" t="str">
        <f>IFERROR(IF(LitoTab[[#This Row],[*NUMERO DE CAMPO]]="","",HYPERLINK("#'Planilha de Campo'!A"&amp;MATCH(LitoTab[[#This Row],[*NUMERO DE CAMPO]],campoTab[Numero de campo],0)+1,"Afloramento")),"")</f>
        <v/>
      </c>
      <c r="AN17" s="106" t="str">
        <f t="array" ref="AN17">IFERROR(IF(LitoTab[[#This Row],[*NUMERO DE CAMPO]]="","",HYPERLINK("#'Amostras'!A"&amp;MATCH(1,(LitoTab[[#This Row],[*NUMERO DE CAMPO]]=amostrasTab[*NUMERO DE CAMPO])*(LitoTab[[#This Row],[*Litologia]]=amostrasTab[*LITOTIPO]),0)+1,"Amostras")),"")</f>
        <v/>
      </c>
      <c r="AO17" s="106" t="str">
        <f t="array" ref="AO17">IFERROR(IF(LitoTab[[#This Row],[*NUMERO DE CAMPO]]="","",HYPERLINK("#'Estrutural'!A"&amp;MATCH(1,(LitoTab[[#This Row],[*NUMERO DE CAMPO]]=estrutTab[*NUMERO DE CAMPO])*(LitoTab[[#This Row],[*Litologia]]=estrutTab[*Litologia]),0)+1,"Estrutural")),"")</f>
        <v/>
      </c>
      <c r="AP17" s="106" t="str">
        <f>IFERROR(IF(LitoTab[[#This Row],[*NUMERO DE CAMPO]]="","",HYPERLINK("#'Econômica'!A"&amp;MATCH(LitoTab[[#This Row],[*NUMERO DE CAMPO]],ecoTab[*NUMERO DE CAMPO],0)+1,"Econômica")),"")</f>
        <v/>
      </c>
      <c r="AQ17" s="106" t="str">
        <f>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IFERROR(VLOOKUP(LitoTab[[#This Row],[*NUMERO DE CAMPO]],campoTab[],MATCH("*Latitude",campoTab[#Headers],0),0),"")</f>
        <v/>
      </c>
      <c r="C18" s="32" t="str">
        <f>IFERROR(VLOOKUP(LitoTab[[#This Row],[*NUMERO DE CAMPO]],campoTab[],MATCH("*Longitude",campoTab[#Headers],0),0),"")</f>
        <v/>
      </c>
      <c r="H18" s="1"/>
      <c r="AH1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106" t="str">
        <f>IFERROR(IF(LitoTab[[#This Row],[*NUMERO DE CAMPO]]="","",HYPERLINK("#'Planilha de Campo'!A"&amp;MATCH(LitoTab[[#This Row],[*NUMERO DE CAMPO]],campoTab[Numero de campo],0)+1,"Afloramento")),"")</f>
        <v/>
      </c>
      <c r="AN18" s="106" t="str">
        <f t="array" ref="AN18">IFERROR(IF(LitoTab[[#This Row],[*NUMERO DE CAMPO]]="","",HYPERLINK("#'Amostras'!A"&amp;MATCH(1,(LitoTab[[#This Row],[*NUMERO DE CAMPO]]=amostrasTab[*NUMERO DE CAMPO])*(LitoTab[[#This Row],[*Litologia]]=amostrasTab[*LITOTIPO]),0)+1,"Amostras")),"")</f>
        <v/>
      </c>
      <c r="AO18" s="106" t="str">
        <f t="array" ref="AO18">IFERROR(IF(LitoTab[[#This Row],[*NUMERO DE CAMPO]]="","",HYPERLINK("#'Estrutural'!A"&amp;MATCH(1,(LitoTab[[#This Row],[*NUMERO DE CAMPO]]=estrutTab[*NUMERO DE CAMPO])*(LitoTab[[#This Row],[*Litologia]]=estrutTab[*Litologia]),0)+1,"Estrutural")),"")</f>
        <v/>
      </c>
      <c r="AP18" s="106" t="str">
        <f>IFERROR(IF(LitoTab[[#This Row],[*NUMERO DE CAMPO]]="","",HYPERLINK("#'Econômica'!A"&amp;MATCH(LitoTab[[#This Row],[*NUMERO DE CAMPO]],ecoTab[*NUMERO DE CAMPO],0)+1,"Econômica")),"")</f>
        <v/>
      </c>
      <c r="AQ18" s="106" t="str">
        <f>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IFERROR(VLOOKUP(LitoTab[[#This Row],[*NUMERO DE CAMPO]],campoTab[],MATCH("*Latitude",campoTab[#Headers],0),0),"")</f>
        <v/>
      </c>
      <c r="C19" s="32" t="str">
        <f>IFERROR(VLOOKUP(LitoTab[[#This Row],[*NUMERO DE CAMPO]],campoTab[],MATCH("*Longitude",campoTab[#Headers],0),0),"")</f>
        <v/>
      </c>
      <c r="H19" s="1"/>
      <c r="AH1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106" t="str">
        <f>IFERROR(IF(LitoTab[[#This Row],[*NUMERO DE CAMPO]]="","",HYPERLINK("#'Planilha de Campo'!A"&amp;MATCH(LitoTab[[#This Row],[*NUMERO DE CAMPO]],campoTab[Numero de campo],0)+1,"Afloramento")),"")</f>
        <v/>
      </c>
      <c r="AN19" s="106" t="str">
        <f t="array" ref="AN19">IFERROR(IF(LitoTab[[#This Row],[*NUMERO DE CAMPO]]="","",HYPERLINK("#'Amostras'!A"&amp;MATCH(1,(LitoTab[[#This Row],[*NUMERO DE CAMPO]]=amostrasTab[*NUMERO DE CAMPO])*(LitoTab[[#This Row],[*Litologia]]=amostrasTab[*LITOTIPO]),0)+1,"Amostras")),"")</f>
        <v/>
      </c>
      <c r="AO19" s="106" t="str">
        <f t="array" ref="AO19">IFERROR(IF(LitoTab[[#This Row],[*NUMERO DE CAMPO]]="","",HYPERLINK("#'Estrutural'!A"&amp;MATCH(1,(LitoTab[[#This Row],[*NUMERO DE CAMPO]]=estrutTab[*NUMERO DE CAMPO])*(LitoTab[[#This Row],[*Litologia]]=estrutTab[*Litologia]),0)+1,"Estrutural")),"")</f>
        <v/>
      </c>
      <c r="AP19" s="106" t="str">
        <f>IFERROR(IF(LitoTab[[#This Row],[*NUMERO DE CAMPO]]="","",HYPERLINK("#'Econômica'!A"&amp;MATCH(LitoTab[[#This Row],[*NUMERO DE CAMPO]],ecoTab[*NUMERO DE CAMPO],0)+1,"Econômica")),"")</f>
        <v/>
      </c>
      <c r="AQ19" s="106" t="str">
        <f>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IFERROR(VLOOKUP(LitoTab[[#This Row],[*NUMERO DE CAMPO]],campoTab[],MATCH("*Latitude",campoTab[#Headers],0),0),"")</f>
        <v/>
      </c>
      <c r="C20" s="32" t="str">
        <f>IFERROR(VLOOKUP(LitoTab[[#This Row],[*NUMERO DE CAMPO]],campoTab[],MATCH("*Longitude",campoTab[#Headers],0),0),"")</f>
        <v/>
      </c>
      <c r="H20" s="1"/>
      <c r="AH2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106" t="str">
        <f>IFERROR(IF(LitoTab[[#This Row],[*NUMERO DE CAMPO]]="","",HYPERLINK("#'Planilha de Campo'!A"&amp;MATCH(LitoTab[[#This Row],[*NUMERO DE CAMPO]],campoTab[Numero de campo],0)+1,"Afloramento")),"")</f>
        <v/>
      </c>
      <c r="AN20" s="106" t="str">
        <f t="array" ref="AN20">IFERROR(IF(LitoTab[[#This Row],[*NUMERO DE CAMPO]]="","",HYPERLINK("#'Amostras'!A"&amp;MATCH(1,(LitoTab[[#This Row],[*NUMERO DE CAMPO]]=amostrasTab[*NUMERO DE CAMPO])*(LitoTab[[#This Row],[*Litologia]]=amostrasTab[*LITOTIPO]),0)+1,"Amostras")),"")</f>
        <v/>
      </c>
      <c r="AO20" s="106" t="str">
        <f t="array" ref="AO20">IFERROR(IF(LitoTab[[#This Row],[*NUMERO DE CAMPO]]="","",HYPERLINK("#'Estrutural'!A"&amp;MATCH(1,(LitoTab[[#This Row],[*NUMERO DE CAMPO]]=estrutTab[*NUMERO DE CAMPO])*(LitoTab[[#This Row],[*Litologia]]=estrutTab[*Litologia]),0)+1,"Estrutural")),"")</f>
        <v/>
      </c>
      <c r="AP20" s="106" t="str">
        <f>IFERROR(IF(LitoTab[[#This Row],[*NUMERO DE CAMPO]]="","",HYPERLINK("#'Econômica'!A"&amp;MATCH(LitoTab[[#This Row],[*NUMERO DE CAMPO]],ecoTab[*NUMERO DE CAMPO],0)+1,"Econômica")),"")</f>
        <v/>
      </c>
      <c r="AQ20" s="106" t="str">
        <f>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IFERROR(VLOOKUP(LitoTab[[#This Row],[*NUMERO DE CAMPO]],campoTab[],MATCH("*Latitude",campoTab[#Headers],0),0),"")</f>
        <v/>
      </c>
      <c r="C21" s="32" t="str">
        <f>IFERROR(VLOOKUP(LitoTab[[#This Row],[*NUMERO DE CAMPO]],campoTab[],MATCH("*Longitude",campoTab[#Headers],0),0),"")</f>
        <v/>
      </c>
      <c r="H21" s="1"/>
      <c r="AH2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106" t="str">
        <f>IFERROR(IF(LitoTab[[#This Row],[*NUMERO DE CAMPO]]="","",HYPERLINK("#'Planilha de Campo'!A"&amp;MATCH(LitoTab[[#This Row],[*NUMERO DE CAMPO]],campoTab[Numero de campo],0)+1,"Afloramento")),"")</f>
        <v/>
      </c>
      <c r="AN21" s="106" t="str">
        <f t="array" ref="AN21">IFERROR(IF(LitoTab[[#This Row],[*NUMERO DE CAMPO]]="","",HYPERLINK("#'Amostras'!A"&amp;MATCH(1,(LitoTab[[#This Row],[*NUMERO DE CAMPO]]=amostrasTab[*NUMERO DE CAMPO])*(LitoTab[[#This Row],[*Litologia]]=amostrasTab[*LITOTIPO]),0)+1,"Amostras")),"")</f>
        <v/>
      </c>
      <c r="AO21" s="106" t="str">
        <f t="array" ref="AO21">IFERROR(IF(LitoTab[[#This Row],[*NUMERO DE CAMPO]]="","",HYPERLINK("#'Estrutural'!A"&amp;MATCH(1,(LitoTab[[#This Row],[*NUMERO DE CAMPO]]=estrutTab[*NUMERO DE CAMPO])*(LitoTab[[#This Row],[*Litologia]]=estrutTab[*Litologia]),0)+1,"Estrutural")),"")</f>
        <v/>
      </c>
      <c r="AP21" s="106" t="str">
        <f>IFERROR(IF(LitoTab[[#This Row],[*NUMERO DE CAMPO]]="","",HYPERLINK("#'Econômica'!A"&amp;MATCH(LitoTab[[#This Row],[*NUMERO DE CAMPO]],ecoTab[*NUMERO DE CAMPO],0)+1,"Econômica")),"")</f>
        <v/>
      </c>
      <c r="AQ21" s="106" t="str">
        <f>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IFERROR(VLOOKUP(LitoTab[[#This Row],[*NUMERO DE CAMPO]],campoTab[],MATCH("*Latitude",campoTab[#Headers],0),0),"")</f>
        <v/>
      </c>
      <c r="C22" s="32" t="str">
        <f>IFERROR(VLOOKUP(LitoTab[[#This Row],[*NUMERO DE CAMPO]],campoTab[],MATCH("*Longitude",campoTab[#Headers],0),0),"")</f>
        <v/>
      </c>
      <c r="H22" s="1"/>
      <c r="AH2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106" t="str">
        <f>IFERROR(IF(LitoTab[[#This Row],[*NUMERO DE CAMPO]]="","",HYPERLINK("#'Planilha de Campo'!A"&amp;MATCH(LitoTab[[#This Row],[*NUMERO DE CAMPO]],campoTab[Numero de campo],0)+1,"Afloramento")),"")</f>
        <v/>
      </c>
      <c r="AN22" s="106" t="str">
        <f t="array" ref="AN22">IFERROR(IF(LitoTab[[#This Row],[*NUMERO DE CAMPO]]="","",HYPERLINK("#'Amostras'!A"&amp;MATCH(1,(LitoTab[[#This Row],[*NUMERO DE CAMPO]]=amostrasTab[*NUMERO DE CAMPO])*(LitoTab[[#This Row],[*Litologia]]=amostrasTab[*LITOTIPO]),0)+1,"Amostras")),"")</f>
        <v/>
      </c>
      <c r="AO22" s="106" t="str">
        <f t="array" ref="AO22">IFERROR(IF(LitoTab[[#This Row],[*NUMERO DE CAMPO]]="","",HYPERLINK("#'Estrutural'!A"&amp;MATCH(1,(LitoTab[[#This Row],[*NUMERO DE CAMPO]]=estrutTab[*NUMERO DE CAMPO])*(LitoTab[[#This Row],[*Litologia]]=estrutTab[*Litologia]),0)+1,"Estrutural")),"")</f>
        <v/>
      </c>
      <c r="AP22" s="106" t="str">
        <f>IFERROR(IF(LitoTab[[#This Row],[*NUMERO DE CAMPO]]="","",HYPERLINK("#'Econômica'!A"&amp;MATCH(LitoTab[[#This Row],[*NUMERO DE CAMPO]],ecoTab[*NUMERO DE CAMPO],0)+1,"Econômica")),"")</f>
        <v/>
      </c>
      <c r="AQ22" s="106" t="str">
        <f>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IFERROR(VLOOKUP(LitoTab[[#This Row],[*NUMERO DE CAMPO]],campoTab[],MATCH("*Latitude",campoTab[#Headers],0),0),"")</f>
        <v/>
      </c>
      <c r="C23" s="32" t="str">
        <f>IFERROR(VLOOKUP(LitoTab[[#This Row],[*NUMERO DE CAMPO]],campoTab[],MATCH("*Longitude",campoTab[#Headers],0),0),"")</f>
        <v/>
      </c>
      <c r="H23" s="1"/>
      <c r="AH2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106" t="str">
        <f>IFERROR(IF(LitoTab[[#This Row],[*NUMERO DE CAMPO]]="","",HYPERLINK("#'Planilha de Campo'!A"&amp;MATCH(LitoTab[[#This Row],[*NUMERO DE CAMPO]],campoTab[Numero de campo],0)+1,"Afloramento")),"")</f>
        <v/>
      </c>
      <c r="AN23" s="106" t="str">
        <f t="array" ref="AN23">IFERROR(IF(LitoTab[[#This Row],[*NUMERO DE CAMPO]]="","",HYPERLINK("#'Amostras'!A"&amp;MATCH(1,(LitoTab[[#This Row],[*NUMERO DE CAMPO]]=amostrasTab[*NUMERO DE CAMPO])*(LitoTab[[#This Row],[*Litologia]]=amostrasTab[*LITOTIPO]),0)+1,"Amostras")),"")</f>
        <v/>
      </c>
      <c r="AO23" s="106" t="str">
        <f t="array" ref="AO23">IFERROR(IF(LitoTab[[#This Row],[*NUMERO DE CAMPO]]="","",HYPERLINK("#'Estrutural'!A"&amp;MATCH(1,(LitoTab[[#This Row],[*NUMERO DE CAMPO]]=estrutTab[*NUMERO DE CAMPO])*(LitoTab[[#This Row],[*Litologia]]=estrutTab[*Litologia]),0)+1,"Estrutural")),"")</f>
        <v/>
      </c>
      <c r="AP23" s="106" t="str">
        <f>IFERROR(IF(LitoTab[[#This Row],[*NUMERO DE CAMPO]]="","",HYPERLINK("#'Econômica'!A"&amp;MATCH(LitoTab[[#This Row],[*NUMERO DE CAMPO]],ecoTab[*NUMERO DE CAMPO],0)+1,"Econômica")),"")</f>
        <v/>
      </c>
      <c r="AQ23" s="106" t="str">
        <f>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IFERROR(VLOOKUP(LitoTab[[#This Row],[*NUMERO DE CAMPO]],campoTab[],MATCH("*Latitude",campoTab[#Headers],0),0),"")</f>
        <v/>
      </c>
      <c r="C24" s="32" t="str">
        <f>IFERROR(VLOOKUP(LitoTab[[#This Row],[*NUMERO DE CAMPO]],campoTab[],MATCH("*Longitude",campoTab[#Headers],0),0),"")</f>
        <v/>
      </c>
      <c r="H24" s="1"/>
      <c r="AH2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106" t="str">
        <f>IFERROR(IF(LitoTab[[#This Row],[*NUMERO DE CAMPO]]="","",HYPERLINK("#'Planilha de Campo'!A"&amp;MATCH(LitoTab[[#This Row],[*NUMERO DE CAMPO]],campoTab[Numero de campo],0)+1,"Afloramento")),"")</f>
        <v/>
      </c>
      <c r="AN24" s="106" t="str">
        <f t="array" ref="AN24">IFERROR(IF(LitoTab[[#This Row],[*NUMERO DE CAMPO]]="","",HYPERLINK("#'Amostras'!A"&amp;MATCH(1,(LitoTab[[#This Row],[*NUMERO DE CAMPO]]=amostrasTab[*NUMERO DE CAMPO])*(LitoTab[[#This Row],[*Litologia]]=amostrasTab[*LITOTIPO]),0)+1,"Amostras")),"")</f>
        <v/>
      </c>
      <c r="AO24" s="106" t="str">
        <f t="array" ref="AO24">IFERROR(IF(LitoTab[[#This Row],[*NUMERO DE CAMPO]]="","",HYPERLINK("#'Estrutural'!A"&amp;MATCH(1,(LitoTab[[#This Row],[*NUMERO DE CAMPO]]=estrutTab[*NUMERO DE CAMPO])*(LitoTab[[#This Row],[*Litologia]]=estrutTab[*Litologia]),0)+1,"Estrutural")),"")</f>
        <v/>
      </c>
      <c r="AP24" s="106" t="str">
        <f>IFERROR(IF(LitoTab[[#This Row],[*NUMERO DE CAMPO]]="","",HYPERLINK("#'Econômica'!A"&amp;MATCH(LitoTab[[#This Row],[*NUMERO DE CAMPO]],ecoTab[*NUMERO DE CAMPO],0)+1,"Econômica")),"")</f>
        <v/>
      </c>
      <c r="AQ24" s="106" t="str">
        <f>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IFERROR(VLOOKUP(LitoTab[[#This Row],[*NUMERO DE CAMPO]],campoTab[],MATCH("*Latitude",campoTab[#Headers],0),0),"")</f>
        <v/>
      </c>
      <c r="C25" s="32" t="str">
        <f>IFERROR(VLOOKUP(LitoTab[[#This Row],[*NUMERO DE CAMPO]],campoTab[],MATCH("*Longitude",campoTab[#Headers],0),0),"")</f>
        <v/>
      </c>
      <c r="H25" s="1"/>
      <c r="AH2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106" t="str">
        <f>IFERROR(IF(LitoTab[[#This Row],[*NUMERO DE CAMPO]]="","",HYPERLINK("#'Planilha de Campo'!A"&amp;MATCH(LitoTab[[#This Row],[*NUMERO DE CAMPO]],campoTab[Numero de campo],0)+1,"Afloramento")),"")</f>
        <v/>
      </c>
      <c r="AN25" s="106" t="str">
        <f t="array" ref="AN25">IFERROR(IF(LitoTab[[#This Row],[*NUMERO DE CAMPO]]="","",HYPERLINK("#'Amostras'!A"&amp;MATCH(1,(LitoTab[[#This Row],[*NUMERO DE CAMPO]]=amostrasTab[*NUMERO DE CAMPO])*(LitoTab[[#This Row],[*Litologia]]=amostrasTab[*LITOTIPO]),0)+1,"Amostras")),"")</f>
        <v/>
      </c>
      <c r="AO25" s="106" t="str">
        <f t="array" ref="AO25">IFERROR(IF(LitoTab[[#This Row],[*NUMERO DE CAMPO]]="","",HYPERLINK("#'Estrutural'!A"&amp;MATCH(1,(LitoTab[[#This Row],[*NUMERO DE CAMPO]]=estrutTab[*NUMERO DE CAMPO])*(LitoTab[[#This Row],[*Litologia]]=estrutTab[*Litologia]),0)+1,"Estrutural")),"")</f>
        <v/>
      </c>
      <c r="AP25" s="106" t="str">
        <f>IFERROR(IF(LitoTab[[#This Row],[*NUMERO DE CAMPO]]="","",HYPERLINK("#'Econômica'!A"&amp;MATCH(LitoTab[[#This Row],[*NUMERO DE CAMPO]],ecoTab[*NUMERO DE CAMPO],0)+1,"Econômica")),"")</f>
        <v/>
      </c>
      <c r="AQ25" s="106" t="str">
        <f>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IFERROR(VLOOKUP(LitoTab[[#This Row],[*NUMERO DE CAMPO]],campoTab[],MATCH("*Latitude",campoTab[#Headers],0),0),"")</f>
        <v/>
      </c>
      <c r="C26" s="32" t="str">
        <f>IFERROR(VLOOKUP(LitoTab[[#This Row],[*NUMERO DE CAMPO]],campoTab[],MATCH("*Longitude",campoTab[#Headers],0),0),"")</f>
        <v/>
      </c>
      <c r="H26" s="1"/>
      <c r="AH2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106" t="str">
        <f>IFERROR(IF(LitoTab[[#This Row],[*NUMERO DE CAMPO]]="","",HYPERLINK("#'Planilha de Campo'!A"&amp;MATCH(LitoTab[[#This Row],[*NUMERO DE CAMPO]],campoTab[Numero de campo],0)+1,"Afloramento")),"")</f>
        <v/>
      </c>
      <c r="AN26" s="106" t="str">
        <f t="array" ref="AN26">IFERROR(IF(LitoTab[[#This Row],[*NUMERO DE CAMPO]]="","",HYPERLINK("#'Amostras'!A"&amp;MATCH(1,(LitoTab[[#This Row],[*NUMERO DE CAMPO]]=amostrasTab[*NUMERO DE CAMPO])*(LitoTab[[#This Row],[*Litologia]]=amostrasTab[*LITOTIPO]),0)+1,"Amostras")),"")</f>
        <v/>
      </c>
      <c r="AO26" s="106" t="str">
        <f t="array" ref="AO26">IFERROR(IF(LitoTab[[#This Row],[*NUMERO DE CAMPO]]="","",HYPERLINK("#'Estrutural'!A"&amp;MATCH(1,(LitoTab[[#This Row],[*NUMERO DE CAMPO]]=estrutTab[*NUMERO DE CAMPO])*(LitoTab[[#This Row],[*Litologia]]=estrutTab[*Litologia]),0)+1,"Estrutural")),"")</f>
        <v/>
      </c>
      <c r="AP26" s="106" t="str">
        <f>IFERROR(IF(LitoTab[[#This Row],[*NUMERO DE CAMPO]]="","",HYPERLINK("#'Econômica'!A"&amp;MATCH(LitoTab[[#This Row],[*NUMERO DE CAMPO]],ecoTab[*NUMERO DE CAMPO],0)+1,"Econômica")),"")</f>
        <v/>
      </c>
      <c r="AQ26" s="106" t="str">
        <f>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IFERROR(VLOOKUP(LitoTab[[#This Row],[*NUMERO DE CAMPO]],campoTab[],MATCH("*Latitude",campoTab[#Headers],0),0),"")</f>
        <v/>
      </c>
      <c r="C27" s="32" t="str">
        <f>IFERROR(VLOOKUP(LitoTab[[#This Row],[*NUMERO DE CAMPO]],campoTab[],MATCH("*Longitude",campoTab[#Headers],0),0),"")</f>
        <v/>
      </c>
      <c r="H27" s="1"/>
      <c r="AH2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106" t="str">
        <f>IFERROR(IF(LitoTab[[#This Row],[*NUMERO DE CAMPO]]="","",HYPERLINK("#'Planilha de Campo'!A"&amp;MATCH(LitoTab[[#This Row],[*NUMERO DE CAMPO]],campoTab[Numero de campo],0)+1,"Afloramento")),"")</f>
        <v/>
      </c>
      <c r="AN27" s="106" t="str">
        <f t="array" ref="AN27">IFERROR(IF(LitoTab[[#This Row],[*NUMERO DE CAMPO]]="","",HYPERLINK("#'Amostras'!A"&amp;MATCH(1,(LitoTab[[#This Row],[*NUMERO DE CAMPO]]=amostrasTab[*NUMERO DE CAMPO])*(LitoTab[[#This Row],[*Litologia]]=amostrasTab[*LITOTIPO]),0)+1,"Amostras")),"")</f>
        <v/>
      </c>
      <c r="AO27" s="106" t="str">
        <f t="array" ref="AO27">IFERROR(IF(LitoTab[[#This Row],[*NUMERO DE CAMPO]]="","",HYPERLINK("#'Estrutural'!A"&amp;MATCH(1,(LitoTab[[#This Row],[*NUMERO DE CAMPO]]=estrutTab[*NUMERO DE CAMPO])*(LitoTab[[#This Row],[*Litologia]]=estrutTab[*Litologia]),0)+1,"Estrutural")),"")</f>
        <v/>
      </c>
      <c r="AP27" s="106" t="str">
        <f>IFERROR(IF(LitoTab[[#This Row],[*NUMERO DE CAMPO]]="","",HYPERLINK("#'Econômica'!A"&amp;MATCH(LitoTab[[#This Row],[*NUMERO DE CAMPO]],ecoTab[*NUMERO DE CAMPO],0)+1,"Econômica")),"")</f>
        <v/>
      </c>
      <c r="AQ27" s="106" t="str">
        <f>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IFERROR(VLOOKUP(LitoTab[[#This Row],[*NUMERO DE CAMPO]],campoTab[],MATCH("*Latitude",campoTab[#Headers],0),0),"")</f>
        <v/>
      </c>
      <c r="C28" s="32" t="str">
        <f>IFERROR(VLOOKUP(LitoTab[[#This Row],[*NUMERO DE CAMPO]],campoTab[],MATCH("*Longitude",campoTab[#Headers],0),0),"")</f>
        <v/>
      </c>
      <c r="H28" s="1"/>
      <c r="AH2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106" t="str">
        <f>IFERROR(IF(LitoTab[[#This Row],[*NUMERO DE CAMPO]]="","",HYPERLINK("#'Planilha de Campo'!A"&amp;MATCH(LitoTab[[#This Row],[*NUMERO DE CAMPO]],campoTab[Numero de campo],0)+1,"Afloramento")),"")</f>
        <v/>
      </c>
      <c r="AN28" s="106" t="str">
        <f t="array" ref="AN28">IFERROR(IF(LitoTab[[#This Row],[*NUMERO DE CAMPO]]="","",HYPERLINK("#'Amostras'!A"&amp;MATCH(1,(LitoTab[[#This Row],[*NUMERO DE CAMPO]]=amostrasTab[*NUMERO DE CAMPO])*(LitoTab[[#This Row],[*Litologia]]=amostrasTab[*LITOTIPO]),0)+1,"Amostras")),"")</f>
        <v/>
      </c>
      <c r="AO28" s="106" t="str">
        <f t="array" ref="AO28">IFERROR(IF(LitoTab[[#This Row],[*NUMERO DE CAMPO]]="","",HYPERLINK("#'Estrutural'!A"&amp;MATCH(1,(LitoTab[[#This Row],[*NUMERO DE CAMPO]]=estrutTab[*NUMERO DE CAMPO])*(LitoTab[[#This Row],[*Litologia]]=estrutTab[*Litologia]),0)+1,"Estrutural")),"")</f>
        <v/>
      </c>
      <c r="AP28" s="106" t="str">
        <f>IFERROR(IF(LitoTab[[#This Row],[*NUMERO DE CAMPO]]="","",HYPERLINK("#'Econômica'!A"&amp;MATCH(LitoTab[[#This Row],[*NUMERO DE CAMPO]],ecoTab[*NUMERO DE CAMPO],0)+1,"Econômica")),"")</f>
        <v/>
      </c>
      <c r="AQ28" s="106" t="str">
        <f>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IFERROR(VLOOKUP(LitoTab[[#This Row],[*NUMERO DE CAMPO]],campoTab[],MATCH("*Latitude",campoTab[#Headers],0),0),"")</f>
        <v/>
      </c>
      <c r="C29" s="32" t="str">
        <f>IFERROR(VLOOKUP(LitoTab[[#This Row],[*NUMERO DE CAMPO]],campoTab[],MATCH("*Longitude",campoTab[#Headers],0),0),"")</f>
        <v/>
      </c>
      <c r="H29" s="1"/>
      <c r="AH2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106" t="str">
        <f>IFERROR(IF(LitoTab[[#This Row],[*NUMERO DE CAMPO]]="","",HYPERLINK("#'Planilha de Campo'!A"&amp;MATCH(LitoTab[[#This Row],[*NUMERO DE CAMPO]],campoTab[Numero de campo],0)+1,"Afloramento")),"")</f>
        <v/>
      </c>
      <c r="AN29" s="106" t="str">
        <f t="array" ref="AN29">IFERROR(IF(LitoTab[[#This Row],[*NUMERO DE CAMPO]]="","",HYPERLINK("#'Amostras'!A"&amp;MATCH(1,(LitoTab[[#This Row],[*NUMERO DE CAMPO]]=amostrasTab[*NUMERO DE CAMPO])*(LitoTab[[#This Row],[*Litologia]]=amostrasTab[*LITOTIPO]),0)+1,"Amostras")),"")</f>
        <v/>
      </c>
      <c r="AO29" s="106" t="str">
        <f t="array" ref="AO29">IFERROR(IF(LitoTab[[#This Row],[*NUMERO DE CAMPO]]="","",HYPERLINK("#'Estrutural'!A"&amp;MATCH(1,(LitoTab[[#This Row],[*NUMERO DE CAMPO]]=estrutTab[*NUMERO DE CAMPO])*(LitoTab[[#This Row],[*Litologia]]=estrutTab[*Litologia]),0)+1,"Estrutural")),"")</f>
        <v/>
      </c>
      <c r="AP29" s="106" t="str">
        <f>IFERROR(IF(LitoTab[[#This Row],[*NUMERO DE CAMPO]]="","",HYPERLINK("#'Econômica'!A"&amp;MATCH(LitoTab[[#This Row],[*NUMERO DE CAMPO]],ecoTab[*NUMERO DE CAMPO],0)+1,"Econômica")),"")</f>
        <v/>
      </c>
      <c r="AQ29" s="106" t="str">
        <f>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IFERROR(VLOOKUP(LitoTab[[#This Row],[*NUMERO DE CAMPO]],campoTab[],MATCH("*Latitude",campoTab[#Headers],0),0),"")</f>
        <v/>
      </c>
      <c r="C30" s="32" t="str">
        <f>IFERROR(VLOOKUP(LitoTab[[#This Row],[*NUMERO DE CAMPO]],campoTab[],MATCH("*Longitude",campoTab[#Headers],0),0),"")</f>
        <v/>
      </c>
      <c r="H30" s="1"/>
      <c r="AH3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106" t="str">
        <f>IFERROR(IF(LitoTab[[#This Row],[*NUMERO DE CAMPO]]="","",HYPERLINK("#'Planilha de Campo'!A"&amp;MATCH(LitoTab[[#This Row],[*NUMERO DE CAMPO]],campoTab[Numero de campo],0)+1,"Afloramento")),"")</f>
        <v/>
      </c>
      <c r="AN30" s="106" t="str">
        <f t="array" ref="AN30">IFERROR(IF(LitoTab[[#This Row],[*NUMERO DE CAMPO]]="","",HYPERLINK("#'Amostras'!A"&amp;MATCH(1,(LitoTab[[#This Row],[*NUMERO DE CAMPO]]=amostrasTab[*NUMERO DE CAMPO])*(LitoTab[[#This Row],[*Litologia]]=amostrasTab[*LITOTIPO]),0)+1,"Amostras")),"")</f>
        <v/>
      </c>
      <c r="AO30" s="106" t="str">
        <f t="array" ref="AO30">IFERROR(IF(LitoTab[[#This Row],[*NUMERO DE CAMPO]]="","",HYPERLINK("#'Estrutural'!A"&amp;MATCH(1,(LitoTab[[#This Row],[*NUMERO DE CAMPO]]=estrutTab[*NUMERO DE CAMPO])*(LitoTab[[#This Row],[*Litologia]]=estrutTab[*Litologia]),0)+1,"Estrutural")),"")</f>
        <v/>
      </c>
      <c r="AP30" s="106" t="str">
        <f>IFERROR(IF(LitoTab[[#This Row],[*NUMERO DE CAMPO]]="","",HYPERLINK("#'Econômica'!A"&amp;MATCH(LitoTab[[#This Row],[*NUMERO DE CAMPO]],ecoTab[*NUMERO DE CAMPO],0)+1,"Econômica")),"")</f>
        <v/>
      </c>
      <c r="AQ30" s="106" t="str">
        <f>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IFERROR(VLOOKUP(LitoTab[[#This Row],[*NUMERO DE CAMPO]],campoTab[],MATCH("*Latitude",campoTab[#Headers],0),0),"")</f>
        <v/>
      </c>
      <c r="C31" s="32" t="str">
        <f>IFERROR(VLOOKUP(LitoTab[[#This Row],[*NUMERO DE CAMPO]],campoTab[],MATCH("*Longitude",campoTab[#Headers],0),0),"")</f>
        <v/>
      </c>
      <c r="H31" s="1"/>
      <c r="AH3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106" t="str">
        <f>IFERROR(IF(LitoTab[[#This Row],[*NUMERO DE CAMPO]]="","",HYPERLINK("#'Planilha de Campo'!A"&amp;MATCH(LitoTab[[#This Row],[*NUMERO DE CAMPO]],campoTab[Numero de campo],0)+1,"Afloramento")),"")</f>
        <v/>
      </c>
      <c r="AN31" s="106" t="str">
        <f t="array" ref="AN31">IFERROR(IF(LitoTab[[#This Row],[*NUMERO DE CAMPO]]="","",HYPERLINK("#'Amostras'!A"&amp;MATCH(1,(LitoTab[[#This Row],[*NUMERO DE CAMPO]]=amostrasTab[*NUMERO DE CAMPO])*(LitoTab[[#This Row],[*Litologia]]=amostrasTab[*LITOTIPO]),0)+1,"Amostras")),"")</f>
        <v/>
      </c>
      <c r="AO31" s="106" t="str">
        <f t="array" ref="AO31">IFERROR(IF(LitoTab[[#This Row],[*NUMERO DE CAMPO]]="","",HYPERLINK("#'Estrutural'!A"&amp;MATCH(1,(LitoTab[[#This Row],[*NUMERO DE CAMPO]]=estrutTab[*NUMERO DE CAMPO])*(LitoTab[[#This Row],[*Litologia]]=estrutTab[*Litologia]),0)+1,"Estrutural")),"")</f>
        <v/>
      </c>
      <c r="AP31" s="106" t="str">
        <f>IFERROR(IF(LitoTab[[#This Row],[*NUMERO DE CAMPO]]="","",HYPERLINK("#'Econômica'!A"&amp;MATCH(LitoTab[[#This Row],[*NUMERO DE CAMPO]],ecoTab[*NUMERO DE CAMPO],0)+1,"Econômica")),"")</f>
        <v/>
      </c>
      <c r="AQ31" s="106" t="str">
        <f>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IFERROR(VLOOKUP(LitoTab[[#This Row],[*NUMERO DE CAMPO]],campoTab[],MATCH("*Latitude",campoTab[#Headers],0),0),"")</f>
        <v/>
      </c>
      <c r="C32" s="32" t="str">
        <f>IFERROR(VLOOKUP(LitoTab[[#This Row],[*NUMERO DE CAMPO]],campoTab[],MATCH("*Longitude",campoTab[#Headers],0),0),"")</f>
        <v/>
      </c>
      <c r="H32" s="1"/>
      <c r="AH3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106" t="str">
        <f>IFERROR(IF(LitoTab[[#This Row],[*NUMERO DE CAMPO]]="","",HYPERLINK("#'Planilha de Campo'!A"&amp;MATCH(LitoTab[[#This Row],[*NUMERO DE CAMPO]],campoTab[Numero de campo],0)+1,"Afloramento")),"")</f>
        <v/>
      </c>
      <c r="AN32" s="106" t="str">
        <f t="array" ref="AN32">IFERROR(IF(LitoTab[[#This Row],[*NUMERO DE CAMPO]]="","",HYPERLINK("#'Amostras'!A"&amp;MATCH(1,(LitoTab[[#This Row],[*NUMERO DE CAMPO]]=amostrasTab[*NUMERO DE CAMPO])*(LitoTab[[#This Row],[*Litologia]]=amostrasTab[*LITOTIPO]),0)+1,"Amostras")),"")</f>
        <v/>
      </c>
      <c r="AO32" s="106" t="str">
        <f t="array" ref="AO32">IFERROR(IF(LitoTab[[#This Row],[*NUMERO DE CAMPO]]="","",HYPERLINK("#'Estrutural'!A"&amp;MATCH(1,(LitoTab[[#This Row],[*NUMERO DE CAMPO]]=estrutTab[*NUMERO DE CAMPO])*(LitoTab[[#This Row],[*Litologia]]=estrutTab[*Litologia]),0)+1,"Estrutural")),"")</f>
        <v/>
      </c>
      <c r="AP32" s="106" t="str">
        <f>IFERROR(IF(LitoTab[[#This Row],[*NUMERO DE CAMPO]]="","",HYPERLINK("#'Econômica'!A"&amp;MATCH(LitoTab[[#This Row],[*NUMERO DE CAMPO]],ecoTab[*NUMERO DE CAMPO],0)+1,"Econômica")),"")</f>
        <v/>
      </c>
      <c r="AQ32" s="106" t="str">
        <f>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IFERROR(VLOOKUP(LitoTab[[#This Row],[*NUMERO DE CAMPO]],campoTab[],MATCH("*Latitude",campoTab[#Headers],0),0),"")</f>
        <v/>
      </c>
      <c r="C33" s="32" t="str">
        <f>IFERROR(VLOOKUP(LitoTab[[#This Row],[*NUMERO DE CAMPO]],campoTab[],MATCH("*Longitude",campoTab[#Headers],0),0),"")</f>
        <v/>
      </c>
      <c r="H33" s="1"/>
      <c r="AH3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106" t="str">
        <f>IFERROR(IF(LitoTab[[#This Row],[*NUMERO DE CAMPO]]="","",HYPERLINK("#'Planilha de Campo'!A"&amp;MATCH(LitoTab[[#This Row],[*NUMERO DE CAMPO]],campoTab[Numero de campo],0)+1,"Afloramento")),"")</f>
        <v/>
      </c>
      <c r="AN33" s="106" t="str">
        <f t="array" ref="AN33">IFERROR(IF(LitoTab[[#This Row],[*NUMERO DE CAMPO]]="","",HYPERLINK("#'Amostras'!A"&amp;MATCH(1,(LitoTab[[#This Row],[*NUMERO DE CAMPO]]=amostrasTab[*NUMERO DE CAMPO])*(LitoTab[[#This Row],[*Litologia]]=amostrasTab[*LITOTIPO]),0)+1,"Amostras")),"")</f>
        <v/>
      </c>
      <c r="AO33" s="106" t="str">
        <f t="array" ref="AO33">IFERROR(IF(LitoTab[[#This Row],[*NUMERO DE CAMPO]]="","",HYPERLINK("#'Estrutural'!A"&amp;MATCH(1,(LitoTab[[#This Row],[*NUMERO DE CAMPO]]=estrutTab[*NUMERO DE CAMPO])*(LitoTab[[#This Row],[*Litologia]]=estrutTab[*Litologia]),0)+1,"Estrutural")),"")</f>
        <v/>
      </c>
      <c r="AP33" s="106" t="str">
        <f>IFERROR(IF(LitoTab[[#This Row],[*NUMERO DE CAMPO]]="","",HYPERLINK("#'Econômica'!A"&amp;MATCH(LitoTab[[#This Row],[*NUMERO DE CAMPO]],ecoTab[*NUMERO DE CAMPO],0)+1,"Econômica")),"")</f>
        <v/>
      </c>
      <c r="AQ33" s="106" t="str">
        <f>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IFERROR(VLOOKUP(LitoTab[[#This Row],[*NUMERO DE CAMPO]],campoTab[],MATCH("*Latitude",campoTab[#Headers],0),0),"")</f>
        <v/>
      </c>
      <c r="C34" s="32" t="str">
        <f>IFERROR(VLOOKUP(LitoTab[[#This Row],[*NUMERO DE CAMPO]],campoTab[],MATCH("*Longitude",campoTab[#Headers],0),0),"")</f>
        <v/>
      </c>
      <c r="H34" s="1"/>
      <c r="AH3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106" t="str">
        <f>IFERROR(IF(LitoTab[[#This Row],[*NUMERO DE CAMPO]]="","",HYPERLINK("#'Planilha de Campo'!A"&amp;MATCH(LitoTab[[#This Row],[*NUMERO DE CAMPO]],campoTab[Numero de campo],0)+1,"Afloramento")),"")</f>
        <v/>
      </c>
      <c r="AN34" s="106" t="str">
        <f t="array" ref="AN34">IFERROR(IF(LitoTab[[#This Row],[*NUMERO DE CAMPO]]="","",HYPERLINK("#'Amostras'!A"&amp;MATCH(1,(LitoTab[[#This Row],[*NUMERO DE CAMPO]]=amostrasTab[*NUMERO DE CAMPO])*(LitoTab[[#This Row],[*Litologia]]=amostrasTab[*LITOTIPO]),0)+1,"Amostras")),"")</f>
        <v/>
      </c>
      <c r="AO34" s="106" t="str">
        <f t="array" ref="AO34">IFERROR(IF(LitoTab[[#This Row],[*NUMERO DE CAMPO]]="","",HYPERLINK("#'Estrutural'!A"&amp;MATCH(1,(LitoTab[[#This Row],[*NUMERO DE CAMPO]]=estrutTab[*NUMERO DE CAMPO])*(LitoTab[[#This Row],[*Litologia]]=estrutTab[*Litologia]),0)+1,"Estrutural")),"")</f>
        <v/>
      </c>
      <c r="AP34" s="106" t="str">
        <f>IFERROR(IF(LitoTab[[#This Row],[*NUMERO DE CAMPO]]="","",HYPERLINK("#'Econômica'!A"&amp;MATCH(LitoTab[[#This Row],[*NUMERO DE CAMPO]],ecoTab[*NUMERO DE CAMPO],0)+1,"Econômica")),"")</f>
        <v/>
      </c>
      <c r="AQ34" s="106" t="str">
        <f>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IFERROR(VLOOKUP(LitoTab[[#This Row],[*NUMERO DE CAMPO]],campoTab[],MATCH("*Latitude",campoTab[#Headers],0),0),"")</f>
        <v/>
      </c>
      <c r="C35" s="32" t="str">
        <f>IFERROR(VLOOKUP(LitoTab[[#This Row],[*NUMERO DE CAMPO]],campoTab[],MATCH("*Longitude",campoTab[#Headers],0),0),"")</f>
        <v/>
      </c>
      <c r="H35" s="1"/>
      <c r="AH3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106" t="str">
        <f>IFERROR(IF(LitoTab[[#This Row],[*NUMERO DE CAMPO]]="","",HYPERLINK("#'Planilha de Campo'!A"&amp;MATCH(LitoTab[[#This Row],[*NUMERO DE CAMPO]],campoTab[Numero de campo],0)+1,"Afloramento")),"")</f>
        <v/>
      </c>
      <c r="AN35" s="106" t="str">
        <f t="array" ref="AN35">IFERROR(IF(LitoTab[[#This Row],[*NUMERO DE CAMPO]]="","",HYPERLINK("#'Amostras'!A"&amp;MATCH(1,(LitoTab[[#This Row],[*NUMERO DE CAMPO]]=amostrasTab[*NUMERO DE CAMPO])*(LitoTab[[#This Row],[*Litologia]]=amostrasTab[*LITOTIPO]),0)+1,"Amostras")),"")</f>
        <v/>
      </c>
      <c r="AO35" s="106" t="str">
        <f t="array" ref="AO35">IFERROR(IF(LitoTab[[#This Row],[*NUMERO DE CAMPO]]="","",HYPERLINK("#'Estrutural'!A"&amp;MATCH(1,(LitoTab[[#This Row],[*NUMERO DE CAMPO]]=estrutTab[*NUMERO DE CAMPO])*(LitoTab[[#This Row],[*Litologia]]=estrutTab[*Litologia]),0)+1,"Estrutural")),"")</f>
        <v/>
      </c>
      <c r="AP35" s="106" t="str">
        <f>IFERROR(IF(LitoTab[[#This Row],[*NUMERO DE CAMPO]]="","",HYPERLINK("#'Econômica'!A"&amp;MATCH(LitoTab[[#This Row],[*NUMERO DE CAMPO]],ecoTab[*NUMERO DE CAMPO],0)+1,"Econômica")),"")</f>
        <v/>
      </c>
      <c r="AQ35" s="106" t="str">
        <f>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IFERROR(VLOOKUP(LitoTab[[#This Row],[*NUMERO DE CAMPO]],campoTab[],MATCH("*Latitude",campoTab[#Headers],0),0),"")</f>
        <v/>
      </c>
      <c r="C36" s="32" t="str">
        <f>IFERROR(VLOOKUP(LitoTab[[#This Row],[*NUMERO DE CAMPO]],campoTab[],MATCH("*Longitude",campoTab[#Headers],0),0),"")</f>
        <v/>
      </c>
      <c r="H36" s="1"/>
      <c r="AH3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106" t="str">
        <f>IFERROR(IF(LitoTab[[#This Row],[*NUMERO DE CAMPO]]="","",HYPERLINK("#'Planilha de Campo'!A"&amp;MATCH(LitoTab[[#This Row],[*NUMERO DE CAMPO]],campoTab[Numero de campo],0)+1,"Afloramento")),"")</f>
        <v/>
      </c>
      <c r="AN36" s="106" t="str">
        <f t="array" ref="AN36">IFERROR(IF(LitoTab[[#This Row],[*NUMERO DE CAMPO]]="","",HYPERLINK("#'Amostras'!A"&amp;MATCH(1,(LitoTab[[#This Row],[*NUMERO DE CAMPO]]=amostrasTab[*NUMERO DE CAMPO])*(LitoTab[[#This Row],[*Litologia]]=amostrasTab[*LITOTIPO]),0)+1,"Amostras")),"")</f>
        <v/>
      </c>
      <c r="AO36" s="106" t="str">
        <f t="array" ref="AO36">IFERROR(IF(LitoTab[[#This Row],[*NUMERO DE CAMPO]]="","",HYPERLINK("#'Estrutural'!A"&amp;MATCH(1,(LitoTab[[#This Row],[*NUMERO DE CAMPO]]=estrutTab[*NUMERO DE CAMPO])*(LitoTab[[#This Row],[*Litologia]]=estrutTab[*Litologia]),0)+1,"Estrutural")),"")</f>
        <v/>
      </c>
      <c r="AP36" s="106" t="str">
        <f>IFERROR(IF(LitoTab[[#This Row],[*NUMERO DE CAMPO]]="","",HYPERLINK("#'Econômica'!A"&amp;MATCH(LitoTab[[#This Row],[*NUMERO DE CAMPO]],ecoTab[*NUMERO DE CAMPO],0)+1,"Econômica")),"")</f>
        <v/>
      </c>
      <c r="AQ36" s="106" t="str">
        <f>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IFERROR(VLOOKUP(LitoTab[[#This Row],[*NUMERO DE CAMPO]],campoTab[],MATCH("*Latitude",campoTab[#Headers],0),0),"")</f>
        <v/>
      </c>
      <c r="C37" s="32" t="str">
        <f>IFERROR(VLOOKUP(LitoTab[[#This Row],[*NUMERO DE CAMPO]],campoTab[],MATCH("*Longitude",campoTab[#Headers],0),0),"")</f>
        <v/>
      </c>
      <c r="H37" s="1"/>
      <c r="AH3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106" t="str">
        <f>IFERROR(IF(LitoTab[[#This Row],[*NUMERO DE CAMPO]]="","",HYPERLINK("#'Planilha de Campo'!A"&amp;MATCH(LitoTab[[#This Row],[*NUMERO DE CAMPO]],campoTab[Numero de campo],0)+1,"Afloramento")),"")</f>
        <v/>
      </c>
      <c r="AN37" s="106" t="str">
        <f t="array" ref="AN37">IFERROR(IF(LitoTab[[#This Row],[*NUMERO DE CAMPO]]="","",HYPERLINK("#'Amostras'!A"&amp;MATCH(1,(LitoTab[[#This Row],[*NUMERO DE CAMPO]]=amostrasTab[*NUMERO DE CAMPO])*(LitoTab[[#This Row],[*Litologia]]=amostrasTab[*LITOTIPO]),0)+1,"Amostras")),"")</f>
        <v/>
      </c>
      <c r="AO37" s="106" t="str">
        <f t="array" ref="AO37">IFERROR(IF(LitoTab[[#This Row],[*NUMERO DE CAMPO]]="","",HYPERLINK("#'Estrutural'!A"&amp;MATCH(1,(LitoTab[[#This Row],[*NUMERO DE CAMPO]]=estrutTab[*NUMERO DE CAMPO])*(LitoTab[[#This Row],[*Litologia]]=estrutTab[*Litologia]),0)+1,"Estrutural")),"")</f>
        <v/>
      </c>
      <c r="AP37" s="106" t="str">
        <f>IFERROR(IF(LitoTab[[#This Row],[*NUMERO DE CAMPO]]="","",HYPERLINK("#'Econômica'!A"&amp;MATCH(LitoTab[[#This Row],[*NUMERO DE CAMPO]],ecoTab[*NUMERO DE CAMPO],0)+1,"Econômica")),"")</f>
        <v/>
      </c>
      <c r="AQ37" s="106" t="str">
        <f>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IFERROR(VLOOKUP(LitoTab[[#This Row],[*NUMERO DE CAMPO]],campoTab[],MATCH("*Latitude",campoTab[#Headers],0),0),"")</f>
        <v/>
      </c>
      <c r="C38" s="32" t="str">
        <f>IFERROR(VLOOKUP(LitoTab[[#This Row],[*NUMERO DE CAMPO]],campoTab[],MATCH("*Longitude",campoTab[#Headers],0),0),"")</f>
        <v/>
      </c>
      <c r="H38" s="1"/>
      <c r="AH3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106" t="str">
        <f>IFERROR(IF(LitoTab[[#This Row],[*NUMERO DE CAMPO]]="","",HYPERLINK("#'Planilha de Campo'!A"&amp;MATCH(LitoTab[[#This Row],[*NUMERO DE CAMPO]],campoTab[Numero de campo],0)+1,"Afloramento")),"")</f>
        <v/>
      </c>
      <c r="AN38" s="106" t="str">
        <f t="array" ref="AN38">IFERROR(IF(LitoTab[[#This Row],[*NUMERO DE CAMPO]]="","",HYPERLINK("#'Amostras'!A"&amp;MATCH(1,(LitoTab[[#This Row],[*NUMERO DE CAMPO]]=amostrasTab[*NUMERO DE CAMPO])*(LitoTab[[#This Row],[*Litologia]]=amostrasTab[*LITOTIPO]),0)+1,"Amostras")),"")</f>
        <v/>
      </c>
      <c r="AO38" s="106" t="str">
        <f t="array" ref="AO38">IFERROR(IF(LitoTab[[#This Row],[*NUMERO DE CAMPO]]="","",HYPERLINK("#'Estrutural'!A"&amp;MATCH(1,(LitoTab[[#This Row],[*NUMERO DE CAMPO]]=estrutTab[*NUMERO DE CAMPO])*(LitoTab[[#This Row],[*Litologia]]=estrutTab[*Litologia]),0)+1,"Estrutural")),"")</f>
        <v/>
      </c>
      <c r="AP38" s="106" t="str">
        <f>IFERROR(IF(LitoTab[[#This Row],[*NUMERO DE CAMPO]]="","",HYPERLINK("#'Econômica'!A"&amp;MATCH(LitoTab[[#This Row],[*NUMERO DE CAMPO]],ecoTab[*NUMERO DE CAMPO],0)+1,"Econômica")),"")</f>
        <v/>
      </c>
      <c r="AQ38" s="106" t="str">
        <f>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IFERROR(VLOOKUP(LitoTab[[#This Row],[*NUMERO DE CAMPO]],campoTab[],MATCH("*Latitude",campoTab[#Headers],0),0),"")</f>
        <v/>
      </c>
      <c r="C39" s="32" t="str">
        <f>IFERROR(VLOOKUP(LitoTab[[#This Row],[*NUMERO DE CAMPO]],campoTab[],MATCH("*Longitude",campoTab[#Headers],0),0),"")</f>
        <v/>
      </c>
      <c r="H39" s="1"/>
      <c r="AH3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106" t="str">
        <f>IFERROR(IF(LitoTab[[#This Row],[*NUMERO DE CAMPO]]="","",HYPERLINK("#'Planilha de Campo'!A"&amp;MATCH(LitoTab[[#This Row],[*NUMERO DE CAMPO]],campoTab[Numero de campo],0)+1,"Afloramento")),"")</f>
        <v/>
      </c>
      <c r="AN39" s="106" t="str">
        <f t="array" ref="AN39">IFERROR(IF(LitoTab[[#This Row],[*NUMERO DE CAMPO]]="","",HYPERLINK("#'Amostras'!A"&amp;MATCH(1,(LitoTab[[#This Row],[*NUMERO DE CAMPO]]=amostrasTab[*NUMERO DE CAMPO])*(LitoTab[[#This Row],[*Litologia]]=amostrasTab[*LITOTIPO]),0)+1,"Amostras")),"")</f>
        <v/>
      </c>
      <c r="AO39" s="106" t="str">
        <f t="array" ref="AO39">IFERROR(IF(LitoTab[[#This Row],[*NUMERO DE CAMPO]]="","",HYPERLINK("#'Estrutural'!A"&amp;MATCH(1,(LitoTab[[#This Row],[*NUMERO DE CAMPO]]=estrutTab[*NUMERO DE CAMPO])*(LitoTab[[#This Row],[*Litologia]]=estrutTab[*Litologia]),0)+1,"Estrutural")),"")</f>
        <v/>
      </c>
      <c r="AP39" s="106" t="str">
        <f>IFERROR(IF(LitoTab[[#This Row],[*NUMERO DE CAMPO]]="","",HYPERLINK("#'Econômica'!A"&amp;MATCH(LitoTab[[#This Row],[*NUMERO DE CAMPO]],ecoTab[*NUMERO DE CAMPO],0)+1,"Econômica")),"")</f>
        <v/>
      </c>
      <c r="AQ39" s="106" t="str">
        <f>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IFERROR(VLOOKUP(LitoTab[[#This Row],[*NUMERO DE CAMPO]],campoTab[],MATCH("*Latitude",campoTab[#Headers],0),0),"")</f>
        <v/>
      </c>
      <c r="C40" s="32" t="str">
        <f>IFERROR(VLOOKUP(LitoTab[[#This Row],[*NUMERO DE CAMPO]],campoTab[],MATCH("*Longitude",campoTab[#Headers],0),0),"")</f>
        <v/>
      </c>
      <c r="H40" s="1"/>
      <c r="AH4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106" t="str">
        <f>IFERROR(IF(LitoTab[[#This Row],[*NUMERO DE CAMPO]]="","",HYPERLINK("#'Planilha de Campo'!A"&amp;MATCH(LitoTab[[#This Row],[*NUMERO DE CAMPO]],campoTab[Numero de campo],0)+1,"Afloramento")),"")</f>
        <v/>
      </c>
      <c r="AN40" s="106" t="str">
        <f t="array" ref="AN40">IFERROR(IF(LitoTab[[#This Row],[*NUMERO DE CAMPO]]="","",HYPERLINK("#'Amostras'!A"&amp;MATCH(1,(LitoTab[[#This Row],[*NUMERO DE CAMPO]]=amostrasTab[*NUMERO DE CAMPO])*(LitoTab[[#This Row],[*Litologia]]=amostrasTab[*LITOTIPO]),0)+1,"Amostras")),"")</f>
        <v/>
      </c>
      <c r="AO40" s="106" t="str">
        <f t="array" ref="AO40">IFERROR(IF(LitoTab[[#This Row],[*NUMERO DE CAMPO]]="","",HYPERLINK("#'Estrutural'!A"&amp;MATCH(1,(LitoTab[[#This Row],[*NUMERO DE CAMPO]]=estrutTab[*NUMERO DE CAMPO])*(LitoTab[[#This Row],[*Litologia]]=estrutTab[*Litologia]),0)+1,"Estrutural")),"")</f>
        <v/>
      </c>
      <c r="AP40" s="106" t="str">
        <f>IFERROR(IF(LitoTab[[#This Row],[*NUMERO DE CAMPO]]="","",HYPERLINK("#'Econômica'!A"&amp;MATCH(LitoTab[[#This Row],[*NUMERO DE CAMPO]],ecoTab[*NUMERO DE CAMPO],0)+1,"Econômica")),"")</f>
        <v/>
      </c>
      <c r="AQ40" s="106" t="str">
        <f>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IFERROR(VLOOKUP(LitoTab[[#This Row],[*NUMERO DE CAMPO]],campoTab[],MATCH("*Latitude",campoTab[#Headers],0),0),"")</f>
        <v/>
      </c>
      <c r="C41" s="32" t="str">
        <f>IFERROR(VLOOKUP(LitoTab[[#This Row],[*NUMERO DE CAMPO]],campoTab[],MATCH("*Longitude",campoTab[#Headers],0),0),"")</f>
        <v/>
      </c>
      <c r="H41" s="1"/>
      <c r="AH4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106" t="str">
        <f>IFERROR(IF(LitoTab[[#This Row],[*NUMERO DE CAMPO]]="","",HYPERLINK("#'Planilha de Campo'!A"&amp;MATCH(LitoTab[[#This Row],[*NUMERO DE CAMPO]],campoTab[Numero de campo],0)+1,"Afloramento")),"")</f>
        <v/>
      </c>
      <c r="AN41" s="106" t="str">
        <f t="array" ref="AN41">IFERROR(IF(LitoTab[[#This Row],[*NUMERO DE CAMPO]]="","",HYPERLINK("#'Amostras'!A"&amp;MATCH(1,(LitoTab[[#This Row],[*NUMERO DE CAMPO]]=amostrasTab[*NUMERO DE CAMPO])*(LitoTab[[#This Row],[*Litologia]]=amostrasTab[*LITOTIPO]),0)+1,"Amostras")),"")</f>
        <v/>
      </c>
      <c r="AO41" s="106" t="str">
        <f t="array" ref="AO41">IFERROR(IF(LitoTab[[#This Row],[*NUMERO DE CAMPO]]="","",HYPERLINK("#'Estrutural'!A"&amp;MATCH(1,(LitoTab[[#This Row],[*NUMERO DE CAMPO]]=estrutTab[*NUMERO DE CAMPO])*(LitoTab[[#This Row],[*Litologia]]=estrutTab[*Litologia]),0)+1,"Estrutural")),"")</f>
        <v/>
      </c>
      <c r="AP41" s="106" t="str">
        <f>IFERROR(IF(LitoTab[[#This Row],[*NUMERO DE CAMPO]]="","",HYPERLINK("#'Econômica'!A"&amp;MATCH(LitoTab[[#This Row],[*NUMERO DE CAMPO]],ecoTab[*NUMERO DE CAMPO],0)+1,"Econômica")),"")</f>
        <v/>
      </c>
      <c r="AQ41" s="106" t="str">
        <f>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IFERROR(VLOOKUP(LitoTab[[#This Row],[*NUMERO DE CAMPO]],campoTab[],MATCH("*Latitude",campoTab[#Headers],0),0),"")</f>
        <v/>
      </c>
      <c r="C42" s="32" t="str">
        <f>IFERROR(VLOOKUP(LitoTab[[#This Row],[*NUMERO DE CAMPO]],campoTab[],MATCH("*Longitude",campoTab[#Headers],0),0),"")</f>
        <v/>
      </c>
      <c r="H42" s="1"/>
      <c r="AH4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106" t="str">
        <f>IFERROR(IF(LitoTab[[#This Row],[*NUMERO DE CAMPO]]="","",HYPERLINK("#'Planilha de Campo'!A"&amp;MATCH(LitoTab[[#This Row],[*NUMERO DE CAMPO]],campoTab[Numero de campo],0)+1,"Afloramento")),"")</f>
        <v/>
      </c>
      <c r="AN42" s="106" t="str">
        <f t="array" ref="AN42">IFERROR(IF(LitoTab[[#This Row],[*NUMERO DE CAMPO]]="","",HYPERLINK("#'Amostras'!A"&amp;MATCH(1,(LitoTab[[#This Row],[*NUMERO DE CAMPO]]=amostrasTab[*NUMERO DE CAMPO])*(LitoTab[[#This Row],[*Litologia]]=amostrasTab[*LITOTIPO]),0)+1,"Amostras")),"")</f>
        <v/>
      </c>
      <c r="AO42" s="106" t="str">
        <f t="array" ref="AO42">IFERROR(IF(LitoTab[[#This Row],[*NUMERO DE CAMPO]]="","",HYPERLINK("#'Estrutural'!A"&amp;MATCH(1,(LitoTab[[#This Row],[*NUMERO DE CAMPO]]=estrutTab[*NUMERO DE CAMPO])*(LitoTab[[#This Row],[*Litologia]]=estrutTab[*Litologia]),0)+1,"Estrutural")),"")</f>
        <v/>
      </c>
      <c r="AP42" s="106" t="str">
        <f>IFERROR(IF(LitoTab[[#This Row],[*NUMERO DE CAMPO]]="","",HYPERLINK("#'Econômica'!A"&amp;MATCH(LitoTab[[#This Row],[*NUMERO DE CAMPO]],ecoTab[*NUMERO DE CAMPO],0)+1,"Econômica")),"")</f>
        <v/>
      </c>
      <c r="AQ42" s="106" t="str">
        <f>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IFERROR(VLOOKUP(LitoTab[[#This Row],[*NUMERO DE CAMPO]],campoTab[],MATCH("*Latitude",campoTab[#Headers],0),0),"")</f>
        <v/>
      </c>
      <c r="C43" s="32" t="str">
        <f>IFERROR(VLOOKUP(LitoTab[[#This Row],[*NUMERO DE CAMPO]],campoTab[],MATCH("*Longitude",campoTab[#Headers],0),0),"")</f>
        <v/>
      </c>
      <c r="H43" s="1"/>
      <c r="AH4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IFERROR(VLOOKUP(LitoTab[[#This Row],[Unidade Estratigrafica]],estratTab[],2,0),"")</f>
        <v/>
      </c>
      <c r="AM43" s="106" t="str">
        <f>IFERROR(IF(LitoTab[[#This Row],[*NUMERO DE CAMPO]]="","",HYPERLINK("#'Planilha de Campo'!A"&amp;MATCH(LitoTab[[#This Row],[*NUMERO DE CAMPO]],campoTab[Numero de campo],0)+1,"Afloramento")),"")</f>
        <v/>
      </c>
      <c r="AN43" s="106" t="str">
        <f t="array" ref="AN43">IFERROR(IF(LitoTab[[#This Row],[*NUMERO DE CAMPO]]="","",HYPERLINK("#'Amostras'!A"&amp;MATCH(1,(LitoTab[[#This Row],[*NUMERO DE CAMPO]]=amostrasTab[*NUMERO DE CAMPO])*(LitoTab[[#This Row],[*Litologia]]=amostrasTab[*LITOTIPO]),0)+1,"Amostras")),"")</f>
        <v/>
      </c>
      <c r="AO43" s="106" t="str">
        <f t="array" ref="AO43">IFERROR(IF(LitoTab[[#This Row],[*NUMERO DE CAMPO]]="","",HYPERLINK("#'Estrutural'!A"&amp;MATCH(1,(LitoTab[[#This Row],[*NUMERO DE CAMPO]]=estrutTab[*NUMERO DE CAMPO])*(LitoTab[[#This Row],[*Litologia]]=estrutTab[*Litologia]),0)+1,"Estrutural")),"")</f>
        <v/>
      </c>
      <c r="AP43" s="106" t="str">
        <f>IFERROR(IF(LitoTab[[#This Row],[*NUMERO DE CAMPO]]="","",HYPERLINK("#'Econômica'!A"&amp;MATCH(LitoTab[[#This Row],[*NUMERO DE CAMPO]],ecoTab[*NUMERO DE CAMPO],0)+1,"Econômica")),"")</f>
        <v/>
      </c>
      <c r="AQ43" s="106" t="str">
        <f>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IFERROR(VLOOKUP(LitoTab[[#This Row],[*NUMERO DE CAMPO]],campoTab[],MATCH("*Latitude",campoTab[#Headers],0),0),"")</f>
        <v/>
      </c>
      <c r="C44" s="32" t="str">
        <f>IFERROR(VLOOKUP(LitoTab[[#This Row],[*NUMERO DE CAMPO]],campoTab[],MATCH("*Longitude",campoTab[#Headers],0),0),"")</f>
        <v/>
      </c>
      <c r="H44" s="1"/>
      <c r="AH4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IFERROR(VLOOKUP(LitoTab[[#This Row],[Unidade Estratigrafica]],estratTab[],2,0),"")</f>
        <v/>
      </c>
      <c r="AM44" s="106" t="str">
        <f>IFERROR(IF(LitoTab[[#This Row],[*NUMERO DE CAMPO]]="","",HYPERLINK("#'Planilha de Campo'!A"&amp;MATCH(LitoTab[[#This Row],[*NUMERO DE CAMPO]],campoTab[Numero de campo],0)+1,"Afloramento")),"")</f>
        <v/>
      </c>
      <c r="AN44" s="106" t="str">
        <f t="array" ref="AN44">IFERROR(IF(LitoTab[[#This Row],[*NUMERO DE CAMPO]]="","",HYPERLINK("#'Amostras'!A"&amp;MATCH(1,(LitoTab[[#This Row],[*NUMERO DE CAMPO]]=amostrasTab[*NUMERO DE CAMPO])*(LitoTab[[#This Row],[*Litologia]]=amostrasTab[*LITOTIPO]),0)+1,"Amostras")),"")</f>
        <v/>
      </c>
      <c r="AO44" s="106" t="str">
        <f t="array" ref="AO44">IFERROR(IF(LitoTab[[#This Row],[*NUMERO DE CAMPO]]="","",HYPERLINK("#'Estrutural'!A"&amp;MATCH(1,(LitoTab[[#This Row],[*NUMERO DE CAMPO]]=estrutTab[*NUMERO DE CAMPO])*(LitoTab[[#This Row],[*Litologia]]=estrutTab[*Litologia]),0)+1,"Estrutural")),"")</f>
        <v/>
      </c>
      <c r="AP44" s="106" t="str">
        <f>IFERROR(IF(LitoTab[[#This Row],[*NUMERO DE CAMPO]]="","",HYPERLINK("#'Econômica'!A"&amp;MATCH(LitoTab[[#This Row],[*NUMERO DE CAMPO]],ecoTab[*NUMERO DE CAMPO],0)+1,"Econômica")),"")</f>
        <v/>
      </c>
      <c r="AQ44" s="106" t="str">
        <f>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IFERROR(VLOOKUP(LitoTab[[#This Row],[*NUMERO DE CAMPO]],campoTab[],MATCH("*Latitude",campoTab[#Headers],0),0),"")</f>
        <v/>
      </c>
      <c r="C45" s="32" t="str">
        <f>IFERROR(VLOOKUP(LitoTab[[#This Row],[*NUMERO DE CAMPO]],campoTab[],MATCH("*Longitude",campoTab[#Headers],0),0),"")</f>
        <v/>
      </c>
      <c r="H45" s="1"/>
      <c r="AH4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IFERROR(VLOOKUP(LitoTab[[#This Row],[Unidade Estratigrafica]],estratTab[],2,0),"")</f>
        <v/>
      </c>
      <c r="AM45" s="106" t="str">
        <f>IFERROR(IF(LitoTab[[#This Row],[*NUMERO DE CAMPO]]="","",HYPERLINK("#'Planilha de Campo'!A"&amp;MATCH(LitoTab[[#This Row],[*NUMERO DE CAMPO]],campoTab[Numero de campo],0)+1,"Afloramento")),"")</f>
        <v/>
      </c>
      <c r="AN45" s="106" t="str">
        <f t="array" ref="AN45">IFERROR(IF(LitoTab[[#This Row],[*NUMERO DE CAMPO]]="","",HYPERLINK("#'Amostras'!A"&amp;MATCH(1,(LitoTab[[#This Row],[*NUMERO DE CAMPO]]=amostrasTab[*NUMERO DE CAMPO])*(LitoTab[[#This Row],[*Litologia]]=amostrasTab[*LITOTIPO]),0)+1,"Amostras")),"")</f>
        <v/>
      </c>
      <c r="AO45" s="106" t="str">
        <f t="array" ref="AO45">IFERROR(IF(LitoTab[[#This Row],[*NUMERO DE CAMPO]]="","",HYPERLINK("#'Estrutural'!A"&amp;MATCH(1,(LitoTab[[#This Row],[*NUMERO DE CAMPO]]=estrutTab[*NUMERO DE CAMPO])*(LitoTab[[#This Row],[*Litologia]]=estrutTab[*Litologia]),0)+1,"Estrutural")),"")</f>
        <v/>
      </c>
      <c r="AP45" s="106" t="str">
        <f>IFERROR(IF(LitoTab[[#This Row],[*NUMERO DE CAMPO]]="","",HYPERLINK("#'Econômica'!A"&amp;MATCH(LitoTab[[#This Row],[*NUMERO DE CAMPO]],ecoTab[*NUMERO DE CAMPO],0)+1,"Econômica")),"")</f>
        <v/>
      </c>
      <c r="AQ45" s="106" t="str">
        <f>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IFERROR(VLOOKUP(LitoTab[[#This Row],[*NUMERO DE CAMPO]],campoTab[],MATCH("*Latitude",campoTab[#Headers],0),0),"")</f>
        <v/>
      </c>
      <c r="C46" s="32" t="str">
        <f>IFERROR(VLOOKUP(LitoTab[[#This Row],[*NUMERO DE CAMPO]],campoTab[],MATCH("*Longitude",campoTab[#Headers],0),0),"")</f>
        <v/>
      </c>
      <c r="H46" s="1"/>
      <c r="AH4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IFERROR(VLOOKUP(LitoTab[[#This Row],[Unidade Estratigrafica]],estratTab[],2,0),"")</f>
        <v/>
      </c>
      <c r="AM46" s="106" t="str">
        <f>IFERROR(IF(LitoTab[[#This Row],[*NUMERO DE CAMPO]]="","",HYPERLINK("#'Planilha de Campo'!A"&amp;MATCH(LitoTab[[#This Row],[*NUMERO DE CAMPO]],campoTab[Numero de campo],0)+1,"Afloramento")),"")</f>
        <v/>
      </c>
      <c r="AN46" s="106" t="str">
        <f t="array" ref="AN46">IFERROR(IF(LitoTab[[#This Row],[*NUMERO DE CAMPO]]="","",HYPERLINK("#'Amostras'!A"&amp;MATCH(1,(LitoTab[[#This Row],[*NUMERO DE CAMPO]]=amostrasTab[*NUMERO DE CAMPO])*(LitoTab[[#This Row],[*Litologia]]=amostrasTab[*LITOTIPO]),0)+1,"Amostras")),"")</f>
        <v/>
      </c>
      <c r="AO46" s="106" t="str">
        <f t="array" ref="AO46">IFERROR(IF(LitoTab[[#This Row],[*NUMERO DE CAMPO]]="","",HYPERLINK("#'Estrutural'!A"&amp;MATCH(1,(LitoTab[[#This Row],[*NUMERO DE CAMPO]]=estrutTab[*NUMERO DE CAMPO])*(LitoTab[[#This Row],[*Litologia]]=estrutTab[*Litologia]),0)+1,"Estrutural")),"")</f>
        <v/>
      </c>
      <c r="AP46" s="106" t="str">
        <f>IFERROR(IF(LitoTab[[#This Row],[*NUMERO DE CAMPO]]="","",HYPERLINK("#'Econômica'!A"&amp;MATCH(LitoTab[[#This Row],[*NUMERO DE CAMPO]],ecoTab[*NUMERO DE CAMPO],0)+1,"Econômica")),"")</f>
        <v/>
      </c>
      <c r="AQ46" s="106" t="str">
        <f>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IFERROR(VLOOKUP(LitoTab[[#This Row],[*NUMERO DE CAMPO]],campoTab[],MATCH("*Latitude",campoTab[#Headers],0),0),"")</f>
        <v/>
      </c>
      <c r="C47" s="32" t="str">
        <f>IFERROR(VLOOKUP(LitoTab[[#This Row],[*NUMERO DE CAMPO]],campoTab[],MATCH("*Longitude",campoTab[#Headers],0),0),"")</f>
        <v/>
      </c>
      <c r="H47" s="1"/>
      <c r="AH4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IFERROR(VLOOKUP(LitoTab[[#This Row],[Unidade Estratigrafica]],estratTab[],2,0),"")</f>
        <v/>
      </c>
      <c r="AM47" s="106" t="str">
        <f>IFERROR(IF(LitoTab[[#This Row],[*NUMERO DE CAMPO]]="","",HYPERLINK("#'Planilha de Campo'!A"&amp;MATCH(LitoTab[[#This Row],[*NUMERO DE CAMPO]],campoTab[Numero de campo],0)+1,"Afloramento")),"")</f>
        <v/>
      </c>
      <c r="AN47" s="106" t="str">
        <f t="array" ref="AN47">IFERROR(IF(LitoTab[[#This Row],[*NUMERO DE CAMPO]]="","",HYPERLINK("#'Amostras'!A"&amp;MATCH(1,(LitoTab[[#This Row],[*NUMERO DE CAMPO]]=amostrasTab[*NUMERO DE CAMPO])*(LitoTab[[#This Row],[*Litologia]]=amostrasTab[*LITOTIPO]),0)+1,"Amostras")),"")</f>
        <v/>
      </c>
      <c r="AO47" s="106" t="str">
        <f t="array" ref="AO47">IFERROR(IF(LitoTab[[#This Row],[*NUMERO DE CAMPO]]="","",HYPERLINK("#'Estrutural'!A"&amp;MATCH(1,(LitoTab[[#This Row],[*NUMERO DE CAMPO]]=estrutTab[*NUMERO DE CAMPO])*(LitoTab[[#This Row],[*Litologia]]=estrutTab[*Litologia]),0)+1,"Estrutural")),"")</f>
        <v/>
      </c>
      <c r="AP47" s="106" t="str">
        <f>IFERROR(IF(LitoTab[[#This Row],[*NUMERO DE CAMPO]]="","",HYPERLINK("#'Econômica'!A"&amp;MATCH(LitoTab[[#This Row],[*NUMERO DE CAMPO]],ecoTab[*NUMERO DE CAMPO],0)+1,"Econômica")),"")</f>
        <v/>
      </c>
      <c r="AQ47" s="106" t="str">
        <f>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IFERROR(VLOOKUP(LitoTab[[#This Row],[*NUMERO DE CAMPO]],campoTab[],MATCH("*Latitude",campoTab[#Headers],0),0),"")</f>
        <v/>
      </c>
      <c r="C48" s="32" t="str">
        <f>IFERROR(VLOOKUP(LitoTab[[#This Row],[*NUMERO DE CAMPO]],campoTab[],MATCH("*Longitude",campoTab[#Headers],0),0),"")</f>
        <v/>
      </c>
      <c r="H48" s="1"/>
      <c r="AH4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IFERROR(VLOOKUP(LitoTab[[#This Row],[Unidade Estratigrafica]],estratTab[],2,0),"")</f>
        <v/>
      </c>
      <c r="AM48" s="106" t="str">
        <f>IFERROR(IF(LitoTab[[#This Row],[*NUMERO DE CAMPO]]="","",HYPERLINK("#'Planilha de Campo'!A"&amp;MATCH(LitoTab[[#This Row],[*NUMERO DE CAMPO]],campoTab[Numero de campo],0)+1,"Afloramento")),"")</f>
        <v/>
      </c>
      <c r="AN48" s="106" t="str">
        <f t="array" ref="AN48">IFERROR(IF(LitoTab[[#This Row],[*NUMERO DE CAMPO]]="","",HYPERLINK("#'Amostras'!A"&amp;MATCH(1,(LitoTab[[#This Row],[*NUMERO DE CAMPO]]=amostrasTab[*NUMERO DE CAMPO])*(LitoTab[[#This Row],[*Litologia]]=amostrasTab[*LITOTIPO]),0)+1,"Amostras")),"")</f>
        <v/>
      </c>
      <c r="AO48" s="106" t="str">
        <f t="array" ref="AO48">IFERROR(IF(LitoTab[[#This Row],[*NUMERO DE CAMPO]]="","",HYPERLINK("#'Estrutural'!A"&amp;MATCH(1,(LitoTab[[#This Row],[*NUMERO DE CAMPO]]=estrutTab[*NUMERO DE CAMPO])*(LitoTab[[#This Row],[*Litologia]]=estrutTab[*Litologia]),0)+1,"Estrutural")),"")</f>
        <v/>
      </c>
      <c r="AP48" s="106" t="str">
        <f>IFERROR(IF(LitoTab[[#This Row],[*NUMERO DE CAMPO]]="","",HYPERLINK("#'Econômica'!A"&amp;MATCH(LitoTab[[#This Row],[*NUMERO DE CAMPO]],ecoTab[*NUMERO DE CAMPO],0)+1,"Econômica")),"")</f>
        <v/>
      </c>
      <c r="AQ48" s="106" t="str">
        <f>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IFERROR(VLOOKUP(LitoTab[[#This Row],[*NUMERO DE CAMPO]],campoTab[],MATCH("*Latitude",campoTab[#Headers],0),0),"")</f>
        <v/>
      </c>
      <c r="C49" s="32" t="str">
        <f>IFERROR(VLOOKUP(LitoTab[[#This Row],[*NUMERO DE CAMPO]],campoTab[],MATCH("*Longitude",campoTab[#Headers],0),0),"")</f>
        <v/>
      </c>
      <c r="H49" s="1"/>
      <c r="AH4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IFERROR(VLOOKUP(LitoTab[[#This Row],[Unidade Estratigrafica]],estratTab[],2,0),"")</f>
        <v/>
      </c>
      <c r="AM49" s="106" t="str">
        <f>IFERROR(IF(LitoTab[[#This Row],[*NUMERO DE CAMPO]]="","",HYPERLINK("#'Planilha de Campo'!A"&amp;MATCH(LitoTab[[#This Row],[*NUMERO DE CAMPO]],campoTab[Numero de campo],0)+1,"Afloramento")),"")</f>
        <v/>
      </c>
      <c r="AN49" s="106" t="str">
        <f t="array" ref="AN49">IFERROR(IF(LitoTab[[#This Row],[*NUMERO DE CAMPO]]="","",HYPERLINK("#'Amostras'!A"&amp;MATCH(1,(LitoTab[[#This Row],[*NUMERO DE CAMPO]]=amostrasTab[*NUMERO DE CAMPO])*(LitoTab[[#This Row],[*Litologia]]=amostrasTab[*LITOTIPO]),0)+1,"Amostras")),"")</f>
        <v/>
      </c>
      <c r="AO49" s="106" t="str">
        <f t="array" ref="AO49">IFERROR(IF(LitoTab[[#This Row],[*NUMERO DE CAMPO]]="","",HYPERLINK("#'Estrutural'!A"&amp;MATCH(1,(LitoTab[[#This Row],[*NUMERO DE CAMPO]]=estrutTab[*NUMERO DE CAMPO])*(LitoTab[[#This Row],[*Litologia]]=estrutTab[*Litologia]),0)+1,"Estrutural")),"")</f>
        <v/>
      </c>
      <c r="AP49" s="106" t="str">
        <f>IFERROR(IF(LitoTab[[#This Row],[*NUMERO DE CAMPO]]="","",HYPERLINK("#'Econômica'!A"&amp;MATCH(LitoTab[[#This Row],[*NUMERO DE CAMPO]],ecoTab[*NUMERO DE CAMPO],0)+1,"Econômica")),"")</f>
        <v/>
      </c>
      <c r="AQ49" s="106" t="str">
        <f>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IFERROR(VLOOKUP(LitoTab[[#This Row],[*NUMERO DE CAMPO]],campoTab[],MATCH("*Latitude",campoTab[#Headers],0),0),"")</f>
        <v/>
      </c>
      <c r="C50" s="32" t="str">
        <f>IFERROR(VLOOKUP(LitoTab[[#This Row],[*NUMERO DE CAMPO]],campoTab[],MATCH("*Longitude",campoTab[#Headers],0),0),"")</f>
        <v/>
      </c>
      <c r="H50" s="1"/>
      <c r="AH5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IFERROR(VLOOKUP(LitoTab[[#This Row],[Unidade Estratigrafica]],estratTab[],2,0),"")</f>
        <v/>
      </c>
      <c r="AM50" s="106" t="str">
        <f>IFERROR(IF(LitoTab[[#This Row],[*NUMERO DE CAMPO]]="","",HYPERLINK("#'Planilha de Campo'!A"&amp;MATCH(LitoTab[[#This Row],[*NUMERO DE CAMPO]],campoTab[Numero de campo],0)+1,"Afloramento")),"")</f>
        <v/>
      </c>
      <c r="AN50" s="106" t="str">
        <f t="array" ref="AN50">IFERROR(IF(LitoTab[[#This Row],[*NUMERO DE CAMPO]]="","",HYPERLINK("#'Amostras'!A"&amp;MATCH(1,(LitoTab[[#This Row],[*NUMERO DE CAMPO]]=amostrasTab[*NUMERO DE CAMPO])*(LitoTab[[#This Row],[*Litologia]]=amostrasTab[*LITOTIPO]),0)+1,"Amostras")),"")</f>
        <v/>
      </c>
      <c r="AO50" s="106" t="str">
        <f t="array" ref="AO50">IFERROR(IF(LitoTab[[#This Row],[*NUMERO DE CAMPO]]="","",HYPERLINK("#'Estrutural'!A"&amp;MATCH(1,(LitoTab[[#This Row],[*NUMERO DE CAMPO]]=estrutTab[*NUMERO DE CAMPO])*(LitoTab[[#This Row],[*Litologia]]=estrutTab[*Litologia]),0)+1,"Estrutural")),"")</f>
        <v/>
      </c>
      <c r="AP50" s="106" t="str">
        <f>IFERROR(IF(LitoTab[[#This Row],[*NUMERO DE CAMPO]]="","",HYPERLINK("#'Econômica'!A"&amp;MATCH(LitoTab[[#This Row],[*NUMERO DE CAMPO]],ecoTab[*NUMERO DE CAMPO],0)+1,"Econômica")),"")</f>
        <v/>
      </c>
      <c r="AQ50" s="106" t="str">
        <f>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IFERROR(VLOOKUP(LitoTab[[#This Row],[*NUMERO DE CAMPO]],campoTab[],MATCH("*Latitude",campoTab[#Headers],0),0),"")</f>
        <v/>
      </c>
      <c r="C51" s="32" t="str">
        <f>IFERROR(VLOOKUP(LitoTab[[#This Row],[*NUMERO DE CAMPO]],campoTab[],MATCH("*Longitude",campoTab[#Headers],0),0),"")</f>
        <v/>
      </c>
      <c r="H51" s="1"/>
      <c r="AH5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IFERROR(VLOOKUP(LitoTab[[#This Row],[Unidade Estratigrafica]],estratTab[],2,0),"")</f>
        <v/>
      </c>
      <c r="AM51" s="106" t="str">
        <f>IFERROR(IF(LitoTab[[#This Row],[*NUMERO DE CAMPO]]="","",HYPERLINK("#'Planilha de Campo'!A"&amp;MATCH(LitoTab[[#This Row],[*NUMERO DE CAMPO]],campoTab[Numero de campo],0)+1,"Afloramento")),"")</f>
        <v/>
      </c>
      <c r="AN51" s="106" t="str">
        <f t="array" ref="AN51">IFERROR(IF(LitoTab[[#This Row],[*NUMERO DE CAMPO]]="","",HYPERLINK("#'Amostras'!A"&amp;MATCH(1,(LitoTab[[#This Row],[*NUMERO DE CAMPO]]=amostrasTab[*NUMERO DE CAMPO])*(LitoTab[[#This Row],[*Litologia]]=amostrasTab[*LITOTIPO]),0)+1,"Amostras")),"")</f>
        <v/>
      </c>
      <c r="AO51" s="106" t="str">
        <f t="array" ref="AO51">IFERROR(IF(LitoTab[[#This Row],[*NUMERO DE CAMPO]]="","",HYPERLINK("#'Estrutural'!A"&amp;MATCH(1,(LitoTab[[#This Row],[*NUMERO DE CAMPO]]=estrutTab[*NUMERO DE CAMPO])*(LitoTab[[#This Row],[*Litologia]]=estrutTab[*Litologia]),0)+1,"Estrutural")),"")</f>
        <v/>
      </c>
      <c r="AP51" s="106" t="str">
        <f>IFERROR(IF(LitoTab[[#This Row],[*NUMERO DE CAMPO]]="","",HYPERLINK("#'Econômica'!A"&amp;MATCH(LitoTab[[#This Row],[*NUMERO DE CAMPO]],ecoTab[*NUMERO DE CAMPO],0)+1,"Econômica")),"")</f>
        <v/>
      </c>
      <c r="AQ51" s="106" t="str">
        <f>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225" bestFit="1" customWidth="1"/>
    <col min="2" max="2" width="12" style="226" customWidth="1"/>
    <col min="3" max="3" width="12.85546875" style="226" bestFit="1" customWidth="1"/>
    <col min="4" max="4" width="12.140625" style="226" customWidth="1"/>
    <col min="5" max="5" width="22.42578125" style="225" customWidth="1"/>
    <col min="6" max="6" width="21.140625" style="226" bestFit="1" customWidth="1"/>
    <col min="7" max="7" width="47.7109375" style="230" bestFit="1" customWidth="1"/>
    <col min="8" max="8" width="28.140625" style="225" bestFit="1" customWidth="1"/>
    <col min="9" max="9" width="24.42578125" style="225" bestFit="1" customWidth="1"/>
    <col min="10" max="10" width="25" style="225" bestFit="1" customWidth="1"/>
    <col min="11" max="11" width="19.28515625" style="225" bestFit="1" customWidth="1"/>
    <col min="12" max="12" width="22.42578125" style="225" bestFit="1" customWidth="1"/>
    <col min="13" max="13" width="28.5703125" style="225" bestFit="1" customWidth="1"/>
    <col min="14" max="17" width="21.140625" style="225" bestFit="1" customWidth="1"/>
    <col min="18" max="19" width="21.140625" style="225" customWidth="1"/>
    <col min="20" max="20" width="12.5703125" style="225" bestFit="1" customWidth="1"/>
    <col min="21" max="21" width="9.7109375" style="225" bestFit="1" customWidth="1"/>
    <col min="22" max="22" width="14.5703125" style="225" bestFit="1" customWidth="1"/>
    <col min="23" max="23" width="10.85546875" style="225" bestFit="1" customWidth="1"/>
    <col min="24" max="24" width="11.28515625" style="225" bestFit="1" customWidth="1"/>
    <col min="25" max="25" width="11.7109375" style="225" bestFit="1" customWidth="1"/>
    <col min="26" max="26" width="27.5703125" style="226" customWidth="1"/>
    <col min="27" max="27" width="19.28515625" style="225" customWidth="1"/>
    <col min="28" max="42" width="0" style="225" hidden="1" customWidth="1"/>
    <col min="43" max="16384" width="9.140625" style="225" hidden="1"/>
  </cols>
  <sheetData>
    <row r="1" spans="1:27" s="224" customFormat="1" ht="39.950000000000003" customHeight="1" x14ac:dyDescent="0.25">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25">
      <c r="B2" s="226" t="str">
        <f>IFERROR(VLOOKUP(amostrasTab[[#This Row],[*NUMERO DE CAMPO]],campoTab[],MATCH("*Latitude",campoTab[#Headers],0),0),"")</f>
        <v/>
      </c>
      <c r="C2" s="226" t="str">
        <f>IFERROR(VLOOKUP(amostrasTab[[#This Row],[*NUMERO DE CAMPO]],campoTab[],MATCH("*Longitude",campoTab[#Headers],0),0),"")</f>
        <v/>
      </c>
      <c r="F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IFERROR(IF(amostrasTab[[#This Row],[*NUMERO DE CAMPO]]="","",HYPERLINK("#'Planilha de Campo'!A"&amp;MATCH(amostrasTab[[#This Row],[*NUMERO DE CAMPO]],campoTab[Numero de campo],0)+1,"Afloramento")),"")</f>
        <v/>
      </c>
      <c r="U2" s="227" t="str">
        <f t="array" ref="U2">IFERROR(IF(amostrasTab[[#This Row],[*NUMERO DE CAMPO]]="","",HYPERLINK("#'Litologia'!A"&amp;MATCH(1,(amostrasTab[[#This Row],[*NUMERO DE CAMPO]]=LitoTab[*NUMERO DE CAMPO])*(amostrasTab[[#This Row],[*LITOTIPO]]=LitoTab[*Litologia]),0)+1,"Litologia")),"")</f>
        <v/>
      </c>
      <c r="V2" s="227" t="str">
        <f t="array" ref="V2">IFERROR(IF(amostrasTab[[#This Row],[*NUMERO DE CAMPO]]="","",HYPERLINK("#'Estrutural'!A"&amp;MATCH(1,(amostrasTab[[#This Row],[*NUMERO DE CAMPO]]=estrutTab[*NUMERO DE CAMPO])*(amostrasTab[[#This Row],[*LITOTIPO]]=estrutTab[*Litologia]),0)+1,"Estrutural")),"")</f>
        <v/>
      </c>
      <c r="W2" s="227" t="str">
        <f t="array" ref="W2">IFERROR(IF(amostrasTab[[#This Row],[*NUMERO DE CAMPO]]="","",HYPERLINK("#'Econômica'!A"&amp;MATCH(amostrasTab[[#This Row],[*NUMERO DE CAMPO]],ecoTab[*NUMERO DE CAMPO],0)+1,"Econômica")),"")</f>
        <v/>
      </c>
      <c r="X2" s="227" t="str">
        <f t="array" ref="X2">IFERROR(IF(amostrasTab[[#This Row],[*NUMERO DE CAMPO]]="","",HYPERLINK("#'Petrografia'!A"&amp;MATCH(amostrasTab[[#This Row],[NOME AMOSTRA]],petroTab[*Nome Amostra],0)+1,"Petrografia")),"")</f>
        <v/>
      </c>
      <c r="Y2" s="227" t="str">
        <f>IFERROR(IF(amostrasTab[[#This Row],[*NUMERO DE CAMPO]]="","",HYPERLINK("#'Litoquímica'!A"&amp;MATCH(amostrasTab[[#This Row],[NOME AMOSTRA]],Litoquímica!A:A,0)+1,"Litoquímica")),"")</f>
        <v/>
      </c>
      <c r="Z2" s="228" t="str">
        <f>IF(amostrasTab[[#This Row],[NOME AMOSTRA]]="","",IF(FileExist(HYPERLINK("Fotos\"&amp;amostrasTab[[#This Row],[NOME AMOSTRA]]&amp;".jpg")),HYPERLINK("Fotos\"&amp;amostrasTab[[#This Row],[NOME AMOSTRA]]&amp;".jpg"),""))</f>
        <v/>
      </c>
    </row>
    <row r="3" spans="1:27" ht="15" customHeight="1" x14ac:dyDescent="0.25">
      <c r="B3" s="226" t="str">
        <f>IFERROR(VLOOKUP(amostrasTab[[#This Row],[*NUMERO DE CAMPO]],campoTab[],MATCH("*Latitude",campoTab[#Headers],0),0),"")</f>
        <v/>
      </c>
      <c r="C3" s="226" t="str">
        <f>IFERROR(VLOOKUP(amostrasTab[[#This Row],[*NUMERO DE CAMPO]],campoTab[],MATCH("*Longitude",campoTab[#Headers],0),0),"")</f>
        <v/>
      </c>
      <c r="D3" s="229"/>
      <c r="F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IFERROR(IF(amostrasTab[[#This Row],[*NUMERO DE CAMPO]]="","",HYPERLINK("#'Planilha de Campo'!A"&amp;MATCH(amostrasTab[[#This Row],[*NUMERO DE CAMPO]],campoTab[Numero de campo],0)+1,"Afloramento")),"")</f>
        <v/>
      </c>
      <c r="U3" s="227" t="str">
        <f t="array" ref="U3">IFERROR(IF(amostrasTab[[#This Row],[*NUMERO DE CAMPO]]="","",HYPERLINK("#'Litologia'!A"&amp;MATCH(1,(amostrasTab[[#This Row],[*NUMERO DE CAMPO]]=LitoTab[*NUMERO DE CAMPO])*(amostrasTab[[#This Row],[*LITOTIPO]]=LitoTab[*Litologia]),0)+1,"Litologia")),"")</f>
        <v/>
      </c>
      <c r="V3" s="227" t="str">
        <f t="array" ref="V3">IFERROR(IF(amostrasTab[[#This Row],[*NUMERO DE CAMPO]]="","",HYPERLINK("#'Estrutural'!A"&amp;MATCH(1,(amostrasTab[[#This Row],[*NUMERO DE CAMPO]]=estrutTab[*NUMERO DE CAMPO])*(amostrasTab[[#This Row],[*LITOTIPO]]=estrutTab[*Litologia]),0)+1,"Estrutural")),"")</f>
        <v/>
      </c>
      <c r="W3" s="227" t="str">
        <f t="array" ref="W3">IFERROR(IF(amostrasTab[[#This Row],[*NUMERO DE CAMPO]]="","",HYPERLINK("#'Econômica'!A"&amp;MATCH(amostrasTab[[#This Row],[*NUMERO DE CAMPO]],ecoTab[*NUMERO DE CAMPO],0)+1,"Econômica")),"")</f>
        <v/>
      </c>
      <c r="X3" s="227" t="str">
        <f t="array" ref="X3">IFERROR(IF(amostrasTab[[#This Row],[*NUMERO DE CAMPO]]="","",HYPERLINK("#'Petrografia'!A"&amp;MATCH(amostrasTab[[#This Row],[NOME AMOSTRA]],petroTab[*Nome Amostra],0)+1,"Petrografia")),"")</f>
        <v/>
      </c>
      <c r="Y3" s="227" t="str">
        <f>IFERROR(IF(amostrasTab[[#This Row],[*NUMERO DE CAMPO]]="","",HYPERLINK("#'Litoquímica'!A"&amp;MATCH(amostrasTab[[#This Row],[NOME AMOSTRA]],Litoquímica!A:A,0)+1,"Litoquímica")),"")</f>
        <v/>
      </c>
      <c r="Z3" s="228" t="str">
        <f>IF(amostrasTab[[#This Row],[NOME AMOSTRA]]="","",IF(FileExist(HYPERLINK("Fotos\"&amp;amostrasTab[[#This Row],[NOME AMOSTRA]]&amp;".jpg")),HYPERLINK("Fotos\"&amp;amostrasTab[[#This Row],[NOME AMOSTRA]]&amp;".jpg"),""))</f>
        <v/>
      </c>
    </row>
    <row r="4" spans="1:27" ht="15" customHeight="1" x14ac:dyDescent="0.25">
      <c r="B4" s="226" t="str">
        <f>IFERROR(VLOOKUP(amostrasTab[[#This Row],[*NUMERO DE CAMPO]],campoTab[],MATCH("*Latitude",campoTab[#Headers],0),0),"")</f>
        <v/>
      </c>
      <c r="C4" s="226" t="str">
        <f>IFERROR(VLOOKUP(amostrasTab[[#This Row],[*NUMERO DE CAMPO]],campoTab[],MATCH("*Longitude",campoTab[#Headers],0),0),"")</f>
        <v/>
      </c>
      <c r="D4" s="229"/>
      <c r="F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IFERROR(IF(amostrasTab[[#This Row],[*NUMERO DE CAMPO]]="","",HYPERLINK("#'Planilha de Campo'!A"&amp;MATCH(amostrasTab[[#This Row],[*NUMERO DE CAMPO]],campoTab[Numero de campo],0)+1,"Afloramento")),"")</f>
        <v/>
      </c>
      <c r="U4" s="227" t="str">
        <f t="array" ref="U4">IFERROR(IF(amostrasTab[[#This Row],[*NUMERO DE CAMPO]]="","",HYPERLINK("#'Litologia'!A"&amp;MATCH(1,(amostrasTab[[#This Row],[*NUMERO DE CAMPO]]=LitoTab[*NUMERO DE CAMPO])*(amostrasTab[[#This Row],[*LITOTIPO]]=LitoTab[*Litologia]),0)+1,"Litologia")),"")</f>
        <v/>
      </c>
      <c r="V4" s="227" t="str">
        <f t="array" ref="V4">IFERROR(IF(amostrasTab[[#This Row],[*NUMERO DE CAMPO]]="","",HYPERLINK("#'Estrutural'!A"&amp;MATCH(1,(amostrasTab[[#This Row],[*NUMERO DE CAMPO]]=estrutTab[*NUMERO DE CAMPO])*(amostrasTab[[#This Row],[*LITOTIPO]]=estrutTab[*Litologia]),0)+1,"Estrutural")),"")</f>
        <v/>
      </c>
      <c r="W4" s="227" t="str">
        <f t="array" ref="W4">IFERROR(IF(amostrasTab[[#This Row],[*NUMERO DE CAMPO]]="","",HYPERLINK("#'Econômica'!A"&amp;MATCH(amostrasTab[[#This Row],[*NUMERO DE CAMPO]],ecoTab[*NUMERO DE CAMPO],0)+1,"Econômica")),"")</f>
        <v/>
      </c>
      <c r="X4" s="227" t="str">
        <f t="array" ref="X4">IFERROR(IF(amostrasTab[[#This Row],[*NUMERO DE CAMPO]]="","",HYPERLINK("#'Petrografia'!A"&amp;MATCH(amostrasTab[[#This Row],[NOME AMOSTRA]],petroTab[*Nome Amostra],0)+1,"Petrografia")),"")</f>
        <v/>
      </c>
      <c r="Y4" s="227" t="str">
        <f>IFERROR(IF(amostrasTab[[#This Row],[*NUMERO DE CAMPO]]="","",HYPERLINK("#'Litoquímica'!A"&amp;MATCH(amostrasTab[[#This Row],[NOME AMOSTRA]],Litoquímica!A:A,0)+1,"Litoquímica")),"")</f>
        <v/>
      </c>
      <c r="Z4" s="228" t="str">
        <f>IF(amostrasTab[[#This Row],[NOME AMOSTRA]]="","",IF(FileExist(HYPERLINK("Fotos\"&amp;amostrasTab[[#This Row],[NOME AMOSTRA]]&amp;".jpg")),HYPERLINK("Fotos\"&amp;amostrasTab[[#This Row],[NOME AMOSTRA]]&amp;".jpg"),""))</f>
        <v/>
      </c>
    </row>
    <row r="5" spans="1:27" ht="15" customHeight="1" x14ac:dyDescent="0.25">
      <c r="B5" s="226" t="str">
        <f>IFERROR(VLOOKUP(amostrasTab[[#This Row],[*NUMERO DE CAMPO]],campoTab[],MATCH("*Latitude",campoTab[#Headers],0),0),"")</f>
        <v/>
      </c>
      <c r="C5" s="226" t="str">
        <f>IFERROR(VLOOKUP(amostrasTab[[#This Row],[*NUMERO DE CAMPO]],campoTab[],MATCH("*Longitude",campoTab[#Headers],0),0),"")</f>
        <v/>
      </c>
      <c r="D5" s="229"/>
      <c r="F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IFERROR(IF(amostrasTab[[#This Row],[*NUMERO DE CAMPO]]="","",HYPERLINK("#'Planilha de Campo'!A"&amp;MATCH(amostrasTab[[#This Row],[*NUMERO DE CAMPO]],campoTab[Numero de campo],0)+1,"Afloramento")),"")</f>
        <v/>
      </c>
      <c r="U5" s="227" t="str">
        <f t="array" ref="U5">IFERROR(IF(amostrasTab[[#This Row],[*NUMERO DE CAMPO]]="","",HYPERLINK("#'Litologia'!A"&amp;MATCH(1,(amostrasTab[[#This Row],[*NUMERO DE CAMPO]]=LitoTab[*NUMERO DE CAMPO])*(amostrasTab[[#This Row],[*LITOTIPO]]=LitoTab[*Litologia]),0)+1,"Litologia")),"")</f>
        <v/>
      </c>
      <c r="V5" s="227" t="str">
        <f t="array" ref="V5">IFERROR(IF(amostrasTab[[#This Row],[*NUMERO DE CAMPO]]="","",HYPERLINK("#'Estrutural'!A"&amp;MATCH(1,(amostrasTab[[#This Row],[*NUMERO DE CAMPO]]=estrutTab[*NUMERO DE CAMPO])*(amostrasTab[[#This Row],[*LITOTIPO]]=estrutTab[*Litologia]),0)+1,"Estrutural")),"")</f>
        <v/>
      </c>
      <c r="W5" s="227" t="str">
        <f t="array" ref="W5">IFERROR(IF(amostrasTab[[#This Row],[*NUMERO DE CAMPO]]="","",HYPERLINK("#'Econômica'!A"&amp;MATCH(amostrasTab[[#This Row],[*NUMERO DE CAMPO]],ecoTab[*NUMERO DE CAMPO],0)+1,"Econômica")),"")</f>
        <v/>
      </c>
      <c r="X5" s="227" t="str">
        <f t="array" ref="X5">IFERROR(IF(amostrasTab[[#This Row],[*NUMERO DE CAMPO]]="","",HYPERLINK("#'Petrografia'!A"&amp;MATCH(amostrasTab[[#This Row],[NOME AMOSTRA]],petroTab[*Nome Amostra],0)+1,"Petrografia")),"")</f>
        <v/>
      </c>
      <c r="Y5" s="227" t="str">
        <f>IFERROR(IF(amostrasTab[[#This Row],[*NUMERO DE CAMPO]]="","",HYPERLINK("#'Litoquímica'!A"&amp;MATCH(amostrasTab[[#This Row],[NOME AMOSTRA]],Litoquímica!A:A,0)+1,"Litoquímica")),"")</f>
        <v/>
      </c>
      <c r="Z5" s="228" t="str">
        <f>IF(amostrasTab[[#This Row],[NOME AMOSTRA]]="","",IF(FileExist(HYPERLINK("Fotos\"&amp;amostrasTab[[#This Row],[NOME AMOSTRA]]&amp;".jpg")),HYPERLINK("Fotos\"&amp;amostrasTab[[#This Row],[NOME AMOSTRA]]&amp;".jpg"),""))</f>
        <v/>
      </c>
    </row>
    <row r="6" spans="1:27" ht="15" customHeight="1" x14ac:dyDescent="0.25">
      <c r="B6" s="226" t="str">
        <f>IFERROR(VLOOKUP(amostrasTab[[#This Row],[*NUMERO DE CAMPO]],campoTab[],MATCH("*Latitude",campoTab[#Headers],0),0),"")</f>
        <v/>
      </c>
      <c r="C6" s="226" t="str">
        <f>IFERROR(VLOOKUP(amostrasTab[[#This Row],[*NUMERO DE CAMPO]],campoTab[],MATCH("*Longitude",campoTab[#Headers],0),0),"")</f>
        <v/>
      </c>
      <c r="D6" s="229"/>
      <c r="F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IFERROR(IF(amostrasTab[[#This Row],[*NUMERO DE CAMPO]]="","",HYPERLINK("#'Planilha de Campo'!A"&amp;MATCH(amostrasTab[[#This Row],[*NUMERO DE CAMPO]],campoTab[Numero de campo],0)+1,"Afloramento")),"")</f>
        <v/>
      </c>
      <c r="U6" s="227" t="str">
        <f t="array" ref="U6">IFERROR(IF(amostrasTab[[#This Row],[*NUMERO DE CAMPO]]="","",HYPERLINK("#'Litologia'!A"&amp;MATCH(1,(amostrasTab[[#This Row],[*NUMERO DE CAMPO]]=LitoTab[*NUMERO DE CAMPO])*(amostrasTab[[#This Row],[*LITOTIPO]]=LitoTab[*Litologia]),0)+1,"Litologia")),"")</f>
        <v/>
      </c>
      <c r="V6" s="227" t="str">
        <f t="array" ref="V6">IFERROR(IF(amostrasTab[[#This Row],[*NUMERO DE CAMPO]]="","",HYPERLINK("#'Estrutural'!A"&amp;MATCH(1,(amostrasTab[[#This Row],[*NUMERO DE CAMPO]]=estrutTab[*NUMERO DE CAMPO])*(amostrasTab[[#This Row],[*LITOTIPO]]=estrutTab[*Litologia]),0)+1,"Estrutural")),"")</f>
        <v/>
      </c>
      <c r="W6" s="227" t="str">
        <f t="array" ref="W6">IFERROR(IF(amostrasTab[[#This Row],[*NUMERO DE CAMPO]]="","",HYPERLINK("#'Econômica'!A"&amp;MATCH(amostrasTab[[#This Row],[*NUMERO DE CAMPO]],ecoTab[*NUMERO DE CAMPO],0)+1,"Econômica")),"")</f>
        <v/>
      </c>
      <c r="X6" s="227" t="str">
        <f t="array" ref="X6">IFERROR(IF(amostrasTab[[#This Row],[*NUMERO DE CAMPO]]="","",HYPERLINK("#'Petrografia'!A"&amp;MATCH(amostrasTab[[#This Row],[NOME AMOSTRA]],petroTab[*Nome Amostra],0)+1,"Petrografia")),"")</f>
        <v/>
      </c>
      <c r="Y6" s="227" t="str">
        <f>IFERROR(IF(amostrasTab[[#This Row],[*NUMERO DE CAMPO]]="","",HYPERLINK("#'Litoquímica'!A"&amp;MATCH(amostrasTab[[#This Row],[NOME AMOSTRA]],Litoquímica!A:A,0)+1,"Litoquímica")),"")</f>
        <v/>
      </c>
      <c r="Z6" s="228" t="str">
        <f>IF(amostrasTab[[#This Row],[NOME AMOSTRA]]="","",IF(FileExist(HYPERLINK("Fotos\"&amp;amostrasTab[[#This Row],[NOME AMOSTRA]]&amp;".jpg")),HYPERLINK("Fotos\"&amp;amostrasTab[[#This Row],[NOME AMOSTRA]]&amp;".jpg"),""))</f>
        <v/>
      </c>
    </row>
    <row r="7" spans="1:27" ht="15" customHeight="1" x14ac:dyDescent="0.25">
      <c r="B7" s="226" t="str">
        <f>IFERROR(VLOOKUP(amostrasTab[[#This Row],[*NUMERO DE CAMPO]],campoTab[],MATCH("*Latitude",campoTab[#Headers],0),0),"")</f>
        <v/>
      </c>
      <c r="C7" s="226" t="str">
        <f>IFERROR(VLOOKUP(amostrasTab[[#This Row],[*NUMERO DE CAMPO]],campoTab[],MATCH("*Longitude",campoTab[#Headers],0),0),"")</f>
        <v/>
      </c>
      <c r="D7" s="229"/>
      <c r="F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IFERROR(IF(amostrasTab[[#This Row],[*NUMERO DE CAMPO]]="","",HYPERLINK("#'Planilha de Campo'!A"&amp;MATCH(amostrasTab[[#This Row],[*NUMERO DE CAMPO]],campoTab[Numero de campo],0)+1,"Afloramento")),"")</f>
        <v/>
      </c>
      <c r="U7" s="227" t="str">
        <f t="array" ref="U7">IFERROR(IF(amostrasTab[[#This Row],[*NUMERO DE CAMPO]]="","",HYPERLINK("#'Litologia'!A"&amp;MATCH(1,(amostrasTab[[#This Row],[*NUMERO DE CAMPO]]=LitoTab[*NUMERO DE CAMPO])*(amostrasTab[[#This Row],[*LITOTIPO]]=LitoTab[*Litologia]),0)+1,"Litologia")),"")</f>
        <v/>
      </c>
      <c r="V7" s="227" t="str">
        <f t="array" ref="V7">IFERROR(IF(amostrasTab[[#This Row],[*NUMERO DE CAMPO]]="","",HYPERLINK("#'Estrutural'!A"&amp;MATCH(1,(amostrasTab[[#This Row],[*NUMERO DE CAMPO]]=estrutTab[*NUMERO DE CAMPO])*(amostrasTab[[#This Row],[*LITOTIPO]]=estrutTab[*Litologia]),0)+1,"Estrutural")),"")</f>
        <v/>
      </c>
      <c r="W7" s="227" t="str">
        <f t="array" ref="W7">IFERROR(IF(amostrasTab[[#This Row],[*NUMERO DE CAMPO]]="","",HYPERLINK("#'Econômica'!A"&amp;MATCH(amostrasTab[[#This Row],[*NUMERO DE CAMPO]],ecoTab[*NUMERO DE CAMPO],0)+1,"Econômica")),"")</f>
        <v/>
      </c>
      <c r="X7" s="227" t="str">
        <f t="array" ref="X7">IFERROR(IF(amostrasTab[[#This Row],[*NUMERO DE CAMPO]]="","",HYPERLINK("#'Petrografia'!A"&amp;MATCH(amostrasTab[[#This Row],[NOME AMOSTRA]],petroTab[*Nome Amostra],0)+1,"Petrografia")),"")</f>
        <v/>
      </c>
      <c r="Y7" s="227" t="str">
        <f>IFERROR(IF(amostrasTab[[#This Row],[*NUMERO DE CAMPO]]="","",HYPERLINK("#'Litoquímica'!A"&amp;MATCH(amostrasTab[[#This Row],[NOME AMOSTRA]],Litoquímica!A:A,0)+1,"Litoquímica")),"")</f>
        <v/>
      </c>
      <c r="Z7" s="228" t="str">
        <f>IF(amostrasTab[[#This Row],[NOME AMOSTRA]]="","",IF(FileExist(HYPERLINK("Fotos\"&amp;amostrasTab[[#This Row],[NOME AMOSTRA]]&amp;".jpg")),HYPERLINK("Fotos\"&amp;amostrasTab[[#This Row],[NOME AMOSTRA]]&amp;".jpg"),""))</f>
        <v/>
      </c>
    </row>
    <row r="8" spans="1:27" ht="15" customHeight="1" x14ac:dyDescent="0.25">
      <c r="B8" s="226" t="str">
        <f>IFERROR(VLOOKUP(amostrasTab[[#This Row],[*NUMERO DE CAMPO]],campoTab[],MATCH("*Latitude",campoTab[#Headers],0),0),"")</f>
        <v/>
      </c>
      <c r="C8" s="226" t="str">
        <f>IFERROR(VLOOKUP(amostrasTab[[#This Row],[*NUMERO DE CAMPO]],campoTab[],MATCH("*Longitude",campoTab[#Headers],0),0),"")</f>
        <v/>
      </c>
      <c r="D8" s="229"/>
      <c r="F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IFERROR(IF(amostrasTab[[#This Row],[*NUMERO DE CAMPO]]="","",HYPERLINK("#'Planilha de Campo'!A"&amp;MATCH(amostrasTab[[#This Row],[*NUMERO DE CAMPO]],campoTab[Numero de campo],0)+1,"Afloramento")),"")</f>
        <v/>
      </c>
      <c r="U8" s="227" t="str">
        <f t="array" ref="U8">IFERROR(IF(amostrasTab[[#This Row],[*NUMERO DE CAMPO]]="","",HYPERLINK("#'Litologia'!A"&amp;MATCH(1,(amostrasTab[[#This Row],[*NUMERO DE CAMPO]]=LitoTab[*NUMERO DE CAMPO])*(amostrasTab[[#This Row],[*LITOTIPO]]=LitoTab[*Litologia]),0)+1,"Litologia")),"")</f>
        <v/>
      </c>
      <c r="V8" s="227" t="str">
        <f t="array" ref="V8">IFERROR(IF(amostrasTab[[#This Row],[*NUMERO DE CAMPO]]="","",HYPERLINK("#'Estrutural'!A"&amp;MATCH(1,(amostrasTab[[#This Row],[*NUMERO DE CAMPO]]=estrutTab[*NUMERO DE CAMPO])*(amostrasTab[[#This Row],[*LITOTIPO]]=estrutTab[*Litologia]),0)+1,"Estrutural")),"")</f>
        <v/>
      </c>
      <c r="W8" s="227" t="str">
        <f t="array" ref="W8">IFERROR(IF(amostrasTab[[#This Row],[*NUMERO DE CAMPO]]="","",HYPERLINK("#'Econômica'!A"&amp;MATCH(amostrasTab[[#This Row],[*NUMERO DE CAMPO]],ecoTab[*NUMERO DE CAMPO],0)+1,"Econômica")),"")</f>
        <v/>
      </c>
      <c r="X8" s="227" t="str">
        <f t="array" ref="X8">IFERROR(IF(amostrasTab[[#This Row],[*NUMERO DE CAMPO]]="","",HYPERLINK("#'Petrografia'!A"&amp;MATCH(amostrasTab[[#This Row],[NOME AMOSTRA]],petroTab[*Nome Amostra],0)+1,"Petrografia")),"")</f>
        <v/>
      </c>
      <c r="Y8" s="227" t="str">
        <f>IFERROR(IF(amostrasTab[[#This Row],[*NUMERO DE CAMPO]]="","",HYPERLINK("#'Litoquímica'!A"&amp;MATCH(amostrasTab[[#This Row],[NOME AMOSTRA]],Litoquímica!A:A,0)+1,"Litoquímica")),"")</f>
        <v/>
      </c>
      <c r="Z8" s="228" t="str">
        <f>IF(amostrasTab[[#This Row],[NOME AMOSTRA]]="","",IF(FileExist(HYPERLINK("Fotos\"&amp;amostrasTab[[#This Row],[NOME AMOSTRA]]&amp;".jpg")),HYPERLINK("Fotos\"&amp;amostrasTab[[#This Row],[NOME AMOSTRA]]&amp;".jpg"),""))</f>
        <v/>
      </c>
    </row>
    <row r="9" spans="1:27" ht="15" customHeight="1" x14ac:dyDescent="0.25">
      <c r="B9" s="226" t="str">
        <f>IFERROR(VLOOKUP(amostrasTab[[#This Row],[*NUMERO DE CAMPO]],campoTab[],MATCH("*Latitude",campoTab[#Headers],0),0),"")</f>
        <v/>
      </c>
      <c r="C9" s="226" t="str">
        <f>IFERROR(VLOOKUP(amostrasTab[[#This Row],[*NUMERO DE CAMPO]],campoTab[],MATCH("*Longitude",campoTab[#Headers],0),0),"")</f>
        <v/>
      </c>
      <c r="D9" s="229"/>
      <c r="F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IFERROR(IF(amostrasTab[[#This Row],[*NUMERO DE CAMPO]]="","",HYPERLINK("#'Planilha de Campo'!A"&amp;MATCH(amostrasTab[[#This Row],[*NUMERO DE CAMPO]],campoTab[Numero de campo],0)+1,"Afloramento")),"")</f>
        <v/>
      </c>
      <c r="U9" s="227" t="str">
        <f t="array" ref="U9">IFERROR(IF(amostrasTab[[#This Row],[*NUMERO DE CAMPO]]="","",HYPERLINK("#'Litologia'!A"&amp;MATCH(1,(amostrasTab[[#This Row],[*NUMERO DE CAMPO]]=LitoTab[*NUMERO DE CAMPO])*(amostrasTab[[#This Row],[*LITOTIPO]]=LitoTab[*Litologia]),0)+1,"Litologia")),"")</f>
        <v/>
      </c>
      <c r="V9" s="227" t="str">
        <f t="array" ref="V9">IFERROR(IF(amostrasTab[[#This Row],[*NUMERO DE CAMPO]]="","",HYPERLINK("#'Estrutural'!A"&amp;MATCH(1,(amostrasTab[[#This Row],[*NUMERO DE CAMPO]]=estrutTab[*NUMERO DE CAMPO])*(amostrasTab[[#This Row],[*LITOTIPO]]=estrutTab[*Litologia]),0)+1,"Estrutural")),"")</f>
        <v/>
      </c>
      <c r="W9" s="227" t="str">
        <f t="array" ref="W9">IFERROR(IF(amostrasTab[[#This Row],[*NUMERO DE CAMPO]]="","",HYPERLINK("#'Econômica'!A"&amp;MATCH(amostrasTab[[#This Row],[*NUMERO DE CAMPO]],ecoTab[*NUMERO DE CAMPO],0)+1,"Econômica")),"")</f>
        <v/>
      </c>
      <c r="X9" s="227" t="str">
        <f t="array" ref="X9">IFERROR(IF(amostrasTab[[#This Row],[*NUMERO DE CAMPO]]="","",HYPERLINK("#'Petrografia'!A"&amp;MATCH(amostrasTab[[#This Row],[NOME AMOSTRA]],petroTab[*Nome Amostra],0)+1,"Petrografia")),"")</f>
        <v/>
      </c>
      <c r="Y9" s="227" t="str">
        <f>IFERROR(IF(amostrasTab[[#This Row],[*NUMERO DE CAMPO]]="","",HYPERLINK("#'Litoquímica'!A"&amp;MATCH(amostrasTab[[#This Row],[NOME AMOSTRA]],Litoquímica!A:A,0)+1,"Litoquímica")),"")</f>
        <v/>
      </c>
      <c r="Z9" s="228" t="str">
        <f>IF(amostrasTab[[#This Row],[NOME AMOSTRA]]="","",IF(FileExist(HYPERLINK("Fotos\"&amp;amostrasTab[[#This Row],[NOME AMOSTRA]]&amp;".jpg")),HYPERLINK("Fotos\"&amp;amostrasTab[[#This Row],[NOME AMOSTRA]]&amp;".jpg"),""))</f>
        <v/>
      </c>
    </row>
    <row r="10" spans="1:27" ht="15" customHeight="1" x14ac:dyDescent="0.25">
      <c r="B10" s="226" t="str">
        <f>IFERROR(VLOOKUP(amostrasTab[[#This Row],[*NUMERO DE CAMPO]],campoTab[],MATCH("*Latitude",campoTab[#Headers],0),0),"")</f>
        <v/>
      </c>
      <c r="C10" s="226" t="str">
        <f>IFERROR(VLOOKUP(amostrasTab[[#This Row],[*NUMERO DE CAMPO]],campoTab[],MATCH("*Longitude",campoTab[#Headers],0),0),"")</f>
        <v/>
      </c>
      <c r="D10" s="229"/>
      <c r="F1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IFERROR(IF(amostrasTab[[#This Row],[*NUMERO DE CAMPO]]="","",HYPERLINK("#'Planilha de Campo'!A"&amp;MATCH(amostrasTab[[#This Row],[*NUMERO DE CAMPO]],campoTab[Numero de campo],0)+1,"Afloramento")),"")</f>
        <v/>
      </c>
      <c r="U10" s="227" t="str">
        <f t="array" ref="U10">IFERROR(IF(amostrasTab[[#This Row],[*NUMERO DE CAMPO]]="","",HYPERLINK("#'Litologia'!A"&amp;MATCH(1,(amostrasTab[[#This Row],[*NUMERO DE CAMPO]]=LitoTab[*NUMERO DE CAMPO])*(amostrasTab[[#This Row],[*LITOTIPO]]=LitoTab[*Litologia]),0)+1,"Litologia")),"")</f>
        <v/>
      </c>
      <c r="V10" s="227" t="str">
        <f t="array" ref="V10">IFERROR(IF(amostrasTab[[#This Row],[*NUMERO DE CAMPO]]="","",HYPERLINK("#'Estrutural'!A"&amp;MATCH(1,(amostrasTab[[#This Row],[*NUMERO DE CAMPO]]=estrutTab[*NUMERO DE CAMPO])*(amostrasTab[[#This Row],[*LITOTIPO]]=estrutTab[*Litologia]),0)+1,"Estrutural")),"")</f>
        <v/>
      </c>
      <c r="W10" s="227" t="str">
        <f t="array" ref="W10">IFERROR(IF(amostrasTab[[#This Row],[*NUMERO DE CAMPO]]="","",HYPERLINK("#'Econômica'!A"&amp;MATCH(amostrasTab[[#This Row],[*NUMERO DE CAMPO]],ecoTab[*NUMERO DE CAMPO],0)+1,"Econômica")),"")</f>
        <v/>
      </c>
      <c r="X10" s="227" t="str">
        <f t="array" ref="X10">IFERROR(IF(amostrasTab[[#This Row],[*NUMERO DE CAMPO]]="","",HYPERLINK("#'Petrografia'!A"&amp;MATCH(amostrasTab[[#This Row],[NOME AMOSTRA]],petroTab[*Nome Amostra],0)+1,"Petrografia")),"")</f>
        <v/>
      </c>
      <c r="Y10" s="227" t="str">
        <f>IFERROR(IF(amostrasTab[[#This Row],[*NUMERO DE CAMPO]]="","",HYPERLINK("#'Litoquímica'!A"&amp;MATCH(amostrasTab[[#This Row],[NOME AMOSTRA]],Litoquímica!A:A,0)+1,"Litoquímica")),"")</f>
        <v/>
      </c>
      <c r="Z10" s="228" t="str">
        <f>IF(amostrasTab[[#This Row],[NOME AMOSTRA]]="","",IF(FileExist(HYPERLINK("Fotos\"&amp;amostrasTab[[#This Row],[NOME AMOSTRA]]&amp;".jpg")),HYPERLINK("Fotos\"&amp;amostrasTab[[#This Row],[NOME AMOSTRA]]&amp;".jpg"),""))</f>
        <v/>
      </c>
    </row>
    <row r="11" spans="1:27" ht="15" customHeight="1" x14ac:dyDescent="0.25">
      <c r="B11" s="226" t="str">
        <f>IFERROR(VLOOKUP(amostrasTab[[#This Row],[*NUMERO DE CAMPO]],campoTab[],MATCH("*Latitude",campoTab[#Headers],0),0),"")</f>
        <v/>
      </c>
      <c r="C11" s="226" t="str">
        <f>IFERROR(VLOOKUP(amostrasTab[[#This Row],[*NUMERO DE CAMPO]],campoTab[],MATCH("*Longitude",campoTab[#Headers],0),0),"")</f>
        <v/>
      </c>
      <c r="D11" s="229"/>
      <c r="F1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IFERROR(IF(amostrasTab[[#This Row],[*NUMERO DE CAMPO]]="","",HYPERLINK("#'Planilha de Campo'!A"&amp;MATCH(amostrasTab[[#This Row],[*NUMERO DE CAMPO]],campoTab[Numero de campo],0)+1,"Afloramento")),"")</f>
        <v/>
      </c>
      <c r="U11" s="227" t="str">
        <f t="array" ref="U11">IFERROR(IF(amostrasTab[[#This Row],[*NUMERO DE CAMPO]]="","",HYPERLINK("#'Litologia'!A"&amp;MATCH(1,(amostrasTab[[#This Row],[*NUMERO DE CAMPO]]=LitoTab[*NUMERO DE CAMPO])*(amostrasTab[[#This Row],[*LITOTIPO]]=LitoTab[*Litologia]),0)+1,"Litologia")),"")</f>
        <v/>
      </c>
      <c r="V11" s="227" t="str">
        <f t="array" ref="V11">IFERROR(IF(amostrasTab[[#This Row],[*NUMERO DE CAMPO]]="","",HYPERLINK("#'Estrutural'!A"&amp;MATCH(1,(amostrasTab[[#This Row],[*NUMERO DE CAMPO]]=estrutTab[*NUMERO DE CAMPO])*(amostrasTab[[#This Row],[*LITOTIPO]]=estrutTab[*Litologia]),0)+1,"Estrutural")),"")</f>
        <v/>
      </c>
      <c r="W11" s="227" t="str">
        <f t="array" ref="W11">IFERROR(IF(amostrasTab[[#This Row],[*NUMERO DE CAMPO]]="","",HYPERLINK("#'Econômica'!A"&amp;MATCH(amostrasTab[[#This Row],[*NUMERO DE CAMPO]],ecoTab[*NUMERO DE CAMPO],0)+1,"Econômica")),"")</f>
        <v/>
      </c>
      <c r="X11" s="227" t="str">
        <f t="array" ref="X11">IFERROR(IF(amostrasTab[[#This Row],[*NUMERO DE CAMPO]]="","",HYPERLINK("#'Petrografia'!A"&amp;MATCH(amostrasTab[[#This Row],[NOME AMOSTRA]],petroTab[*Nome Amostra],0)+1,"Petrografia")),"")</f>
        <v/>
      </c>
      <c r="Y11" s="227" t="str">
        <f>IFERROR(IF(amostrasTab[[#This Row],[*NUMERO DE CAMPO]]="","",HYPERLINK("#'Litoquímica'!A"&amp;MATCH(amostrasTab[[#This Row],[NOME AMOSTRA]],Litoquímica!A:A,0)+1,"Litoquímica")),"")</f>
        <v/>
      </c>
      <c r="Z11" s="228" t="str">
        <f>IF(amostrasTab[[#This Row],[NOME AMOSTRA]]="","",IF(FileExist(HYPERLINK("Fotos\"&amp;amostrasTab[[#This Row],[NOME AMOSTRA]]&amp;".jpg")),HYPERLINK("Fotos\"&amp;amostrasTab[[#This Row],[NOME AMOSTRA]]&amp;".jpg"),""))</f>
        <v/>
      </c>
    </row>
    <row r="12" spans="1:27" ht="15" customHeight="1" x14ac:dyDescent="0.25">
      <c r="B12" s="226" t="str">
        <f>IFERROR(VLOOKUP(amostrasTab[[#This Row],[*NUMERO DE CAMPO]],campoTab[],MATCH("*Latitude",campoTab[#Headers],0),0),"")</f>
        <v/>
      </c>
      <c r="C12" s="226" t="str">
        <f>IFERROR(VLOOKUP(amostrasTab[[#This Row],[*NUMERO DE CAMPO]],campoTab[],MATCH("*Longitude",campoTab[#Headers],0),0),"")</f>
        <v/>
      </c>
      <c r="D12" s="229"/>
      <c r="F1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IFERROR(IF(amostrasTab[[#This Row],[*NUMERO DE CAMPO]]="","",HYPERLINK("#'Planilha de Campo'!A"&amp;MATCH(amostrasTab[[#This Row],[*NUMERO DE CAMPO]],campoTab[Numero de campo],0)+1,"Afloramento")),"")</f>
        <v/>
      </c>
      <c r="U12" s="227" t="str">
        <f t="array" ref="U12">IFERROR(IF(amostrasTab[[#This Row],[*NUMERO DE CAMPO]]="","",HYPERLINK("#'Litologia'!A"&amp;MATCH(1,(amostrasTab[[#This Row],[*NUMERO DE CAMPO]]=LitoTab[*NUMERO DE CAMPO])*(amostrasTab[[#This Row],[*LITOTIPO]]=LitoTab[*Litologia]),0)+1,"Litologia")),"")</f>
        <v/>
      </c>
      <c r="V12" s="227" t="str">
        <f t="array" ref="V12">IFERROR(IF(amostrasTab[[#This Row],[*NUMERO DE CAMPO]]="","",HYPERLINK("#'Estrutural'!A"&amp;MATCH(1,(amostrasTab[[#This Row],[*NUMERO DE CAMPO]]=estrutTab[*NUMERO DE CAMPO])*(amostrasTab[[#This Row],[*LITOTIPO]]=estrutTab[*Litologia]),0)+1,"Estrutural")),"")</f>
        <v/>
      </c>
      <c r="W12" s="227" t="str">
        <f t="array" ref="W12">IFERROR(IF(amostrasTab[[#This Row],[*NUMERO DE CAMPO]]="","",HYPERLINK("#'Econômica'!A"&amp;MATCH(amostrasTab[[#This Row],[*NUMERO DE CAMPO]],ecoTab[*NUMERO DE CAMPO],0)+1,"Econômica")),"")</f>
        <v/>
      </c>
      <c r="X12" s="227" t="str">
        <f t="array" ref="X12">IFERROR(IF(amostrasTab[[#This Row],[*NUMERO DE CAMPO]]="","",HYPERLINK("#'Petrografia'!A"&amp;MATCH(amostrasTab[[#This Row],[NOME AMOSTRA]],petroTab[*Nome Amostra],0)+1,"Petrografia")),"")</f>
        <v/>
      </c>
      <c r="Y12" s="227" t="str">
        <f>IFERROR(IF(amostrasTab[[#This Row],[*NUMERO DE CAMPO]]="","",HYPERLINK("#'Litoquímica'!A"&amp;MATCH(amostrasTab[[#This Row],[NOME AMOSTRA]],Litoquímica!A:A,0)+1,"Litoquímica")),"")</f>
        <v/>
      </c>
      <c r="Z12" s="228" t="str">
        <f>IF(amostrasTab[[#This Row],[NOME AMOSTRA]]="","",IF(FileExist(HYPERLINK("Fotos\"&amp;amostrasTab[[#This Row],[NOME AMOSTRA]]&amp;".jpg")),HYPERLINK("Fotos\"&amp;amostrasTab[[#This Row],[NOME AMOSTRA]]&amp;".jpg"),""))</f>
        <v/>
      </c>
    </row>
    <row r="13" spans="1:27" ht="15" customHeight="1" x14ac:dyDescent="0.25">
      <c r="B13" s="226" t="str">
        <f>IFERROR(VLOOKUP(amostrasTab[[#This Row],[*NUMERO DE CAMPO]],campoTab[],MATCH("*Latitude",campoTab[#Headers],0),0),"")</f>
        <v/>
      </c>
      <c r="C13" s="226" t="str">
        <f>IFERROR(VLOOKUP(amostrasTab[[#This Row],[*NUMERO DE CAMPO]],campoTab[],MATCH("*Longitude",campoTab[#Headers],0),0),"")</f>
        <v/>
      </c>
      <c r="D13" s="229"/>
      <c r="F1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IFERROR(IF(amostrasTab[[#This Row],[*NUMERO DE CAMPO]]="","",HYPERLINK("#'Planilha de Campo'!A"&amp;MATCH(amostrasTab[[#This Row],[*NUMERO DE CAMPO]],campoTab[Numero de campo],0)+1,"Afloramento")),"")</f>
        <v/>
      </c>
      <c r="U13" s="227" t="str">
        <f t="array" ref="U13">IFERROR(IF(amostrasTab[[#This Row],[*NUMERO DE CAMPO]]="","",HYPERLINK("#'Litologia'!A"&amp;MATCH(1,(amostrasTab[[#This Row],[*NUMERO DE CAMPO]]=LitoTab[*NUMERO DE CAMPO])*(amostrasTab[[#This Row],[*LITOTIPO]]=LitoTab[*Litologia]),0)+1,"Litologia")),"")</f>
        <v/>
      </c>
      <c r="V13" s="227" t="str">
        <f t="array" ref="V13">IFERROR(IF(amostrasTab[[#This Row],[*NUMERO DE CAMPO]]="","",HYPERLINK("#'Estrutural'!A"&amp;MATCH(1,(amostrasTab[[#This Row],[*NUMERO DE CAMPO]]=estrutTab[*NUMERO DE CAMPO])*(amostrasTab[[#This Row],[*LITOTIPO]]=estrutTab[*Litologia]),0)+1,"Estrutural")),"")</f>
        <v/>
      </c>
      <c r="W13" s="227" t="str">
        <f t="array" ref="W13">IFERROR(IF(amostrasTab[[#This Row],[*NUMERO DE CAMPO]]="","",HYPERLINK("#'Econômica'!A"&amp;MATCH(amostrasTab[[#This Row],[*NUMERO DE CAMPO]],ecoTab[*NUMERO DE CAMPO],0)+1,"Econômica")),"")</f>
        <v/>
      </c>
      <c r="X13" s="227" t="str">
        <f t="array" ref="X13">IFERROR(IF(amostrasTab[[#This Row],[*NUMERO DE CAMPO]]="","",HYPERLINK("#'Petrografia'!A"&amp;MATCH(amostrasTab[[#This Row],[NOME AMOSTRA]],petroTab[*Nome Amostra],0)+1,"Petrografia")),"")</f>
        <v/>
      </c>
      <c r="Y13" s="227" t="str">
        <f>IFERROR(IF(amostrasTab[[#This Row],[*NUMERO DE CAMPO]]="","",HYPERLINK("#'Litoquímica'!A"&amp;MATCH(amostrasTab[[#This Row],[NOME AMOSTRA]],Litoquímica!A:A,0)+1,"Litoquímica")),"")</f>
        <v/>
      </c>
      <c r="Z13" s="228" t="str">
        <f>IF(amostrasTab[[#This Row],[NOME AMOSTRA]]="","",IF(FileExist(HYPERLINK("Fotos\"&amp;amostrasTab[[#This Row],[NOME AMOSTRA]]&amp;".jpg")),HYPERLINK("Fotos\"&amp;amostrasTab[[#This Row],[NOME AMOSTRA]]&amp;".jpg"),""))</f>
        <v/>
      </c>
    </row>
    <row r="14" spans="1:27" ht="15" customHeight="1" x14ac:dyDescent="0.25">
      <c r="B14" s="226" t="str">
        <f>IFERROR(VLOOKUP(amostrasTab[[#This Row],[*NUMERO DE CAMPO]],campoTab[],MATCH("*Latitude",campoTab[#Headers],0),0),"")</f>
        <v/>
      </c>
      <c r="C14" s="226" t="str">
        <f>IFERROR(VLOOKUP(amostrasTab[[#This Row],[*NUMERO DE CAMPO]],campoTab[],MATCH("*Longitude",campoTab[#Headers],0),0),"")</f>
        <v/>
      </c>
      <c r="D14" s="229"/>
      <c r="F1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IFERROR(IF(amostrasTab[[#This Row],[*NUMERO DE CAMPO]]="","",HYPERLINK("#'Planilha de Campo'!A"&amp;MATCH(amostrasTab[[#This Row],[*NUMERO DE CAMPO]],campoTab[Numero de campo],0)+1,"Afloramento")),"")</f>
        <v/>
      </c>
      <c r="U14" s="227" t="str">
        <f t="array" ref="U14">IFERROR(IF(amostrasTab[[#This Row],[*NUMERO DE CAMPO]]="","",HYPERLINK("#'Litologia'!A"&amp;MATCH(1,(amostrasTab[[#This Row],[*NUMERO DE CAMPO]]=LitoTab[*NUMERO DE CAMPO])*(amostrasTab[[#This Row],[*LITOTIPO]]=LitoTab[*Litologia]),0)+1,"Litologia")),"")</f>
        <v/>
      </c>
      <c r="V14" s="227" t="str">
        <f t="array" ref="V14">IFERROR(IF(amostrasTab[[#This Row],[*NUMERO DE CAMPO]]="","",HYPERLINK("#'Estrutural'!A"&amp;MATCH(1,(amostrasTab[[#This Row],[*NUMERO DE CAMPO]]=estrutTab[*NUMERO DE CAMPO])*(amostrasTab[[#This Row],[*LITOTIPO]]=estrutTab[*Litologia]),0)+1,"Estrutural")),"")</f>
        <v/>
      </c>
      <c r="W14" s="227" t="str">
        <f t="array" ref="W14">IFERROR(IF(amostrasTab[[#This Row],[*NUMERO DE CAMPO]]="","",HYPERLINK("#'Econômica'!A"&amp;MATCH(amostrasTab[[#This Row],[*NUMERO DE CAMPO]],ecoTab[*NUMERO DE CAMPO],0)+1,"Econômica")),"")</f>
        <v/>
      </c>
      <c r="X14" s="227" t="str">
        <f t="array" ref="X14">IFERROR(IF(amostrasTab[[#This Row],[*NUMERO DE CAMPO]]="","",HYPERLINK("#'Petrografia'!A"&amp;MATCH(amostrasTab[[#This Row],[NOME AMOSTRA]],petroTab[*Nome Amostra],0)+1,"Petrografia")),"")</f>
        <v/>
      </c>
      <c r="Y14" s="227" t="str">
        <f>IFERROR(IF(amostrasTab[[#This Row],[*NUMERO DE CAMPO]]="","",HYPERLINK("#'Litoquímica'!A"&amp;MATCH(amostrasTab[[#This Row],[NOME AMOSTRA]],Litoquímica!A:A,0)+1,"Litoquímica")),"")</f>
        <v/>
      </c>
      <c r="Z14" s="228" t="str">
        <f>IF(amostrasTab[[#This Row],[NOME AMOSTRA]]="","",IF(FileExist(HYPERLINK("Fotos\"&amp;amostrasTab[[#This Row],[NOME AMOSTRA]]&amp;".jpg")),HYPERLINK("Fotos\"&amp;amostrasTab[[#This Row],[NOME AMOSTRA]]&amp;".jpg"),""))</f>
        <v/>
      </c>
    </row>
    <row r="15" spans="1:27" ht="15" customHeight="1" x14ac:dyDescent="0.25">
      <c r="B15" s="226" t="str">
        <f>IFERROR(VLOOKUP(amostrasTab[[#This Row],[*NUMERO DE CAMPO]],campoTab[],MATCH("*Latitude",campoTab[#Headers],0),0),"")</f>
        <v/>
      </c>
      <c r="C15" s="226" t="str">
        <f>IFERROR(VLOOKUP(amostrasTab[[#This Row],[*NUMERO DE CAMPO]],campoTab[],MATCH("*Longitude",campoTab[#Headers],0),0),"")</f>
        <v/>
      </c>
      <c r="D15" s="229"/>
      <c r="F1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IFERROR(IF(amostrasTab[[#This Row],[*NUMERO DE CAMPO]]="","",HYPERLINK("#'Planilha de Campo'!A"&amp;MATCH(amostrasTab[[#This Row],[*NUMERO DE CAMPO]],campoTab[Numero de campo],0)+1,"Afloramento")),"")</f>
        <v/>
      </c>
      <c r="U15" s="227" t="str">
        <f t="array" ref="U15">IFERROR(IF(amostrasTab[[#This Row],[*NUMERO DE CAMPO]]="","",HYPERLINK("#'Litologia'!A"&amp;MATCH(1,(amostrasTab[[#This Row],[*NUMERO DE CAMPO]]=LitoTab[*NUMERO DE CAMPO])*(amostrasTab[[#This Row],[*LITOTIPO]]=LitoTab[*Litologia]),0)+1,"Litologia")),"")</f>
        <v/>
      </c>
      <c r="V15" s="227" t="str">
        <f t="array" ref="V15">IFERROR(IF(amostrasTab[[#This Row],[*NUMERO DE CAMPO]]="","",HYPERLINK("#'Estrutural'!A"&amp;MATCH(1,(amostrasTab[[#This Row],[*NUMERO DE CAMPO]]=estrutTab[*NUMERO DE CAMPO])*(amostrasTab[[#This Row],[*LITOTIPO]]=estrutTab[*Litologia]),0)+1,"Estrutural")),"")</f>
        <v/>
      </c>
      <c r="W15" s="227" t="str">
        <f t="array" ref="W15">IFERROR(IF(amostrasTab[[#This Row],[*NUMERO DE CAMPO]]="","",HYPERLINK("#'Econômica'!A"&amp;MATCH(amostrasTab[[#This Row],[*NUMERO DE CAMPO]],ecoTab[*NUMERO DE CAMPO],0)+1,"Econômica")),"")</f>
        <v/>
      </c>
      <c r="X15" s="227" t="str">
        <f t="array" ref="X15">IFERROR(IF(amostrasTab[[#This Row],[*NUMERO DE CAMPO]]="","",HYPERLINK("#'Petrografia'!A"&amp;MATCH(amostrasTab[[#This Row],[NOME AMOSTRA]],petroTab[*Nome Amostra],0)+1,"Petrografia")),"")</f>
        <v/>
      </c>
      <c r="Y15" s="227" t="str">
        <f>IFERROR(IF(amostrasTab[[#This Row],[*NUMERO DE CAMPO]]="","",HYPERLINK("#'Litoquímica'!A"&amp;MATCH(amostrasTab[[#This Row],[NOME AMOSTRA]],Litoquímica!A:A,0)+1,"Litoquímica")),"")</f>
        <v/>
      </c>
      <c r="Z15" s="228" t="str">
        <f>IF(amostrasTab[[#This Row],[NOME AMOSTRA]]="","",IF(FileExist(HYPERLINK("Fotos\"&amp;amostrasTab[[#This Row],[NOME AMOSTRA]]&amp;".jpg")),HYPERLINK("Fotos\"&amp;amostrasTab[[#This Row],[NOME AMOSTRA]]&amp;".jpg"),""))</f>
        <v/>
      </c>
    </row>
    <row r="16" spans="1:27" ht="15" customHeight="1" x14ac:dyDescent="0.25">
      <c r="B16" s="226" t="str">
        <f>IFERROR(VLOOKUP(amostrasTab[[#This Row],[*NUMERO DE CAMPO]],campoTab[],MATCH("*Latitude",campoTab[#Headers],0),0),"")</f>
        <v/>
      </c>
      <c r="C16" s="226" t="str">
        <f>IFERROR(VLOOKUP(amostrasTab[[#This Row],[*NUMERO DE CAMPO]],campoTab[],MATCH("*Longitude",campoTab[#Headers],0),0),"")</f>
        <v/>
      </c>
      <c r="D16" s="229"/>
      <c r="F1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IFERROR(IF(amostrasTab[[#This Row],[*NUMERO DE CAMPO]]="","",HYPERLINK("#'Planilha de Campo'!A"&amp;MATCH(amostrasTab[[#This Row],[*NUMERO DE CAMPO]],campoTab[Numero de campo],0)+1,"Afloramento")),"")</f>
        <v/>
      </c>
      <c r="U16" s="227" t="str">
        <f t="array" ref="U16">IFERROR(IF(amostrasTab[[#This Row],[*NUMERO DE CAMPO]]="","",HYPERLINK("#'Litologia'!A"&amp;MATCH(1,(amostrasTab[[#This Row],[*NUMERO DE CAMPO]]=LitoTab[*NUMERO DE CAMPO])*(amostrasTab[[#This Row],[*LITOTIPO]]=LitoTab[*Litologia]),0)+1,"Litologia")),"")</f>
        <v/>
      </c>
      <c r="V16" s="227" t="str">
        <f t="array" ref="V16">IFERROR(IF(amostrasTab[[#This Row],[*NUMERO DE CAMPO]]="","",HYPERLINK("#'Estrutural'!A"&amp;MATCH(1,(amostrasTab[[#This Row],[*NUMERO DE CAMPO]]=estrutTab[*NUMERO DE CAMPO])*(amostrasTab[[#This Row],[*LITOTIPO]]=estrutTab[*Litologia]),0)+1,"Estrutural")),"")</f>
        <v/>
      </c>
      <c r="W16" s="227" t="str">
        <f t="array" ref="W16">IFERROR(IF(amostrasTab[[#This Row],[*NUMERO DE CAMPO]]="","",HYPERLINK("#'Econômica'!A"&amp;MATCH(amostrasTab[[#This Row],[*NUMERO DE CAMPO]],ecoTab[*NUMERO DE CAMPO],0)+1,"Econômica")),"")</f>
        <v/>
      </c>
      <c r="X16" s="227" t="str">
        <f t="array" ref="X16">IFERROR(IF(amostrasTab[[#This Row],[*NUMERO DE CAMPO]]="","",HYPERLINK("#'Petrografia'!A"&amp;MATCH(amostrasTab[[#This Row],[NOME AMOSTRA]],petroTab[*Nome Amostra],0)+1,"Petrografia")),"")</f>
        <v/>
      </c>
      <c r="Y16" s="227" t="str">
        <f>IFERROR(IF(amostrasTab[[#This Row],[*NUMERO DE CAMPO]]="","",HYPERLINK("#'Litoquímica'!A"&amp;MATCH(amostrasTab[[#This Row],[NOME AMOSTRA]],Litoquímica!A:A,0)+1,"Litoquímica")),"")</f>
        <v/>
      </c>
      <c r="Z16" s="228" t="str">
        <f>IF(amostrasTab[[#This Row],[NOME AMOSTRA]]="","",IF(FileExist(HYPERLINK("Fotos\"&amp;amostrasTab[[#This Row],[NOME AMOSTRA]]&amp;".jpg")),HYPERLINK("Fotos\"&amp;amostrasTab[[#This Row],[NOME AMOSTRA]]&amp;".jpg"),""))</f>
        <v/>
      </c>
    </row>
    <row r="17" spans="2:26" ht="15" customHeight="1" x14ac:dyDescent="0.25">
      <c r="B17" s="226" t="str">
        <f>IFERROR(VLOOKUP(amostrasTab[[#This Row],[*NUMERO DE CAMPO]],campoTab[],MATCH("*Latitude",campoTab[#Headers],0),0),"")</f>
        <v/>
      </c>
      <c r="C17" s="226" t="str">
        <f>IFERROR(VLOOKUP(amostrasTab[[#This Row],[*NUMERO DE CAMPO]],campoTab[],MATCH("*Longitude",campoTab[#Headers],0),0),"")</f>
        <v/>
      </c>
      <c r="D17" s="229"/>
      <c r="F1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IFERROR(IF(amostrasTab[[#This Row],[*NUMERO DE CAMPO]]="","",HYPERLINK("#'Planilha de Campo'!A"&amp;MATCH(amostrasTab[[#This Row],[*NUMERO DE CAMPO]],campoTab[Numero de campo],0)+1,"Afloramento")),"")</f>
        <v/>
      </c>
      <c r="U17" s="227" t="str">
        <f t="array" ref="U17">IFERROR(IF(amostrasTab[[#This Row],[*NUMERO DE CAMPO]]="","",HYPERLINK("#'Litologia'!A"&amp;MATCH(1,(amostrasTab[[#This Row],[*NUMERO DE CAMPO]]=LitoTab[*NUMERO DE CAMPO])*(amostrasTab[[#This Row],[*LITOTIPO]]=LitoTab[*Litologia]),0)+1,"Litologia")),"")</f>
        <v/>
      </c>
      <c r="V17" s="227" t="str">
        <f t="array" ref="V17">IFERROR(IF(amostrasTab[[#This Row],[*NUMERO DE CAMPO]]="","",HYPERLINK("#'Estrutural'!A"&amp;MATCH(1,(amostrasTab[[#This Row],[*NUMERO DE CAMPO]]=estrutTab[*NUMERO DE CAMPO])*(amostrasTab[[#This Row],[*LITOTIPO]]=estrutTab[*Litologia]),0)+1,"Estrutural")),"")</f>
        <v/>
      </c>
      <c r="W17" s="227" t="str">
        <f t="array" ref="W17">IFERROR(IF(amostrasTab[[#This Row],[*NUMERO DE CAMPO]]="","",HYPERLINK("#'Econômica'!A"&amp;MATCH(amostrasTab[[#This Row],[*NUMERO DE CAMPO]],ecoTab[*NUMERO DE CAMPO],0)+1,"Econômica")),"")</f>
        <v/>
      </c>
      <c r="X17" s="227" t="str">
        <f t="array" ref="X17">IFERROR(IF(amostrasTab[[#This Row],[*NUMERO DE CAMPO]]="","",HYPERLINK("#'Petrografia'!A"&amp;MATCH(amostrasTab[[#This Row],[NOME AMOSTRA]],petroTab[*Nome Amostra],0)+1,"Petrografia")),"")</f>
        <v/>
      </c>
      <c r="Y17" s="227" t="str">
        <f>IFERROR(IF(amostrasTab[[#This Row],[*NUMERO DE CAMPO]]="","",HYPERLINK("#'Litoquímica'!A"&amp;MATCH(amostrasTab[[#This Row],[NOME AMOSTRA]],Litoquímica!A:A,0)+1,"Litoquímica")),"")</f>
        <v/>
      </c>
      <c r="Z17" s="228" t="str">
        <f>IF(amostrasTab[[#This Row],[NOME AMOSTRA]]="","",IF(FileExist(HYPERLINK("Fotos\"&amp;amostrasTab[[#This Row],[NOME AMOSTRA]]&amp;".jpg")),HYPERLINK("Fotos\"&amp;amostrasTab[[#This Row],[NOME AMOSTRA]]&amp;".jpg"),""))</f>
        <v/>
      </c>
    </row>
    <row r="18" spans="2:26" ht="15" customHeight="1" x14ac:dyDescent="0.25">
      <c r="B18" s="226" t="str">
        <f>IFERROR(VLOOKUP(amostrasTab[[#This Row],[*NUMERO DE CAMPO]],campoTab[],MATCH("*Latitude",campoTab[#Headers],0),0),"")</f>
        <v/>
      </c>
      <c r="C18" s="226" t="str">
        <f>IFERROR(VLOOKUP(amostrasTab[[#This Row],[*NUMERO DE CAMPO]],campoTab[],MATCH("*Longitude",campoTab[#Headers],0),0),"")</f>
        <v/>
      </c>
      <c r="D18" s="229"/>
      <c r="F1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IFERROR(IF(amostrasTab[[#This Row],[*NUMERO DE CAMPO]]="","",HYPERLINK("#'Planilha de Campo'!A"&amp;MATCH(amostrasTab[[#This Row],[*NUMERO DE CAMPO]],campoTab[Numero de campo],0)+1,"Afloramento")),"")</f>
        <v/>
      </c>
      <c r="U18" s="227" t="str">
        <f t="array" ref="U18">IFERROR(IF(amostrasTab[[#This Row],[*NUMERO DE CAMPO]]="","",HYPERLINK("#'Litologia'!A"&amp;MATCH(1,(amostrasTab[[#This Row],[*NUMERO DE CAMPO]]=LitoTab[*NUMERO DE CAMPO])*(amostrasTab[[#This Row],[*LITOTIPO]]=LitoTab[*Litologia]),0)+1,"Litologia")),"")</f>
        <v/>
      </c>
      <c r="V18" s="227" t="str">
        <f t="array" ref="V18">IFERROR(IF(amostrasTab[[#This Row],[*NUMERO DE CAMPO]]="","",HYPERLINK("#'Estrutural'!A"&amp;MATCH(1,(amostrasTab[[#This Row],[*NUMERO DE CAMPO]]=estrutTab[*NUMERO DE CAMPO])*(amostrasTab[[#This Row],[*LITOTIPO]]=estrutTab[*Litologia]),0)+1,"Estrutural")),"")</f>
        <v/>
      </c>
      <c r="W18" s="227" t="str">
        <f t="array" ref="W18">IFERROR(IF(amostrasTab[[#This Row],[*NUMERO DE CAMPO]]="","",HYPERLINK("#'Econômica'!A"&amp;MATCH(amostrasTab[[#This Row],[*NUMERO DE CAMPO]],ecoTab[*NUMERO DE CAMPO],0)+1,"Econômica")),"")</f>
        <v/>
      </c>
      <c r="X18" s="227" t="str">
        <f t="array" ref="X18">IFERROR(IF(amostrasTab[[#This Row],[*NUMERO DE CAMPO]]="","",HYPERLINK("#'Petrografia'!A"&amp;MATCH(amostrasTab[[#This Row],[NOME AMOSTRA]],petroTab[*Nome Amostra],0)+1,"Petrografia")),"")</f>
        <v/>
      </c>
      <c r="Y18" s="227" t="str">
        <f>IFERROR(IF(amostrasTab[[#This Row],[*NUMERO DE CAMPO]]="","",HYPERLINK("#'Litoquímica'!A"&amp;MATCH(amostrasTab[[#This Row],[NOME AMOSTRA]],Litoquímica!A:A,0)+1,"Litoquímica")),"")</f>
        <v/>
      </c>
      <c r="Z18" s="228" t="str">
        <f>IF(amostrasTab[[#This Row],[NOME AMOSTRA]]="","",IF(FileExist(HYPERLINK("Fotos\"&amp;amostrasTab[[#This Row],[NOME AMOSTRA]]&amp;".jpg")),HYPERLINK("Fotos\"&amp;amostrasTab[[#This Row],[NOME AMOSTRA]]&amp;".jpg"),""))</f>
        <v/>
      </c>
    </row>
    <row r="19" spans="2:26" ht="15" customHeight="1" x14ac:dyDescent="0.25">
      <c r="B19" s="226" t="str">
        <f>IFERROR(VLOOKUP(amostrasTab[[#This Row],[*NUMERO DE CAMPO]],campoTab[],MATCH("*Latitude",campoTab[#Headers],0),0),"")</f>
        <v/>
      </c>
      <c r="C19" s="226" t="str">
        <f>IFERROR(VLOOKUP(amostrasTab[[#This Row],[*NUMERO DE CAMPO]],campoTab[],MATCH("*Longitude",campoTab[#Headers],0),0),"")</f>
        <v/>
      </c>
      <c r="D19" s="229"/>
      <c r="F1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IFERROR(IF(amostrasTab[[#This Row],[*NUMERO DE CAMPO]]="","",HYPERLINK("#'Planilha de Campo'!A"&amp;MATCH(amostrasTab[[#This Row],[*NUMERO DE CAMPO]],campoTab[Numero de campo],0)+1,"Afloramento")),"")</f>
        <v/>
      </c>
      <c r="U19" s="227" t="str">
        <f t="array" ref="U19">IFERROR(IF(amostrasTab[[#This Row],[*NUMERO DE CAMPO]]="","",HYPERLINK("#'Litologia'!A"&amp;MATCH(1,(amostrasTab[[#This Row],[*NUMERO DE CAMPO]]=LitoTab[*NUMERO DE CAMPO])*(amostrasTab[[#This Row],[*LITOTIPO]]=LitoTab[*Litologia]),0)+1,"Litologia")),"")</f>
        <v/>
      </c>
      <c r="V19" s="227" t="str">
        <f t="array" ref="V19">IFERROR(IF(amostrasTab[[#This Row],[*NUMERO DE CAMPO]]="","",HYPERLINK("#'Estrutural'!A"&amp;MATCH(1,(amostrasTab[[#This Row],[*NUMERO DE CAMPO]]=estrutTab[*NUMERO DE CAMPO])*(amostrasTab[[#This Row],[*LITOTIPO]]=estrutTab[*Litologia]),0)+1,"Estrutural")),"")</f>
        <v/>
      </c>
      <c r="W19" s="227" t="str">
        <f t="array" ref="W19">IFERROR(IF(amostrasTab[[#This Row],[*NUMERO DE CAMPO]]="","",HYPERLINK("#'Econômica'!A"&amp;MATCH(amostrasTab[[#This Row],[*NUMERO DE CAMPO]],ecoTab[*NUMERO DE CAMPO],0)+1,"Econômica")),"")</f>
        <v/>
      </c>
      <c r="X19" s="227" t="str">
        <f t="array" ref="X19">IFERROR(IF(amostrasTab[[#This Row],[*NUMERO DE CAMPO]]="","",HYPERLINK("#'Petrografia'!A"&amp;MATCH(amostrasTab[[#This Row],[NOME AMOSTRA]],petroTab[*Nome Amostra],0)+1,"Petrografia")),"")</f>
        <v/>
      </c>
      <c r="Y19" s="227" t="str">
        <f>IFERROR(IF(amostrasTab[[#This Row],[*NUMERO DE CAMPO]]="","",HYPERLINK("#'Litoquímica'!A"&amp;MATCH(amostrasTab[[#This Row],[NOME AMOSTRA]],Litoquímica!A:A,0)+1,"Litoquímica")),"")</f>
        <v/>
      </c>
      <c r="Z19" s="228" t="str">
        <f>IF(amostrasTab[[#This Row],[NOME AMOSTRA]]="","",IF(FileExist(HYPERLINK("Fotos\"&amp;amostrasTab[[#This Row],[NOME AMOSTRA]]&amp;".jpg")),HYPERLINK("Fotos\"&amp;amostrasTab[[#This Row],[NOME AMOSTRA]]&amp;".jpg"),""))</f>
        <v/>
      </c>
    </row>
    <row r="20" spans="2:26" ht="15" customHeight="1" x14ac:dyDescent="0.25">
      <c r="B20" s="226" t="str">
        <f>IFERROR(VLOOKUP(amostrasTab[[#This Row],[*NUMERO DE CAMPO]],campoTab[],MATCH("*Latitude",campoTab[#Headers],0),0),"")</f>
        <v/>
      </c>
      <c r="C20" s="226" t="str">
        <f>IFERROR(VLOOKUP(amostrasTab[[#This Row],[*NUMERO DE CAMPO]],campoTab[],MATCH("*Longitude",campoTab[#Headers],0),0),"")</f>
        <v/>
      </c>
      <c r="D20" s="229"/>
      <c r="F2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IFERROR(IF(amostrasTab[[#This Row],[*NUMERO DE CAMPO]]="","",HYPERLINK("#'Planilha de Campo'!A"&amp;MATCH(amostrasTab[[#This Row],[*NUMERO DE CAMPO]],campoTab[Numero de campo],0)+1,"Afloramento")),"")</f>
        <v/>
      </c>
      <c r="U20" s="227" t="str">
        <f t="array" ref="U20">IFERROR(IF(amostrasTab[[#This Row],[*NUMERO DE CAMPO]]="","",HYPERLINK("#'Litologia'!A"&amp;MATCH(1,(amostrasTab[[#This Row],[*NUMERO DE CAMPO]]=LitoTab[*NUMERO DE CAMPO])*(amostrasTab[[#This Row],[*LITOTIPO]]=LitoTab[*Litologia]),0)+1,"Litologia")),"")</f>
        <v/>
      </c>
      <c r="V20" s="227" t="str">
        <f t="array" ref="V20">IFERROR(IF(amostrasTab[[#This Row],[*NUMERO DE CAMPO]]="","",HYPERLINK("#'Estrutural'!A"&amp;MATCH(1,(amostrasTab[[#This Row],[*NUMERO DE CAMPO]]=estrutTab[*NUMERO DE CAMPO])*(amostrasTab[[#This Row],[*LITOTIPO]]=estrutTab[*Litologia]),0)+1,"Estrutural")),"")</f>
        <v/>
      </c>
      <c r="W20" s="227" t="str">
        <f t="array" ref="W20">IFERROR(IF(amostrasTab[[#This Row],[*NUMERO DE CAMPO]]="","",HYPERLINK("#'Econômica'!A"&amp;MATCH(amostrasTab[[#This Row],[*NUMERO DE CAMPO]],ecoTab[*NUMERO DE CAMPO],0)+1,"Econômica")),"")</f>
        <v/>
      </c>
      <c r="X20" s="227" t="str">
        <f t="array" ref="X20">IFERROR(IF(amostrasTab[[#This Row],[*NUMERO DE CAMPO]]="","",HYPERLINK("#'Petrografia'!A"&amp;MATCH(amostrasTab[[#This Row],[NOME AMOSTRA]],petroTab[*Nome Amostra],0)+1,"Petrografia")),"")</f>
        <v/>
      </c>
      <c r="Y20" s="227" t="str">
        <f>IFERROR(IF(amostrasTab[[#This Row],[*NUMERO DE CAMPO]]="","",HYPERLINK("#'Litoquímica'!A"&amp;MATCH(amostrasTab[[#This Row],[NOME AMOSTRA]],Litoquímica!A:A,0)+1,"Litoquímica")),"")</f>
        <v/>
      </c>
      <c r="Z20" s="228" t="str">
        <f>IF(amostrasTab[[#This Row],[NOME AMOSTRA]]="","",IF(FileExist(HYPERLINK("Fotos\"&amp;amostrasTab[[#This Row],[NOME AMOSTRA]]&amp;".jpg")),HYPERLINK("Fotos\"&amp;amostrasTab[[#This Row],[NOME AMOSTRA]]&amp;".jpg"),""))</f>
        <v/>
      </c>
    </row>
    <row r="21" spans="2:26" ht="15" customHeight="1" x14ac:dyDescent="0.25">
      <c r="B21" s="226" t="str">
        <f>IFERROR(VLOOKUP(amostrasTab[[#This Row],[*NUMERO DE CAMPO]],campoTab[],MATCH("*Latitude",campoTab[#Headers],0),0),"")</f>
        <v/>
      </c>
      <c r="C21" s="226" t="str">
        <f>IFERROR(VLOOKUP(amostrasTab[[#This Row],[*NUMERO DE CAMPO]],campoTab[],MATCH("*Longitude",campoTab[#Headers],0),0),"")</f>
        <v/>
      </c>
      <c r="D21" s="229"/>
      <c r="F2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IFERROR(IF(amostrasTab[[#This Row],[*NUMERO DE CAMPO]]="","",HYPERLINK("#'Planilha de Campo'!A"&amp;MATCH(amostrasTab[[#This Row],[*NUMERO DE CAMPO]],campoTab[Numero de campo],0)+1,"Afloramento")),"")</f>
        <v/>
      </c>
      <c r="U21" s="227" t="str">
        <f t="array" ref="U21">IFERROR(IF(amostrasTab[[#This Row],[*NUMERO DE CAMPO]]="","",HYPERLINK("#'Litologia'!A"&amp;MATCH(1,(amostrasTab[[#This Row],[*NUMERO DE CAMPO]]=LitoTab[*NUMERO DE CAMPO])*(amostrasTab[[#This Row],[*LITOTIPO]]=LitoTab[*Litologia]),0)+1,"Litologia")),"")</f>
        <v/>
      </c>
      <c r="V21" s="227" t="str">
        <f t="array" ref="V21">IFERROR(IF(amostrasTab[[#This Row],[*NUMERO DE CAMPO]]="","",HYPERLINK("#'Estrutural'!A"&amp;MATCH(1,(amostrasTab[[#This Row],[*NUMERO DE CAMPO]]=estrutTab[*NUMERO DE CAMPO])*(amostrasTab[[#This Row],[*LITOTIPO]]=estrutTab[*Litologia]),0)+1,"Estrutural")),"")</f>
        <v/>
      </c>
      <c r="W21" s="227" t="str">
        <f t="array" ref="W21">IFERROR(IF(amostrasTab[[#This Row],[*NUMERO DE CAMPO]]="","",HYPERLINK("#'Econômica'!A"&amp;MATCH(amostrasTab[[#This Row],[*NUMERO DE CAMPO]],ecoTab[*NUMERO DE CAMPO],0)+1,"Econômica")),"")</f>
        <v/>
      </c>
      <c r="X21" s="227" t="str">
        <f t="array" ref="X21">IFERROR(IF(amostrasTab[[#This Row],[*NUMERO DE CAMPO]]="","",HYPERLINK("#'Petrografia'!A"&amp;MATCH(amostrasTab[[#This Row],[NOME AMOSTRA]],petroTab[*Nome Amostra],0)+1,"Petrografia")),"")</f>
        <v/>
      </c>
      <c r="Y21" s="227" t="str">
        <f>IFERROR(IF(amostrasTab[[#This Row],[*NUMERO DE CAMPO]]="","",HYPERLINK("#'Litoquímica'!A"&amp;MATCH(amostrasTab[[#This Row],[NOME AMOSTRA]],Litoquímica!A:A,0)+1,"Litoquímica")),"")</f>
        <v/>
      </c>
      <c r="Z21" s="228" t="str">
        <f>IF(amostrasTab[[#This Row],[NOME AMOSTRA]]="","",IF(FileExist(HYPERLINK("Fotos\"&amp;amostrasTab[[#This Row],[NOME AMOSTRA]]&amp;".jpg")),HYPERLINK("Fotos\"&amp;amostrasTab[[#This Row],[NOME AMOSTRA]]&amp;".jpg"),""))</f>
        <v/>
      </c>
    </row>
    <row r="22" spans="2:26" ht="15" customHeight="1" x14ac:dyDescent="0.25">
      <c r="B22" s="226" t="str">
        <f>IFERROR(VLOOKUP(amostrasTab[[#This Row],[*NUMERO DE CAMPO]],campoTab[],MATCH("*Latitude",campoTab[#Headers],0),0),"")</f>
        <v/>
      </c>
      <c r="C22" s="226" t="str">
        <f>IFERROR(VLOOKUP(amostrasTab[[#This Row],[*NUMERO DE CAMPO]],campoTab[],MATCH("*Longitude",campoTab[#Headers],0),0),"")</f>
        <v/>
      </c>
      <c r="D22" s="229"/>
      <c r="F2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IFERROR(IF(amostrasTab[[#This Row],[*NUMERO DE CAMPO]]="","",HYPERLINK("#'Planilha de Campo'!A"&amp;MATCH(amostrasTab[[#This Row],[*NUMERO DE CAMPO]],campoTab[Numero de campo],0)+1,"Afloramento")),"")</f>
        <v/>
      </c>
      <c r="U22" s="227" t="str">
        <f t="array" ref="U22">IFERROR(IF(amostrasTab[[#This Row],[*NUMERO DE CAMPO]]="","",HYPERLINK("#'Litologia'!A"&amp;MATCH(1,(amostrasTab[[#This Row],[*NUMERO DE CAMPO]]=LitoTab[*NUMERO DE CAMPO])*(amostrasTab[[#This Row],[*LITOTIPO]]=LitoTab[*Litologia]),0)+1,"Litologia")),"")</f>
        <v/>
      </c>
      <c r="V22" s="227" t="str">
        <f t="array" ref="V22">IFERROR(IF(amostrasTab[[#This Row],[*NUMERO DE CAMPO]]="","",HYPERLINK("#'Estrutural'!A"&amp;MATCH(1,(amostrasTab[[#This Row],[*NUMERO DE CAMPO]]=estrutTab[*NUMERO DE CAMPO])*(amostrasTab[[#This Row],[*LITOTIPO]]=estrutTab[*Litologia]),0)+1,"Estrutural")),"")</f>
        <v/>
      </c>
      <c r="W22" s="227" t="str">
        <f t="array" ref="W22">IFERROR(IF(amostrasTab[[#This Row],[*NUMERO DE CAMPO]]="","",HYPERLINK("#'Econômica'!A"&amp;MATCH(amostrasTab[[#This Row],[*NUMERO DE CAMPO]],ecoTab[*NUMERO DE CAMPO],0)+1,"Econômica")),"")</f>
        <v/>
      </c>
      <c r="X22" s="227" t="str">
        <f t="array" ref="X22">IFERROR(IF(amostrasTab[[#This Row],[*NUMERO DE CAMPO]]="","",HYPERLINK("#'Petrografia'!A"&amp;MATCH(amostrasTab[[#This Row],[NOME AMOSTRA]],petroTab[*Nome Amostra],0)+1,"Petrografia")),"")</f>
        <v/>
      </c>
      <c r="Y22" s="227" t="str">
        <f>IFERROR(IF(amostrasTab[[#This Row],[*NUMERO DE CAMPO]]="","",HYPERLINK("#'Litoquímica'!A"&amp;MATCH(amostrasTab[[#This Row],[NOME AMOSTRA]],Litoquímica!A:A,0)+1,"Litoquímica")),"")</f>
        <v/>
      </c>
      <c r="Z22" s="228" t="str">
        <f>IF(amostrasTab[[#This Row],[NOME AMOSTRA]]="","",IF(FileExist(HYPERLINK("Fotos\"&amp;amostrasTab[[#This Row],[NOME AMOSTRA]]&amp;".jpg")),HYPERLINK("Fotos\"&amp;amostrasTab[[#This Row],[NOME AMOSTRA]]&amp;".jpg"),""))</f>
        <v/>
      </c>
    </row>
    <row r="23" spans="2:26" ht="15" customHeight="1" x14ac:dyDescent="0.25">
      <c r="B23" s="226" t="str">
        <f>IFERROR(VLOOKUP(amostrasTab[[#This Row],[*NUMERO DE CAMPO]],campoTab[],MATCH("*Latitude",campoTab[#Headers],0),0),"")</f>
        <v/>
      </c>
      <c r="C23" s="226" t="str">
        <f>IFERROR(VLOOKUP(amostrasTab[[#This Row],[*NUMERO DE CAMPO]],campoTab[],MATCH("*Longitude",campoTab[#Headers],0),0),"")</f>
        <v/>
      </c>
      <c r="D23" s="229"/>
      <c r="F2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IFERROR(IF(amostrasTab[[#This Row],[*NUMERO DE CAMPO]]="","",HYPERLINK("#'Planilha de Campo'!A"&amp;MATCH(amostrasTab[[#This Row],[*NUMERO DE CAMPO]],campoTab[Numero de campo],0)+1,"Afloramento")),"")</f>
        <v/>
      </c>
      <c r="U23" s="227" t="str">
        <f t="array" ref="U23">IFERROR(IF(amostrasTab[[#This Row],[*NUMERO DE CAMPO]]="","",HYPERLINK("#'Litologia'!A"&amp;MATCH(1,(amostrasTab[[#This Row],[*NUMERO DE CAMPO]]=LitoTab[*NUMERO DE CAMPO])*(amostrasTab[[#This Row],[*LITOTIPO]]=LitoTab[*Litologia]),0)+1,"Litologia")),"")</f>
        <v/>
      </c>
      <c r="V23" s="227" t="str">
        <f t="array" ref="V23">IFERROR(IF(amostrasTab[[#This Row],[*NUMERO DE CAMPO]]="","",HYPERLINK("#'Estrutural'!A"&amp;MATCH(1,(amostrasTab[[#This Row],[*NUMERO DE CAMPO]]=estrutTab[*NUMERO DE CAMPO])*(amostrasTab[[#This Row],[*LITOTIPO]]=estrutTab[*Litologia]),0)+1,"Estrutural")),"")</f>
        <v/>
      </c>
      <c r="W23" s="227" t="str">
        <f t="array" ref="W23">IFERROR(IF(amostrasTab[[#This Row],[*NUMERO DE CAMPO]]="","",HYPERLINK("#'Econômica'!A"&amp;MATCH(amostrasTab[[#This Row],[*NUMERO DE CAMPO]],ecoTab[*NUMERO DE CAMPO],0)+1,"Econômica")),"")</f>
        <v/>
      </c>
      <c r="X23" s="227" t="str">
        <f t="array" ref="X23">IFERROR(IF(amostrasTab[[#This Row],[*NUMERO DE CAMPO]]="","",HYPERLINK("#'Petrografia'!A"&amp;MATCH(amostrasTab[[#This Row],[NOME AMOSTRA]],petroTab[*Nome Amostra],0)+1,"Petrografia")),"")</f>
        <v/>
      </c>
      <c r="Y23" s="227" t="str">
        <f>IFERROR(IF(amostrasTab[[#This Row],[*NUMERO DE CAMPO]]="","",HYPERLINK("#'Litoquímica'!A"&amp;MATCH(amostrasTab[[#This Row],[NOME AMOSTRA]],Litoquímica!A:A,0)+1,"Litoquímica")),"")</f>
        <v/>
      </c>
      <c r="Z23" s="228" t="str">
        <f>IF(amostrasTab[[#This Row],[NOME AMOSTRA]]="","",IF(FileExist(HYPERLINK("Fotos\"&amp;amostrasTab[[#This Row],[NOME AMOSTRA]]&amp;".jpg")),HYPERLINK("Fotos\"&amp;amostrasTab[[#This Row],[NOME AMOSTRA]]&amp;".jpg"),""))</f>
        <v/>
      </c>
    </row>
    <row r="24" spans="2:26" ht="15" customHeight="1" x14ac:dyDescent="0.25">
      <c r="B24" s="226" t="str">
        <f>IFERROR(VLOOKUP(amostrasTab[[#This Row],[*NUMERO DE CAMPO]],campoTab[],MATCH("*Latitude",campoTab[#Headers],0),0),"")</f>
        <v/>
      </c>
      <c r="C24" s="226" t="str">
        <f>IFERROR(VLOOKUP(amostrasTab[[#This Row],[*NUMERO DE CAMPO]],campoTab[],MATCH("*Longitude",campoTab[#Headers],0),0),"")</f>
        <v/>
      </c>
      <c r="D24" s="229"/>
      <c r="F2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IFERROR(IF(amostrasTab[[#This Row],[*NUMERO DE CAMPO]]="","",HYPERLINK("#'Planilha de Campo'!A"&amp;MATCH(amostrasTab[[#This Row],[*NUMERO DE CAMPO]],campoTab[Numero de campo],0)+1,"Afloramento")),"")</f>
        <v/>
      </c>
      <c r="U24" s="227" t="str">
        <f t="array" ref="U24">IFERROR(IF(amostrasTab[[#This Row],[*NUMERO DE CAMPO]]="","",HYPERLINK("#'Litologia'!A"&amp;MATCH(1,(amostrasTab[[#This Row],[*NUMERO DE CAMPO]]=LitoTab[*NUMERO DE CAMPO])*(amostrasTab[[#This Row],[*LITOTIPO]]=LitoTab[*Litologia]),0)+1,"Litologia")),"")</f>
        <v/>
      </c>
      <c r="V24" s="227" t="str">
        <f t="array" ref="V24">IFERROR(IF(amostrasTab[[#This Row],[*NUMERO DE CAMPO]]="","",HYPERLINK("#'Estrutural'!A"&amp;MATCH(1,(amostrasTab[[#This Row],[*NUMERO DE CAMPO]]=estrutTab[*NUMERO DE CAMPO])*(amostrasTab[[#This Row],[*LITOTIPO]]=estrutTab[*Litologia]),0)+1,"Estrutural")),"")</f>
        <v/>
      </c>
      <c r="W24" s="227" t="str">
        <f t="array" ref="W24">IFERROR(IF(amostrasTab[[#This Row],[*NUMERO DE CAMPO]]="","",HYPERLINK("#'Econômica'!A"&amp;MATCH(amostrasTab[[#This Row],[*NUMERO DE CAMPO]],ecoTab[*NUMERO DE CAMPO],0)+1,"Econômica")),"")</f>
        <v/>
      </c>
      <c r="X24" s="227" t="str">
        <f t="array" ref="X24">IFERROR(IF(amostrasTab[[#This Row],[*NUMERO DE CAMPO]]="","",HYPERLINK("#'Petrografia'!A"&amp;MATCH(amostrasTab[[#This Row],[NOME AMOSTRA]],petroTab[*Nome Amostra],0)+1,"Petrografia")),"")</f>
        <v/>
      </c>
      <c r="Y24" s="227" t="str">
        <f>IFERROR(IF(amostrasTab[[#This Row],[*NUMERO DE CAMPO]]="","",HYPERLINK("#'Litoquímica'!A"&amp;MATCH(amostrasTab[[#This Row],[NOME AMOSTRA]],Litoquímica!A:A,0)+1,"Litoquímica")),"")</f>
        <v/>
      </c>
      <c r="Z24" s="228" t="str">
        <f>IF(amostrasTab[[#This Row],[NOME AMOSTRA]]="","",IF(FileExist(HYPERLINK("Fotos\"&amp;amostrasTab[[#This Row],[NOME AMOSTRA]]&amp;".jpg")),HYPERLINK("Fotos\"&amp;amostrasTab[[#This Row],[NOME AMOSTRA]]&amp;".jpg"),""))</f>
        <v/>
      </c>
    </row>
    <row r="25" spans="2:26" ht="15" customHeight="1" x14ac:dyDescent="0.25">
      <c r="B25" s="226" t="str">
        <f>IFERROR(VLOOKUP(amostrasTab[[#This Row],[*NUMERO DE CAMPO]],campoTab[],MATCH("*Latitude",campoTab[#Headers],0),0),"")</f>
        <v/>
      </c>
      <c r="C25" s="226" t="str">
        <f>IFERROR(VLOOKUP(amostrasTab[[#This Row],[*NUMERO DE CAMPO]],campoTab[],MATCH("*Longitude",campoTab[#Headers],0),0),"")</f>
        <v/>
      </c>
      <c r="D25" s="229"/>
      <c r="F2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IFERROR(IF(amostrasTab[[#This Row],[*NUMERO DE CAMPO]]="","",HYPERLINK("#'Planilha de Campo'!A"&amp;MATCH(amostrasTab[[#This Row],[*NUMERO DE CAMPO]],campoTab[Numero de campo],0)+1,"Afloramento")),"")</f>
        <v/>
      </c>
      <c r="U25" s="227" t="str">
        <f t="array" ref="U25">IFERROR(IF(amostrasTab[[#This Row],[*NUMERO DE CAMPO]]="","",HYPERLINK("#'Litologia'!A"&amp;MATCH(1,(amostrasTab[[#This Row],[*NUMERO DE CAMPO]]=LitoTab[*NUMERO DE CAMPO])*(amostrasTab[[#This Row],[*LITOTIPO]]=LitoTab[*Litologia]),0)+1,"Litologia")),"")</f>
        <v/>
      </c>
      <c r="V25" s="227" t="str">
        <f t="array" ref="V25">IFERROR(IF(amostrasTab[[#This Row],[*NUMERO DE CAMPO]]="","",HYPERLINK("#'Estrutural'!A"&amp;MATCH(1,(amostrasTab[[#This Row],[*NUMERO DE CAMPO]]=estrutTab[*NUMERO DE CAMPO])*(amostrasTab[[#This Row],[*LITOTIPO]]=estrutTab[*Litologia]),0)+1,"Estrutural")),"")</f>
        <v/>
      </c>
      <c r="W25" s="227" t="str">
        <f t="array" ref="W25">IFERROR(IF(amostrasTab[[#This Row],[*NUMERO DE CAMPO]]="","",HYPERLINK("#'Econômica'!A"&amp;MATCH(amostrasTab[[#This Row],[*NUMERO DE CAMPO]],ecoTab[*NUMERO DE CAMPO],0)+1,"Econômica")),"")</f>
        <v/>
      </c>
      <c r="X25" s="227" t="str">
        <f t="array" ref="X25">IFERROR(IF(amostrasTab[[#This Row],[*NUMERO DE CAMPO]]="","",HYPERLINK("#'Petrografia'!A"&amp;MATCH(amostrasTab[[#This Row],[NOME AMOSTRA]],petroTab[*Nome Amostra],0)+1,"Petrografia")),"")</f>
        <v/>
      </c>
      <c r="Y25" s="227" t="str">
        <f>IFERROR(IF(amostrasTab[[#This Row],[*NUMERO DE CAMPO]]="","",HYPERLINK("#'Litoquímica'!A"&amp;MATCH(amostrasTab[[#This Row],[NOME AMOSTRA]],Litoquímica!A:A,0)+1,"Litoquímica")),"")</f>
        <v/>
      </c>
      <c r="Z25" s="228" t="str">
        <f>IF(amostrasTab[[#This Row],[NOME AMOSTRA]]="","",IF(FileExist(HYPERLINK("Fotos\"&amp;amostrasTab[[#This Row],[NOME AMOSTRA]]&amp;".jpg")),HYPERLINK("Fotos\"&amp;amostrasTab[[#This Row],[NOME AMOSTRA]]&amp;".jpg"),""))</f>
        <v/>
      </c>
    </row>
    <row r="26" spans="2:26" ht="15" customHeight="1" x14ac:dyDescent="0.25">
      <c r="B26" s="226" t="str">
        <f>IFERROR(VLOOKUP(amostrasTab[[#This Row],[*NUMERO DE CAMPO]],campoTab[],MATCH("*Latitude",campoTab[#Headers],0),0),"")</f>
        <v/>
      </c>
      <c r="C26" s="226" t="str">
        <f>IFERROR(VLOOKUP(amostrasTab[[#This Row],[*NUMERO DE CAMPO]],campoTab[],MATCH("*Longitude",campoTab[#Headers],0),0),"")</f>
        <v/>
      </c>
      <c r="D26" s="229"/>
      <c r="F2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IFERROR(IF(amostrasTab[[#This Row],[*NUMERO DE CAMPO]]="","",HYPERLINK("#'Planilha de Campo'!A"&amp;MATCH(amostrasTab[[#This Row],[*NUMERO DE CAMPO]],campoTab[Numero de campo],0)+1,"Afloramento")),"")</f>
        <v/>
      </c>
      <c r="U26" s="227" t="str">
        <f t="array" ref="U26">IFERROR(IF(amostrasTab[[#This Row],[*NUMERO DE CAMPO]]="","",HYPERLINK("#'Litologia'!A"&amp;MATCH(1,(amostrasTab[[#This Row],[*NUMERO DE CAMPO]]=LitoTab[*NUMERO DE CAMPO])*(amostrasTab[[#This Row],[*LITOTIPO]]=LitoTab[*Litologia]),0)+1,"Litologia")),"")</f>
        <v/>
      </c>
      <c r="V26" s="227" t="str">
        <f t="array" ref="V26">IFERROR(IF(amostrasTab[[#This Row],[*NUMERO DE CAMPO]]="","",HYPERLINK("#'Estrutural'!A"&amp;MATCH(1,(amostrasTab[[#This Row],[*NUMERO DE CAMPO]]=estrutTab[*NUMERO DE CAMPO])*(amostrasTab[[#This Row],[*LITOTIPO]]=estrutTab[*Litologia]),0)+1,"Estrutural")),"")</f>
        <v/>
      </c>
      <c r="W26" s="227" t="str">
        <f t="array" ref="W26">IFERROR(IF(amostrasTab[[#This Row],[*NUMERO DE CAMPO]]="","",HYPERLINK("#'Econômica'!A"&amp;MATCH(amostrasTab[[#This Row],[*NUMERO DE CAMPO]],ecoTab[*NUMERO DE CAMPO],0)+1,"Econômica")),"")</f>
        <v/>
      </c>
      <c r="X26" s="227" t="str">
        <f t="array" ref="X26">IFERROR(IF(amostrasTab[[#This Row],[*NUMERO DE CAMPO]]="","",HYPERLINK("#'Petrografia'!A"&amp;MATCH(amostrasTab[[#This Row],[NOME AMOSTRA]],petroTab[*Nome Amostra],0)+1,"Petrografia")),"")</f>
        <v/>
      </c>
      <c r="Y26" s="227" t="str">
        <f>IFERROR(IF(amostrasTab[[#This Row],[*NUMERO DE CAMPO]]="","",HYPERLINK("#'Litoquímica'!A"&amp;MATCH(amostrasTab[[#This Row],[NOME AMOSTRA]],Litoquímica!A:A,0)+1,"Litoquímica")),"")</f>
        <v/>
      </c>
      <c r="Z26" s="228" t="str">
        <f>IF(amostrasTab[[#This Row],[NOME AMOSTRA]]="","",IF(FileExist(HYPERLINK("Fotos\"&amp;amostrasTab[[#This Row],[NOME AMOSTRA]]&amp;".jpg")),HYPERLINK("Fotos\"&amp;amostrasTab[[#This Row],[NOME AMOSTRA]]&amp;".jpg"),""))</f>
        <v/>
      </c>
    </row>
    <row r="27" spans="2:26" ht="15" customHeight="1" x14ac:dyDescent="0.25">
      <c r="B27" s="226" t="str">
        <f>IFERROR(VLOOKUP(amostrasTab[[#This Row],[*NUMERO DE CAMPO]],campoTab[],MATCH("*Latitude",campoTab[#Headers],0),0),"")</f>
        <v/>
      </c>
      <c r="C27" s="226" t="str">
        <f>IFERROR(VLOOKUP(amostrasTab[[#This Row],[*NUMERO DE CAMPO]],campoTab[],MATCH("*Longitude",campoTab[#Headers],0),0),"")</f>
        <v/>
      </c>
      <c r="D27" s="229"/>
      <c r="F2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IFERROR(IF(amostrasTab[[#This Row],[*NUMERO DE CAMPO]]="","",HYPERLINK("#'Planilha de Campo'!A"&amp;MATCH(amostrasTab[[#This Row],[*NUMERO DE CAMPO]],campoTab[Numero de campo],0)+1,"Afloramento")),"")</f>
        <v/>
      </c>
      <c r="U27" s="227" t="str">
        <f t="array" ref="U27">IFERROR(IF(amostrasTab[[#This Row],[*NUMERO DE CAMPO]]="","",HYPERLINK("#'Litologia'!A"&amp;MATCH(1,(amostrasTab[[#This Row],[*NUMERO DE CAMPO]]=LitoTab[*NUMERO DE CAMPO])*(amostrasTab[[#This Row],[*LITOTIPO]]=LitoTab[*Litologia]),0)+1,"Litologia")),"")</f>
        <v/>
      </c>
      <c r="V27" s="227" t="str">
        <f t="array" ref="V27">IFERROR(IF(amostrasTab[[#This Row],[*NUMERO DE CAMPO]]="","",HYPERLINK("#'Estrutural'!A"&amp;MATCH(1,(amostrasTab[[#This Row],[*NUMERO DE CAMPO]]=estrutTab[*NUMERO DE CAMPO])*(amostrasTab[[#This Row],[*LITOTIPO]]=estrutTab[*Litologia]),0)+1,"Estrutural")),"")</f>
        <v/>
      </c>
      <c r="W27" s="227" t="str">
        <f t="array" ref="W27">IFERROR(IF(amostrasTab[[#This Row],[*NUMERO DE CAMPO]]="","",HYPERLINK("#'Econômica'!A"&amp;MATCH(amostrasTab[[#This Row],[*NUMERO DE CAMPO]],ecoTab[*NUMERO DE CAMPO],0)+1,"Econômica")),"")</f>
        <v/>
      </c>
      <c r="X27" s="227" t="str">
        <f t="array" ref="X27">IFERROR(IF(amostrasTab[[#This Row],[*NUMERO DE CAMPO]]="","",HYPERLINK("#'Petrografia'!A"&amp;MATCH(amostrasTab[[#This Row],[NOME AMOSTRA]],petroTab[*Nome Amostra],0)+1,"Petrografia")),"")</f>
        <v/>
      </c>
      <c r="Y27" s="227" t="str">
        <f>IFERROR(IF(amostrasTab[[#This Row],[*NUMERO DE CAMPO]]="","",HYPERLINK("#'Litoquímica'!A"&amp;MATCH(amostrasTab[[#This Row],[NOME AMOSTRA]],Litoquímica!A:A,0)+1,"Litoquímica")),"")</f>
        <v/>
      </c>
      <c r="Z27" s="228" t="str">
        <f>IF(amostrasTab[[#This Row],[NOME AMOSTRA]]="","",IF(FileExist(HYPERLINK("Fotos\"&amp;amostrasTab[[#This Row],[NOME AMOSTRA]]&amp;".jpg")),HYPERLINK("Fotos\"&amp;amostrasTab[[#This Row],[NOME AMOSTRA]]&amp;".jpg"),""))</f>
        <v/>
      </c>
    </row>
    <row r="28" spans="2:26" ht="15" customHeight="1" x14ac:dyDescent="0.25">
      <c r="B28" s="226" t="str">
        <f>IFERROR(VLOOKUP(amostrasTab[[#This Row],[*NUMERO DE CAMPO]],campoTab[],MATCH("*Latitude",campoTab[#Headers],0),0),"")</f>
        <v/>
      </c>
      <c r="C28" s="226" t="str">
        <f>IFERROR(VLOOKUP(amostrasTab[[#This Row],[*NUMERO DE CAMPO]],campoTab[],MATCH("*Longitude",campoTab[#Headers],0),0),"")</f>
        <v/>
      </c>
      <c r="D28" s="229"/>
      <c r="F2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IFERROR(IF(amostrasTab[[#This Row],[*NUMERO DE CAMPO]]="","",HYPERLINK("#'Planilha de Campo'!A"&amp;MATCH(amostrasTab[[#This Row],[*NUMERO DE CAMPO]],campoTab[Numero de campo],0)+1,"Afloramento")),"")</f>
        <v/>
      </c>
      <c r="U28" s="227" t="str">
        <f t="array" ref="U28">IFERROR(IF(amostrasTab[[#This Row],[*NUMERO DE CAMPO]]="","",HYPERLINK("#'Litologia'!A"&amp;MATCH(1,(amostrasTab[[#This Row],[*NUMERO DE CAMPO]]=LitoTab[*NUMERO DE CAMPO])*(amostrasTab[[#This Row],[*LITOTIPO]]=LitoTab[*Litologia]),0)+1,"Litologia")),"")</f>
        <v/>
      </c>
      <c r="V28" s="227" t="str">
        <f t="array" ref="V28">IFERROR(IF(amostrasTab[[#This Row],[*NUMERO DE CAMPO]]="","",HYPERLINK("#'Estrutural'!A"&amp;MATCH(1,(amostrasTab[[#This Row],[*NUMERO DE CAMPO]]=estrutTab[*NUMERO DE CAMPO])*(amostrasTab[[#This Row],[*LITOTIPO]]=estrutTab[*Litologia]),0)+1,"Estrutural")),"")</f>
        <v/>
      </c>
      <c r="W28" s="227" t="str">
        <f t="array" ref="W28">IFERROR(IF(amostrasTab[[#This Row],[*NUMERO DE CAMPO]]="","",HYPERLINK("#'Econômica'!A"&amp;MATCH(amostrasTab[[#This Row],[*NUMERO DE CAMPO]],ecoTab[*NUMERO DE CAMPO],0)+1,"Econômica")),"")</f>
        <v/>
      </c>
      <c r="X28" s="227" t="str">
        <f t="array" ref="X28">IFERROR(IF(amostrasTab[[#This Row],[*NUMERO DE CAMPO]]="","",HYPERLINK("#'Petrografia'!A"&amp;MATCH(amostrasTab[[#This Row],[NOME AMOSTRA]],petroTab[*Nome Amostra],0)+1,"Petrografia")),"")</f>
        <v/>
      </c>
      <c r="Y28" s="227" t="str">
        <f>IFERROR(IF(amostrasTab[[#This Row],[*NUMERO DE CAMPO]]="","",HYPERLINK("#'Litoquímica'!A"&amp;MATCH(amostrasTab[[#This Row],[NOME AMOSTRA]],Litoquímica!A:A,0)+1,"Litoquímica")),"")</f>
        <v/>
      </c>
      <c r="Z28" s="228" t="str">
        <f>IF(amostrasTab[[#This Row],[NOME AMOSTRA]]="","",IF(FileExist(HYPERLINK("Fotos\"&amp;amostrasTab[[#This Row],[NOME AMOSTRA]]&amp;".jpg")),HYPERLINK("Fotos\"&amp;amostrasTab[[#This Row],[NOME AMOSTRA]]&amp;".jpg"),""))</f>
        <v/>
      </c>
    </row>
    <row r="29" spans="2:26" ht="15" customHeight="1" x14ac:dyDescent="0.25">
      <c r="B29" s="226" t="str">
        <f>IFERROR(VLOOKUP(amostrasTab[[#This Row],[*NUMERO DE CAMPO]],campoTab[],MATCH("*Latitude",campoTab[#Headers],0),0),"")</f>
        <v/>
      </c>
      <c r="C29" s="226" t="str">
        <f>IFERROR(VLOOKUP(amostrasTab[[#This Row],[*NUMERO DE CAMPO]],campoTab[],MATCH("*Longitude",campoTab[#Headers],0),0),"")</f>
        <v/>
      </c>
      <c r="D29" s="229"/>
      <c r="F2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IFERROR(IF(amostrasTab[[#This Row],[*NUMERO DE CAMPO]]="","",HYPERLINK("#'Planilha de Campo'!A"&amp;MATCH(amostrasTab[[#This Row],[*NUMERO DE CAMPO]],campoTab[Numero de campo],0)+1,"Afloramento")),"")</f>
        <v/>
      </c>
      <c r="U29" s="227" t="str">
        <f t="array" ref="U29">IFERROR(IF(amostrasTab[[#This Row],[*NUMERO DE CAMPO]]="","",HYPERLINK("#'Litologia'!A"&amp;MATCH(1,(amostrasTab[[#This Row],[*NUMERO DE CAMPO]]=LitoTab[*NUMERO DE CAMPO])*(amostrasTab[[#This Row],[*LITOTIPO]]=LitoTab[*Litologia]),0)+1,"Litologia")),"")</f>
        <v/>
      </c>
      <c r="V29" s="227" t="str">
        <f t="array" ref="V29">IFERROR(IF(amostrasTab[[#This Row],[*NUMERO DE CAMPO]]="","",HYPERLINK("#'Estrutural'!A"&amp;MATCH(1,(amostrasTab[[#This Row],[*NUMERO DE CAMPO]]=estrutTab[*NUMERO DE CAMPO])*(amostrasTab[[#This Row],[*LITOTIPO]]=estrutTab[*Litologia]),0)+1,"Estrutural")),"")</f>
        <v/>
      </c>
      <c r="W29" s="227" t="str">
        <f t="array" ref="W29">IFERROR(IF(amostrasTab[[#This Row],[*NUMERO DE CAMPO]]="","",HYPERLINK("#'Econômica'!A"&amp;MATCH(amostrasTab[[#This Row],[*NUMERO DE CAMPO]],ecoTab[*NUMERO DE CAMPO],0)+1,"Econômica")),"")</f>
        <v/>
      </c>
      <c r="X29" s="227" t="str">
        <f t="array" ref="X29">IFERROR(IF(amostrasTab[[#This Row],[*NUMERO DE CAMPO]]="","",HYPERLINK("#'Petrografia'!A"&amp;MATCH(amostrasTab[[#This Row],[NOME AMOSTRA]],petroTab[*Nome Amostra],0)+1,"Petrografia")),"")</f>
        <v/>
      </c>
      <c r="Y29" s="227" t="str">
        <f>IFERROR(IF(amostrasTab[[#This Row],[*NUMERO DE CAMPO]]="","",HYPERLINK("#'Litoquímica'!A"&amp;MATCH(amostrasTab[[#This Row],[NOME AMOSTRA]],Litoquímica!A:A,0)+1,"Litoquímica")),"")</f>
        <v/>
      </c>
      <c r="Z29" s="228" t="str">
        <f>IF(amostrasTab[[#This Row],[NOME AMOSTRA]]="","",IF(FileExist(HYPERLINK("Fotos\"&amp;amostrasTab[[#This Row],[NOME AMOSTRA]]&amp;".jpg")),HYPERLINK("Fotos\"&amp;amostrasTab[[#This Row],[NOME AMOSTRA]]&amp;".jpg"),""))</f>
        <v/>
      </c>
    </row>
    <row r="30" spans="2:26" ht="15" customHeight="1" x14ac:dyDescent="0.25">
      <c r="B30" s="226" t="str">
        <f>IFERROR(VLOOKUP(amostrasTab[[#This Row],[*NUMERO DE CAMPO]],campoTab[],MATCH("*Latitude",campoTab[#Headers],0),0),"")</f>
        <v/>
      </c>
      <c r="C30" s="226" t="str">
        <f>IFERROR(VLOOKUP(amostrasTab[[#This Row],[*NUMERO DE CAMPO]],campoTab[],MATCH("*Longitude",campoTab[#Headers],0),0),"")</f>
        <v/>
      </c>
      <c r="D30" s="229"/>
      <c r="F3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IFERROR(IF(amostrasTab[[#This Row],[*NUMERO DE CAMPO]]="","",HYPERLINK("#'Planilha de Campo'!A"&amp;MATCH(amostrasTab[[#This Row],[*NUMERO DE CAMPO]],campoTab[Numero de campo],0)+1,"Afloramento")),"")</f>
        <v/>
      </c>
      <c r="U30" s="227" t="str">
        <f t="array" ref="U30">IFERROR(IF(amostrasTab[[#This Row],[*NUMERO DE CAMPO]]="","",HYPERLINK("#'Litologia'!A"&amp;MATCH(1,(amostrasTab[[#This Row],[*NUMERO DE CAMPO]]=LitoTab[*NUMERO DE CAMPO])*(amostrasTab[[#This Row],[*LITOTIPO]]=LitoTab[*Litologia]),0)+1,"Litologia")),"")</f>
        <v/>
      </c>
      <c r="V30" s="227" t="str">
        <f t="array" ref="V30">IFERROR(IF(amostrasTab[[#This Row],[*NUMERO DE CAMPO]]="","",HYPERLINK("#'Estrutural'!A"&amp;MATCH(1,(amostrasTab[[#This Row],[*NUMERO DE CAMPO]]=estrutTab[*NUMERO DE CAMPO])*(amostrasTab[[#This Row],[*LITOTIPO]]=estrutTab[*Litologia]),0)+1,"Estrutural")),"")</f>
        <v/>
      </c>
      <c r="W30" s="227" t="str">
        <f t="array" ref="W30">IFERROR(IF(amostrasTab[[#This Row],[*NUMERO DE CAMPO]]="","",HYPERLINK("#'Econômica'!A"&amp;MATCH(amostrasTab[[#This Row],[*NUMERO DE CAMPO]],ecoTab[*NUMERO DE CAMPO],0)+1,"Econômica")),"")</f>
        <v/>
      </c>
      <c r="X30" s="227" t="str">
        <f t="array" ref="X30">IFERROR(IF(amostrasTab[[#This Row],[*NUMERO DE CAMPO]]="","",HYPERLINK("#'Petrografia'!A"&amp;MATCH(amostrasTab[[#This Row],[NOME AMOSTRA]],petroTab[*Nome Amostra],0)+1,"Petrografia")),"")</f>
        <v/>
      </c>
      <c r="Y30" s="227" t="str">
        <f>IFERROR(IF(amostrasTab[[#This Row],[*NUMERO DE CAMPO]]="","",HYPERLINK("#'Litoquímica'!A"&amp;MATCH(amostrasTab[[#This Row],[NOME AMOSTRA]],Litoquímica!A:A,0)+1,"Litoquímica")),"")</f>
        <v/>
      </c>
      <c r="Z30" s="228" t="str">
        <f>IF(amostrasTab[[#This Row],[NOME AMOSTRA]]="","",IF(FileExist(HYPERLINK("Fotos\"&amp;amostrasTab[[#This Row],[NOME AMOSTRA]]&amp;".jpg")),HYPERLINK("Fotos\"&amp;amostrasTab[[#This Row],[NOME AMOSTRA]]&amp;".jpg"),""))</f>
        <v/>
      </c>
    </row>
    <row r="31" spans="2:26" ht="15" customHeight="1" x14ac:dyDescent="0.25">
      <c r="B31" s="226" t="str">
        <f>IFERROR(VLOOKUP(amostrasTab[[#This Row],[*NUMERO DE CAMPO]],campoTab[],MATCH("*Latitude",campoTab[#Headers],0),0),"")</f>
        <v/>
      </c>
      <c r="C31" s="226" t="str">
        <f>IFERROR(VLOOKUP(amostrasTab[[#This Row],[*NUMERO DE CAMPO]],campoTab[],MATCH("*Longitude",campoTab[#Headers],0),0),"")</f>
        <v/>
      </c>
      <c r="D31" s="229"/>
      <c r="F3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IFERROR(IF(amostrasTab[[#This Row],[*NUMERO DE CAMPO]]="","",HYPERLINK("#'Planilha de Campo'!A"&amp;MATCH(amostrasTab[[#This Row],[*NUMERO DE CAMPO]],campoTab[Numero de campo],0)+1,"Afloramento")),"")</f>
        <v/>
      </c>
      <c r="U31" s="227" t="str">
        <f t="array" ref="U31">IFERROR(IF(amostrasTab[[#This Row],[*NUMERO DE CAMPO]]="","",HYPERLINK("#'Litologia'!A"&amp;MATCH(1,(amostrasTab[[#This Row],[*NUMERO DE CAMPO]]=LitoTab[*NUMERO DE CAMPO])*(amostrasTab[[#This Row],[*LITOTIPO]]=LitoTab[*Litologia]),0)+1,"Litologia")),"")</f>
        <v/>
      </c>
      <c r="V31" s="227" t="str">
        <f t="array" ref="V31">IFERROR(IF(amostrasTab[[#This Row],[*NUMERO DE CAMPO]]="","",HYPERLINK("#'Estrutural'!A"&amp;MATCH(1,(amostrasTab[[#This Row],[*NUMERO DE CAMPO]]=estrutTab[*NUMERO DE CAMPO])*(amostrasTab[[#This Row],[*LITOTIPO]]=estrutTab[*Litologia]),0)+1,"Estrutural")),"")</f>
        <v/>
      </c>
      <c r="W31" s="227" t="str">
        <f t="array" ref="W31">IFERROR(IF(amostrasTab[[#This Row],[*NUMERO DE CAMPO]]="","",HYPERLINK("#'Econômica'!A"&amp;MATCH(amostrasTab[[#This Row],[*NUMERO DE CAMPO]],ecoTab[*NUMERO DE CAMPO],0)+1,"Econômica")),"")</f>
        <v/>
      </c>
      <c r="X31" s="227" t="str">
        <f t="array" ref="X31">IFERROR(IF(amostrasTab[[#This Row],[*NUMERO DE CAMPO]]="","",HYPERLINK("#'Petrografia'!A"&amp;MATCH(amostrasTab[[#This Row],[NOME AMOSTRA]],petroTab[*Nome Amostra],0)+1,"Petrografia")),"")</f>
        <v/>
      </c>
      <c r="Y31" s="227" t="str">
        <f>IFERROR(IF(amostrasTab[[#This Row],[*NUMERO DE CAMPO]]="","",HYPERLINK("#'Litoquímica'!A"&amp;MATCH(amostrasTab[[#This Row],[NOME AMOSTRA]],Litoquímica!A:A,0)+1,"Litoquímica")),"")</f>
        <v/>
      </c>
      <c r="Z31" s="228" t="str">
        <f>IF(amostrasTab[[#This Row],[NOME AMOSTRA]]="","",IF(FileExist(HYPERLINK("Fotos\"&amp;amostrasTab[[#This Row],[NOME AMOSTRA]]&amp;".jpg")),HYPERLINK("Fotos\"&amp;amostrasTab[[#This Row],[NOME AMOSTRA]]&amp;".jpg"),""))</f>
        <v/>
      </c>
    </row>
    <row r="32" spans="2:26" ht="15" customHeight="1" x14ac:dyDescent="0.25">
      <c r="B32" s="226" t="str">
        <f>IFERROR(VLOOKUP(amostrasTab[[#This Row],[*NUMERO DE CAMPO]],campoTab[],MATCH("*Latitude",campoTab[#Headers],0),0),"")</f>
        <v/>
      </c>
      <c r="C32" s="226" t="str">
        <f>IFERROR(VLOOKUP(amostrasTab[[#This Row],[*NUMERO DE CAMPO]],campoTab[],MATCH("*Longitude",campoTab[#Headers],0),0),"")</f>
        <v/>
      </c>
      <c r="D32" s="229"/>
      <c r="F3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IFERROR(IF(amostrasTab[[#This Row],[*NUMERO DE CAMPO]]="","",HYPERLINK("#'Planilha de Campo'!A"&amp;MATCH(amostrasTab[[#This Row],[*NUMERO DE CAMPO]],campoTab[Numero de campo],0)+1,"Afloramento")),"")</f>
        <v/>
      </c>
      <c r="U32" s="227" t="str">
        <f t="array" ref="U32">IFERROR(IF(amostrasTab[[#This Row],[*NUMERO DE CAMPO]]="","",HYPERLINK("#'Litologia'!A"&amp;MATCH(1,(amostrasTab[[#This Row],[*NUMERO DE CAMPO]]=LitoTab[*NUMERO DE CAMPO])*(amostrasTab[[#This Row],[*LITOTIPO]]=LitoTab[*Litologia]),0)+1,"Litologia")),"")</f>
        <v/>
      </c>
      <c r="V32" s="227" t="str">
        <f t="array" ref="V32">IFERROR(IF(amostrasTab[[#This Row],[*NUMERO DE CAMPO]]="","",HYPERLINK("#'Estrutural'!A"&amp;MATCH(1,(amostrasTab[[#This Row],[*NUMERO DE CAMPO]]=estrutTab[*NUMERO DE CAMPO])*(amostrasTab[[#This Row],[*LITOTIPO]]=estrutTab[*Litologia]),0)+1,"Estrutural")),"")</f>
        <v/>
      </c>
      <c r="W32" s="227" t="str">
        <f t="array" ref="W32">IFERROR(IF(amostrasTab[[#This Row],[*NUMERO DE CAMPO]]="","",HYPERLINK("#'Econômica'!A"&amp;MATCH(amostrasTab[[#This Row],[*NUMERO DE CAMPO]],ecoTab[*NUMERO DE CAMPO],0)+1,"Econômica")),"")</f>
        <v/>
      </c>
      <c r="X32" s="227" t="str">
        <f t="array" ref="X32">IFERROR(IF(amostrasTab[[#This Row],[*NUMERO DE CAMPO]]="","",HYPERLINK("#'Petrografia'!A"&amp;MATCH(amostrasTab[[#This Row],[NOME AMOSTRA]],petroTab[*Nome Amostra],0)+1,"Petrografia")),"")</f>
        <v/>
      </c>
      <c r="Y32" s="227" t="str">
        <f>IFERROR(IF(amostrasTab[[#This Row],[*NUMERO DE CAMPO]]="","",HYPERLINK("#'Litoquímica'!A"&amp;MATCH(amostrasTab[[#This Row],[NOME AMOSTRA]],Litoquímica!A:A,0)+1,"Litoquímica")),"")</f>
        <v/>
      </c>
      <c r="Z32" s="228" t="str">
        <f>IF(amostrasTab[[#This Row],[NOME AMOSTRA]]="","",IF(FileExist(HYPERLINK("Fotos\"&amp;amostrasTab[[#This Row],[NOME AMOSTRA]]&amp;".jpg")),HYPERLINK("Fotos\"&amp;amostrasTab[[#This Row],[NOME AMOSTRA]]&amp;".jpg"),""))</f>
        <v/>
      </c>
    </row>
    <row r="33" spans="2:26" ht="15" customHeight="1" x14ac:dyDescent="0.25">
      <c r="B33" s="226" t="str">
        <f>IFERROR(VLOOKUP(amostrasTab[[#This Row],[*NUMERO DE CAMPO]],campoTab[],MATCH("*Latitude",campoTab[#Headers],0),0),"")</f>
        <v/>
      </c>
      <c r="C33" s="226" t="str">
        <f>IFERROR(VLOOKUP(amostrasTab[[#This Row],[*NUMERO DE CAMPO]],campoTab[],MATCH("*Longitude",campoTab[#Headers],0),0),"")</f>
        <v/>
      </c>
      <c r="D33" s="229"/>
      <c r="F3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IFERROR(IF(amostrasTab[[#This Row],[*NUMERO DE CAMPO]]="","",HYPERLINK("#'Planilha de Campo'!A"&amp;MATCH(amostrasTab[[#This Row],[*NUMERO DE CAMPO]],campoTab[Numero de campo],0)+1,"Afloramento")),"")</f>
        <v/>
      </c>
      <c r="U33" s="227" t="str">
        <f t="array" ref="U33">IFERROR(IF(amostrasTab[[#This Row],[*NUMERO DE CAMPO]]="","",HYPERLINK("#'Litologia'!A"&amp;MATCH(1,(amostrasTab[[#This Row],[*NUMERO DE CAMPO]]=LitoTab[*NUMERO DE CAMPO])*(amostrasTab[[#This Row],[*LITOTIPO]]=LitoTab[*Litologia]),0)+1,"Litologia")),"")</f>
        <v/>
      </c>
      <c r="V33" s="227" t="str">
        <f t="array" ref="V33">IFERROR(IF(amostrasTab[[#This Row],[*NUMERO DE CAMPO]]="","",HYPERLINK("#'Estrutural'!A"&amp;MATCH(1,(amostrasTab[[#This Row],[*NUMERO DE CAMPO]]=estrutTab[*NUMERO DE CAMPO])*(amostrasTab[[#This Row],[*LITOTIPO]]=estrutTab[*Litologia]),0)+1,"Estrutural")),"")</f>
        <v/>
      </c>
      <c r="W33" s="227" t="str">
        <f t="array" ref="W33">IFERROR(IF(amostrasTab[[#This Row],[*NUMERO DE CAMPO]]="","",HYPERLINK("#'Econômica'!A"&amp;MATCH(amostrasTab[[#This Row],[*NUMERO DE CAMPO]],ecoTab[*NUMERO DE CAMPO],0)+1,"Econômica")),"")</f>
        <v/>
      </c>
      <c r="X33" s="227" t="str">
        <f t="array" ref="X33">IFERROR(IF(amostrasTab[[#This Row],[*NUMERO DE CAMPO]]="","",HYPERLINK("#'Petrografia'!A"&amp;MATCH(amostrasTab[[#This Row],[NOME AMOSTRA]],petroTab[*Nome Amostra],0)+1,"Petrografia")),"")</f>
        <v/>
      </c>
      <c r="Y33" s="227" t="str">
        <f>IFERROR(IF(amostrasTab[[#This Row],[*NUMERO DE CAMPO]]="","",HYPERLINK("#'Litoquímica'!A"&amp;MATCH(amostrasTab[[#This Row],[NOME AMOSTRA]],Litoquímica!A:A,0)+1,"Litoquímica")),"")</f>
        <v/>
      </c>
      <c r="Z33" s="228" t="str">
        <f>IF(amostrasTab[[#This Row],[NOME AMOSTRA]]="","",IF(FileExist(HYPERLINK("Fotos\"&amp;amostrasTab[[#This Row],[NOME AMOSTRA]]&amp;".jpg")),HYPERLINK("Fotos\"&amp;amostrasTab[[#This Row],[NOME AMOSTRA]]&amp;".jpg"),""))</f>
        <v/>
      </c>
    </row>
    <row r="34" spans="2:26" ht="15" customHeight="1" x14ac:dyDescent="0.25">
      <c r="B34" s="226" t="str">
        <f>IFERROR(VLOOKUP(amostrasTab[[#This Row],[*NUMERO DE CAMPO]],campoTab[],MATCH("*Latitude",campoTab[#Headers],0),0),"")</f>
        <v/>
      </c>
      <c r="C34" s="226" t="str">
        <f>IFERROR(VLOOKUP(amostrasTab[[#This Row],[*NUMERO DE CAMPO]],campoTab[],MATCH("*Longitude",campoTab[#Headers],0),0),"")</f>
        <v/>
      </c>
      <c r="D34" s="229"/>
      <c r="F3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IFERROR(IF(amostrasTab[[#This Row],[*NUMERO DE CAMPO]]="","",HYPERLINK("#'Planilha de Campo'!A"&amp;MATCH(amostrasTab[[#This Row],[*NUMERO DE CAMPO]],campoTab[Numero de campo],0)+1,"Afloramento")),"")</f>
        <v/>
      </c>
      <c r="U34" s="227" t="str">
        <f t="array" ref="U34">IFERROR(IF(amostrasTab[[#This Row],[*NUMERO DE CAMPO]]="","",HYPERLINK("#'Litologia'!A"&amp;MATCH(1,(amostrasTab[[#This Row],[*NUMERO DE CAMPO]]=LitoTab[*NUMERO DE CAMPO])*(amostrasTab[[#This Row],[*LITOTIPO]]=LitoTab[*Litologia]),0)+1,"Litologia")),"")</f>
        <v/>
      </c>
      <c r="V34" s="227" t="str">
        <f t="array" ref="V34">IFERROR(IF(amostrasTab[[#This Row],[*NUMERO DE CAMPO]]="","",HYPERLINK("#'Estrutural'!A"&amp;MATCH(1,(amostrasTab[[#This Row],[*NUMERO DE CAMPO]]=estrutTab[*NUMERO DE CAMPO])*(amostrasTab[[#This Row],[*LITOTIPO]]=estrutTab[*Litologia]),0)+1,"Estrutural")),"")</f>
        <v/>
      </c>
      <c r="W34" s="227" t="str">
        <f t="array" ref="W34">IFERROR(IF(amostrasTab[[#This Row],[*NUMERO DE CAMPO]]="","",HYPERLINK("#'Econômica'!A"&amp;MATCH(amostrasTab[[#This Row],[*NUMERO DE CAMPO]],ecoTab[*NUMERO DE CAMPO],0)+1,"Econômica")),"")</f>
        <v/>
      </c>
      <c r="X34" s="227" t="str">
        <f t="array" ref="X34">IFERROR(IF(amostrasTab[[#This Row],[*NUMERO DE CAMPO]]="","",HYPERLINK("#'Petrografia'!A"&amp;MATCH(amostrasTab[[#This Row],[NOME AMOSTRA]],petroTab[*Nome Amostra],0)+1,"Petrografia")),"")</f>
        <v/>
      </c>
      <c r="Y34" s="227" t="str">
        <f>IFERROR(IF(amostrasTab[[#This Row],[*NUMERO DE CAMPO]]="","",HYPERLINK("#'Litoquímica'!A"&amp;MATCH(amostrasTab[[#This Row],[NOME AMOSTRA]],Litoquímica!A:A,0)+1,"Litoquímica")),"")</f>
        <v/>
      </c>
      <c r="Z34" s="228" t="str">
        <f>IF(amostrasTab[[#This Row],[NOME AMOSTRA]]="","",IF(FileExist(HYPERLINK("Fotos\"&amp;amostrasTab[[#This Row],[NOME AMOSTRA]]&amp;".jpg")),HYPERLINK("Fotos\"&amp;amostrasTab[[#This Row],[NOME AMOSTRA]]&amp;".jpg"),""))</f>
        <v/>
      </c>
    </row>
    <row r="35" spans="2:26" ht="15" customHeight="1" x14ac:dyDescent="0.25">
      <c r="B35" s="226" t="str">
        <f>IFERROR(VLOOKUP(amostrasTab[[#This Row],[*NUMERO DE CAMPO]],campoTab[],MATCH("*Latitude",campoTab[#Headers],0),0),"")</f>
        <v/>
      </c>
      <c r="C35" s="226" t="str">
        <f>IFERROR(VLOOKUP(amostrasTab[[#This Row],[*NUMERO DE CAMPO]],campoTab[],MATCH("*Longitude",campoTab[#Headers],0),0),"")</f>
        <v/>
      </c>
      <c r="D35" s="229"/>
      <c r="F3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IFERROR(IF(amostrasTab[[#This Row],[*NUMERO DE CAMPO]]="","",HYPERLINK("#'Planilha de Campo'!A"&amp;MATCH(amostrasTab[[#This Row],[*NUMERO DE CAMPO]],campoTab[Numero de campo],0)+1,"Afloramento")),"")</f>
        <v/>
      </c>
      <c r="U35" s="227" t="str">
        <f t="array" ref="U35">IFERROR(IF(amostrasTab[[#This Row],[*NUMERO DE CAMPO]]="","",HYPERLINK("#'Litologia'!A"&amp;MATCH(1,(amostrasTab[[#This Row],[*NUMERO DE CAMPO]]=LitoTab[*NUMERO DE CAMPO])*(amostrasTab[[#This Row],[*LITOTIPO]]=LitoTab[*Litologia]),0)+1,"Litologia")),"")</f>
        <v/>
      </c>
      <c r="V35" s="227" t="str">
        <f t="array" ref="V35">IFERROR(IF(amostrasTab[[#This Row],[*NUMERO DE CAMPO]]="","",HYPERLINK("#'Estrutural'!A"&amp;MATCH(1,(amostrasTab[[#This Row],[*NUMERO DE CAMPO]]=estrutTab[*NUMERO DE CAMPO])*(amostrasTab[[#This Row],[*LITOTIPO]]=estrutTab[*Litologia]),0)+1,"Estrutural")),"")</f>
        <v/>
      </c>
      <c r="W35" s="227" t="str">
        <f t="array" ref="W35">IFERROR(IF(amostrasTab[[#This Row],[*NUMERO DE CAMPO]]="","",HYPERLINK("#'Econômica'!A"&amp;MATCH(amostrasTab[[#This Row],[*NUMERO DE CAMPO]],ecoTab[*NUMERO DE CAMPO],0)+1,"Econômica")),"")</f>
        <v/>
      </c>
      <c r="X35" s="227" t="str">
        <f t="array" ref="X35">IFERROR(IF(amostrasTab[[#This Row],[*NUMERO DE CAMPO]]="","",HYPERLINK("#'Petrografia'!A"&amp;MATCH(amostrasTab[[#This Row],[NOME AMOSTRA]],petroTab[*Nome Amostra],0)+1,"Petrografia")),"")</f>
        <v/>
      </c>
      <c r="Y35" s="227" t="str">
        <f>IFERROR(IF(amostrasTab[[#This Row],[*NUMERO DE CAMPO]]="","",HYPERLINK("#'Litoquímica'!A"&amp;MATCH(amostrasTab[[#This Row],[NOME AMOSTRA]],Litoquímica!A:A,0)+1,"Litoquímica")),"")</f>
        <v/>
      </c>
      <c r="Z35" s="228" t="str">
        <f>IF(amostrasTab[[#This Row],[NOME AMOSTRA]]="","",IF(FileExist(HYPERLINK("Fotos\"&amp;amostrasTab[[#This Row],[NOME AMOSTRA]]&amp;".jpg")),HYPERLINK("Fotos\"&amp;amostrasTab[[#This Row],[NOME AMOSTRA]]&amp;".jpg"),""))</f>
        <v/>
      </c>
    </row>
    <row r="36" spans="2:26" ht="15" customHeight="1" x14ac:dyDescent="0.25">
      <c r="B36" s="226" t="str">
        <f>IFERROR(VLOOKUP(amostrasTab[[#This Row],[*NUMERO DE CAMPO]],campoTab[],MATCH("*Latitude",campoTab[#Headers],0),0),"")</f>
        <v/>
      </c>
      <c r="C36" s="226" t="str">
        <f>IFERROR(VLOOKUP(amostrasTab[[#This Row],[*NUMERO DE CAMPO]],campoTab[],MATCH("*Longitude",campoTab[#Headers],0),0),"")</f>
        <v/>
      </c>
      <c r="D36" s="229"/>
      <c r="F3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IFERROR(IF(amostrasTab[[#This Row],[*NUMERO DE CAMPO]]="","",HYPERLINK("#'Planilha de Campo'!A"&amp;MATCH(amostrasTab[[#This Row],[*NUMERO DE CAMPO]],campoTab[Numero de campo],0)+1,"Afloramento")),"")</f>
        <v/>
      </c>
      <c r="U36" s="227" t="str">
        <f t="array" ref="U36">IFERROR(IF(amostrasTab[[#This Row],[*NUMERO DE CAMPO]]="","",HYPERLINK("#'Litologia'!A"&amp;MATCH(1,(amostrasTab[[#This Row],[*NUMERO DE CAMPO]]=LitoTab[*NUMERO DE CAMPO])*(amostrasTab[[#This Row],[*LITOTIPO]]=LitoTab[*Litologia]),0)+1,"Litologia")),"")</f>
        <v/>
      </c>
      <c r="V36" s="227" t="str">
        <f t="array" ref="V36">IFERROR(IF(amostrasTab[[#This Row],[*NUMERO DE CAMPO]]="","",HYPERLINK("#'Estrutural'!A"&amp;MATCH(1,(amostrasTab[[#This Row],[*NUMERO DE CAMPO]]=estrutTab[*NUMERO DE CAMPO])*(amostrasTab[[#This Row],[*LITOTIPO]]=estrutTab[*Litologia]),0)+1,"Estrutural")),"")</f>
        <v/>
      </c>
      <c r="W36" s="227" t="str">
        <f t="array" ref="W36">IFERROR(IF(amostrasTab[[#This Row],[*NUMERO DE CAMPO]]="","",HYPERLINK("#'Econômica'!A"&amp;MATCH(amostrasTab[[#This Row],[*NUMERO DE CAMPO]],ecoTab[*NUMERO DE CAMPO],0)+1,"Econômica")),"")</f>
        <v/>
      </c>
      <c r="X36" s="227" t="str">
        <f t="array" ref="X36">IFERROR(IF(amostrasTab[[#This Row],[*NUMERO DE CAMPO]]="","",HYPERLINK("#'Petrografia'!A"&amp;MATCH(amostrasTab[[#This Row],[NOME AMOSTRA]],petroTab[*Nome Amostra],0)+1,"Petrografia")),"")</f>
        <v/>
      </c>
      <c r="Y36" s="227" t="str">
        <f>IFERROR(IF(amostrasTab[[#This Row],[*NUMERO DE CAMPO]]="","",HYPERLINK("#'Litoquímica'!A"&amp;MATCH(amostrasTab[[#This Row],[NOME AMOSTRA]],Litoquímica!A:A,0)+1,"Litoquímica")),"")</f>
        <v/>
      </c>
      <c r="Z36" s="228" t="str">
        <f>IF(amostrasTab[[#This Row],[NOME AMOSTRA]]="","",IF(FileExist(HYPERLINK("Fotos\"&amp;amostrasTab[[#This Row],[NOME AMOSTRA]]&amp;".jpg")),HYPERLINK("Fotos\"&amp;amostrasTab[[#This Row],[NOME AMOSTRA]]&amp;".jpg"),""))</f>
        <v/>
      </c>
    </row>
    <row r="37" spans="2:26" ht="15" customHeight="1" x14ac:dyDescent="0.25">
      <c r="B37" s="226" t="str">
        <f>IFERROR(VLOOKUP(amostrasTab[[#This Row],[*NUMERO DE CAMPO]],campoTab[],MATCH("*Latitude",campoTab[#Headers],0),0),"")</f>
        <v/>
      </c>
      <c r="C37" s="226" t="str">
        <f>IFERROR(VLOOKUP(amostrasTab[[#This Row],[*NUMERO DE CAMPO]],campoTab[],MATCH("*Longitude",campoTab[#Headers],0),0),"")</f>
        <v/>
      </c>
      <c r="D37" s="229"/>
      <c r="F3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IFERROR(IF(amostrasTab[[#This Row],[*NUMERO DE CAMPO]]="","",HYPERLINK("#'Planilha de Campo'!A"&amp;MATCH(amostrasTab[[#This Row],[*NUMERO DE CAMPO]],campoTab[Numero de campo],0)+1,"Afloramento")),"")</f>
        <v/>
      </c>
      <c r="U37" s="227" t="str">
        <f t="array" ref="U37">IFERROR(IF(amostrasTab[[#This Row],[*NUMERO DE CAMPO]]="","",HYPERLINK("#'Litologia'!A"&amp;MATCH(1,(amostrasTab[[#This Row],[*NUMERO DE CAMPO]]=LitoTab[*NUMERO DE CAMPO])*(amostrasTab[[#This Row],[*LITOTIPO]]=LitoTab[*Litologia]),0)+1,"Litologia")),"")</f>
        <v/>
      </c>
      <c r="V37" s="227" t="str">
        <f t="array" ref="V37">IFERROR(IF(amostrasTab[[#This Row],[*NUMERO DE CAMPO]]="","",HYPERLINK("#'Estrutural'!A"&amp;MATCH(1,(amostrasTab[[#This Row],[*NUMERO DE CAMPO]]=estrutTab[*NUMERO DE CAMPO])*(amostrasTab[[#This Row],[*LITOTIPO]]=estrutTab[*Litologia]),0)+1,"Estrutural")),"")</f>
        <v/>
      </c>
      <c r="W37" s="227" t="str">
        <f t="array" ref="W37">IFERROR(IF(amostrasTab[[#This Row],[*NUMERO DE CAMPO]]="","",HYPERLINK("#'Econômica'!A"&amp;MATCH(amostrasTab[[#This Row],[*NUMERO DE CAMPO]],ecoTab[*NUMERO DE CAMPO],0)+1,"Econômica")),"")</f>
        <v/>
      </c>
      <c r="X37" s="227" t="str">
        <f t="array" ref="X37">IFERROR(IF(amostrasTab[[#This Row],[*NUMERO DE CAMPO]]="","",HYPERLINK("#'Petrografia'!A"&amp;MATCH(amostrasTab[[#This Row],[NOME AMOSTRA]],petroTab[*Nome Amostra],0)+1,"Petrografia")),"")</f>
        <v/>
      </c>
      <c r="Y37" s="227" t="str">
        <f>IFERROR(IF(amostrasTab[[#This Row],[*NUMERO DE CAMPO]]="","",HYPERLINK("#'Litoquímica'!A"&amp;MATCH(amostrasTab[[#This Row],[NOME AMOSTRA]],Litoquímica!A:A,0)+1,"Litoquímica")),"")</f>
        <v/>
      </c>
      <c r="Z37" s="228" t="str">
        <f>IF(amostrasTab[[#This Row],[NOME AMOSTRA]]="","",IF(FileExist(HYPERLINK("Fotos\"&amp;amostrasTab[[#This Row],[NOME AMOSTRA]]&amp;".jpg")),HYPERLINK("Fotos\"&amp;amostrasTab[[#This Row],[NOME AMOSTRA]]&amp;".jpg"),""))</f>
        <v/>
      </c>
    </row>
    <row r="38" spans="2:26" ht="15" customHeight="1" x14ac:dyDescent="0.25">
      <c r="B38" s="226" t="str">
        <f>IFERROR(VLOOKUP(amostrasTab[[#This Row],[*NUMERO DE CAMPO]],campoTab[],MATCH("*Latitude",campoTab[#Headers],0),0),"")</f>
        <v/>
      </c>
      <c r="C38" s="226" t="str">
        <f>IFERROR(VLOOKUP(amostrasTab[[#This Row],[*NUMERO DE CAMPO]],campoTab[],MATCH("*Longitude",campoTab[#Headers],0),0),"")</f>
        <v/>
      </c>
      <c r="D38" s="229"/>
      <c r="F3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IFERROR(IF(amostrasTab[[#This Row],[*NUMERO DE CAMPO]]="","",HYPERLINK("#'Planilha de Campo'!A"&amp;MATCH(amostrasTab[[#This Row],[*NUMERO DE CAMPO]],campoTab[Numero de campo],0)+1,"Afloramento")),"")</f>
        <v/>
      </c>
      <c r="U38" s="227" t="str">
        <f t="array" ref="U38">IFERROR(IF(amostrasTab[[#This Row],[*NUMERO DE CAMPO]]="","",HYPERLINK("#'Litologia'!A"&amp;MATCH(1,(amostrasTab[[#This Row],[*NUMERO DE CAMPO]]=LitoTab[*NUMERO DE CAMPO])*(amostrasTab[[#This Row],[*LITOTIPO]]=LitoTab[*Litologia]),0)+1,"Litologia")),"")</f>
        <v/>
      </c>
      <c r="V38" s="227" t="str">
        <f t="array" ref="V38">IFERROR(IF(amostrasTab[[#This Row],[*NUMERO DE CAMPO]]="","",HYPERLINK("#'Estrutural'!A"&amp;MATCH(1,(amostrasTab[[#This Row],[*NUMERO DE CAMPO]]=estrutTab[*NUMERO DE CAMPO])*(amostrasTab[[#This Row],[*LITOTIPO]]=estrutTab[*Litologia]),0)+1,"Estrutural")),"")</f>
        <v/>
      </c>
      <c r="W38" s="227" t="str">
        <f t="array" ref="W38">IFERROR(IF(amostrasTab[[#This Row],[*NUMERO DE CAMPO]]="","",HYPERLINK("#'Econômica'!A"&amp;MATCH(amostrasTab[[#This Row],[*NUMERO DE CAMPO]],ecoTab[*NUMERO DE CAMPO],0)+1,"Econômica")),"")</f>
        <v/>
      </c>
      <c r="X38" s="227" t="str">
        <f t="array" ref="X38">IFERROR(IF(amostrasTab[[#This Row],[*NUMERO DE CAMPO]]="","",HYPERLINK("#'Petrografia'!A"&amp;MATCH(amostrasTab[[#This Row],[NOME AMOSTRA]],petroTab[*Nome Amostra],0)+1,"Petrografia")),"")</f>
        <v/>
      </c>
      <c r="Y38" s="227" t="str">
        <f>IFERROR(IF(amostrasTab[[#This Row],[*NUMERO DE CAMPO]]="","",HYPERLINK("#'Litoquímica'!A"&amp;MATCH(amostrasTab[[#This Row],[NOME AMOSTRA]],Litoquímica!A:A,0)+1,"Litoquímica")),"")</f>
        <v/>
      </c>
      <c r="Z38" s="228" t="str">
        <f>IF(amostrasTab[[#This Row],[NOME AMOSTRA]]="","",IF(FileExist(HYPERLINK("Fotos\"&amp;amostrasTab[[#This Row],[NOME AMOSTRA]]&amp;".jpg")),HYPERLINK("Fotos\"&amp;amostrasTab[[#This Row],[NOME AMOSTRA]]&amp;".jpg"),""))</f>
        <v/>
      </c>
    </row>
    <row r="39" spans="2:26" ht="15" customHeight="1" x14ac:dyDescent="0.25">
      <c r="B39" s="226" t="str">
        <f>IFERROR(VLOOKUP(amostrasTab[[#This Row],[*NUMERO DE CAMPO]],campoTab[],MATCH("*Latitude",campoTab[#Headers],0),0),"")</f>
        <v/>
      </c>
      <c r="C39" s="226" t="str">
        <f>IFERROR(VLOOKUP(amostrasTab[[#This Row],[*NUMERO DE CAMPO]],campoTab[],MATCH("*Longitude",campoTab[#Headers],0),0),"")</f>
        <v/>
      </c>
      <c r="D39" s="229"/>
      <c r="F3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IFERROR(IF(amostrasTab[[#This Row],[*NUMERO DE CAMPO]]="","",HYPERLINK("#'Planilha de Campo'!A"&amp;MATCH(amostrasTab[[#This Row],[*NUMERO DE CAMPO]],campoTab[Numero de campo],0)+1,"Afloramento")),"")</f>
        <v/>
      </c>
      <c r="U39" s="227" t="str">
        <f t="array" ref="U39">IFERROR(IF(amostrasTab[[#This Row],[*NUMERO DE CAMPO]]="","",HYPERLINK("#'Litologia'!A"&amp;MATCH(1,(amostrasTab[[#This Row],[*NUMERO DE CAMPO]]=LitoTab[*NUMERO DE CAMPO])*(amostrasTab[[#This Row],[*LITOTIPO]]=LitoTab[*Litologia]),0)+1,"Litologia")),"")</f>
        <v/>
      </c>
      <c r="V39" s="227" t="str">
        <f t="array" ref="V39">IFERROR(IF(amostrasTab[[#This Row],[*NUMERO DE CAMPO]]="","",HYPERLINK("#'Estrutural'!A"&amp;MATCH(1,(amostrasTab[[#This Row],[*NUMERO DE CAMPO]]=estrutTab[*NUMERO DE CAMPO])*(amostrasTab[[#This Row],[*LITOTIPO]]=estrutTab[*Litologia]),0)+1,"Estrutural")),"")</f>
        <v/>
      </c>
      <c r="W39" s="227" t="str">
        <f t="array" ref="W39">IFERROR(IF(amostrasTab[[#This Row],[*NUMERO DE CAMPO]]="","",HYPERLINK("#'Econômica'!A"&amp;MATCH(amostrasTab[[#This Row],[*NUMERO DE CAMPO]],ecoTab[*NUMERO DE CAMPO],0)+1,"Econômica")),"")</f>
        <v/>
      </c>
      <c r="X39" s="227" t="str">
        <f t="array" ref="X39">IFERROR(IF(amostrasTab[[#This Row],[*NUMERO DE CAMPO]]="","",HYPERLINK("#'Petrografia'!A"&amp;MATCH(amostrasTab[[#This Row],[NOME AMOSTRA]],petroTab[*Nome Amostra],0)+1,"Petrografia")),"")</f>
        <v/>
      </c>
      <c r="Y39" s="227" t="str">
        <f>IFERROR(IF(amostrasTab[[#This Row],[*NUMERO DE CAMPO]]="","",HYPERLINK("#'Litoquímica'!A"&amp;MATCH(amostrasTab[[#This Row],[NOME AMOSTRA]],Litoquímica!A:A,0)+1,"Litoquímica")),"")</f>
        <v/>
      </c>
      <c r="Z39" s="228" t="str">
        <f>IF(amostrasTab[[#This Row],[NOME AMOSTRA]]="","",IF(FileExist(HYPERLINK("Fotos\"&amp;amostrasTab[[#This Row],[NOME AMOSTRA]]&amp;".jpg")),HYPERLINK("Fotos\"&amp;amostrasTab[[#This Row],[NOME AMOSTRA]]&amp;".jpg"),""))</f>
        <v/>
      </c>
    </row>
    <row r="40" spans="2:26" ht="15" customHeight="1" x14ac:dyDescent="0.25">
      <c r="B40" s="226" t="str">
        <f>IFERROR(VLOOKUP(amostrasTab[[#This Row],[*NUMERO DE CAMPO]],campoTab[],MATCH("*Latitude",campoTab[#Headers],0),0),"")</f>
        <v/>
      </c>
      <c r="C40" s="226" t="str">
        <f>IFERROR(VLOOKUP(amostrasTab[[#This Row],[*NUMERO DE CAMPO]],campoTab[],MATCH("*Longitude",campoTab[#Headers],0),0),"")</f>
        <v/>
      </c>
      <c r="D40" s="229"/>
      <c r="F4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IFERROR(IF(amostrasTab[[#This Row],[*NUMERO DE CAMPO]]="","",HYPERLINK("#'Planilha de Campo'!A"&amp;MATCH(amostrasTab[[#This Row],[*NUMERO DE CAMPO]],campoTab[Numero de campo],0)+1,"Afloramento")),"")</f>
        <v/>
      </c>
      <c r="U40" s="227" t="str">
        <f t="array" ref="U40">IFERROR(IF(amostrasTab[[#This Row],[*NUMERO DE CAMPO]]="","",HYPERLINK("#'Litologia'!A"&amp;MATCH(1,(amostrasTab[[#This Row],[*NUMERO DE CAMPO]]=LitoTab[*NUMERO DE CAMPO])*(amostrasTab[[#This Row],[*LITOTIPO]]=LitoTab[*Litologia]),0)+1,"Litologia")),"")</f>
        <v/>
      </c>
      <c r="V40" s="227" t="str">
        <f t="array" ref="V40">IFERROR(IF(amostrasTab[[#This Row],[*NUMERO DE CAMPO]]="","",HYPERLINK("#'Estrutural'!A"&amp;MATCH(1,(amostrasTab[[#This Row],[*NUMERO DE CAMPO]]=estrutTab[*NUMERO DE CAMPO])*(amostrasTab[[#This Row],[*LITOTIPO]]=estrutTab[*Litologia]),0)+1,"Estrutural")),"")</f>
        <v/>
      </c>
      <c r="W40" s="227" t="str">
        <f t="array" ref="W40">IFERROR(IF(amostrasTab[[#This Row],[*NUMERO DE CAMPO]]="","",HYPERLINK("#'Econômica'!A"&amp;MATCH(amostrasTab[[#This Row],[*NUMERO DE CAMPO]],ecoTab[*NUMERO DE CAMPO],0)+1,"Econômica")),"")</f>
        <v/>
      </c>
      <c r="X40" s="227" t="str">
        <f t="array" ref="X40">IFERROR(IF(amostrasTab[[#This Row],[*NUMERO DE CAMPO]]="","",HYPERLINK("#'Petrografia'!A"&amp;MATCH(amostrasTab[[#This Row],[NOME AMOSTRA]],petroTab[*Nome Amostra],0)+1,"Petrografia")),"")</f>
        <v/>
      </c>
      <c r="Y40" s="227" t="str">
        <f>IFERROR(IF(amostrasTab[[#This Row],[*NUMERO DE CAMPO]]="","",HYPERLINK("#'Litoquímica'!A"&amp;MATCH(amostrasTab[[#This Row],[NOME AMOSTRA]],Litoquímica!A:A,0)+1,"Litoquímica")),"")</f>
        <v/>
      </c>
      <c r="Z40" s="228" t="str">
        <f>IF(amostrasTab[[#This Row],[NOME AMOSTRA]]="","",IF(FileExist(HYPERLINK("Fotos\"&amp;amostrasTab[[#This Row],[NOME AMOSTRA]]&amp;".jpg")),HYPERLINK("Fotos\"&amp;amostrasTab[[#This Row],[NOME AMOSTRA]]&amp;".jpg"),""))</f>
        <v/>
      </c>
    </row>
    <row r="41" spans="2:26" ht="15" customHeight="1" x14ac:dyDescent="0.25">
      <c r="B41" s="226" t="str">
        <f>IFERROR(VLOOKUP(amostrasTab[[#This Row],[*NUMERO DE CAMPO]],campoTab[],MATCH("*Latitude",campoTab[#Headers],0),0),"")</f>
        <v/>
      </c>
      <c r="C41" s="226" t="str">
        <f>IFERROR(VLOOKUP(amostrasTab[[#This Row],[*NUMERO DE CAMPO]],campoTab[],MATCH("*Longitude",campoTab[#Headers],0),0),"")</f>
        <v/>
      </c>
      <c r="D41" s="229"/>
      <c r="F4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IFERROR(IF(amostrasTab[[#This Row],[*NUMERO DE CAMPO]]="","",HYPERLINK("#'Planilha de Campo'!A"&amp;MATCH(amostrasTab[[#This Row],[*NUMERO DE CAMPO]],campoTab[Numero de campo],0)+1,"Afloramento")),"")</f>
        <v/>
      </c>
      <c r="U41" s="227" t="str">
        <f t="array" ref="U41">IFERROR(IF(amostrasTab[[#This Row],[*NUMERO DE CAMPO]]="","",HYPERLINK("#'Litologia'!A"&amp;MATCH(1,(amostrasTab[[#This Row],[*NUMERO DE CAMPO]]=LitoTab[*NUMERO DE CAMPO])*(amostrasTab[[#This Row],[*LITOTIPO]]=LitoTab[*Litologia]),0)+1,"Litologia")),"")</f>
        <v/>
      </c>
      <c r="V41" s="227" t="str">
        <f t="array" ref="V41">IFERROR(IF(amostrasTab[[#This Row],[*NUMERO DE CAMPO]]="","",HYPERLINK("#'Estrutural'!A"&amp;MATCH(1,(amostrasTab[[#This Row],[*NUMERO DE CAMPO]]=estrutTab[*NUMERO DE CAMPO])*(amostrasTab[[#This Row],[*LITOTIPO]]=estrutTab[*Litologia]),0)+1,"Estrutural")),"")</f>
        <v/>
      </c>
      <c r="W41" s="227" t="str">
        <f t="array" ref="W41">IFERROR(IF(amostrasTab[[#This Row],[*NUMERO DE CAMPO]]="","",HYPERLINK("#'Econômica'!A"&amp;MATCH(amostrasTab[[#This Row],[*NUMERO DE CAMPO]],ecoTab[*NUMERO DE CAMPO],0)+1,"Econômica")),"")</f>
        <v/>
      </c>
      <c r="X41" s="227" t="str">
        <f t="array" ref="X41">IFERROR(IF(amostrasTab[[#This Row],[*NUMERO DE CAMPO]]="","",HYPERLINK("#'Petrografia'!A"&amp;MATCH(amostrasTab[[#This Row],[NOME AMOSTRA]],petroTab[*Nome Amostra],0)+1,"Petrografia")),"")</f>
        <v/>
      </c>
      <c r="Y41" s="227" t="str">
        <f>IFERROR(IF(amostrasTab[[#This Row],[*NUMERO DE CAMPO]]="","",HYPERLINK("#'Litoquímica'!A"&amp;MATCH(amostrasTab[[#This Row],[NOME AMOSTRA]],Litoquímica!A:A,0)+1,"Litoquímica")),"")</f>
        <v/>
      </c>
      <c r="Z41" s="228" t="str">
        <f>IF(amostrasTab[[#This Row],[NOME AMOSTRA]]="","",IF(FileExist(HYPERLINK("Fotos\"&amp;amostrasTab[[#This Row],[NOME AMOSTRA]]&amp;".jpg")),HYPERLINK("Fotos\"&amp;amostrasTab[[#This Row],[NOME AMOSTRA]]&amp;".jpg"),""))</f>
        <v/>
      </c>
    </row>
    <row r="42" spans="2:26" ht="15" customHeight="1" x14ac:dyDescent="0.25">
      <c r="B42" s="226" t="str">
        <f>IFERROR(VLOOKUP(amostrasTab[[#This Row],[*NUMERO DE CAMPO]],campoTab[],MATCH("*Latitude",campoTab[#Headers],0),0),"")</f>
        <v/>
      </c>
      <c r="C42" s="226" t="str">
        <f>IFERROR(VLOOKUP(amostrasTab[[#This Row],[*NUMERO DE CAMPO]],campoTab[],MATCH("*Longitude",campoTab[#Headers],0),0),"")</f>
        <v/>
      </c>
      <c r="D42" s="229"/>
      <c r="F4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IFERROR(IF(amostrasTab[[#This Row],[*NUMERO DE CAMPO]]="","",HYPERLINK("#'Planilha de Campo'!A"&amp;MATCH(amostrasTab[[#This Row],[*NUMERO DE CAMPO]],campoTab[Numero de campo],0)+1,"Afloramento")),"")</f>
        <v/>
      </c>
      <c r="U42" s="227" t="str">
        <f t="array" ref="U42">IFERROR(IF(amostrasTab[[#This Row],[*NUMERO DE CAMPO]]="","",HYPERLINK("#'Litologia'!A"&amp;MATCH(1,(amostrasTab[[#This Row],[*NUMERO DE CAMPO]]=LitoTab[*NUMERO DE CAMPO])*(amostrasTab[[#This Row],[*LITOTIPO]]=LitoTab[*Litologia]),0)+1,"Litologia")),"")</f>
        <v/>
      </c>
      <c r="V42" s="227" t="str">
        <f t="array" ref="V42">IFERROR(IF(amostrasTab[[#This Row],[*NUMERO DE CAMPO]]="","",HYPERLINK("#'Estrutural'!A"&amp;MATCH(1,(amostrasTab[[#This Row],[*NUMERO DE CAMPO]]=estrutTab[*NUMERO DE CAMPO])*(amostrasTab[[#This Row],[*LITOTIPO]]=estrutTab[*Litologia]),0)+1,"Estrutural")),"")</f>
        <v/>
      </c>
      <c r="W42" s="227" t="str">
        <f t="array" ref="W42">IFERROR(IF(amostrasTab[[#This Row],[*NUMERO DE CAMPO]]="","",HYPERLINK("#'Econômica'!A"&amp;MATCH(amostrasTab[[#This Row],[*NUMERO DE CAMPO]],ecoTab[*NUMERO DE CAMPO],0)+1,"Econômica")),"")</f>
        <v/>
      </c>
      <c r="X42" s="227" t="str">
        <f t="array" ref="X42">IFERROR(IF(amostrasTab[[#This Row],[*NUMERO DE CAMPO]]="","",HYPERLINK("#'Petrografia'!A"&amp;MATCH(amostrasTab[[#This Row],[NOME AMOSTRA]],petroTab[*Nome Amostra],0)+1,"Petrografia")),"")</f>
        <v/>
      </c>
      <c r="Y42" s="227" t="str">
        <f>IFERROR(IF(amostrasTab[[#This Row],[*NUMERO DE CAMPO]]="","",HYPERLINK("#'Litoquímica'!A"&amp;MATCH(amostrasTab[[#This Row],[NOME AMOSTRA]],Litoquímica!A:A,0)+1,"Litoquímica")),"")</f>
        <v/>
      </c>
      <c r="Z42" s="228" t="str">
        <f>IF(amostrasTab[[#This Row],[NOME AMOSTRA]]="","",IF(FileExist(HYPERLINK("Fotos\"&amp;amostrasTab[[#This Row],[NOME AMOSTRA]]&amp;".jpg")),HYPERLINK("Fotos\"&amp;amostrasTab[[#This Row],[NOME AMOSTRA]]&amp;".jpg"),""))</f>
        <v/>
      </c>
    </row>
    <row r="43" spans="2:26" ht="15" customHeight="1" x14ac:dyDescent="0.25">
      <c r="B43" s="226" t="str">
        <f>IFERROR(VLOOKUP(amostrasTab[[#This Row],[*NUMERO DE CAMPO]],campoTab[],MATCH("*Latitude",campoTab[#Headers],0),0),"")</f>
        <v/>
      </c>
      <c r="C43" s="226" t="str">
        <f>IFERROR(VLOOKUP(amostrasTab[[#This Row],[*NUMERO DE CAMPO]],campoTab[],MATCH("*Longitude",campoTab[#Headers],0),0),"")</f>
        <v/>
      </c>
      <c r="D43" s="229"/>
      <c r="F4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IFERROR(IF(amostrasTab[[#This Row],[*NUMERO DE CAMPO]]="","",HYPERLINK("#'Planilha de Campo'!A"&amp;MATCH(amostrasTab[[#This Row],[*NUMERO DE CAMPO]],campoTab[Numero de campo],0)+1,"Afloramento")),"")</f>
        <v/>
      </c>
      <c r="U43" s="227" t="str">
        <f t="array" ref="U43">IFERROR(IF(amostrasTab[[#This Row],[*NUMERO DE CAMPO]]="","",HYPERLINK("#'Litologia'!A"&amp;MATCH(1,(amostrasTab[[#This Row],[*NUMERO DE CAMPO]]=LitoTab[*NUMERO DE CAMPO])*(amostrasTab[[#This Row],[*LITOTIPO]]=LitoTab[*Litologia]),0)+1,"Litologia")),"")</f>
        <v/>
      </c>
      <c r="V43" s="227" t="str">
        <f t="array" ref="V43">IFERROR(IF(amostrasTab[[#This Row],[*NUMERO DE CAMPO]]="","",HYPERLINK("#'Estrutural'!A"&amp;MATCH(1,(amostrasTab[[#This Row],[*NUMERO DE CAMPO]]=estrutTab[*NUMERO DE CAMPO])*(amostrasTab[[#This Row],[*LITOTIPO]]=estrutTab[*Litologia]),0)+1,"Estrutural")),"")</f>
        <v/>
      </c>
      <c r="W43" s="227" t="str">
        <f t="array" ref="W43">IFERROR(IF(amostrasTab[[#This Row],[*NUMERO DE CAMPO]]="","",HYPERLINK("#'Econômica'!A"&amp;MATCH(amostrasTab[[#This Row],[*NUMERO DE CAMPO]],ecoTab[*NUMERO DE CAMPO],0)+1,"Econômica")),"")</f>
        <v/>
      </c>
      <c r="X43" s="227" t="str">
        <f t="array" ref="X43">IFERROR(IF(amostrasTab[[#This Row],[*NUMERO DE CAMPO]]="","",HYPERLINK("#'Petrografia'!A"&amp;MATCH(amostrasTab[[#This Row],[NOME AMOSTRA]],petroTab[*Nome Amostra],0)+1,"Petrografia")),"")</f>
        <v/>
      </c>
      <c r="Y43" s="227" t="str">
        <f>IFERROR(IF(amostrasTab[[#This Row],[*NUMERO DE CAMPO]]="","",HYPERLINK("#'Litoquímica'!A"&amp;MATCH(amostrasTab[[#This Row],[NOME AMOSTRA]],Litoquímica!A:A,0)+1,"Litoquímica")),"")</f>
        <v/>
      </c>
      <c r="Z43" s="228" t="str">
        <f>IF(amostrasTab[[#This Row],[NOME AMOSTRA]]="","",IF(FileExist(HYPERLINK("Fotos\"&amp;amostrasTab[[#This Row],[NOME AMOSTRA]]&amp;".jpg")),HYPERLINK("Fotos\"&amp;amostrasTab[[#This Row],[NOME AMOSTRA]]&amp;".jpg"),""))</f>
        <v/>
      </c>
    </row>
    <row r="44" spans="2:26" ht="15" customHeight="1" x14ac:dyDescent="0.25">
      <c r="B44" s="226" t="str">
        <f>IFERROR(VLOOKUP(amostrasTab[[#This Row],[*NUMERO DE CAMPO]],campoTab[],MATCH("*Latitude",campoTab[#Headers],0),0),"")</f>
        <v/>
      </c>
      <c r="C44" s="226" t="str">
        <f>IFERROR(VLOOKUP(amostrasTab[[#This Row],[*NUMERO DE CAMPO]],campoTab[],MATCH("*Longitude",campoTab[#Headers],0),0),"")</f>
        <v/>
      </c>
      <c r="D44" s="229"/>
      <c r="F4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IFERROR(IF(amostrasTab[[#This Row],[*NUMERO DE CAMPO]]="","",HYPERLINK("#'Planilha de Campo'!A"&amp;MATCH(amostrasTab[[#This Row],[*NUMERO DE CAMPO]],campoTab[Numero de campo],0)+1,"Afloramento")),"")</f>
        <v/>
      </c>
      <c r="U44" s="227" t="str">
        <f t="array" ref="U44">IFERROR(IF(amostrasTab[[#This Row],[*NUMERO DE CAMPO]]="","",HYPERLINK("#'Litologia'!A"&amp;MATCH(1,(amostrasTab[[#This Row],[*NUMERO DE CAMPO]]=LitoTab[*NUMERO DE CAMPO])*(amostrasTab[[#This Row],[*LITOTIPO]]=LitoTab[*Litologia]),0)+1,"Litologia")),"")</f>
        <v/>
      </c>
      <c r="V44" s="227" t="str">
        <f t="array" ref="V44">IFERROR(IF(amostrasTab[[#This Row],[*NUMERO DE CAMPO]]="","",HYPERLINK("#'Estrutural'!A"&amp;MATCH(1,(amostrasTab[[#This Row],[*NUMERO DE CAMPO]]=estrutTab[*NUMERO DE CAMPO])*(amostrasTab[[#This Row],[*LITOTIPO]]=estrutTab[*Litologia]),0)+1,"Estrutural")),"")</f>
        <v/>
      </c>
      <c r="W44" s="227" t="str">
        <f t="array" ref="W44">IFERROR(IF(amostrasTab[[#This Row],[*NUMERO DE CAMPO]]="","",HYPERLINK("#'Econômica'!A"&amp;MATCH(amostrasTab[[#This Row],[*NUMERO DE CAMPO]],ecoTab[*NUMERO DE CAMPO],0)+1,"Econômica")),"")</f>
        <v/>
      </c>
      <c r="X44" s="227" t="str">
        <f t="array" ref="X44">IFERROR(IF(amostrasTab[[#This Row],[*NUMERO DE CAMPO]]="","",HYPERLINK("#'Petrografia'!A"&amp;MATCH(amostrasTab[[#This Row],[NOME AMOSTRA]],petroTab[*Nome Amostra],0)+1,"Petrografia")),"")</f>
        <v/>
      </c>
      <c r="Y44" s="227" t="str">
        <f>IFERROR(IF(amostrasTab[[#This Row],[*NUMERO DE CAMPO]]="","",HYPERLINK("#'Litoquímica'!A"&amp;MATCH(amostrasTab[[#This Row],[NOME AMOSTRA]],Litoquímica!A:A,0)+1,"Litoquímica")),"")</f>
        <v/>
      </c>
      <c r="Z44" s="228" t="str">
        <f>IF(amostrasTab[[#This Row],[NOME AMOSTRA]]="","",IF(FileExist(HYPERLINK("Fotos\"&amp;amostrasTab[[#This Row],[NOME AMOSTRA]]&amp;".jpg")),HYPERLINK("Fotos\"&amp;amostrasTab[[#This Row],[NOME AMOSTRA]]&amp;".jpg"),""))</f>
        <v/>
      </c>
    </row>
    <row r="45" spans="2:26" ht="15" customHeight="1" x14ac:dyDescent="0.25">
      <c r="B45" s="226" t="str">
        <f>IFERROR(VLOOKUP(amostrasTab[[#This Row],[*NUMERO DE CAMPO]],campoTab[],MATCH("*Latitude",campoTab[#Headers],0),0),"")</f>
        <v/>
      </c>
      <c r="C45" s="226" t="str">
        <f>IFERROR(VLOOKUP(amostrasTab[[#This Row],[*NUMERO DE CAMPO]],campoTab[],MATCH("*Longitude",campoTab[#Headers],0),0),"")</f>
        <v/>
      </c>
      <c r="D45" s="229"/>
      <c r="F4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IFERROR(IF(amostrasTab[[#This Row],[*NUMERO DE CAMPO]]="","",HYPERLINK("#'Planilha de Campo'!A"&amp;MATCH(amostrasTab[[#This Row],[*NUMERO DE CAMPO]],campoTab[Numero de campo],0)+1,"Afloramento")),"")</f>
        <v/>
      </c>
      <c r="U45" s="227" t="str">
        <f t="array" ref="U45">IFERROR(IF(amostrasTab[[#This Row],[*NUMERO DE CAMPO]]="","",HYPERLINK("#'Litologia'!A"&amp;MATCH(1,(amostrasTab[[#This Row],[*NUMERO DE CAMPO]]=LitoTab[*NUMERO DE CAMPO])*(amostrasTab[[#This Row],[*LITOTIPO]]=LitoTab[*Litologia]),0)+1,"Litologia")),"")</f>
        <v/>
      </c>
      <c r="V45" s="227" t="str">
        <f t="array" ref="V45">IFERROR(IF(amostrasTab[[#This Row],[*NUMERO DE CAMPO]]="","",HYPERLINK("#'Estrutural'!A"&amp;MATCH(1,(amostrasTab[[#This Row],[*NUMERO DE CAMPO]]=estrutTab[*NUMERO DE CAMPO])*(amostrasTab[[#This Row],[*LITOTIPO]]=estrutTab[*Litologia]),0)+1,"Estrutural")),"")</f>
        <v/>
      </c>
      <c r="W45" s="227" t="str">
        <f t="array" ref="W45">IFERROR(IF(amostrasTab[[#This Row],[*NUMERO DE CAMPO]]="","",HYPERLINK("#'Econômica'!A"&amp;MATCH(amostrasTab[[#This Row],[*NUMERO DE CAMPO]],ecoTab[*NUMERO DE CAMPO],0)+1,"Econômica")),"")</f>
        <v/>
      </c>
      <c r="X45" s="227" t="str">
        <f t="array" ref="X45">IFERROR(IF(amostrasTab[[#This Row],[*NUMERO DE CAMPO]]="","",HYPERLINK("#'Petrografia'!A"&amp;MATCH(amostrasTab[[#This Row],[NOME AMOSTRA]],petroTab[*Nome Amostra],0)+1,"Petrografia")),"")</f>
        <v/>
      </c>
      <c r="Y45" s="227" t="str">
        <f>IFERROR(IF(amostrasTab[[#This Row],[*NUMERO DE CAMPO]]="","",HYPERLINK("#'Litoquímica'!A"&amp;MATCH(amostrasTab[[#This Row],[NOME AMOSTRA]],Litoquímica!A:A,0)+1,"Litoquímica")),"")</f>
        <v/>
      </c>
      <c r="Z45" s="228" t="str">
        <f>IF(amostrasTab[[#This Row],[NOME AMOSTRA]]="","",IF(FileExist(HYPERLINK("Fotos\"&amp;amostrasTab[[#This Row],[NOME AMOSTRA]]&amp;".jpg")),HYPERLINK("Fotos\"&amp;amostrasTab[[#This Row],[NOME AMOSTRA]]&amp;".jpg"),""))</f>
        <v/>
      </c>
    </row>
    <row r="46" spans="2:26" ht="15" customHeight="1" x14ac:dyDescent="0.25">
      <c r="B46" s="226" t="str">
        <f>IFERROR(VLOOKUP(amostrasTab[[#This Row],[*NUMERO DE CAMPO]],campoTab[],MATCH("*Latitude",campoTab[#Headers],0),0),"")</f>
        <v/>
      </c>
      <c r="C46" s="226" t="str">
        <f>IFERROR(VLOOKUP(amostrasTab[[#This Row],[*NUMERO DE CAMPO]],campoTab[],MATCH("*Longitude",campoTab[#Headers],0),0),"")</f>
        <v/>
      </c>
      <c r="D46" s="229"/>
      <c r="F4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IFERROR(IF(amostrasTab[[#This Row],[*NUMERO DE CAMPO]]="","",HYPERLINK("#'Planilha de Campo'!A"&amp;MATCH(amostrasTab[[#This Row],[*NUMERO DE CAMPO]],campoTab[Numero de campo],0)+1,"Afloramento")),"")</f>
        <v/>
      </c>
      <c r="U46" s="227" t="str">
        <f t="array" ref="U46">IFERROR(IF(amostrasTab[[#This Row],[*NUMERO DE CAMPO]]="","",HYPERLINK("#'Litologia'!A"&amp;MATCH(1,(amostrasTab[[#This Row],[*NUMERO DE CAMPO]]=LitoTab[*NUMERO DE CAMPO])*(amostrasTab[[#This Row],[*LITOTIPO]]=LitoTab[*Litologia]),0)+1,"Litologia")),"")</f>
        <v/>
      </c>
      <c r="V46" s="227" t="str">
        <f t="array" ref="V46">IFERROR(IF(amostrasTab[[#This Row],[*NUMERO DE CAMPO]]="","",HYPERLINK("#'Estrutural'!A"&amp;MATCH(1,(amostrasTab[[#This Row],[*NUMERO DE CAMPO]]=estrutTab[*NUMERO DE CAMPO])*(amostrasTab[[#This Row],[*LITOTIPO]]=estrutTab[*Litologia]),0)+1,"Estrutural")),"")</f>
        <v/>
      </c>
      <c r="W46" s="227" t="str">
        <f t="array" ref="W46">IFERROR(IF(amostrasTab[[#This Row],[*NUMERO DE CAMPO]]="","",HYPERLINK("#'Econômica'!A"&amp;MATCH(amostrasTab[[#This Row],[*NUMERO DE CAMPO]],ecoTab[*NUMERO DE CAMPO],0)+1,"Econômica")),"")</f>
        <v/>
      </c>
      <c r="X46" s="227" t="str">
        <f t="array" ref="X46">IFERROR(IF(amostrasTab[[#This Row],[*NUMERO DE CAMPO]]="","",HYPERLINK("#'Petrografia'!A"&amp;MATCH(amostrasTab[[#This Row],[NOME AMOSTRA]],petroTab[*Nome Amostra],0)+1,"Petrografia")),"")</f>
        <v/>
      </c>
      <c r="Y46" s="227" t="str">
        <f>IFERROR(IF(amostrasTab[[#This Row],[*NUMERO DE CAMPO]]="","",HYPERLINK("#'Litoquímica'!A"&amp;MATCH(amostrasTab[[#This Row],[NOME AMOSTRA]],Litoquímica!A:A,0)+1,"Litoquímica")),"")</f>
        <v/>
      </c>
      <c r="Z46" s="228" t="str">
        <f>IF(amostrasTab[[#This Row],[NOME AMOSTRA]]="","",IF(FileExist(HYPERLINK("Fotos\"&amp;amostrasTab[[#This Row],[NOME AMOSTRA]]&amp;".jpg")),HYPERLINK("Fotos\"&amp;amostrasTab[[#This Row],[NOME AMOSTRA]]&amp;".jpg"),""))</f>
        <v/>
      </c>
    </row>
    <row r="47" spans="2:26" ht="15" customHeight="1" x14ac:dyDescent="0.25">
      <c r="B47" s="226" t="str">
        <f>IFERROR(VLOOKUP(amostrasTab[[#This Row],[*NUMERO DE CAMPO]],campoTab[],MATCH("*Latitude",campoTab[#Headers],0),0),"")</f>
        <v/>
      </c>
      <c r="C47" s="226" t="str">
        <f>IFERROR(VLOOKUP(amostrasTab[[#This Row],[*NUMERO DE CAMPO]],campoTab[],MATCH("*Longitude",campoTab[#Headers],0),0),"")</f>
        <v/>
      </c>
      <c r="D47" s="229"/>
      <c r="F4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IFERROR(IF(amostrasTab[[#This Row],[*NUMERO DE CAMPO]]="","",HYPERLINK("#'Planilha de Campo'!A"&amp;MATCH(amostrasTab[[#This Row],[*NUMERO DE CAMPO]],campoTab[Numero de campo],0)+1,"Afloramento")),"")</f>
        <v/>
      </c>
      <c r="U47" s="227" t="str">
        <f t="array" ref="U47">IFERROR(IF(amostrasTab[[#This Row],[*NUMERO DE CAMPO]]="","",HYPERLINK("#'Litologia'!A"&amp;MATCH(1,(amostrasTab[[#This Row],[*NUMERO DE CAMPO]]=LitoTab[*NUMERO DE CAMPO])*(amostrasTab[[#This Row],[*LITOTIPO]]=LitoTab[*Litologia]),0)+1,"Litologia")),"")</f>
        <v/>
      </c>
      <c r="V47" s="227" t="str">
        <f t="array" ref="V47">IFERROR(IF(amostrasTab[[#This Row],[*NUMERO DE CAMPO]]="","",HYPERLINK("#'Estrutural'!A"&amp;MATCH(1,(amostrasTab[[#This Row],[*NUMERO DE CAMPO]]=estrutTab[*NUMERO DE CAMPO])*(amostrasTab[[#This Row],[*LITOTIPO]]=estrutTab[*Litologia]),0)+1,"Estrutural")),"")</f>
        <v/>
      </c>
      <c r="W47" s="227" t="str">
        <f t="array" ref="W47">IFERROR(IF(amostrasTab[[#This Row],[*NUMERO DE CAMPO]]="","",HYPERLINK("#'Econômica'!A"&amp;MATCH(amostrasTab[[#This Row],[*NUMERO DE CAMPO]],ecoTab[*NUMERO DE CAMPO],0)+1,"Econômica")),"")</f>
        <v/>
      </c>
      <c r="X47" s="227" t="str">
        <f t="array" ref="X47">IFERROR(IF(amostrasTab[[#This Row],[*NUMERO DE CAMPO]]="","",HYPERLINK("#'Petrografia'!A"&amp;MATCH(amostrasTab[[#This Row],[NOME AMOSTRA]],petroTab[*Nome Amostra],0)+1,"Petrografia")),"")</f>
        <v/>
      </c>
      <c r="Y47" s="227" t="str">
        <f>IFERROR(IF(amostrasTab[[#This Row],[*NUMERO DE CAMPO]]="","",HYPERLINK("#'Litoquímica'!A"&amp;MATCH(amostrasTab[[#This Row],[NOME AMOSTRA]],Litoquímica!A:A,0)+1,"Litoquímica")),"")</f>
        <v/>
      </c>
      <c r="Z47" s="228" t="str">
        <f>IF(amostrasTab[[#This Row],[NOME AMOSTRA]]="","",IF(FileExist(HYPERLINK("Fotos\"&amp;amostrasTab[[#This Row],[NOME AMOSTRA]]&amp;".jpg")),HYPERLINK("Fotos\"&amp;amostrasTab[[#This Row],[NOME AMOSTRA]]&amp;".jpg"),""))</f>
        <v/>
      </c>
    </row>
    <row r="48" spans="2:26" ht="15" customHeight="1" x14ac:dyDescent="0.25">
      <c r="B48" s="226" t="str">
        <f>IFERROR(VLOOKUP(amostrasTab[[#This Row],[*NUMERO DE CAMPO]],campoTab[],MATCH("*Latitude",campoTab[#Headers],0),0),"")</f>
        <v/>
      </c>
      <c r="C48" s="226" t="str">
        <f>IFERROR(VLOOKUP(amostrasTab[[#This Row],[*NUMERO DE CAMPO]],campoTab[],MATCH("*Longitude",campoTab[#Headers],0),0),"")</f>
        <v/>
      </c>
      <c r="D48" s="229"/>
      <c r="F4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IFERROR(IF(amostrasTab[[#This Row],[*NUMERO DE CAMPO]]="","",HYPERLINK("#'Planilha de Campo'!A"&amp;MATCH(amostrasTab[[#This Row],[*NUMERO DE CAMPO]],campoTab[Numero de campo],0)+1,"Afloramento")),"")</f>
        <v/>
      </c>
      <c r="U48" s="227" t="str">
        <f t="array" ref="U48">IFERROR(IF(amostrasTab[[#This Row],[*NUMERO DE CAMPO]]="","",HYPERLINK("#'Litologia'!A"&amp;MATCH(1,(amostrasTab[[#This Row],[*NUMERO DE CAMPO]]=LitoTab[*NUMERO DE CAMPO])*(amostrasTab[[#This Row],[*LITOTIPO]]=LitoTab[*Litologia]),0)+1,"Litologia")),"")</f>
        <v/>
      </c>
      <c r="V48" s="227" t="str">
        <f t="array" ref="V48">IFERROR(IF(amostrasTab[[#This Row],[*NUMERO DE CAMPO]]="","",HYPERLINK("#'Estrutural'!A"&amp;MATCH(1,(amostrasTab[[#This Row],[*NUMERO DE CAMPO]]=estrutTab[*NUMERO DE CAMPO])*(amostrasTab[[#This Row],[*LITOTIPO]]=estrutTab[*Litologia]),0)+1,"Estrutural")),"")</f>
        <v/>
      </c>
      <c r="W48" s="227" t="str">
        <f t="array" ref="W48">IFERROR(IF(amostrasTab[[#This Row],[*NUMERO DE CAMPO]]="","",HYPERLINK("#'Econômica'!A"&amp;MATCH(amostrasTab[[#This Row],[*NUMERO DE CAMPO]],ecoTab[*NUMERO DE CAMPO],0)+1,"Econômica")),"")</f>
        <v/>
      </c>
      <c r="X48" s="227" t="str">
        <f t="array" ref="X48">IFERROR(IF(amostrasTab[[#This Row],[*NUMERO DE CAMPO]]="","",HYPERLINK("#'Petrografia'!A"&amp;MATCH(amostrasTab[[#This Row],[NOME AMOSTRA]],petroTab[*Nome Amostra],0)+1,"Petrografia")),"")</f>
        <v/>
      </c>
      <c r="Y48" s="227" t="str">
        <f>IFERROR(IF(amostrasTab[[#This Row],[*NUMERO DE CAMPO]]="","",HYPERLINK("#'Litoquímica'!A"&amp;MATCH(amostrasTab[[#This Row],[NOME AMOSTRA]],Litoquímica!A:A,0)+1,"Litoquímica")),"")</f>
        <v/>
      </c>
      <c r="Z48" s="228" t="str">
        <f>IF(amostrasTab[[#This Row],[NOME AMOSTRA]]="","",IF(FileExist(HYPERLINK("Fotos\"&amp;amostrasTab[[#This Row],[NOME AMOSTRA]]&amp;".jpg")),HYPERLINK("Fotos\"&amp;amostrasTab[[#This Row],[NOME AMOSTRA]]&amp;".jpg"),""))</f>
        <v/>
      </c>
    </row>
    <row r="49" spans="2:26" ht="15" customHeight="1" x14ac:dyDescent="0.25">
      <c r="B49" s="226" t="str">
        <f>IFERROR(VLOOKUP(amostrasTab[[#This Row],[*NUMERO DE CAMPO]],campoTab[],MATCH("*Latitude",campoTab[#Headers],0),0),"")</f>
        <v/>
      </c>
      <c r="C49" s="226" t="str">
        <f>IFERROR(VLOOKUP(amostrasTab[[#This Row],[*NUMERO DE CAMPO]],campoTab[],MATCH("*Longitude",campoTab[#Headers],0),0),"")</f>
        <v/>
      </c>
      <c r="D49" s="229"/>
      <c r="F4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IFERROR(IF(amostrasTab[[#This Row],[*NUMERO DE CAMPO]]="","",HYPERLINK("#'Planilha de Campo'!A"&amp;MATCH(amostrasTab[[#This Row],[*NUMERO DE CAMPO]],campoTab[Numero de campo],0)+1,"Afloramento")),"")</f>
        <v/>
      </c>
      <c r="U49" s="227" t="str">
        <f t="array" ref="U49">IFERROR(IF(amostrasTab[[#This Row],[*NUMERO DE CAMPO]]="","",HYPERLINK("#'Litologia'!A"&amp;MATCH(1,(amostrasTab[[#This Row],[*NUMERO DE CAMPO]]=LitoTab[*NUMERO DE CAMPO])*(amostrasTab[[#This Row],[*LITOTIPO]]=LitoTab[*Litologia]),0)+1,"Litologia")),"")</f>
        <v/>
      </c>
      <c r="V49" s="227" t="str">
        <f t="array" ref="V49">IFERROR(IF(amostrasTab[[#This Row],[*NUMERO DE CAMPO]]="","",HYPERLINK("#'Estrutural'!A"&amp;MATCH(1,(amostrasTab[[#This Row],[*NUMERO DE CAMPO]]=estrutTab[*NUMERO DE CAMPO])*(amostrasTab[[#This Row],[*LITOTIPO]]=estrutTab[*Litologia]),0)+1,"Estrutural")),"")</f>
        <v/>
      </c>
      <c r="W49" s="227" t="str">
        <f t="array" ref="W49">IFERROR(IF(amostrasTab[[#This Row],[*NUMERO DE CAMPO]]="","",HYPERLINK("#'Econômica'!A"&amp;MATCH(amostrasTab[[#This Row],[*NUMERO DE CAMPO]],ecoTab[*NUMERO DE CAMPO],0)+1,"Econômica")),"")</f>
        <v/>
      </c>
      <c r="X49" s="227" t="str">
        <f t="array" ref="X49">IFERROR(IF(amostrasTab[[#This Row],[*NUMERO DE CAMPO]]="","",HYPERLINK("#'Petrografia'!A"&amp;MATCH(amostrasTab[[#This Row],[NOME AMOSTRA]],petroTab[*Nome Amostra],0)+1,"Petrografia")),"")</f>
        <v/>
      </c>
      <c r="Y49" s="227" t="str">
        <f>IFERROR(IF(amostrasTab[[#This Row],[*NUMERO DE CAMPO]]="","",HYPERLINK("#'Litoquímica'!A"&amp;MATCH(amostrasTab[[#This Row],[NOME AMOSTRA]],Litoquímica!A:A,0)+1,"Litoquímica")),"")</f>
        <v/>
      </c>
      <c r="Z49" s="228" t="str">
        <f>IF(amostrasTab[[#This Row],[NOME AMOSTRA]]="","",IF(FileExist(HYPERLINK("Fotos\"&amp;amostrasTab[[#This Row],[NOME AMOSTRA]]&amp;".jpg")),HYPERLINK("Fotos\"&amp;amostrasTab[[#This Row],[NOME AMOSTRA]]&amp;".jpg"),""))</f>
        <v/>
      </c>
    </row>
    <row r="50" spans="2:26" ht="15" customHeight="1" x14ac:dyDescent="0.25">
      <c r="B50" s="226" t="str">
        <f>IFERROR(VLOOKUP(amostrasTab[[#This Row],[*NUMERO DE CAMPO]],campoTab[],MATCH("*Latitude",campoTab[#Headers],0),0),"")</f>
        <v/>
      </c>
      <c r="C50" s="226" t="str">
        <f>IFERROR(VLOOKUP(amostrasTab[[#This Row],[*NUMERO DE CAMPO]],campoTab[],MATCH("*Longitude",campoTab[#Headers],0),0),"")</f>
        <v/>
      </c>
      <c r="D50" s="229"/>
      <c r="F5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IFERROR(IF(amostrasTab[[#This Row],[*NUMERO DE CAMPO]]="","",HYPERLINK("#'Planilha de Campo'!A"&amp;MATCH(amostrasTab[[#This Row],[*NUMERO DE CAMPO]],campoTab[Numero de campo],0)+1,"Afloramento")),"")</f>
        <v/>
      </c>
      <c r="U50" s="227" t="str">
        <f t="array" ref="U50">IFERROR(IF(amostrasTab[[#This Row],[*NUMERO DE CAMPO]]="","",HYPERLINK("#'Litologia'!A"&amp;MATCH(1,(amostrasTab[[#This Row],[*NUMERO DE CAMPO]]=LitoTab[*NUMERO DE CAMPO])*(amostrasTab[[#This Row],[*LITOTIPO]]=LitoTab[*Litologia]),0)+1,"Litologia")),"")</f>
        <v/>
      </c>
      <c r="V50" s="227" t="str">
        <f t="array" ref="V50">IFERROR(IF(amostrasTab[[#This Row],[*NUMERO DE CAMPO]]="","",HYPERLINK("#'Estrutural'!A"&amp;MATCH(1,(amostrasTab[[#This Row],[*NUMERO DE CAMPO]]=estrutTab[*NUMERO DE CAMPO])*(amostrasTab[[#This Row],[*LITOTIPO]]=estrutTab[*Litologia]),0)+1,"Estrutural")),"")</f>
        <v/>
      </c>
      <c r="W50" s="227" t="str">
        <f t="array" ref="W50">IFERROR(IF(amostrasTab[[#This Row],[*NUMERO DE CAMPO]]="","",HYPERLINK("#'Econômica'!A"&amp;MATCH(amostrasTab[[#This Row],[*NUMERO DE CAMPO]],ecoTab[*NUMERO DE CAMPO],0)+1,"Econômica")),"")</f>
        <v/>
      </c>
      <c r="X50" s="227" t="str">
        <f t="array" ref="X50">IFERROR(IF(amostrasTab[[#This Row],[*NUMERO DE CAMPO]]="","",HYPERLINK("#'Petrografia'!A"&amp;MATCH(amostrasTab[[#This Row],[NOME AMOSTRA]],petroTab[*Nome Amostra],0)+1,"Petrografia")),"")</f>
        <v/>
      </c>
      <c r="Y50" s="227" t="str">
        <f>IFERROR(IF(amostrasTab[[#This Row],[*NUMERO DE CAMPO]]="","",HYPERLINK("#'Litoquímica'!A"&amp;MATCH(amostrasTab[[#This Row],[NOME AMOSTRA]],Litoquímica!A:A,0)+1,"Litoquímica")),"")</f>
        <v/>
      </c>
      <c r="Z50" s="228" t="str">
        <f>IF(amostrasTab[[#This Row],[NOME AMOSTRA]]="","",IF(FileExist(HYPERLINK("Fotos\"&amp;amostrasTab[[#This Row],[NOME AMOSTRA]]&amp;".jpg")),HYPERLINK("Fotos\"&amp;amostrasTab[[#This Row],[NOME AMOSTRA]]&amp;".jpg"),""))</f>
        <v/>
      </c>
    </row>
    <row r="51" spans="2:26" x14ac:dyDescent="0.25">
      <c r="B51" s="226" t="str">
        <f>IFERROR(VLOOKUP(amostrasTab[[#This Row],[*NUMERO DE CAMPO]],campoTab[],MATCH("*Latitude",campoTab[#Headers],0),0),"")</f>
        <v/>
      </c>
      <c r="C51" s="226" t="str">
        <f>IFERROR(VLOOKUP(amostrasTab[[#This Row],[*NUMERO DE CAMPO]],campoTab[],MATCH("*Longitude",campoTab[#Headers],0),0),"")</f>
        <v/>
      </c>
      <c r="D51" s="229"/>
      <c r="F5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IFERROR(IF(amostrasTab[[#This Row],[*NUMERO DE CAMPO]]="","",HYPERLINK("#'Planilha de Campo'!A"&amp;MATCH(amostrasTab[[#This Row],[*NUMERO DE CAMPO]],campoTab[Numero de campo],0)+1,"Afloramento")),"")</f>
        <v/>
      </c>
      <c r="U51" s="227" t="str">
        <f t="array" ref="U51">IFERROR(IF(amostrasTab[[#This Row],[*NUMERO DE CAMPO]]="","",HYPERLINK("#'Litologia'!A"&amp;MATCH(1,(amostrasTab[[#This Row],[*NUMERO DE CAMPO]]=LitoTab[*NUMERO DE CAMPO])*(amostrasTab[[#This Row],[*LITOTIPO]]=LitoTab[*Litologia]),0)+1,"Litologia")),"")</f>
        <v/>
      </c>
      <c r="V51" s="227" t="str">
        <f t="array" ref="V51">IFERROR(IF(amostrasTab[[#This Row],[*NUMERO DE CAMPO]]="","",HYPERLINK("#'Estrutural'!A"&amp;MATCH(1,(amostrasTab[[#This Row],[*NUMERO DE CAMPO]]=estrutTab[*NUMERO DE CAMPO])*(amostrasTab[[#This Row],[*LITOTIPO]]=estrutTab[*Litologia]),0)+1,"Estrutural")),"")</f>
        <v/>
      </c>
      <c r="W51" s="227" t="str">
        <f t="array" ref="W51">IFERROR(IF(amostrasTab[[#This Row],[*NUMERO DE CAMPO]]="","",HYPERLINK("#'Econômica'!A"&amp;MATCH(amostrasTab[[#This Row],[*NUMERO DE CAMPO]],ecoTab[*NUMERO DE CAMPO],0)+1,"Econômica")),"")</f>
        <v/>
      </c>
      <c r="X51" s="227" t="str">
        <f t="array" ref="X51">IFERROR(IF(amostrasTab[[#This Row],[*NUMERO DE CAMPO]]="","",HYPERLINK("#'Petrografia'!A"&amp;MATCH(amostrasTab[[#This Row],[NOME AMOSTRA]],petroTab[*Nome Amostra],0)+1,"Petrografia")),"")</f>
        <v/>
      </c>
      <c r="Y51" s="227" t="str">
        <f>IFERROR(IF(amostrasTab[[#This Row],[*NUMERO DE CAMPO]]="","",HYPERLINK("#'Litoquímica'!A"&amp;MATCH(amostrasTab[[#This Row],[NOME AMOSTRA]],Litoquímica!A:A,0)+1,"Litoquímica")),"")</f>
        <v/>
      </c>
      <c r="Z51" s="228" t="str">
        <f>IF(amostrasTab[[#This Row],[NOME AMOSTRA]]="","",IF(FileExist(HYPERLINK("Fotos\"&amp;amostrasTab[[#This Row],[NOME AMOSTRA]]&amp;".jpg")),HYPERLINK("Fotos\"&amp;amostrasTab[[#This Row],[NOME AMOSTRA]]&amp;".jpg"),""))</f>
        <v/>
      </c>
    </row>
    <row r="52" spans="2:26" x14ac:dyDescent="0.25">
      <c r="B52" s="226" t="str">
        <f>IFERROR(VLOOKUP(amostrasTab[[#This Row],[*NUMERO DE CAMPO]],campoTab[],MATCH("*Latitude",campoTab[#Headers],0),0),"")</f>
        <v/>
      </c>
      <c r="C52" s="226" t="str">
        <f>IFERROR(VLOOKUP(amostrasTab[[#This Row],[*NUMERO DE CAMPO]],campoTab[],MATCH("*Longitude",campoTab[#Headers],0),0),"")</f>
        <v/>
      </c>
      <c r="D52" s="229"/>
      <c r="F5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IFERROR(IF(amostrasTab[[#This Row],[*NUMERO DE CAMPO]]="","",HYPERLINK("#'Planilha de Campo'!A"&amp;MATCH(amostrasTab[[#This Row],[*NUMERO DE CAMPO]],campoTab[Numero de campo],0)+1,"Afloramento")),"")</f>
        <v/>
      </c>
      <c r="U52" s="227" t="str">
        <f t="array" ref="U52">IFERROR(IF(amostrasTab[[#This Row],[*NUMERO DE CAMPO]]="","",HYPERLINK("#'Litologia'!A"&amp;MATCH(1,(amostrasTab[[#This Row],[*NUMERO DE CAMPO]]=LitoTab[*NUMERO DE CAMPO])*(amostrasTab[[#This Row],[*LITOTIPO]]=LitoTab[*Litologia]),0)+1,"Litologia")),"")</f>
        <v/>
      </c>
      <c r="V52" s="227" t="str">
        <f t="array" ref="V52">IFERROR(IF(amostrasTab[[#This Row],[*NUMERO DE CAMPO]]="","",HYPERLINK("#'Estrutural'!A"&amp;MATCH(1,(amostrasTab[[#This Row],[*NUMERO DE CAMPO]]=estrutTab[*NUMERO DE CAMPO])*(amostrasTab[[#This Row],[*LITOTIPO]]=estrutTab[*Litologia]),0)+1,"Estrutural")),"")</f>
        <v/>
      </c>
      <c r="W52" s="227" t="str">
        <f t="array" ref="W52">IFERROR(IF(amostrasTab[[#This Row],[*NUMERO DE CAMPO]]="","",HYPERLINK("#'Econômica'!A"&amp;MATCH(amostrasTab[[#This Row],[*NUMERO DE CAMPO]],ecoTab[*NUMERO DE CAMPO],0)+1,"Econômica")),"")</f>
        <v/>
      </c>
      <c r="X52" s="227" t="str">
        <f t="array" ref="X52">IFERROR(IF(amostrasTab[[#This Row],[*NUMERO DE CAMPO]]="","",HYPERLINK("#'Petrografia'!A"&amp;MATCH(amostrasTab[[#This Row],[NOME AMOSTRA]],petroTab[*Nome Amostra],0)+1,"Petrografia")),"")</f>
        <v/>
      </c>
      <c r="Y52" s="227" t="str">
        <f>IFERROR(IF(amostrasTab[[#This Row],[*NUMERO DE CAMPO]]="","",HYPERLINK("#'Litoquímica'!A"&amp;MATCH(amostrasTab[[#This Row],[NOME AMOSTRA]],Litoquímica!A:A,0)+1,"Litoquímica")),"")</f>
        <v/>
      </c>
      <c r="Z52" s="228" t="str">
        <f>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5" x14ac:dyDescent="0.25"/>
  <cols>
    <col min="1" max="1" width="21.5703125" style="209" bestFit="1" customWidth="1"/>
    <col min="2" max="2" width="14.5703125" style="210" customWidth="1"/>
    <col min="3" max="3" width="14" style="210" customWidth="1"/>
    <col min="4" max="4" width="41.140625" style="209" bestFit="1" customWidth="1"/>
    <col min="5" max="5" width="54.5703125" style="209" bestFit="1" customWidth="1"/>
    <col min="6" max="6" width="25.85546875" style="209" customWidth="1"/>
    <col min="7" max="7" width="58.42578125" style="209" bestFit="1" customWidth="1"/>
    <col min="8" max="8" width="25.85546875" style="209" customWidth="1"/>
    <col min="9" max="9" width="20.42578125" style="209" customWidth="1"/>
    <col min="10" max="10" width="57.85546875" style="209" bestFit="1" customWidth="1"/>
    <col min="11" max="12" width="13.140625" style="209" bestFit="1" customWidth="1"/>
    <col min="13" max="13" width="13.140625" style="209" customWidth="1"/>
    <col min="14" max="14" width="11.42578125" style="214" customWidth="1"/>
    <col min="15" max="15" width="28.7109375" style="209" bestFit="1" customWidth="1"/>
    <col min="16" max="16" width="27.7109375" style="210" bestFit="1" customWidth="1"/>
    <col min="17" max="18" width="0" style="209" hidden="1" customWidth="1"/>
    <col min="19" max="16384" width="9.140625" style="209" hidden="1"/>
  </cols>
  <sheetData>
    <row r="1" spans="1:16" s="208" customFormat="1" ht="39.950000000000003" customHeight="1" x14ac:dyDescent="0.25">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25">
      <c r="B2" s="210" t="str">
        <f>IFERROR(VLOOKUP(estrutTab[[#This Row],[*NUMERO DE CAMPO]],campoTab[],MATCH("*Latitude",campoTab[#Headers],0),0),"")</f>
        <v/>
      </c>
      <c r="C2" s="210" t="str">
        <f>IFERROR(VLOOKUP(estrutTab[[#This Row],[*NUMERO DE CAMPO]],campoTab[],MATCH("*Longitude",campoTab[#Headers],0),0),"")</f>
        <v/>
      </c>
      <c r="K2" s="211" t="str">
        <f>IFERROR(IF(estrutTab[[#This Row],[*NUMERO DE CAMPO]]="","",HYPERLINK("#'Planilha de Campo'!A"&amp;MATCH(estrutTab[[#This Row],[*NUMERO DE CAMPO]],campoTab[Numero de campo],0)+1,"Afloramento")),"")</f>
        <v/>
      </c>
      <c r="L2" s="211" t="str">
        <f t="array" ref="L2">IFERROR(IF(estrutTab[[#This Row],[*NUMERO DE CAMPO]]="","",HYPERLINK("#'Litologia'!A"&amp;MATCH(1,(estrutTab[[#This Row],[*NUMERO DE CAMPO]]=LitoTab[*NUMERO DE CAMPO])*(estrutTab[[#This Row],[*Litologia]]=LitoTab[*Litologia]),0)+1,"Litologia")),"")</f>
        <v/>
      </c>
      <c r="M2" s="211" t="str">
        <f>IFERROR(IF(estrutTab[[#This Row],[*NUMERO DE CAMPO]]="","",HYPERLINK("#'Econômica'!A"&amp;MATCH(estrutTab[[#This Row],[*NUMERO DE CAMPO]],ecoTab[*NUMERO DE CAMPO],0)+1,"Econômica")),"")</f>
        <v/>
      </c>
      <c r="N2" s="212">
        <f>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25">
      <c r="B3" s="210" t="str">
        <f>IFERROR(VLOOKUP(estrutTab[[#This Row],[*NUMERO DE CAMPO]],campoTab[],MATCH("*Latitude",campoTab[#Headers],0),0),"")</f>
        <v/>
      </c>
      <c r="C3" s="210" t="str">
        <f>IFERROR(VLOOKUP(estrutTab[[#This Row],[*NUMERO DE CAMPO]],campoTab[],MATCH("*Longitude",campoTab[#Headers],0),0),"")</f>
        <v/>
      </c>
      <c r="K3" s="211" t="str">
        <f>IFERROR(IF(estrutTab[[#This Row],[*NUMERO DE CAMPO]]="","",HYPERLINK("#'Planilha de Campo'!A"&amp;MATCH(estrutTab[[#This Row],[*NUMERO DE CAMPO]],campoTab[Numero de campo],0)+1,"Afloramento")),"")</f>
        <v/>
      </c>
      <c r="L3" s="211" t="str">
        <f t="array" ref="L3">IFERROR(IF(estrutTab[[#This Row],[*NUMERO DE CAMPO]]="","",HYPERLINK("#'Litologia'!A"&amp;MATCH(1,(estrutTab[[#This Row],[*NUMERO DE CAMPO]]=LitoTab[*NUMERO DE CAMPO])*(estrutTab[[#This Row],[*Litologia]]=LitoTab[*Litologia]),0)+1,"Litologia")),"")</f>
        <v/>
      </c>
      <c r="M3" s="211" t="str">
        <f>IFERROR(IF(estrutTab[[#This Row],[*NUMERO DE CAMPO]]="","",HYPERLINK("#'Econômica'!A"&amp;MATCH(estrutTab[[#This Row],[*NUMERO DE CAMPO]],ecoTab[*NUMERO DE CAMPO],0)+1,"Econômica")),"")</f>
        <v/>
      </c>
      <c r="N3" s="212">
        <f>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25">
      <c r="B4" s="210" t="str">
        <f>IFERROR(VLOOKUP(estrutTab[[#This Row],[*NUMERO DE CAMPO]],campoTab[],MATCH("*Latitude",campoTab[#Headers],0),0),"")</f>
        <v/>
      </c>
      <c r="C4" s="210" t="str">
        <f>IFERROR(VLOOKUP(estrutTab[[#This Row],[*NUMERO DE CAMPO]],campoTab[],MATCH("*Longitude",campoTab[#Headers],0),0),"")</f>
        <v/>
      </c>
      <c r="K4" s="211" t="str">
        <f>IFERROR(IF(estrutTab[[#This Row],[*NUMERO DE CAMPO]]="","",HYPERLINK("#'Planilha de Campo'!A"&amp;MATCH(estrutTab[[#This Row],[*NUMERO DE CAMPO]],campoTab[Numero de campo],0)+1,"Afloramento")),"")</f>
        <v/>
      </c>
      <c r="L4" s="211" t="str">
        <f t="array" ref="L4">IFERROR(IF(estrutTab[[#This Row],[*NUMERO DE CAMPO]]="","",HYPERLINK("#'Litologia'!A"&amp;MATCH(1,(estrutTab[[#This Row],[*NUMERO DE CAMPO]]=LitoTab[*NUMERO DE CAMPO])*(estrutTab[[#This Row],[*Litologia]]=LitoTab[*Litologia]),0)+1,"Litologia")),"")</f>
        <v/>
      </c>
      <c r="M4" s="211" t="str">
        <f>IFERROR(IF(estrutTab[[#This Row],[*NUMERO DE CAMPO]]="","",HYPERLINK("#'Econômica'!A"&amp;MATCH(estrutTab[[#This Row],[*NUMERO DE CAMPO]],ecoTab[*NUMERO DE CAMPO],0)+1,"Econômica")),"")</f>
        <v/>
      </c>
      <c r="N4" s="212">
        <f>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25">
      <c r="B5" s="210" t="str">
        <f>IFERROR(VLOOKUP(estrutTab[[#This Row],[*NUMERO DE CAMPO]],campoTab[],MATCH("*Latitude",campoTab[#Headers],0),0),"")</f>
        <v/>
      </c>
      <c r="C5" s="210" t="str">
        <f>IFERROR(VLOOKUP(estrutTab[[#This Row],[*NUMERO DE CAMPO]],campoTab[],MATCH("*Longitude",campoTab[#Headers],0),0),"")</f>
        <v/>
      </c>
      <c r="K5" s="211" t="str">
        <f>IFERROR(IF(estrutTab[[#This Row],[*NUMERO DE CAMPO]]="","",HYPERLINK("#'Planilha de Campo'!A"&amp;MATCH(estrutTab[[#This Row],[*NUMERO DE CAMPO]],campoTab[Numero de campo],0)+1,"Afloramento")),"")</f>
        <v/>
      </c>
      <c r="L5" s="211" t="str">
        <f t="array" ref="L5">IFERROR(IF(estrutTab[[#This Row],[*NUMERO DE CAMPO]]="","",HYPERLINK("#'Litologia'!A"&amp;MATCH(1,(estrutTab[[#This Row],[*NUMERO DE CAMPO]]=LitoTab[*NUMERO DE CAMPO])*(estrutTab[[#This Row],[*Litologia]]=LitoTab[*Litologia]),0)+1,"Litologia")),"")</f>
        <v/>
      </c>
      <c r="M5" s="211" t="str">
        <f>IFERROR(IF(estrutTab[[#This Row],[*NUMERO DE CAMPO]]="","",HYPERLINK("#'Econômica'!A"&amp;MATCH(estrutTab[[#This Row],[*NUMERO DE CAMPO]],ecoTab[*NUMERO DE CAMPO],0)+1,"Econômica")),"")</f>
        <v/>
      </c>
      <c r="N5" s="212">
        <f>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25">
      <c r="B6" s="210" t="str">
        <f>IFERROR(VLOOKUP(estrutTab[[#This Row],[*NUMERO DE CAMPO]],campoTab[],MATCH("*Latitude",campoTab[#Headers],0),0),"")</f>
        <v/>
      </c>
      <c r="C6" s="210" t="str">
        <f>IFERROR(VLOOKUP(estrutTab[[#This Row],[*NUMERO DE CAMPO]],campoTab[],MATCH("*Longitude",campoTab[#Headers],0),0),"")</f>
        <v/>
      </c>
      <c r="K6" s="211" t="str">
        <f>IFERROR(IF(estrutTab[[#This Row],[*NUMERO DE CAMPO]]="","",HYPERLINK("#'Planilha de Campo'!A"&amp;MATCH(estrutTab[[#This Row],[*NUMERO DE CAMPO]],campoTab[Numero de campo],0)+1,"Afloramento")),"")</f>
        <v/>
      </c>
      <c r="L6" s="211" t="str">
        <f t="array" ref="L6">IFERROR(IF(estrutTab[[#This Row],[*NUMERO DE CAMPO]]="","",HYPERLINK("#'Litologia'!A"&amp;MATCH(1,(estrutTab[[#This Row],[*NUMERO DE CAMPO]]=LitoTab[*NUMERO DE CAMPO])*(estrutTab[[#This Row],[*Litologia]]=LitoTab[*Litologia]),0)+1,"Litologia")),"")</f>
        <v/>
      </c>
      <c r="M6" s="211" t="str">
        <f>IFERROR(IF(estrutTab[[#This Row],[*NUMERO DE CAMPO]]="","",HYPERLINK("#'Econômica'!A"&amp;MATCH(estrutTab[[#This Row],[*NUMERO DE CAMPO]],ecoTab[*NUMERO DE CAMPO],0)+1,"Econômica")),"")</f>
        <v/>
      </c>
      <c r="N6" s="212">
        <f>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25">
      <c r="B7" s="210" t="str">
        <f>IFERROR(VLOOKUP(estrutTab[[#This Row],[*NUMERO DE CAMPO]],campoTab[],MATCH("*Latitude",campoTab[#Headers],0),0),"")</f>
        <v/>
      </c>
      <c r="C7" s="210" t="str">
        <f>IFERROR(VLOOKUP(estrutTab[[#This Row],[*NUMERO DE CAMPO]],campoTab[],MATCH("*Longitude",campoTab[#Headers],0),0),"")</f>
        <v/>
      </c>
      <c r="K7" s="211" t="str">
        <f>IFERROR(IF(estrutTab[[#This Row],[*NUMERO DE CAMPO]]="","",HYPERLINK("#'Planilha de Campo'!A"&amp;MATCH(estrutTab[[#This Row],[*NUMERO DE CAMPO]],campoTab[Numero de campo],0)+1,"Afloramento")),"")</f>
        <v/>
      </c>
      <c r="L7" s="211" t="str">
        <f t="array" ref="L7">IFERROR(IF(estrutTab[[#This Row],[*NUMERO DE CAMPO]]="","",HYPERLINK("#'Litologia'!A"&amp;MATCH(1,(estrutTab[[#This Row],[*NUMERO DE CAMPO]]=LitoTab[*NUMERO DE CAMPO])*(estrutTab[[#This Row],[*Litologia]]=LitoTab[*Litologia]),0)+1,"Litologia")),"")</f>
        <v/>
      </c>
      <c r="M7" s="211" t="str">
        <f>IFERROR(IF(estrutTab[[#This Row],[*NUMERO DE CAMPO]]="","",HYPERLINK("#'Econômica'!A"&amp;MATCH(estrutTab[[#This Row],[*NUMERO DE CAMPO]],ecoTab[*NUMERO DE CAMPO],0)+1,"Econômica")),"")</f>
        <v/>
      </c>
      <c r="N7" s="212">
        <f>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25">
      <c r="B8" s="210" t="str">
        <f>IFERROR(VLOOKUP(estrutTab[[#This Row],[*NUMERO DE CAMPO]],campoTab[],MATCH("*Latitude",campoTab[#Headers],0),0),"")</f>
        <v/>
      </c>
      <c r="C8" s="210" t="str">
        <f>IFERROR(VLOOKUP(estrutTab[[#This Row],[*NUMERO DE CAMPO]],campoTab[],MATCH("*Longitude",campoTab[#Headers],0),0),"")</f>
        <v/>
      </c>
      <c r="K8" s="211" t="str">
        <f>IFERROR(IF(estrutTab[[#This Row],[*NUMERO DE CAMPO]]="","",HYPERLINK("#'Planilha de Campo'!A"&amp;MATCH(estrutTab[[#This Row],[*NUMERO DE CAMPO]],campoTab[Numero de campo],0)+1,"Afloramento")),"")</f>
        <v/>
      </c>
      <c r="L8" s="211" t="str">
        <f t="array" ref="L8">IFERROR(IF(estrutTab[[#This Row],[*NUMERO DE CAMPO]]="","",HYPERLINK("#'Litologia'!A"&amp;MATCH(1,(estrutTab[[#This Row],[*NUMERO DE CAMPO]]=LitoTab[*NUMERO DE CAMPO])*(estrutTab[[#This Row],[*Litologia]]=LitoTab[*Litologia]),0)+1,"Litologia")),"")</f>
        <v/>
      </c>
      <c r="M8" s="211" t="str">
        <f>IFERROR(IF(estrutTab[[#This Row],[*NUMERO DE CAMPO]]="","",HYPERLINK("#'Econômica'!A"&amp;MATCH(estrutTab[[#This Row],[*NUMERO DE CAMPO]],ecoTab[*NUMERO DE CAMPO],0)+1,"Econômica")),"")</f>
        <v/>
      </c>
      <c r="N8" s="212">
        <f>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25">
      <c r="B9" s="210" t="str">
        <f>IFERROR(VLOOKUP(estrutTab[[#This Row],[*NUMERO DE CAMPO]],campoTab[],MATCH("*Latitude",campoTab[#Headers],0),0),"")</f>
        <v/>
      </c>
      <c r="C9" s="210" t="str">
        <f>IFERROR(VLOOKUP(estrutTab[[#This Row],[*NUMERO DE CAMPO]],campoTab[],MATCH("*Longitude",campoTab[#Headers],0),0),"")</f>
        <v/>
      </c>
      <c r="K9" s="211" t="str">
        <f>IFERROR(IF(estrutTab[[#This Row],[*NUMERO DE CAMPO]]="","",HYPERLINK("#'Planilha de Campo'!A"&amp;MATCH(estrutTab[[#This Row],[*NUMERO DE CAMPO]],campoTab[Numero de campo],0)+1,"Afloramento")),"")</f>
        <v/>
      </c>
      <c r="L9" s="211" t="str">
        <f t="array" ref="L9">IFERROR(IF(estrutTab[[#This Row],[*NUMERO DE CAMPO]]="","",HYPERLINK("#'Litologia'!A"&amp;MATCH(1,(estrutTab[[#This Row],[*NUMERO DE CAMPO]]=LitoTab[*NUMERO DE CAMPO])*(estrutTab[[#This Row],[*Litologia]]=LitoTab[*Litologia]),0)+1,"Litologia")),"")</f>
        <v/>
      </c>
      <c r="M9" s="211" t="str">
        <f>IFERROR(IF(estrutTab[[#This Row],[*NUMERO DE CAMPO]]="","",HYPERLINK("#'Econômica'!A"&amp;MATCH(estrutTab[[#This Row],[*NUMERO DE CAMPO]],ecoTab[*NUMERO DE CAMPO],0)+1,"Econômica")),"")</f>
        <v/>
      </c>
      <c r="N9" s="212">
        <f>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25">
      <c r="B10" s="210" t="str">
        <f>IFERROR(VLOOKUP(estrutTab[[#This Row],[*NUMERO DE CAMPO]],campoTab[],MATCH("*Latitude",campoTab[#Headers],0),0),"")</f>
        <v/>
      </c>
      <c r="C10" s="210" t="str">
        <f>IFERROR(VLOOKUP(estrutTab[[#This Row],[*NUMERO DE CAMPO]],campoTab[],MATCH("*Longitude",campoTab[#Headers],0),0),"")</f>
        <v/>
      </c>
      <c r="K10" s="211" t="str">
        <f>IFERROR(IF(estrutTab[[#This Row],[*NUMERO DE CAMPO]]="","",HYPERLINK("#'Planilha de Campo'!A"&amp;MATCH(estrutTab[[#This Row],[*NUMERO DE CAMPO]],campoTab[Numero de campo],0)+1,"Afloramento")),"")</f>
        <v/>
      </c>
      <c r="L10" s="211" t="str">
        <f t="array" ref="L10">IFERROR(IF(estrutTab[[#This Row],[*NUMERO DE CAMPO]]="","",HYPERLINK("#'Litologia'!A"&amp;MATCH(1,(estrutTab[[#This Row],[*NUMERO DE CAMPO]]=LitoTab[*NUMERO DE CAMPO])*(estrutTab[[#This Row],[*Litologia]]=LitoTab[*Litologia]),0)+1,"Litologia")),"")</f>
        <v/>
      </c>
      <c r="M10" s="211" t="str">
        <f>IFERROR(IF(estrutTab[[#This Row],[*NUMERO DE CAMPO]]="","",HYPERLINK("#'Econômica'!A"&amp;MATCH(estrutTab[[#This Row],[*NUMERO DE CAMPO]],ecoTab[*NUMERO DE CAMPO],0)+1,"Econômica")),"")</f>
        <v/>
      </c>
      <c r="N10" s="212">
        <f>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25">
      <c r="B11" s="210" t="str">
        <f>IFERROR(VLOOKUP(estrutTab[[#This Row],[*NUMERO DE CAMPO]],campoTab[],MATCH("*Latitude",campoTab[#Headers],0),0),"")</f>
        <v/>
      </c>
      <c r="C11" s="210" t="str">
        <f>IFERROR(VLOOKUP(estrutTab[[#This Row],[*NUMERO DE CAMPO]],campoTab[],MATCH("*Longitude",campoTab[#Headers],0),0),"")</f>
        <v/>
      </c>
      <c r="K11" s="211" t="str">
        <f>IFERROR(IF(estrutTab[[#This Row],[*NUMERO DE CAMPO]]="","",HYPERLINK("#'Planilha de Campo'!A"&amp;MATCH(estrutTab[[#This Row],[*NUMERO DE CAMPO]],campoTab[Numero de campo],0)+1,"Afloramento")),"")</f>
        <v/>
      </c>
      <c r="L11" s="211" t="str">
        <f t="array" ref="L11">IFERROR(IF(estrutTab[[#This Row],[*NUMERO DE CAMPO]]="","",HYPERLINK("#'Litologia'!A"&amp;MATCH(1,(estrutTab[[#This Row],[*NUMERO DE CAMPO]]=LitoTab[*NUMERO DE CAMPO])*(estrutTab[[#This Row],[*Litologia]]=LitoTab[*Litologia]),0)+1,"Litologia")),"")</f>
        <v/>
      </c>
      <c r="M11" s="211" t="str">
        <f>IFERROR(IF(estrutTab[[#This Row],[*NUMERO DE CAMPO]]="","",HYPERLINK("#'Econômica'!A"&amp;MATCH(estrutTab[[#This Row],[*NUMERO DE CAMPO]],ecoTab[*NUMERO DE CAMPO],0)+1,"Econômica")),"")</f>
        <v/>
      </c>
      <c r="N11" s="212">
        <f>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25">
      <c r="B12" s="210" t="str">
        <f>IFERROR(VLOOKUP(estrutTab[[#This Row],[*NUMERO DE CAMPO]],campoTab[],MATCH("*Latitude",campoTab[#Headers],0),0),"")</f>
        <v/>
      </c>
      <c r="C12" s="210" t="str">
        <f>IFERROR(VLOOKUP(estrutTab[[#This Row],[*NUMERO DE CAMPO]],campoTab[],MATCH("*Longitude",campoTab[#Headers],0),0),"")</f>
        <v/>
      </c>
      <c r="K12" s="211" t="str">
        <f>IFERROR(IF(estrutTab[[#This Row],[*NUMERO DE CAMPO]]="","",HYPERLINK("#'Planilha de Campo'!A"&amp;MATCH(estrutTab[[#This Row],[*NUMERO DE CAMPO]],campoTab[Numero de campo],0)+1,"Afloramento")),"")</f>
        <v/>
      </c>
      <c r="L12" s="211" t="str">
        <f t="array" ref="L12">IFERROR(IF(estrutTab[[#This Row],[*NUMERO DE CAMPO]]="","",HYPERLINK("#'Litologia'!A"&amp;MATCH(1,(estrutTab[[#This Row],[*NUMERO DE CAMPO]]=LitoTab[*NUMERO DE CAMPO])*(estrutTab[[#This Row],[*Litologia]]=LitoTab[*Litologia]),0)+1,"Litologia")),"")</f>
        <v/>
      </c>
      <c r="M12" s="211" t="str">
        <f>IFERROR(IF(estrutTab[[#This Row],[*NUMERO DE CAMPO]]="","",HYPERLINK("#'Econômica'!A"&amp;MATCH(estrutTab[[#This Row],[*NUMERO DE CAMPO]],ecoTab[*NUMERO DE CAMPO],0)+1,"Econômica")),"")</f>
        <v/>
      </c>
      <c r="N12" s="212">
        <f>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25">
      <c r="B13" s="210" t="str">
        <f>IFERROR(VLOOKUP(estrutTab[[#This Row],[*NUMERO DE CAMPO]],campoTab[],MATCH("*Latitude",campoTab[#Headers],0),0),"")</f>
        <v/>
      </c>
      <c r="C13" s="210" t="str">
        <f>IFERROR(VLOOKUP(estrutTab[[#This Row],[*NUMERO DE CAMPO]],campoTab[],MATCH("*Longitude",campoTab[#Headers],0),0),"")</f>
        <v/>
      </c>
      <c r="K13" s="211" t="str">
        <f>IFERROR(IF(estrutTab[[#This Row],[*NUMERO DE CAMPO]]="","",HYPERLINK("#'Planilha de Campo'!A"&amp;MATCH(estrutTab[[#This Row],[*NUMERO DE CAMPO]],campoTab[Numero de campo],0)+1,"Afloramento")),"")</f>
        <v/>
      </c>
      <c r="L13" s="211" t="str">
        <f t="array" ref="L13">IFERROR(IF(estrutTab[[#This Row],[*NUMERO DE CAMPO]]="","",HYPERLINK("#'Litologia'!A"&amp;MATCH(1,(estrutTab[[#This Row],[*NUMERO DE CAMPO]]=LitoTab[*NUMERO DE CAMPO])*(estrutTab[[#This Row],[*Litologia]]=LitoTab[*Litologia]),0)+1,"Litologia")),"")</f>
        <v/>
      </c>
      <c r="M13" s="211" t="str">
        <f>IFERROR(IF(estrutTab[[#This Row],[*NUMERO DE CAMPO]]="","",HYPERLINK("#'Econômica'!A"&amp;MATCH(estrutTab[[#This Row],[*NUMERO DE CAMPO]],ecoTab[*NUMERO DE CAMPO],0)+1,"Econômica")),"")</f>
        <v/>
      </c>
      <c r="N13" s="212">
        <f>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25">
      <c r="B14" s="210" t="str">
        <f>IFERROR(VLOOKUP(estrutTab[[#This Row],[*NUMERO DE CAMPO]],campoTab[],MATCH("*Latitude",campoTab[#Headers],0),0),"")</f>
        <v/>
      </c>
      <c r="C14" s="210" t="str">
        <f>IFERROR(VLOOKUP(estrutTab[[#This Row],[*NUMERO DE CAMPO]],campoTab[],MATCH("*Longitude",campoTab[#Headers],0),0),"")</f>
        <v/>
      </c>
      <c r="K14" s="211" t="str">
        <f>IFERROR(IF(estrutTab[[#This Row],[*NUMERO DE CAMPO]]="","",HYPERLINK("#'Planilha de Campo'!A"&amp;MATCH(estrutTab[[#This Row],[*NUMERO DE CAMPO]],campoTab[Numero de campo],0)+1,"Afloramento")),"")</f>
        <v/>
      </c>
      <c r="L14" s="211" t="str">
        <f t="array" ref="L14">IFERROR(IF(estrutTab[[#This Row],[*NUMERO DE CAMPO]]="","",HYPERLINK("#'Litologia'!A"&amp;MATCH(1,(estrutTab[[#This Row],[*NUMERO DE CAMPO]]=LitoTab[*NUMERO DE CAMPO])*(estrutTab[[#This Row],[*Litologia]]=LitoTab[*Litologia]),0)+1,"Litologia")),"")</f>
        <v/>
      </c>
      <c r="M14" s="211" t="str">
        <f>IFERROR(IF(estrutTab[[#This Row],[*NUMERO DE CAMPO]]="","",HYPERLINK("#'Econômica'!A"&amp;MATCH(estrutTab[[#This Row],[*NUMERO DE CAMPO]],ecoTab[*NUMERO DE CAMPO],0)+1,"Econômica")),"")</f>
        <v/>
      </c>
      <c r="N14" s="212">
        <f>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25">
      <c r="B15" s="210" t="str">
        <f>IFERROR(VLOOKUP(estrutTab[[#This Row],[*NUMERO DE CAMPO]],campoTab[],MATCH("*Latitude",campoTab[#Headers],0),0),"")</f>
        <v/>
      </c>
      <c r="C15" s="210" t="str">
        <f>IFERROR(VLOOKUP(estrutTab[[#This Row],[*NUMERO DE CAMPO]],campoTab[],MATCH("*Longitude",campoTab[#Headers],0),0),"")</f>
        <v/>
      </c>
      <c r="K15" s="211" t="str">
        <f>IFERROR(IF(estrutTab[[#This Row],[*NUMERO DE CAMPO]]="","",HYPERLINK("#'Planilha de Campo'!A"&amp;MATCH(estrutTab[[#This Row],[*NUMERO DE CAMPO]],campoTab[Numero de campo],0)+1,"Afloramento")),"")</f>
        <v/>
      </c>
      <c r="L15" s="211" t="str">
        <f t="array" ref="L15">IFERROR(IF(estrutTab[[#This Row],[*NUMERO DE CAMPO]]="","",HYPERLINK("#'Litologia'!A"&amp;MATCH(1,(estrutTab[[#This Row],[*NUMERO DE CAMPO]]=LitoTab[*NUMERO DE CAMPO])*(estrutTab[[#This Row],[*Litologia]]=LitoTab[*Litologia]),0)+1,"Litologia")),"")</f>
        <v/>
      </c>
      <c r="M15" s="211" t="str">
        <f>IFERROR(IF(estrutTab[[#This Row],[*NUMERO DE CAMPO]]="","",HYPERLINK("#'Econômica'!A"&amp;MATCH(estrutTab[[#This Row],[*NUMERO DE CAMPO]],ecoTab[*NUMERO DE CAMPO],0)+1,"Econômica")),"")</f>
        <v/>
      </c>
      <c r="N15" s="212">
        <f>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25">
      <c r="B16" s="210" t="str">
        <f>IFERROR(VLOOKUP(estrutTab[[#This Row],[*NUMERO DE CAMPO]],campoTab[],MATCH("*Latitude",campoTab[#Headers],0),0),"")</f>
        <v/>
      </c>
      <c r="C16" s="210" t="str">
        <f>IFERROR(VLOOKUP(estrutTab[[#This Row],[*NUMERO DE CAMPO]],campoTab[],MATCH("*Longitude",campoTab[#Headers],0),0),"")</f>
        <v/>
      </c>
      <c r="K16" s="211" t="str">
        <f>IFERROR(IF(estrutTab[[#This Row],[*NUMERO DE CAMPO]]="","",HYPERLINK("#'Planilha de Campo'!A"&amp;MATCH(estrutTab[[#This Row],[*NUMERO DE CAMPO]],campoTab[Numero de campo],0)+1,"Afloramento")),"")</f>
        <v/>
      </c>
      <c r="L16" s="211" t="str">
        <f t="array" ref="L16">IFERROR(IF(estrutTab[[#This Row],[*NUMERO DE CAMPO]]="","",HYPERLINK("#'Litologia'!A"&amp;MATCH(1,(estrutTab[[#This Row],[*NUMERO DE CAMPO]]=LitoTab[*NUMERO DE CAMPO])*(estrutTab[[#This Row],[*Litologia]]=LitoTab[*Litologia]),0)+1,"Litologia")),"")</f>
        <v/>
      </c>
      <c r="M16" s="211" t="str">
        <f>IFERROR(IF(estrutTab[[#This Row],[*NUMERO DE CAMPO]]="","",HYPERLINK("#'Econômica'!A"&amp;MATCH(estrutTab[[#This Row],[*NUMERO DE CAMPO]],ecoTab[*NUMERO DE CAMPO],0)+1,"Econômica")),"")</f>
        <v/>
      </c>
      <c r="N16" s="212">
        <f>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25">
      <c r="B17" s="210" t="str">
        <f>IFERROR(VLOOKUP(estrutTab[[#This Row],[*NUMERO DE CAMPO]],campoTab[],MATCH("*Latitude",campoTab[#Headers],0),0),"")</f>
        <v/>
      </c>
      <c r="C17" s="210" t="str">
        <f>IFERROR(VLOOKUP(estrutTab[[#This Row],[*NUMERO DE CAMPO]],campoTab[],MATCH("*Longitude",campoTab[#Headers],0),0),"")</f>
        <v/>
      </c>
      <c r="K17" s="211" t="str">
        <f>IFERROR(IF(estrutTab[[#This Row],[*NUMERO DE CAMPO]]="","",HYPERLINK("#'Planilha de Campo'!A"&amp;MATCH(estrutTab[[#This Row],[*NUMERO DE CAMPO]],campoTab[Numero de campo],0)+1,"Afloramento")),"")</f>
        <v/>
      </c>
      <c r="L17" s="211" t="str">
        <f t="array" ref="L17">IFERROR(IF(estrutTab[[#This Row],[*NUMERO DE CAMPO]]="","",HYPERLINK("#'Litologia'!A"&amp;MATCH(1,(estrutTab[[#This Row],[*NUMERO DE CAMPO]]=LitoTab[*NUMERO DE CAMPO])*(estrutTab[[#This Row],[*Litologia]]=LitoTab[*Litologia]),0)+1,"Litologia")),"")</f>
        <v/>
      </c>
      <c r="M17" s="211" t="str">
        <f>IFERROR(IF(estrutTab[[#This Row],[*NUMERO DE CAMPO]]="","",HYPERLINK("#'Econômica'!A"&amp;MATCH(estrutTab[[#This Row],[*NUMERO DE CAMPO]],ecoTab[*NUMERO DE CAMPO],0)+1,"Econômica")),"")</f>
        <v/>
      </c>
      <c r="N17" s="212">
        <f>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25">
      <c r="B18" s="210" t="str">
        <f>IFERROR(VLOOKUP(estrutTab[[#This Row],[*NUMERO DE CAMPO]],campoTab[],MATCH("*Latitude",campoTab[#Headers],0),0),"")</f>
        <v/>
      </c>
      <c r="C18" s="210" t="str">
        <f>IFERROR(VLOOKUP(estrutTab[[#This Row],[*NUMERO DE CAMPO]],campoTab[],MATCH("*Longitude",campoTab[#Headers],0),0),"")</f>
        <v/>
      </c>
      <c r="K18" s="211" t="str">
        <f>IFERROR(IF(estrutTab[[#This Row],[*NUMERO DE CAMPO]]="","",HYPERLINK("#'Planilha de Campo'!A"&amp;MATCH(estrutTab[[#This Row],[*NUMERO DE CAMPO]],campoTab[Numero de campo],0)+1,"Afloramento")),"")</f>
        <v/>
      </c>
      <c r="L18" s="211" t="str">
        <f t="array" ref="L18">IFERROR(IF(estrutTab[[#This Row],[*NUMERO DE CAMPO]]="","",HYPERLINK("#'Litologia'!A"&amp;MATCH(1,(estrutTab[[#This Row],[*NUMERO DE CAMPO]]=LitoTab[*NUMERO DE CAMPO])*(estrutTab[[#This Row],[*Litologia]]=LitoTab[*Litologia]),0)+1,"Litologia")),"")</f>
        <v/>
      </c>
      <c r="M18" s="211" t="str">
        <f>IFERROR(IF(estrutTab[[#This Row],[*NUMERO DE CAMPO]]="","",HYPERLINK("#'Econômica'!A"&amp;MATCH(estrutTab[[#This Row],[*NUMERO DE CAMPO]],ecoTab[*NUMERO DE CAMPO],0)+1,"Econômica")),"")</f>
        <v/>
      </c>
      <c r="N18" s="212">
        <f>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25">
      <c r="B19" s="210" t="str">
        <f>IFERROR(VLOOKUP(estrutTab[[#This Row],[*NUMERO DE CAMPO]],campoTab[],MATCH("*Latitude",campoTab[#Headers],0),0),"")</f>
        <v/>
      </c>
      <c r="C19" s="210" t="str">
        <f>IFERROR(VLOOKUP(estrutTab[[#This Row],[*NUMERO DE CAMPO]],campoTab[],MATCH("*Longitude",campoTab[#Headers],0),0),"")</f>
        <v/>
      </c>
      <c r="K19" s="211" t="str">
        <f>IFERROR(IF(estrutTab[[#This Row],[*NUMERO DE CAMPO]]="","",HYPERLINK("#'Planilha de Campo'!A"&amp;MATCH(estrutTab[[#This Row],[*NUMERO DE CAMPO]],campoTab[Numero de campo],0)+1,"Afloramento")),"")</f>
        <v/>
      </c>
      <c r="L19" s="211" t="str">
        <f t="array" ref="L19">IFERROR(IF(estrutTab[[#This Row],[*NUMERO DE CAMPO]]="","",HYPERLINK("#'Litologia'!A"&amp;MATCH(1,(estrutTab[[#This Row],[*NUMERO DE CAMPO]]=LitoTab[*NUMERO DE CAMPO])*(estrutTab[[#This Row],[*Litologia]]=LitoTab[*Litologia]),0)+1,"Litologia")),"")</f>
        <v/>
      </c>
      <c r="M19" s="211" t="str">
        <f>IFERROR(IF(estrutTab[[#This Row],[*NUMERO DE CAMPO]]="","",HYPERLINK("#'Econômica'!A"&amp;MATCH(estrutTab[[#This Row],[*NUMERO DE CAMPO]],ecoTab[*NUMERO DE CAMPO],0)+1,"Econômica")),"")</f>
        <v/>
      </c>
      <c r="N19" s="212">
        <f>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25">
      <c r="B20" s="210" t="str">
        <f>IFERROR(VLOOKUP(estrutTab[[#This Row],[*NUMERO DE CAMPO]],campoTab[],MATCH("*Latitude",campoTab[#Headers],0),0),"")</f>
        <v/>
      </c>
      <c r="C20" s="210" t="str">
        <f>IFERROR(VLOOKUP(estrutTab[[#This Row],[*NUMERO DE CAMPO]],campoTab[],MATCH("*Longitude",campoTab[#Headers],0),0),"")</f>
        <v/>
      </c>
      <c r="K20" s="211" t="str">
        <f>IFERROR(IF(estrutTab[[#This Row],[*NUMERO DE CAMPO]]="","",HYPERLINK("#'Planilha de Campo'!A"&amp;MATCH(estrutTab[[#This Row],[*NUMERO DE CAMPO]],campoTab[Numero de campo],0)+1,"Afloramento")),"")</f>
        <v/>
      </c>
      <c r="L20" s="211" t="str">
        <f t="array" ref="L20">IFERROR(IF(estrutTab[[#This Row],[*NUMERO DE CAMPO]]="","",HYPERLINK("#'Litologia'!A"&amp;MATCH(1,(estrutTab[[#This Row],[*NUMERO DE CAMPO]]=LitoTab[*NUMERO DE CAMPO])*(estrutTab[[#This Row],[*Litologia]]=LitoTab[*Litologia]),0)+1,"Litologia")),"")</f>
        <v/>
      </c>
      <c r="M20" s="211" t="str">
        <f>IFERROR(IF(estrutTab[[#This Row],[*NUMERO DE CAMPO]]="","",HYPERLINK("#'Econômica'!A"&amp;MATCH(estrutTab[[#This Row],[*NUMERO DE CAMPO]],ecoTab[*NUMERO DE CAMPO],0)+1,"Econômica")),"")</f>
        <v/>
      </c>
      <c r="N20" s="212">
        <f>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25">
      <c r="B21" s="210" t="str">
        <f>IFERROR(VLOOKUP(estrutTab[[#This Row],[*NUMERO DE CAMPO]],campoTab[],MATCH("*Latitude",campoTab[#Headers],0),0),"")</f>
        <v/>
      </c>
      <c r="C21" s="210" t="str">
        <f>IFERROR(VLOOKUP(estrutTab[[#This Row],[*NUMERO DE CAMPO]],campoTab[],MATCH("*Longitude",campoTab[#Headers],0),0),"")</f>
        <v/>
      </c>
      <c r="K21" s="211" t="str">
        <f>IFERROR(IF(estrutTab[[#This Row],[*NUMERO DE CAMPO]]="","",HYPERLINK("#'Planilha de Campo'!A"&amp;MATCH(estrutTab[[#This Row],[*NUMERO DE CAMPO]],campoTab[Numero de campo],0)+1,"Afloramento")),"")</f>
        <v/>
      </c>
      <c r="L21" s="211" t="str">
        <f t="array" ref="L21">IFERROR(IF(estrutTab[[#This Row],[*NUMERO DE CAMPO]]="","",HYPERLINK("#'Litologia'!A"&amp;MATCH(1,(estrutTab[[#This Row],[*NUMERO DE CAMPO]]=LitoTab[*NUMERO DE CAMPO])*(estrutTab[[#This Row],[*Litologia]]=LitoTab[*Litologia]),0)+1,"Litologia")),"")</f>
        <v/>
      </c>
      <c r="M21" s="211" t="str">
        <f>IFERROR(IF(estrutTab[[#This Row],[*NUMERO DE CAMPO]]="","",HYPERLINK("#'Econômica'!A"&amp;MATCH(estrutTab[[#This Row],[*NUMERO DE CAMPO]],ecoTab[*NUMERO DE CAMPO],0)+1,"Econômica")),"")</f>
        <v/>
      </c>
      <c r="N21" s="212">
        <f>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25">
      <c r="B22" s="210" t="str">
        <f>IFERROR(VLOOKUP(estrutTab[[#This Row],[*NUMERO DE CAMPO]],campoTab[],MATCH("*Latitude",campoTab[#Headers],0),0),"")</f>
        <v/>
      </c>
      <c r="C22" s="210" t="str">
        <f>IFERROR(VLOOKUP(estrutTab[[#This Row],[*NUMERO DE CAMPO]],campoTab[],MATCH("*Longitude",campoTab[#Headers],0),0),"")</f>
        <v/>
      </c>
      <c r="K22" s="211" t="str">
        <f>IFERROR(IF(estrutTab[[#This Row],[*NUMERO DE CAMPO]]="","",HYPERLINK("#'Planilha de Campo'!A"&amp;MATCH(estrutTab[[#This Row],[*NUMERO DE CAMPO]],campoTab[Numero de campo],0)+1,"Afloramento")),"")</f>
        <v/>
      </c>
      <c r="L22" s="211" t="str">
        <f t="array" ref="L22">IFERROR(IF(estrutTab[[#This Row],[*NUMERO DE CAMPO]]="","",HYPERLINK("#'Litologia'!A"&amp;MATCH(1,(estrutTab[[#This Row],[*NUMERO DE CAMPO]]=LitoTab[*NUMERO DE CAMPO])*(estrutTab[[#This Row],[*Litologia]]=LitoTab[*Litologia]),0)+1,"Litologia")),"")</f>
        <v/>
      </c>
      <c r="M22" s="211" t="str">
        <f>IFERROR(IF(estrutTab[[#This Row],[*NUMERO DE CAMPO]]="","",HYPERLINK("#'Econômica'!A"&amp;MATCH(estrutTab[[#This Row],[*NUMERO DE CAMPO]],ecoTab[*NUMERO DE CAMPO],0)+1,"Econômica")),"")</f>
        <v/>
      </c>
      <c r="N22" s="212">
        <f>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25">
      <c r="B23" s="210" t="str">
        <f>IFERROR(VLOOKUP(estrutTab[[#This Row],[*NUMERO DE CAMPO]],campoTab[],MATCH("*Latitude",campoTab[#Headers],0),0),"")</f>
        <v/>
      </c>
      <c r="C23" s="210" t="str">
        <f>IFERROR(VLOOKUP(estrutTab[[#This Row],[*NUMERO DE CAMPO]],campoTab[],MATCH("*Longitude",campoTab[#Headers],0),0),"")</f>
        <v/>
      </c>
      <c r="K23" s="211" t="str">
        <f>IFERROR(IF(estrutTab[[#This Row],[*NUMERO DE CAMPO]]="","",HYPERLINK("#'Planilha de Campo'!A"&amp;MATCH(estrutTab[[#This Row],[*NUMERO DE CAMPO]],campoTab[Numero de campo],0)+1,"Afloramento")),"")</f>
        <v/>
      </c>
      <c r="L23" s="211" t="str">
        <f t="array" ref="L23">IFERROR(IF(estrutTab[[#This Row],[*NUMERO DE CAMPO]]="","",HYPERLINK("#'Litologia'!A"&amp;MATCH(1,(estrutTab[[#This Row],[*NUMERO DE CAMPO]]=LitoTab[*NUMERO DE CAMPO])*(estrutTab[[#This Row],[*Litologia]]=LitoTab[*Litologia]),0)+1,"Litologia")),"")</f>
        <v/>
      </c>
      <c r="M23" s="211" t="str">
        <f>IFERROR(IF(estrutTab[[#This Row],[*NUMERO DE CAMPO]]="","",HYPERLINK("#'Econômica'!A"&amp;MATCH(estrutTab[[#This Row],[*NUMERO DE CAMPO]],ecoTab[*NUMERO DE CAMPO],0)+1,"Econômica")),"")</f>
        <v/>
      </c>
      <c r="N23" s="212">
        <f>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25">
      <c r="B24" s="210" t="str">
        <f>IFERROR(VLOOKUP(estrutTab[[#This Row],[*NUMERO DE CAMPO]],campoTab[],MATCH("*Latitude",campoTab[#Headers],0),0),"")</f>
        <v/>
      </c>
      <c r="C24" s="210" t="str">
        <f>IFERROR(VLOOKUP(estrutTab[[#This Row],[*NUMERO DE CAMPO]],campoTab[],MATCH("*Longitude",campoTab[#Headers],0),0),"")</f>
        <v/>
      </c>
      <c r="K24" s="211" t="str">
        <f>IFERROR(IF(estrutTab[[#This Row],[*NUMERO DE CAMPO]]="","",HYPERLINK("#'Planilha de Campo'!A"&amp;MATCH(estrutTab[[#This Row],[*NUMERO DE CAMPO]],campoTab[Numero de campo],0)+1,"Afloramento")),"")</f>
        <v/>
      </c>
      <c r="L24" s="211" t="str">
        <f t="array" ref="L24">IFERROR(IF(estrutTab[[#This Row],[*NUMERO DE CAMPO]]="","",HYPERLINK("#'Litologia'!A"&amp;MATCH(1,(estrutTab[[#This Row],[*NUMERO DE CAMPO]]=LitoTab[*NUMERO DE CAMPO])*(estrutTab[[#This Row],[*Litologia]]=LitoTab[*Litologia]),0)+1,"Litologia")),"")</f>
        <v/>
      </c>
      <c r="M24" s="211" t="str">
        <f>IFERROR(IF(estrutTab[[#This Row],[*NUMERO DE CAMPO]]="","",HYPERLINK("#'Econômica'!A"&amp;MATCH(estrutTab[[#This Row],[*NUMERO DE CAMPO]],ecoTab[*NUMERO DE CAMPO],0)+1,"Econômica")),"")</f>
        <v/>
      </c>
      <c r="N24" s="212">
        <f>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25">
      <c r="B25" s="210" t="str">
        <f>IFERROR(VLOOKUP(estrutTab[[#This Row],[*NUMERO DE CAMPO]],campoTab[],MATCH("*Latitude",campoTab[#Headers],0),0),"")</f>
        <v/>
      </c>
      <c r="C25" s="210" t="str">
        <f>IFERROR(VLOOKUP(estrutTab[[#This Row],[*NUMERO DE CAMPO]],campoTab[],MATCH("*Longitude",campoTab[#Headers],0),0),"")</f>
        <v/>
      </c>
      <c r="K25" s="211" t="str">
        <f>IFERROR(IF(estrutTab[[#This Row],[*NUMERO DE CAMPO]]="","",HYPERLINK("#'Planilha de Campo'!A"&amp;MATCH(estrutTab[[#This Row],[*NUMERO DE CAMPO]],campoTab[Numero de campo],0)+1,"Afloramento")),"")</f>
        <v/>
      </c>
      <c r="L25" s="211" t="str">
        <f t="array" ref="L25">IFERROR(IF(estrutTab[[#This Row],[*NUMERO DE CAMPO]]="","",HYPERLINK("#'Litologia'!A"&amp;MATCH(1,(estrutTab[[#This Row],[*NUMERO DE CAMPO]]=LitoTab[*NUMERO DE CAMPO])*(estrutTab[[#This Row],[*Litologia]]=LitoTab[*Litologia]),0)+1,"Litologia")),"")</f>
        <v/>
      </c>
      <c r="M25" s="211" t="str">
        <f>IFERROR(IF(estrutTab[[#This Row],[*NUMERO DE CAMPO]]="","",HYPERLINK("#'Econômica'!A"&amp;MATCH(estrutTab[[#This Row],[*NUMERO DE CAMPO]],ecoTab[*NUMERO DE CAMPO],0)+1,"Econômica")),"")</f>
        <v/>
      </c>
      <c r="N25" s="212">
        <f>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25">
      <c r="B26" s="210" t="str">
        <f>IFERROR(VLOOKUP(estrutTab[[#This Row],[*NUMERO DE CAMPO]],campoTab[],MATCH("*Latitude",campoTab[#Headers],0),0),"")</f>
        <v/>
      </c>
      <c r="C26" s="210" t="str">
        <f>IFERROR(VLOOKUP(estrutTab[[#This Row],[*NUMERO DE CAMPO]],campoTab[],MATCH("*Longitude",campoTab[#Headers],0),0),"")</f>
        <v/>
      </c>
      <c r="K26" s="211" t="str">
        <f>IFERROR(IF(estrutTab[[#This Row],[*NUMERO DE CAMPO]]="","",HYPERLINK("#'Planilha de Campo'!A"&amp;MATCH(estrutTab[[#This Row],[*NUMERO DE CAMPO]],campoTab[Numero de campo],0)+1,"Afloramento")),"")</f>
        <v/>
      </c>
      <c r="L26" s="211" t="str">
        <f t="array" ref="L26">IFERROR(IF(estrutTab[[#This Row],[*NUMERO DE CAMPO]]="","",HYPERLINK("#'Litologia'!A"&amp;MATCH(1,(estrutTab[[#This Row],[*NUMERO DE CAMPO]]=LitoTab[*NUMERO DE CAMPO])*(estrutTab[[#This Row],[*Litologia]]=LitoTab[*Litologia]),0)+1,"Litologia")),"")</f>
        <v/>
      </c>
      <c r="M26" s="211" t="str">
        <f>IFERROR(IF(estrutTab[[#This Row],[*NUMERO DE CAMPO]]="","",HYPERLINK("#'Econômica'!A"&amp;MATCH(estrutTab[[#This Row],[*NUMERO DE CAMPO]],ecoTab[*NUMERO DE CAMPO],0)+1,"Econômica")),"")</f>
        <v/>
      </c>
      <c r="N26" s="212">
        <f>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25">
      <c r="B27" s="210" t="str">
        <f>IFERROR(VLOOKUP(estrutTab[[#This Row],[*NUMERO DE CAMPO]],campoTab[],MATCH("*Latitude",campoTab[#Headers],0),0),"")</f>
        <v/>
      </c>
      <c r="C27" s="210" t="str">
        <f>IFERROR(VLOOKUP(estrutTab[[#This Row],[*NUMERO DE CAMPO]],campoTab[],MATCH("*Longitude",campoTab[#Headers],0),0),"")</f>
        <v/>
      </c>
      <c r="K27" s="211" t="str">
        <f>IFERROR(IF(estrutTab[[#This Row],[*NUMERO DE CAMPO]]="","",HYPERLINK("#'Planilha de Campo'!A"&amp;MATCH(estrutTab[[#This Row],[*NUMERO DE CAMPO]],campoTab[Numero de campo],0)+1,"Afloramento")),"")</f>
        <v/>
      </c>
      <c r="L27" s="211" t="str">
        <f t="array" ref="L27">IFERROR(IF(estrutTab[[#This Row],[*NUMERO DE CAMPO]]="","",HYPERLINK("#'Litologia'!A"&amp;MATCH(1,(estrutTab[[#This Row],[*NUMERO DE CAMPO]]=LitoTab[*NUMERO DE CAMPO])*(estrutTab[[#This Row],[*Litologia]]=LitoTab[*Litologia]),0)+1,"Litologia")),"")</f>
        <v/>
      </c>
      <c r="M27" s="211" t="str">
        <f>IFERROR(IF(estrutTab[[#This Row],[*NUMERO DE CAMPO]]="","",HYPERLINK("#'Econômica'!A"&amp;MATCH(estrutTab[[#This Row],[*NUMERO DE CAMPO]],ecoTab[*NUMERO DE CAMPO],0)+1,"Econômica")),"")</f>
        <v/>
      </c>
      <c r="N27" s="212">
        <f>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25">
      <c r="B28" s="210" t="str">
        <f>IFERROR(VLOOKUP(estrutTab[[#This Row],[*NUMERO DE CAMPO]],campoTab[],MATCH("*Latitude",campoTab[#Headers],0),0),"")</f>
        <v/>
      </c>
      <c r="C28" s="210" t="str">
        <f>IFERROR(VLOOKUP(estrutTab[[#This Row],[*NUMERO DE CAMPO]],campoTab[],MATCH("*Longitude",campoTab[#Headers],0),0),"")</f>
        <v/>
      </c>
      <c r="K28" s="211" t="str">
        <f>IFERROR(IF(estrutTab[[#This Row],[*NUMERO DE CAMPO]]="","",HYPERLINK("#'Planilha de Campo'!A"&amp;MATCH(estrutTab[[#This Row],[*NUMERO DE CAMPO]],campoTab[Numero de campo],0)+1,"Afloramento")),"")</f>
        <v/>
      </c>
      <c r="L28" s="211" t="str">
        <f t="array" ref="L28">IFERROR(IF(estrutTab[[#This Row],[*NUMERO DE CAMPO]]="","",HYPERLINK("#'Litologia'!A"&amp;MATCH(1,(estrutTab[[#This Row],[*NUMERO DE CAMPO]]=LitoTab[*NUMERO DE CAMPO])*(estrutTab[[#This Row],[*Litologia]]=LitoTab[*Litologia]),0)+1,"Litologia")),"")</f>
        <v/>
      </c>
      <c r="M28" s="211" t="str">
        <f>IFERROR(IF(estrutTab[[#This Row],[*NUMERO DE CAMPO]]="","",HYPERLINK("#'Econômica'!A"&amp;MATCH(estrutTab[[#This Row],[*NUMERO DE CAMPO]],ecoTab[*NUMERO DE CAMPO],0)+1,"Econômica")),"")</f>
        <v/>
      </c>
      <c r="N28" s="212">
        <f>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25">
      <c r="B29" s="210" t="str">
        <f>IFERROR(VLOOKUP(estrutTab[[#This Row],[*NUMERO DE CAMPO]],campoTab[],MATCH("*Latitude",campoTab[#Headers],0),0),"")</f>
        <v/>
      </c>
      <c r="C29" s="210" t="str">
        <f>IFERROR(VLOOKUP(estrutTab[[#This Row],[*NUMERO DE CAMPO]],campoTab[],MATCH("*Longitude",campoTab[#Headers],0),0),"")</f>
        <v/>
      </c>
      <c r="K29" s="211" t="str">
        <f>IFERROR(IF(estrutTab[[#This Row],[*NUMERO DE CAMPO]]="","",HYPERLINK("#'Planilha de Campo'!A"&amp;MATCH(estrutTab[[#This Row],[*NUMERO DE CAMPO]],campoTab[Numero de campo],0)+1,"Afloramento")),"")</f>
        <v/>
      </c>
      <c r="L29" s="211" t="str">
        <f t="array" ref="L29">IFERROR(IF(estrutTab[[#This Row],[*NUMERO DE CAMPO]]="","",HYPERLINK("#'Litologia'!A"&amp;MATCH(1,(estrutTab[[#This Row],[*NUMERO DE CAMPO]]=LitoTab[*NUMERO DE CAMPO])*(estrutTab[[#This Row],[*Litologia]]=LitoTab[*Litologia]),0)+1,"Litologia")),"")</f>
        <v/>
      </c>
      <c r="M29" s="211" t="str">
        <f>IFERROR(IF(estrutTab[[#This Row],[*NUMERO DE CAMPO]]="","",HYPERLINK("#'Econômica'!A"&amp;MATCH(estrutTab[[#This Row],[*NUMERO DE CAMPO]],ecoTab[*NUMERO DE CAMPO],0)+1,"Econômica")),"")</f>
        <v/>
      </c>
      <c r="N29" s="212">
        <f>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25">
      <c r="B30" s="210" t="str">
        <f>IFERROR(VLOOKUP(estrutTab[[#This Row],[*NUMERO DE CAMPO]],campoTab[],MATCH("*Latitude",campoTab[#Headers],0),0),"")</f>
        <v/>
      </c>
      <c r="C30" s="210" t="str">
        <f>IFERROR(VLOOKUP(estrutTab[[#This Row],[*NUMERO DE CAMPO]],campoTab[],MATCH("*Longitude",campoTab[#Headers],0),0),"")</f>
        <v/>
      </c>
      <c r="K30" s="211" t="str">
        <f>IFERROR(IF(estrutTab[[#This Row],[*NUMERO DE CAMPO]]="","",HYPERLINK("#'Planilha de Campo'!A"&amp;MATCH(estrutTab[[#This Row],[*NUMERO DE CAMPO]],campoTab[Numero de campo],0)+1,"Afloramento")),"")</f>
        <v/>
      </c>
      <c r="L30" s="211" t="str">
        <f t="array" ref="L30">IFERROR(IF(estrutTab[[#This Row],[*NUMERO DE CAMPO]]="","",HYPERLINK("#'Litologia'!A"&amp;MATCH(1,(estrutTab[[#This Row],[*NUMERO DE CAMPO]]=LitoTab[*NUMERO DE CAMPO])*(estrutTab[[#This Row],[*Litologia]]=LitoTab[*Litologia]),0)+1,"Litologia")),"")</f>
        <v/>
      </c>
      <c r="M30" s="211" t="str">
        <f>IFERROR(IF(estrutTab[[#This Row],[*NUMERO DE CAMPO]]="","",HYPERLINK("#'Econômica'!A"&amp;MATCH(estrutTab[[#This Row],[*NUMERO DE CAMPO]],ecoTab[*NUMERO DE CAMPO],0)+1,"Econômica")),"")</f>
        <v/>
      </c>
      <c r="N30" s="212">
        <f>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25">
      <c r="B31" s="210" t="str">
        <f>IFERROR(VLOOKUP(estrutTab[[#This Row],[*NUMERO DE CAMPO]],campoTab[],MATCH("*Latitude",campoTab[#Headers],0),0),"")</f>
        <v/>
      </c>
      <c r="C31" s="210" t="str">
        <f>IFERROR(VLOOKUP(estrutTab[[#This Row],[*NUMERO DE CAMPO]],campoTab[],MATCH("*Longitude",campoTab[#Headers],0),0),"")</f>
        <v/>
      </c>
      <c r="K31" s="211" t="str">
        <f>IFERROR(IF(estrutTab[[#This Row],[*NUMERO DE CAMPO]]="","",HYPERLINK("#'Planilha de Campo'!A"&amp;MATCH(estrutTab[[#This Row],[*NUMERO DE CAMPO]],campoTab[Numero de campo],0)+1,"Afloramento")),"")</f>
        <v/>
      </c>
      <c r="L31" s="211" t="str">
        <f t="array" ref="L31">IFERROR(IF(estrutTab[[#This Row],[*NUMERO DE CAMPO]]="","",HYPERLINK("#'Litologia'!A"&amp;MATCH(1,(estrutTab[[#This Row],[*NUMERO DE CAMPO]]=LitoTab[*NUMERO DE CAMPO])*(estrutTab[[#This Row],[*Litologia]]=LitoTab[*Litologia]),0)+1,"Litologia")),"")</f>
        <v/>
      </c>
      <c r="M31" s="211" t="str">
        <f>IFERROR(IF(estrutTab[[#This Row],[*NUMERO DE CAMPO]]="","",HYPERLINK("#'Econômica'!A"&amp;MATCH(estrutTab[[#This Row],[*NUMERO DE CAMPO]],ecoTab[*NUMERO DE CAMPO],0)+1,"Econômica")),"")</f>
        <v/>
      </c>
      <c r="N31" s="212">
        <f>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25">
      <c r="B32" s="210" t="str">
        <f>IFERROR(VLOOKUP(estrutTab[[#This Row],[*NUMERO DE CAMPO]],campoTab[],MATCH("*Latitude",campoTab[#Headers],0),0),"")</f>
        <v/>
      </c>
      <c r="C32" s="210" t="str">
        <f>IFERROR(VLOOKUP(estrutTab[[#This Row],[*NUMERO DE CAMPO]],campoTab[],MATCH("*Longitude",campoTab[#Headers],0),0),"")</f>
        <v/>
      </c>
      <c r="K32" s="211" t="str">
        <f>IFERROR(IF(estrutTab[[#This Row],[*NUMERO DE CAMPO]]="","",HYPERLINK("#'Planilha de Campo'!A"&amp;MATCH(estrutTab[[#This Row],[*NUMERO DE CAMPO]],campoTab[Numero de campo],0)+1,"Afloramento")),"")</f>
        <v/>
      </c>
      <c r="L32" s="211" t="str">
        <f t="array" ref="L32">IFERROR(IF(estrutTab[[#This Row],[*NUMERO DE CAMPO]]="","",HYPERLINK("#'Litologia'!A"&amp;MATCH(1,(estrutTab[[#This Row],[*NUMERO DE CAMPO]]=LitoTab[*NUMERO DE CAMPO])*(estrutTab[[#This Row],[*Litologia]]=LitoTab[*Litologia]),0)+1,"Litologia")),"")</f>
        <v/>
      </c>
      <c r="M32" s="211" t="str">
        <f>IFERROR(IF(estrutTab[[#This Row],[*NUMERO DE CAMPO]]="","",HYPERLINK("#'Econômica'!A"&amp;MATCH(estrutTab[[#This Row],[*NUMERO DE CAMPO]],ecoTab[*NUMERO DE CAMPO],0)+1,"Econômica")),"")</f>
        <v/>
      </c>
      <c r="N32" s="212">
        <f>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25">
      <c r="B33" s="210" t="str">
        <f>IFERROR(VLOOKUP(estrutTab[[#This Row],[*NUMERO DE CAMPO]],campoTab[],MATCH("*Latitude",campoTab[#Headers],0),0),"")</f>
        <v/>
      </c>
      <c r="C33" s="210" t="str">
        <f>IFERROR(VLOOKUP(estrutTab[[#This Row],[*NUMERO DE CAMPO]],campoTab[],MATCH("*Longitude",campoTab[#Headers],0),0),"")</f>
        <v/>
      </c>
      <c r="K33" s="211" t="str">
        <f>IFERROR(IF(estrutTab[[#This Row],[*NUMERO DE CAMPO]]="","",HYPERLINK("#'Planilha de Campo'!A"&amp;MATCH(estrutTab[[#This Row],[*NUMERO DE CAMPO]],campoTab[Numero de campo],0)+1,"Afloramento")),"")</f>
        <v/>
      </c>
      <c r="L33" s="211" t="str">
        <f t="array" ref="L33">IFERROR(IF(estrutTab[[#This Row],[*NUMERO DE CAMPO]]="","",HYPERLINK("#'Litologia'!A"&amp;MATCH(1,(estrutTab[[#This Row],[*NUMERO DE CAMPO]]=LitoTab[*NUMERO DE CAMPO])*(estrutTab[[#This Row],[*Litologia]]=LitoTab[*Litologia]),0)+1,"Litologia")),"")</f>
        <v/>
      </c>
      <c r="M33" s="211" t="str">
        <f>IFERROR(IF(estrutTab[[#This Row],[*NUMERO DE CAMPO]]="","",HYPERLINK("#'Econômica'!A"&amp;MATCH(estrutTab[[#This Row],[*NUMERO DE CAMPO]],ecoTab[*NUMERO DE CAMPO],0)+1,"Econômica")),"")</f>
        <v/>
      </c>
      <c r="N33" s="212">
        <f>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25">
      <c r="B34" s="210" t="str">
        <f>IFERROR(VLOOKUP(estrutTab[[#This Row],[*NUMERO DE CAMPO]],campoTab[],MATCH("*Latitude",campoTab[#Headers],0),0),"")</f>
        <v/>
      </c>
      <c r="C34" s="210" t="str">
        <f>IFERROR(VLOOKUP(estrutTab[[#This Row],[*NUMERO DE CAMPO]],campoTab[],MATCH("*Longitude",campoTab[#Headers],0),0),"")</f>
        <v/>
      </c>
      <c r="K34" s="211" t="str">
        <f>IFERROR(IF(estrutTab[[#This Row],[*NUMERO DE CAMPO]]="","",HYPERLINK("#'Planilha de Campo'!A"&amp;MATCH(estrutTab[[#This Row],[*NUMERO DE CAMPO]],campoTab[Numero de campo],0)+1,"Afloramento")),"")</f>
        <v/>
      </c>
      <c r="L34" s="211" t="str">
        <f t="array" ref="L34">IFERROR(IF(estrutTab[[#This Row],[*NUMERO DE CAMPO]]="","",HYPERLINK("#'Litologia'!A"&amp;MATCH(1,(estrutTab[[#This Row],[*NUMERO DE CAMPO]]=LitoTab[*NUMERO DE CAMPO])*(estrutTab[[#This Row],[*Litologia]]=LitoTab[*Litologia]),0)+1,"Litologia")),"")</f>
        <v/>
      </c>
      <c r="M34" s="211" t="str">
        <f>IFERROR(IF(estrutTab[[#This Row],[*NUMERO DE CAMPO]]="","",HYPERLINK("#'Econômica'!A"&amp;MATCH(estrutTab[[#This Row],[*NUMERO DE CAMPO]],ecoTab[*NUMERO DE CAMPO],0)+1,"Econômica")),"")</f>
        <v/>
      </c>
      <c r="N34" s="212">
        <f>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25">
      <c r="B35" s="210" t="str">
        <f>IFERROR(VLOOKUP(estrutTab[[#This Row],[*NUMERO DE CAMPO]],campoTab[],MATCH("*Latitude",campoTab[#Headers],0),0),"")</f>
        <v/>
      </c>
      <c r="C35" s="210" t="str">
        <f>IFERROR(VLOOKUP(estrutTab[[#This Row],[*NUMERO DE CAMPO]],campoTab[],MATCH("*Longitude",campoTab[#Headers],0),0),"")</f>
        <v/>
      </c>
      <c r="K35" s="211" t="str">
        <f>IFERROR(IF(estrutTab[[#This Row],[*NUMERO DE CAMPO]]="","",HYPERLINK("#'Planilha de Campo'!A"&amp;MATCH(estrutTab[[#This Row],[*NUMERO DE CAMPO]],campoTab[Numero de campo],0)+1,"Afloramento")),"")</f>
        <v/>
      </c>
      <c r="L35" s="211" t="str">
        <f t="array" ref="L35">IFERROR(IF(estrutTab[[#This Row],[*NUMERO DE CAMPO]]="","",HYPERLINK("#'Litologia'!A"&amp;MATCH(1,(estrutTab[[#This Row],[*NUMERO DE CAMPO]]=LitoTab[*NUMERO DE CAMPO])*(estrutTab[[#This Row],[*Litologia]]=LitoTab[*Litologia]),0)+1,"Litologia")),"")</f>
        <v/>
      </c>
      <c r="M35" s="211" t="str">
        <f>IFERROR(IF(estrutTab[[#This Row],[*NUMERO DE CAMPO]]="","",HYPERLINK("#'Econômica'!A"&amp;MATCH(estrutTab[[#This Row],[*NUMERO DE CAMPO]],ecoTab[*NUMERO DE CAMPO],0)+1,"Econômica")),"")</f>
        <v/>
      </c>
      <c r="N35" s="212">
        <f>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25">
      <c r="B36" s="210" t="str">
        <f>IFERROR(VLOOKUP(estrutTab[[#This Row],[*NUMERO DE CAMPO]],campoTab[],MATCH("*Latitude",campoTab[#Headers],0),0),"")</f>
        <v/>
      </c>
      <c r="C36" s="210" t="str">
        <f>IFERROR(VLOOKUP(estrutTab[[#This Row],[*NUMERO DE CAMPO]],campoTab[],MATCH("*Longitude",campoTab[#Headers],0),0),"")</f>
        <v/>
      </c>
      <c r="K36" s="211" t="str">
        <f>IFERROR(IF(estrutTab[[#This Row],[*NUMERO DE CAMPO]]="","",HYPERLINK("#'Planilha de Campo'!A"&amp;MATCH(estrutTab[[#This Row],[*NUMERO DE CAMPO]],campoTab[Numero de campo],0)+1,"Afloramento")),"")</f>
        <v/>
      </c>
      <c r="L36" s="211" t="str">
        <f t="array" ref="L36">IFERROR(IF(estrutTab[[#This Row],[*NUMERO DE CAMPO]]="","",HYPERLINK("#'Litologia'!A"&amp;MATCH(1,(estrutTab[[#This Row],[*NUMERO DE CAMPO]]=LitoTab[*NUMERO DE CAMPO])*(estrutTab[[#This Row],[*Litologia]]=LitoTab[*Litologia]),0)+1,"Litologia")),"")</f>
        <v/>
      </c>
      <c r="M36" s="211" t="str">
        <f>IFERROR(IF(estrutTab[[#This Row],[*NUMERO DE CAMPO]]="","",HYPERLINK("#'Econômica'!A"&amp;MATCH(estrutTab[[#This Row],[*NUMERO DE CAMPO]],ecoTab[*NUMERO DE CAMPO],0)+1,"Econômica")),"")</f>
        <v/>
      </c>
      <c r="N36" s="212">
        <f>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25">
      <c r="B37" s="210" t="str">
        <f>IFERROR(VLOOKUP(estrutTab[[#This Row],[*NUMERO DE CAMPO]],campoTab[],MATCH("*Latitude",campoTab[#Headers],0),0),"")</f>
        <v/>
      </c>
      <c r="C37" s="210" t="str">
        <f>IFERROR(VLOOKUP(estrutTab[[#This Row],[*NUMERO DE CAMPO]],campoTab[],MATCH("*Longitude",campoTab[#Headers],0),0),"")</f>
        <v/>
      </c>
      <c r="K37" s="211" t="str">
        <f>IFERROR(IF(estrutTab[[#This Row],[*NUMERO DE CAMPO]]="","",HYPERLINK("#'Planilha de Campo'!A"&amp;MATCH(estrutTab[[#This Row],[*NUMERO DE CAMPO]],campoTab[Numero de campo],0)+1,"Afloramento")),"")</f>
        <v/>
      </c>
      <c r="L37" s="211" t="str">
        <f t="array" ref="L37">IFERROR(IF(estrutTab[[#This Row],[*NUMERO DE CAMPO]]="","",HYPERLINK("#'Litologia'!A"&amp;MATCH(1,(estrutTab[[#This Row],[*NUMERO DE CAMPO]]=LitoTab[*NUMERO DE CAMPO])*(estrutTab[[#This Row],[*Litologia]]=LitoTab[*Litologia]),0)+1,"Litologia")),"")</f>
        <v/>
      </c>
      <c r="M37" s="211" t="str">
        <f>IFERROR(IF(estrutTab[[#This Row],[*NUMERO DE CAMPO]]="","",HYPERLINK("#'Econômica'!A"&amp;MATCH(estrutTab[[#This Row],[*NUMERO DE CAMPO]],ecoTab[*NUMERO DE CAMPO],0)+1,"Econômica")),"")</f>
        <v/>
      </c>
      <c r="N37" s="212">
        <f>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25">
      <c r="B38" s="210" t="str">
        <f>IFERROR(VLOOKUP(estrutTab[[#This Row],[*NUMERO DE CAMPO]],campoTab[],MATCH("*Latitude",campoTab[#Headers],0),0),"")</f>
        <v/>
      </c>
      <c r="C38" s="210" t="str">
        <f>IFERROR(VLOOKUP(estrutTab[[#This Row],[*NUMERO DE CAMPO]],campoTab[],MATCH("*Longitude",campoTab[#Headers],0),0),"")</f>
        <v/>
      </c>
      <c r="K38" s="211" t="str">
        <f>IFERROR(IF(estrutTab[[#This Row],[*NUMERO DE CAMPO]]="","",HYPERLINK("#'Planilha de Campo'!A"&amp;MATCH(estrutTab[[#This Row],[*NUMERO DE CAMPO]],campoTab[Numero de campo],0)+1,"Afloramento")),"")</f>
        <v/>
      </c>
      <c r="L38" s="211" t="str">
        <f t="array" ref="L38">IFERROR(IF(estrutTab[[#This Row],[*NUMERO DE CAMPO]]="","",HYPERLINK("#'Litologia'!A"&amp;MATCH(1,(estrutTab[[#This Row],[*NUMERO DE CAMPO]]=LitoTab[*NUMERO DE CAMPO])*(estrutTab[[#This Row],[*Litologia]]=LitoTab[*Litologia]),0)+1,"Litologia")),"")</f>
        <v/>
      </c>
      <c r="M38" s="211" t="str">
        <f>IFERROR(IF(estrutTab[[#This Row],[*NUMERO DE CAMPO]]="","",HYPERLINK("#'Econômica'!A"&amp;MATCH(estrutTab[[#This Row],[*NUMERO DE CAMPO]],ecoTab[*NUMERO DE CAMPO],0)+1,"Econômica")),"")</f>
        <v/>
      </c>
      <c r="N38" s="212">
        <f>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25">
      <c r="B39" s="210" t="str">
        <f>IFERROR(VLOOKUP(estrutTab[[#This Row],[*NUMERO DE CAMPO]],campoTab[],MATCH("*Latitude",campoTab[#Headers],0),0),"")</f>
        <v/>
      </c>
      <c r="C39" s="210" t="str">
        <f>IFERROR(VLOOKUP(estrutTab[[#This Row],[*NUMERO DE CAMPO]],campoTab[],MATCH("*Longitude",campoTab[#Headers],0),0),"")</f>
        <v/>
      </c>
      <c r="K39" s="211" t="str">
        <f>IFERROR(IF(estrutTab[[#This Row],[*NUMERO DE CAMPO]]="","",HYPERLINK("#'Planilha de Campo'!A"&amp;MATCH(estrutTab[[#This Row],[*NUMERO DE CAMPO]],campoTab[Numero de campo],0)+1,"Afloramento")),"")</f>
        <v/>
      </c>
      <c r="L39" s="211" t="str">
        <f t="array" ref="L39">IFERROR(IF(estrutTab[[#This Row],[*NUMERO DE CAMPO]]="","",HYPERLINK("#'Litologia'!A"&amp;MATCH(1,(estrutTab[[#This Row],[*NUMERO DE CAMPO]]=LitoTab[*NUMERO DE CAMPO])*(estrutTab[[#This Row],[*Litologia]]=LitoTab[*Litologia]),0)+1,"Litologia")),"")</f>
        <v/>
      </c>
      <c r="M39" s="211" t="str">
        <f>IFERROR(IF(estrutTab[[#This Row],[*NUMERO DE CAMPO]]="","",HYPERLINK("#'Econômica'!A"&amp;MATCH(estrutTab[[#This Row],[*NUMERO DE CAMPO]],ecoTab[*NUMERO DE CAMPO],0)+1,"Econômica")),"")</f>
        <v/>
      </c>
      <c r="N39" s="212">
        <f>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25">
      <c r="B40" s="210" t="str">
        <f>IFERROR(VLOOKUP(estrutTab[[#This Row],[*NUMERO DE CAMPO]],campoTab[],MATCH("*Latitude",campoTab[#Headers],0),0),"")</f>
        <v/>
      </c>
      <c r="C40" s="210" t="str">
        <f>IFERROR(VLOOKUP(estrutTab[[#This Row],[*NUMERO DE CAMPO]],campoTab[],MATCH("*Longitude",campoTab[#Headers],0),0),"")</f>
        <v/>
      </c>
      <c r="K40" s="211" t="str">
        <f>IFERROR(IF(estrutTab[[#This Row],[*NUMERO DE CAMPO]]="","",HYPERLINK("#'Planilha de Campo'!A"&amp;MATCH(estrutTab[[#This Row],[*NUMERO DE CAMPO]],campoTab[Numero de campo],0)+1,"Afloramento")),"")</f>
        <v/>
      </c>
      <c r="L40" s="211" t="str">
        <f t="array" ref="L40">IFERROR(IF(estrutTab[[#This Row],[*NUMERO DE CAMPO]]="","",HYPERLINK("#'Litologia'!A"&amp;MATCH(1,(estrutTab[[#This Row],[*NUMERO DE CAMPO]]=LitoTab[*NUMERO DE CAMPO])*(estrutTab[[#This Row],[*Litologia]]=LitoTab[*Litologia]),0)+1,"Litologia")),"")</f>
        <v/>
      </c>
      <c r="M40" s="211" t="str">
        <f>IFERROR(IF(estrutTab[[#This Row],[*NUMERO DE CAMPO]]="","",HYPERLINK("#'Econômica'!A"&amp;MATCH(estrutTab[[#This Row],[*NUMERO DE CAMPO]],ecoTab[*NUMERO DE CAMPO],0)+1,"Econômica")),"")</f>
        <v/>
      </c>
      <c r="N40" s="212">
        <f>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25">
      <c r="B41" s="210" t="str">
        <f>IFERROR(VLOOKUP(estrutTab[[#This Row],[*NUMERO DE CAMPO]],campoTab[],MATCH("*Latitude",campoTab[#Headers],0),0),"")</f>
        <v/>
      </c>
      <c r="C41" s="210" t="str">
        <f>IFERROR(VLOOKUP(estrutTab[[#This Row],[*NUMERO DE CAMPO]],campoTab[],MATCH("*Longitude",campoTab[#Headers],0),0),"")</f>
        <v/>
      </c>
      <c r="K41" s="211" t="str">
        <f>IFERROR(IF(estrutTab[[#This Row],[*NUMERO DE CAMPO]]="","",HYPERLINK("#'Planilha de Campo'!A"&amp;MATCH(estrutTab[[#This Row],[*NUMERO DE CAMPO]],campoTab[Numero de campo],0)+1,"Afloramento")),"")</f>
        <v/>
      </c>
      <c r="L41" s="211" t="str">
        <f t="array" ref="L41">IFERROR(IF(estrutTab[[#This Row],[*NUMERO DE CAMPO]]="","",HYPERLINK("#'Litologia'!A"&amp;MATCH(1,(estrutTab[[#This Row],[*NUMERO DE CAMPO]]=LitoTab[*NUMERO DE CAMPO])*(estrutTab[[#This Row],[*Litologia]]=LitoTab[*Litologia]),0)+1,"Litologia")),"")</f>
        <v/>
      </c>
      <c r="M41" s="211" t="str">
        <f>IFERROR(IF(estrutTab[[#This Row],[*NUMERO DE CAMPO]]="","",HYPERLINK("#'Econômica'!A"&amp;MATCH(estrutTab[[#This Row],[*NUMERO DE CAMPO]],ecoTab[*NUMERO DE CAMPO],0)+1,"Econômica")),"")</f>
        <v/>
      </c>
      <c r="N41" s="212">
        <f>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25">
      <c r="B42" s="210" t="str">
        <f>IFERROR(VLOOKUP(estrutTab[[#This Row],[*NUMERO DE CAMPO]],campoTab[],MATCH("*Latitude",campoTab[#Headers],0),0),"")</f>
        <v/>
      </c>
      <c r="C42" s="210" t="str">
        <f>IFERROR(VLOOKUP(estrutTab[[#This Row],[*NUMERO DE CAMPO]],campoTab[],MATCH("*Longitude",campoTab[#Headers],0),0),"")</f>
        <v/>
      </c>
      <c r="K42" s="211" t="str">
        <f>IFERROR(IF(estrutTab[[#This Row],[*NUMERO DE CAMPO]]="","",HYPERLINK("#'Planilha de Campo'!A"&amp;MATCH(estrutTab[[#This Row],[*NUMERO DE CAMPO]],campoTab[Numero de campo],0)+1,"Afloramento")),"")</f>
        <v/>
      </c>
      <c r="L42" s="211" t="str">
        <f t="array" ref="L42">IFERROR(IF(estrutTab[[#This Row],[*NUMERO DE CAMPO]]="","",HYPERLINK("#'Litologia'!A"&amp;MATCH(1,(estrutTab[[#This Row],[*NUMERO DE CAMPO]]=LitoTab[*NUMERO DE CAMPO])*(estrutTab[[#This Row],[*Litologia]]=LitoTab[*Litologia]),0)+1,"Litologia")),"")</f>
        <v/>
      </c>
      <c r="M42" s="211" t="str">
        <f>IFERROR(IF(estrutTab[[#This Row],[*NUMERO DE CAMPO]]="","",HYPERLINK("#'Econômica'!A"&amp;MATCH(estrutTab[[#This Row],[*NUMERO DE CAMPO]],ecoTab[*NUMERO DE CAMPO],0)+1,"Econômica")),"")</f>
        <v/>
      </c>
      <c r="N42" s="212">
        <f>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25">
      <c r="B43" s="210" t="str">
        <f>IFERROR(VLOOKUP(estrutTab[[#This Row],[*NUMERO DE CAMPO]],campoTab[],MATCH("*Latitude",campoTab[#Headers],0),0),"")</f>
        <v/>
      </c>
      <c r="C43" s="210" t="str">
        <f>IFERROR(VLOOKUP(estrutTab[[#This Row],[*NUMERO DE CAMPO]],campoTab[],MATCH("*Longitude",campoTab[#Headers],0),0),"")</f>
        <v/>
      </c>
      <c r="K43" s="211" t="str">
        <f>IFERROR(IF(estrutTab[[#This Row],[*NUMERO DE CAMPO]]="","",HYPERLINK("#'Planilha de Campo'!A"&amp;MATCH(estrutTab[[#This Row],[*NUMERO DE CAMPO]],campoTab[Numero de campo],0)+1,"Afloramento")),"")</f>
        <v/>
      </c>
      <c r="L43" s="211" t="str">
        <f t="array" ref="L43">IFERROR(IF(estrutTab[[#This Row],[*NUMERO DE CAMPO]]="","",HYPERLINK("#'Litologia'!A"&amp;MATCH(1,(estrutTab[[#This Row],[*NUMERO DE CAMPO]]=LitoTab[*NUMERO DE CAMPO])*(estrutTab[[#This Row],[*Litologia]]=LitoTab[*Litologia]),0)+1,"Litologia")),"")</f>
        <v/>
      </c>
      <c r="M43" s="211" t="str">
        <f>IFERROR(IF(estrutTab[[#This Row],[*NUMERO DE CAMPO]]="","",HYPERLINK("#'Econômica'!A"&amp;MATCH(estrutTab[[#This Row],[*NUMERO DE CAMPO]],ecoTab[*NUMERO DE CAMPO],0)+1,"Econômica")),"")</f>
        <v/>
      </c>
      <c r="N43" s="212">
        <f>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25">
      <c r="B44" s="210" t="str">
        <f>IFERROR(VLOOKUP(estrutTab[[#This Row],[*NUMERO DE CAMPO]],campoTab[],MATCH("*Latitude",campoTab[#Headers],0),0),"")</f>
        <v/>
      </c>
      <c r="C44" s="210" t="str">
        <f>IFERROR(VLOOKUP(estrutTab[[#This Row],[*NUMERO DE CAMPO]],campoTab[],MATCH("*Longitude",campoTab[#Headers],0),0),"")</f>
        <v/>
      </c>
      <c r="K44" s="211" t="str">
        <f>IFERROR(IF(estrutTab[[#This Row],[*NUMERO DE CAMPO]]="","",HYPERLINK("#'Planilha de Campo'!A"&amp;MATCH(estrutTab[[#This Row],[*NUMERO DE CAMPO]],campoTab[Numero de campo],0)+1,"Afloramento")),"")</f>
        <v/>
      </c>
      <c r="L44" s="211" t="str">
        <f t="array" ref="L44">IFERROR(IF(estrutTab[[#This Row],[*NUMERO DE CAMPO]]="","",HYPERLINK("#'Litologia'!A"&amp;MATCH(1,(estrutTab[[#This Row],[*NUMERO DE CAMPO]]=LitoTab[*NUMERO DE CAMPO])*(estrutTab[[#This Row],[*Litologia]]=LitoTab[*Litologia]),0)+1,"Litologia")),"")</f>
        <v/>
      </c>
      <c r="M44" s="211" t="str">
        <f>IFERROR(IF(estrutTab[[#This Row],[*NUMERO DE CAMPO]]="","",HYPERLINK("#'Econômica'!A"&amp;MATCH(estrutTab[[#This Row],[*NUMERO DE CAMPO]],ecoTab[*NUMERO DE CAMPO],0)+1,"Econômica")),"")</f>
        <v/>
      </c>
      <c r="N44" s="212">
        <f>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25">
      <c r="B45" s="210" t="str">
        <f>IFERROR(VLOOKUP(estrutTab[[#This Row],[*NUMERO DE CAMPO]],campoTab[],MATCH("*Latitude",campoTab[#Headers],0),0),"")</f>
        <v/>
      </c>
      <c r="C45" s="210" t="str">
        <f>IFERROR(VLOOKUP(estrutTab[[#This Row],[*NUMERO DE CAMPO]],campoTab[],MATCH("*Longitude",campoTab[#Headers],0),0),"")</f>
        <v/>
      </c>
      <c r="K45" s="211" t="str">
        <f>IFERROR(IF(estrutTab[[#This Row],[*NUMERO DE CAMPO]]="","",HYPERLINK("#'Planilha de Campo'!A"&amp;MATCH(estrutTab[[#This Row],[*NUMERO DE CAMPO]],campoTab[Numero de campo],0)+1,"Afloramento")),"")</f>
        <v/>
      </c>
      <c r="L45" s="211" t="str">
        <f t="array" ref="L45">IFERROR(IF(estrutTab[[#This Row],[*NUMERO DE CAMPO]]="","",HYPERLINK("#'Litologia'!A"&amp;MATCH(1,(estrutTab[[#This Row],[*NUMERO DE CAMPO]]=LitoTab[*NUMERO DE CAMPO])*(estrutTab[[#This Row],[*Litologia]]=LitoTab[*Litologia]),0)+1,"Litologia")),"")</f>
        <v/>
      </c>
      <c r="M45" s="211" t="str">
        <f>IFERROR(IF(estrutTab[[#This Row],[*NUMERO DE CAMPO]]="","",HYPERLINK("#'Econômica'!A"&amp;MATCH(estrutTab[[#This Row],[*NUMERO DE CAMPO]],ecoTab[*NUMERO DE CAMPO],0)+1,"Econômica")),"")</f>
        <v/>
      </c>
      <c r="N45" s="212">
        <f>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25">
      <c r="B46" s="210" t="str">
        <f>IFERROR(VLOOKUP(estrutTab[[#This Row],[*NUMERO DE CAMPO]],campoTab[],MATCH("*Latitude",campoTab[#Headers],0),0),"")</f>
        <v/>
      </c>
      <c r="C46" s="210" t="str">
        <f>IFERROR(VLOOKUP(estrutTab[[#This Row],[*NUMERO DE CAMPO]],campoTab[],MATCH("*Longitude",campoTab[#Headers],0),0),"")</f>
        <v/>
      </c>
      <c r="K46" s="211" t="str">
        <f>IFERROR(IF(estrutTab[[#This Row],[*NUMERO DE CAMPO]]="","",HYPERLINK("#'Planilha de Campo'!A"&amp;MATCH(estrutTab[[#This Row],[*NUMERO DE CAMPO]],campoTab[Numero de campo],0)+1,"Afloramento")),"")</f>
        <v/>
      </c>
      <c r="L46" s="211" t="str">
        <f t="array" ref="L46">IFERROR(IF(estrutTab[[#This Row],[*NUMERO DE CAMPO]]="","",HYPERLINK("#'Litologia'!A"&amp;MATCH(1,(estrutTab[[#This Row],[*NUMERO DE CAMPO]]=LitoTab[*NUMERO DE CAMPO])*(estrutTab[[#This Row],[*Litologia]]=LitoTab[*Litologia]),0)+1,"Litologia")),"")</f>
        <v/>
      </c>
      <c r="M46" s="211" t="str">
        <f>IFERROR(IF(estrutTab[[#This Row],[*NUMERO DE CAMPO]]="","",HYPERLINK("#'Econômica'!A"&amp;MATCH(estrutTab[[#This Row],[*NUMERO DE CAMPO]],ecoTab[*NUMERO DE CAMPO],0)+1,"Econômica")),"")</f>
        <v/>
      </c>
      <c r="N46" s="212">
        <f>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25">
      <c r="B47" s="210" t="str">
        <f>IFERROR(VLOOKUP(estrutTab[[#This Row],[*NUMERO DE CAMPO]],campoTab[],MATCH("*Latitude",campoTab[#Headers],0),0),"")</f>
        <v/>
      </c>
      <c r="C47" s="210" t="str">
        <f>IFERROR(VLOOKUP(estrutTab[[#This Row],[*NUMERO DE CAMPO]],campoTab[],MATCH("*Longitude",campoTab[#Headers],0),0),"")</f>
        <v/>
      </c>
      <c r="K47" s="211" t="str">
        <f>IFERROR(IF(estrutTab[[#This Row],[*NUMERO DE CAMPO]]="","",HYPERLINK("#'Planilha de Campo'!A"&amp;MATCH(estrutTab[[#This Row],[*NUMERO DE CAMPO]],campoTab[Numero de campo],0)+1,"Afloramento")),"")</f>
        <v/>
      </c>
      <c r="L47" s="211" t="str">
        <f t="array" ref="L47">IFERROR(IF(estrutTab[[#This Row],[*NUMERO DE CAMPO]]="","",HYPERLINK("#'Litologia'!A"&amp;MATCH(1,(estrutTab[[#This Row],[*NUMERO DE CAMPO]]=LitoTab[*NUMERO DE CAMPO])*(estrutTab[[#This Row],[*Litologia]]=LitoTab[*Litologia]),0)+1,"Litologia")),"")</f>
        <v/>
      </c>
      <c r="M47" s="211" t="str">
        <f>IFERROR(IF(estrutTab[[#This Row],[*NUMERO DE CAMPO]]="","",HYPERLINK("#'Econômica'!A"&amp;MATCH(estrutTab[[#This Row],[*NUMERO DE CAMPO]],ecoTab[*NUMERO DE CAMPO],0)+1,"Econômica")),"")</f>
        <v/>
      </c>
      <c r="N47" s="212">
        <f>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25">
      <c r="B48" s="210" t="str">
        <f>IFERROR(VLOOKUP(estrutTab[[#This Row],[*NUMERO DE CAMPO]],campoTab[],MATCH("*Latitude",campoTab[#Headers],0),0),"")</f>
        <v/>
      </c>
      <c r="C48" s="210" t="str">
        <f>IFERROR(VLOOKUP(estrutTab[[#This Row],[*NUMERO DE CAMPO]],campoTab[],MATCH("*Longitude",campoTab[#Headers],0),0),"")</f>
        <v/>
      </c>
      <c r="K48" s="211" t="str">
        <f>IFERROR(IF(estrutTab[[#This Row],[*NUMERO DE CAMPO]]="","",HYPERLINK("#'Planilha de Campo'!A"&amp;MATCH(estrutTab[[#This Row],[*NUMERO DE CAMPO]],campoTab[Numero de campo],0)+1,"Afloramento")),"")</f>
        <v/>
      </c>
      <c r="L48" s="211" t="str">
        <f t="array" ref="L48">IFERROR(IF(estrutTab[[#This Row],[*NUMERO DE CAMPO]]="","",HYPERLINK("#'Litologia'!A"&amp;MATCH(1,(estrutTab[[#This Row],[*NUMERO DE CAMPO]]=LitoTab[*NUMERO DE CAMPO])*(estrutTab[[#This Row],[*Litologia]]=LitoTab[*Litologia]),0)+1,"Litologia")),"")</f>
        <v/>
      </c>
      <c r="M48" s="211" t="str">
        <f>IFERROR(IF(estrutTab[[#This Row],[*NUMERO DE CAMPO]]="","",HYPERLINK("#'Econômica'!A"&amp;MATCH(estrutTab[[#This Row],[*NUMERO DE CAMPO]],ecoTab[*NUMERO DE CAMPO],0)+1,"Econômica")),"")</f>
        <v/>
      </c>
      <c r="N48" s="212">
        <f>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25">
      <c r="B49" s="210" t="str">
        <f>IFERROR(VLOOKUP(estrutTab[[#This Row],[*NUMERO DE CAMPO]],campoTab[],MATCH("*Latitude",campoTab[#Headers],0),0),"")</f>
        <v/>
      </c>
      <c r="C49" s="210" t="str">
        <f>IFERROR(VLOOKUP(estrutTab[[#This Row],[*NUMERO DE CAMPO]],campoTab[],MATCH("*Longitude",campoTab[#Headers],0),0),"")</f>
        <v/>
      </c>
      <c r="K49" s="211" t="str">
        <f>IFERROR(IF(estrutTab[[#This Row],[*NUMERO DE CAMPO]]="","",HYPERLINK("#'Planilha de Campo'!A"&amp;MATCH(estrutTab[[#This Row],[*NUMERO DE CAMPO]],campoTab[Numero de campo],0)+1,"Afloramento")),"")</f>
        <v/>
      </c>
      <c r="L49" s="211" t="str">
        <f t="array" ref="L49">IFERROR(IF(estrutTab[[#This Row],[*NUMERO DE CAMPO]]="","",HYPERLINK("#'Litologia'!A"&amp;MATCH(1,(estrutTab[[#This Row],[*NUMERO DE CAMPO]]=LitoTab[*NUMERO DE CAMPO])*(estrutTab[[#This Row],[*Litologia]]=LitoTab[*Litologia]),0)+1,"Litologia")),"")</f>
        <v/>
      </c>
      <c r="M49" s="211" t="str">
        <f>IFERROR(IF(estrutTab[[#This Row],[*NUMERO DE CAMPO]]="","",HYPERLINK("#'Econômica'!A"&amp;MATCH(estrutTab[[#This Row],[*NUMERO DE CAMPO]],ecoTab[*NUMERO DE CAMPO],0)+1,"Econômica")),"")</f>
        <v/>
      </c>
      <c r="N49" s="212">
        <f>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25">
      <c r="B50" s="210" t="str">
        <f>IFERROR(VLOOKUP(estrutTab[[#This Row],[*NUMERO DE CAMPO]],campoTab[],MATCH("*Latitude",campoTab[#Headers],0),0),"")</f>
        <v/>
      </c>
      <c r="C50" s="210" t="str">
        <f>IFERROR(VLOOKUP(estrutTab[[#This Row],[*NUMERO DE CAMPO]],campoTab[],MATCH("*Longitude",campoTab[#Headers],0),0),"")</f>
        <v/>
      </c>
      <c r="K50" s="211" t="str">
        <f>IFERROR(IF(estrutTab[[#This Row],[*NUMERO DE CAMPO]]="","",HYPERLINK("#'Planilha de Campo'!A"&amp;MATCH(estrutTab[[#This Row],[*NUMERO DE CAMPO]],campoTab[Numero de campo],0)+1,"Afloramento")),"")</f>
        <v/>
      </c>
      <c r="L50" s="211" t="str">
        <f t="array" ref="L50">IFERROR(IF(estrutTab[[#This Row],[*NUMERO DE CAMPO]]="","",HYPERLINK("#'Litologia'!A"&amp;MATCH(1,(estrutTab[[#This Row],[*NUMERO DE CAMPO]]=LitoTab[*NUMERO DE CAMPO])*(estrutTab[[#This Row],[*Litologia]]=LitoTab[*Litologia]),0)+1,"Litologia")),"")</f>
        <v/>
      </c>
      <c r="M50" s="211" t="str">
        <f>IFERROR(IF(estrutTab[[#This Row],[*NUMERO DE CAMPO]]="","",HYPERLINK("#'Econômica'!A"&amp;MATCH(estrutTab[[#This Row],[*NUMERO DE CAMPO]],ecoTab[*NUMERO DE CAMPO],0)+1,"Econômica")),"")</f>
        <v/>
      </c>
      <c r="N50" s="233">
        <f>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25">
      <c r="B51" s="210" t="str">
        <f>IFERROR(VLOOKUP(estrutTab[[#This Row],[*NUMERO DE CAMPO]],campoTab[],MATCH("*Latitude",campoTab[#Headers],0),0),"")</f>
        <v/>
      </c>
      <c r="C51" s="210" t="str">
        <f>IFERROR(VLOOKUP(estrutTab[[#This Row],[*NUMERO DE CAMPO]],campoTab[],MATCH("*Longitude",campoTab[#Headers],0),0),"")</f>
        <v/>
      </c>
      <c r="K51" s="211" t="str">
        <f>IFERROR(IF(estrutTab[[#This Row],[*NUMERO DE CAMPO]]="","",HYPERLINK("#'Planilha de Campo'!A"&amp;MATCH(estrutTab[[#This Row],[*NUMERO DE CAMPO]],campoTab[Numero de campo],0)+1,"Afloramento")),"")</f>
        <v/>
      </c>
      <c r="L51" s="211" t="str">
        <f t="array" ref="L51">IFERROR(IF(estrutTab[[#This Row],[*NUMERO DE CAMPO]]="","",HYPERLINK("#'Litologia'!A"&amp;MATCH(1,(estrutTab[[#This Row],[*NUMERO DE CAMPO]]=LitoTab[*NUMERO DE CAMPO])*(estrutTab[[#This Row],[*Litologia]]=LitoTab[*Litologia]),0)+1,"Litologia")),"")</f>
        <v/>
      </c>
      <c r="M51" s="211" t="str">
        <f>IFERROR(IF(estrutTab[[#This Row],[*NUMERO DE CAMPO]]="","",HYPERLINK("#'Econômica'!A"&amp;MATCH(estrutTab[[#This Row],[*NUMERO DE CAMPO]],ecoTab[*NUMERO DE CAMPO],0)+1,"Econômica")),"")</f>
        <v/>
      </c>
      <c r="N51" s="233">
        <f>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25">
      <c r="B52" s="210" t="str">
        <f>IFERROR(VLOOKUP(estrutTab[[#This Row],[*NUMERO DE CAMPO]],campoTab[],MATCH("*Latitude",campoTab[#Headers],0),0),"")</f>
        <v/>
      </c>
      <c r="C52" s="210" t="str">
        <f>IFERROR(VLOOKUP(estrutTab[[#This Row],[*NUMERO DE CAMPO]],campoTab[],MATCH("*Longitude",campoTab[#Headers],0),0),"")</f>
        <v/>
      </c>
      <c r="K52" s="211" t="str">
        <f>IFERROR(IF(estrutTab[[#This Row],[*NUMERO DE CAMPO]]="","",HYPERLINK("#'Planilha de Campo'!A"&amp;MATCH(estrutTab[[#This Row],[*NUMERO DE CAMPO]],campoTab[Numero de campo],0)+1,"Afloramento")),"")</f>
        <v/>
      </c>
      <c r="L52" s="211" t="str">
        <f t="array" ref="L52">IFERROR(IF(estrutTab[[#This Row],[*NUMERO DE CAMPO]]="","",HYPERLINK("#'Litologia'!A"&amp;MATCH(1,(estrutTab[[#This Row],[*NUMERO DE CAMPO]]=LitoTab[*NUMERO DE CAMPO])*(estrutTab[[#This Row],[*Litologia]]=LitoTab[*Litologia]),0)+1,"Litologia")),"")</f>
        <v/>
      </c>
      <c r="M52" s="211" t="str">
        <f>IFERROR(IF(estrutTab[[#This Row],[*NUMERO DE CAMPO]]="","",HYPERLINK("#'Econômica'!A"&amp;MATCH(estrutTab[[#This Row],[*NUMERO DE CAMPO]],ecoTab[*NUMERO DE CAMPO],0)+1,"Econômica")),"")</f>
        <v/>
      </c>
      <c r="N52" s="212">
        <f>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IFERROR(VLOOKUP(ecoTab[[#This Row],[*NUMERO DE CAMPO]],campoTab[],MATCH("*Latitude",campoTab[#Headers],0),0),"")</f>
        <v/>
      </c>
      <c r="C2" s="32" t="str">
        <f>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ref="AB2">IFERROR(IF(ecoTab[[#This Row],[Rocha Encaixante]]="","",INDEX(Litologia!AH:AH,MATCH(1,(ecoTab[[#This Row],[*NUMERO DE CAMPO]]=Litologia!A:A)*(ecoTab[[#This Row],[Rocha Encaixante]]=Litologia!E:E),0))),"")</f>
        <v/>
      </c>
      <c r="AC2" s="103" t="str">
        <f t="array" ref="AC2">IFERROR(IF(ecoTab[[#This Row],[Rocha Encaixante]]="","",INDEX(Litologia!D:D,MATCH(1,(ecoTab[[#This Row],[*NUMERO DE CAMPO]]=Litologia!A:A)*(ecoTab[[#This Row],[Rocha Encaixante]]=Litologia!E:E),0))),"")</f>
        <v/>
      </c>
      <c r="AD2" s="102"/>
      <c r="AE2" s="103" t="str">
        <f t="array" ref="AE2">IFERROR(IF(ecoTab[[#This Row],[Rocha Hospedeira]]="","",INDEX(Litologia!AH:AH,MATCH(1,(ecoTab[[#This Row],[*NUMERO DE CAMPO]]=Litologia!A:A)*(ecoTab[[#This Row],[Rocha Hospedeira]]=Litologia!E:E),0))),"")</f>
        <v/>
      </c>
      <c r="AF2" s="103" t="str">
        <f t="array" ref="AF2">IFERROR(IF(ecoTab[[#This Row],[Rocha Hospedeira]]="","",INDEX(Litologia!D:D,MATCH(1,(ecoTab[[#This Row],[*NUMERO DE CAMPO]]=Litologia!A:A)*(ecoTab[[#This Row],[Rocha Hospedeira]]=Litologia!E:E),0))),"")</f>
        <v/>
      </c>
      <c r="AG2" s="103" t="str">
        <f t="array" ref="AG2">IF(ecoTab[[#This Row],[Rocha Hospedeira]]="","",INDEX(LitoTab[],MATCH(1,(ecoTab[[#This Row],[*NUMERO DE CAMPO]]=LitoTab[*NUMERO DE CAMPO])*(ecoTab[[#This Row],[Rocha Hospedeira]]=LitoTab[*Litologia]),0),MATCH("Unidade Estratigrafica",LitoTab[#Headers],0)))</f>
        <v/>
      </c>
      <c r="AH2" s="105" t="str">
        <f t="array" ref="AH2">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IFERROR(IF(ecoTab[[#This Row],[*NUMERO DE CAMPO]]="","",HYPERLINK("#'Planilha de Campo'!A"&amp;MATCH(ecoTab[[#This Row],[*NUMERO DE CAMPO]],campoTab[Numero de campo],0)+1,"Afloramento")),"")</f>
        <v/>
      </c>
      <c r="AZ2" s="106" t="str">
        <f>IFERROR(IF(ecoTab[[#This Row],[*NUMERO DE CAMPO]]="","",HYPERLINK("#'Litologia'!A"&amp;MATCH(ecoTab[[#This Row],[*NUMERO DE CAMPO]],LitoTab[*NUMERO DE CAMPO],0)+1,"Litologia")),"")</f>
        <v/>
      </c>
      <c r="BA2" s="106" t="str">
        <f>IFERROR(IF(ecoTab[[#This Row],[*NUMERO DE CAMPO]]="","",HYPERLINK("#'Estrutural'!A"&amp;MATCH(ecoTab[[#This Row],[*NUMERO DE CAMPO]],estrutTab[*NUMERO DE CAMPO],0)+1,"Estrutural")),"")</f>
        <v/>
      </c>
      <c r="BB2" s="106" t="str">
        <f>IFERROR(IF(ecoTab[[#This Row],[*NUMERO DE CAMPO]]="","",HYPERLINK("#'Amostras'!A"&amp;MATCH(ecoTab[[#This Row],[*NUMERO DE CAMPO]],amostrasTab[*NUMERO DE CAMPO],0)+1,"Amostras")),"")</f>
        <v/>
      </c>
      <c r="BC2" s="102">
        <f>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IFERROR(VLOOKUP(ecoTab[[#This Row],[*NUMERO DE CAMPO]],campoTab[],MATCH("*Latitude",campoTab[#Headers],0),0),"")</f>
        <v/>
      </c>
      <c r="C3" s="32" t="str">
        <f>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ref="AB3">IFERROR(IF(ecoTab[[#This Row],[Rocha Encaixante]]="","",INDEX(Litologia!AH:AH,MATCH(1,(ecoTab[[#This Row],[*NUMERO DE CAMPO]]=Litologia!A:A)*(ecoTab[[#This Row],[Rocha Encaixante]]=Litologia!E:E),0))),"")</f>
        <v/>
      </c>
      <c r="AC3" s="103" t="str">
        <f t="array" ref="AC3">IFERROR(IF(ecoTab[[#This Row],[Rocha Encaixante]]="","",INDEX(Litologia!D:D,MATCH(1,(ecoTab[[#This Row],[*NUMERO DE CAMPO]]=Litologia!A:A)*(ecoTab[[#This Row],[Rocha Encaixante]]=Litologia!E:E),0))),"")</f>
        <v/>
      </c>
      <c r="AD3" s="104"/>
      <c r="AE3" s="103" t="str">
        <f t="array" ref="AE3">IFERROR(IF(ecoTab[[#This Row],[Rocha Hospedeira]]="","",INDEX(Litologia!AH:AH,MATCH(1,(ecoTab[[#This Row],[*NUMERO DE CAMPO]]=Litologia!A:A)*(ecoTab[[#This Row],[Rocha Hospedeira]]=Litologia!E:E),0))),"")</f>
        <v/>
      </c>
      <c r="AF3" s="103" t="str">
        <f t="array" ref="AF3">IFERROR(IF(ecoTab[[#This Row],[Rocha Hospedeira]]="","",INDEX(Litologia!D:D,MATCH(1,(ecoTab[[#This Row],[*NUMERO DE CAMPO]]=Litologia!A:A)*(ecoTab[[#This Row],[Rocha Hospedeira]]=Litologia!E:E),0))),"")</f>
        <v/>
      </c>
      <c r="AG3" s="103" t="str">
        <f t="array" ref="AG3">IF(ecoTab[[#This Row],[Rocha Hospedeira]]="","",INDEX(LitoTab[],MATCH(1,(ecoTab[[#This Row],[*NUMERO DE CAMPO]]=LitoTab[*NUMERO DE CAMPO])*(ecoTab[[#This Row],[Rocha Hospedeira]]=LitoTab[*Litologia]),0),MATCH("Unidade Estratigrafica",LitoTab[#Headers],0)))</f>
        <v/>
      </c>
      <c r="AH3" s="105" t="str">
        <f t="array" ref="AH3">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IFERROR(IF(ecoTab[[#This Row],[*NUMERO DE CAMPO]]="","",HYPERLINK("#'Planilha de Campo'!A"&amp;MATCH(ecoTab[[#This Row],[*NUMERO DE CAMPO]],campoTab[Numero de campo],0)+1,"Afloramento")),"")</f>
        <v/>
      </c>
      <c r="AZ3" s="106" t="str">
        <f>IFERROR(IF(ecoTab[[#This Row],[*NUMERO DE CAMPO]]="","",HYPERLINK("#'Litologia'!A"&amp;MATCH(ecoTab[[#This Row],[*NUMERO DE CAMPO]],LitoTab[*NUMERO DE CAMPO],0)+1,"Litologia")),"")</f>
        <v/>
      </c>
      <c r="BA3" s="106" t="str">
        <f>IFERROR(IF(ecoTab[[#This Row],[*NUMERO DE CAMPO]]="","",HYPERLINK("#'Estrutural'!A"&amp;MATCH(ecoTab[[#This Row],[*NUMERO DE CAMPO]],estrutTab[*NUMERO DE CAMPO],0)+1,"Estrutural")),"")</f>
        <v/>
      </c>
      <c r="BB3" s="106" t="str">
        <f>IFERROR(IF(ecoTab[[#This Row],[*NUMERO DE CAMPO]]="","",HYPERLINK("#'Amostras'!A"&amp;MATCH(ecoTab[[#This Row],[*NUMERO DE CAMPO]],amostrasTab[*NUMERO DE CAMPO],0)+1,"Amostras")),"")</f>
        <v/>
      </c>
      <c r="BC3" s="102">
        <f>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IFERROR(VLOOKUP(ecoTab[[#This Row],[*NUMERO DE CAMPO]],campoTab[],MATCH("*Latitude",campoTab[#Headers],0),0),"")</f>
        <v/>
      </c>
      <c r="C4" s="32" t="str">
        <f>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ref="AB4">IFERROR(IF(ecoTab[[#This Row],[Rocha Encaixante]]="","",INDEX(Litologia!AH:AH,MATCH(1,(ecoTab[[#This Row],[*NUMERO DE CAMPO]]=Litologia!A:A)*(ecoTab[[#This Row],[Rocha Encaixante]]=Litologia!E:E),0))),"")</f>
        <v/>
      </c>
      <c r="AC4" s="103" t="str">
        <f t="array" ref="AC4">IFERROR(IF(ecoTab[[#This Row],[Rocha Encaixante]]="","",INDEX(Litologia!D:D,MATCH(1,(ecoTab[[#This Row],[*NUMERO DE CAMPO]]=Litologia!A:A)*(ecoTab[[#This Row],[Rocha Encaixante]]=Litologia!E:E),0))),"")</f>
        <v/>
      </c>
      <c r="AD4" s="102"/>
      <c r="AE4" s="103" t="str">
        <f t="array" ref="AE4">IFERROR(IF(ecoTab[[#This Row],[Rocha Hospedeira]]="","",INDEX(Litologia!AH:AH,MATCH(1,(ecoTab[[#This Row],[*NUMERO DE CAMPO]]=Litologia!A:A)*(ecoTab[[#This Row],[Rocha Hospedeira]]=Litologia!E:E),0))),"")</f>
        <v/>
      </c>
      <c r="AF4" s="103" t="str">
        <f t="array" ref="AF4">IFERROR(IF(ecoTab[[#This Row],[Rocha Hospedeira]]="","",INDEX(Litologia!D:D,MATCH(1,(ecoTab[[#This Row],[*NUMERO DE CAMPO]]=Litologia!A:A)*(ecoTab[[#This Row],[Rocha Hospedeira]]=Litologia!E:E),0))),"")</f>
        <v/>
      </c>
      <c r="AG4" s="103" t="str">
        <f t="array" ref="AG4">IF(ecoTab[[#This Row],[Rocha Hospedeira]]="","",INDEX(LitoTab[],MATCH(1,(ecoTab[[#This Row],[*NUMERO DE CAMPO]]=LitoTab[*NUMERO DE CAMPO])*(ecoTab[[#This Row],[Rocha Hospedeira]]=LitoTab[*Litologia]),0),MATCH("Unidade Estratigrafica",LitoTab[#Headers],0)))</f>
        <v/>
      </c>
      <c r="AH4" s="105" t="str">
        <f t="array" ref="AH4">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IFERROR(IF(ecoTab[[#This Row],[*NUMERO DE CAMPO]]="","",HYPERLINK("#'Planilha de Campo'!A"&amp;MATCH(ecoTab[[#This Row],[*NUMERO DE CAMPO]],campoTab[Numero de campo],0)+1,"Afloramento")),"")</f>
        <v/>
      </c>
      <c r="AZ4" s="106" t="str">
        <f>IFERROR(IF(ecoTab[[#This Row],[*NUMERO DE CAMPO]]="","",HYPERLINK("#'Litologia'!A"&amp;MATCH(ecoTab[[#This Row],[*NUMERO DE CAMPO]],LitoTab[*NUMERO DE CAMPO],0)+1,"Litologia")),"")</f>
        <v/>
      </c>
      <c r="BA4" s="106" t="str">
        <f>IFERROR(IF(ecoTab[[#This Row],[*NUMERO DE CAMPO]]="","",HYPERLINK("#'Estrutural'!A"&amp;MATCH(ecoTab[[#This Row],[*NUMERO DE CAMPO]],estrutTab[*NUMERO DE CAMPO],0)+1,"Estrutural")),"")</f>
        <v/>
      </c>
      <c r="BB4" s="106" t="str">
        <f>IFERROR(IF(ecoTab[[#This Row],[*NUMERO DE CAMPO]]="","",HYPERLINK("#'Amostras'!A"&amp;MATCH(ecoTab[[#This Row],[*NUMERO DE CAMPO]],amostrasTab[*NUMERO DE CAMPO],0)+1,"Amostras")),"")</f>
        <v/>
      </c>
      <c r="BC4" s="102">
        <f>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IFERROR(VLOOKUP(ecoTab[[#This Row],[*NUMERO DE CAMPO]],campoTab[],MATCH("*Latitude",campoTab[#Headers],0),0),"")</f>
        <v/>
      </c>
      <c r="C5" s="32" t="str">
        <f>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ref="AB5">IFERROR(IF(ecoTab[[#This Row],[Rocha Encaixante]]="","",INDEX(Litologia!AH:AH,MATCH(1,(ecoTab[[#This Row],[*NUMERO DE CAMPO]]=Litologia!A:A)*(ecoTab[[#This Row],[Rocha Encaixante]]=Litologia!E:E),0))),"")</f>
        <v/>
      </c>
      <c r="AC5" s="103" t="str">
        <f t="array" ref="AC5">IFERROR(IF(ecoTab[[#This Row],[Rocha Encaixante]]="","",INDEX(Litologia!D:D,MATCH(1,(ecoTab[[#This Row],[*NUMERO DE CAMPO]]=Litologia!A:A)*(ecoTab[[#This Row],[Rocha Encaixante]]=Litologia!E:E),0))),"")</f>
        <v/>
      </c>
      <c r="AD5" s="102"/>
      <c r="AE5" s="103" t="str">
        <f t="array" ref="AE5">IFERROR(IF(ecoTab[[#This Row],[Rocha Hospedeira]]="","",INDEX(Litologia!AH:AH,MATCH(1,(ecoTab[[#This Row],[*NUMERO DE CAMPO]]=Litologia!A:A)*(ecoTab[[#This Row],[Rocha Hospedeira]]=Litologia!E:E),0))),"")</f>
        <v/>
      </c>
      <c r="AF5" s="103" t="str">
        <f t="array" ref="AF5">IFERROR(IF(ecoTab[[#This Row],[Rocha Hospedeira]]="","",INDEX(Litologia!D:D,MATCH(1,(ecoTab[[#This Row],[*NUMERO DE CAMPO]]=Litologia!A:A)*(ecoTab[[#This Row],[Rocha Hospedeira]]=Litologia!E:E),0))),"")</f>
        <v/>
      </c>
      <c r="AG5" s="103" t="str">
        <f t="array" ref="AG5">IF(ecoTab[[#This Row],[Rocha Hospedeira]]="","",INDEX(LitoTab[],MATCH(1,(ecoTab[[#This Row],[*NUMERO DE CAMPO]]=LitoTab[*NUMERO DE CAMPO])*(ecoTab[[#This Row],[Rocha Hospedeira]]=LitoTab[*Litologia]),0),MATCH("Unidade Estratigrafica",LitoTab[#Headers],0)))</f>
        <v/>
      </c>
      <c r="AH5" s="105" t="str">
        <f t="array" ref="AH5">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IFERROR(IF(ecoTab[[#This Row],[*NUMERO DE CAMPO]]="","",HYPERLINK("#'Planilha de Campo'!A"&amp;MATCH(ecoTab[[#This Row],[*NUMERO DE CAMPO]],campoTab[Numero de campo],0)+1,"Afloramento")),"")</f>
        <v/>
      </c>
      <c r="AZ5" s="106" t="str">
        <f>IFERROR(IF(ecoTab[[#This Row],[*NUMERO DE CAMPO]]="","",HYPERLINK("#'Litologia'!A"&amp;MATCH(ecoTab[[#This Row],[*NUMERO DE CAMPO]],LitoTab[*NUMERO DE CAMPO],0)+1,"Litologia")),"")</f>
        <v/>
      </c>
      <c r="BA5" s="106" t="str">
        <f>IFERROR(IF(ecoTab[[#This Row],[*NUMERO DE CAMPO]]="","",HYPERLINK("#'Estrutural'!A"&amp;MATCH(ecoTab[[#This Row],[*NUMERO DE CAMPO]],estrutTab[*NUMERO DE CAMPO],0)+1,"Estrutural")),"")</f>
        <v/>
      </c>
      <c r="BB5" s="106" t="str">
        <f>IFERROR(IF(ecoTab[[#This Row],[*NUMERO DE CAMPO]]="","",HYPERLINK("#'Amostras'!A"&amp;MATCH(ecoTab[[#This Row],[*NUMERO DE CAMPO]],amostrasTab[*NUMERO DE CAMPO],0)+1,"Amostras")),"")</f>
        <v/>
      </c>
      <c r="BC5" s="102">
        <f>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IFERROR(VLOOKUP(ecoTab[[#This Row],[*NUMERO DE CAMPO]],campoTab[],MATCH("*Latitude",campoTab[#Headers],0),0),"")</f>
        <v/>
      </c>
      <c r="C6" s="32" t="str">
        <f>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ref="AB6">IFERROR(IF(ecoTab[[#This Row],[Rocha Encaixante]]="","",INDEX(Litologia!AH:AH,MATCH(1,(ecoTab[[#This Row],[*NUMERO DE CAMPO]]=Litologia!A:A)*(ecoTab[[#This Row],[Rocha Encaixante]]=Litologia!E:E),0))),"")</f>
        <v/>
      </c>
      <c r="AC6" s="103" t="str">
        <f t="array" ref="AC6">IFERROR(IF(ecoTab[[#This Row],[Rocha Encaixante]]="","",INDEX(Litologia!D:D,MATCH(1,(ecoTab[[#This Row],[*NUMERO DE CAMPO]]=Litologia!A:A)*(ecoTab[[#This Row],[Rocha Encaixante]]=Litologia!E:E),0))),"")</f>
        <v/>
      </c>
      <c r="AD6" s="104"/>
      <c r="AE6" s="103" t="str">
        <f t="array" ref="AE6">IFERROR(IF(ecoTab[[#This Row],[Rocha Hospedeira]]="","",INDEX(Litologia!AH:AH,MATCH(1,(ecoTab[[#This Row],[*NUMERO DE CAMPO]]=Litologia!A:A)*(ecoTab[[#This Row],[Rocha Hospedeira]]=Litologia!E:E),0))),"")</f>
        <v/>
      </c>
      <c r="AF6" s="103" t="str">
        <f t="array" ref="AF6">IFERROR(IF(ecoTab[[#This Row],[Rocha Hospedeira]]="","",INDEX(Litologia!D:D,MATCH(1,(ecoTab[[#This Row],[*NUMERO DE CAMPO]]=Litologia!A:A)*(ecoTab[[#This Row],[Rocha Hospedeira]]=Litologia!E:E),0))),"")</f>
        <v/>
      </c>
      <c r="AG6" s="103" t="str">
        <f t="array" ref="AG6">IF(ecoTab[[#This Row],[Rocha Hospedeira]]="","",INDEX(LitoTab[],MATCH(1,(ecoTab[[#This Row],[*NUMERO DE CAMPO]]=LitoTab[*NUMERO DE CAMPO])*(ecoTab[[#This Row],[Rocha Hospedeira]]=LitoTab[*Litologia]),0),MATCH("Unidade Estratigrafica",LitoTab[#Headers],0)))</f>
        <v/>
      </c>
      <c r="AH6" s="105" t="str">
        <f t="array" ref="AH6">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IFERROR(IF(ecoTab[[#This Row],[*NUMERO DE CAMPO]]="","",HYPERLINK("#'Planilha de Campo'!A"&amp;MATCH(ecoTab[[#This Row],[*NUMERO DE CAMPO]],campoTab[Numero de campo],0)+1,"Afloramento")),"")</f>
        <v/>
      </c>
      <c r="AZ6" s="106" t="str">
        <f>IFERROR(IF(ecoTab[[#This Row],[*NUMERO DE CAMPO]]="","",HYPERLINK("#'Litologia'!A"&amp;MATCH(ecoTab[[#This Row],[*NUMERO DE CAMPO]],LitoTab[*NUMERO DE CAMPO],0)+1,"Litologia")),"")</f>
        <v/>
      </c>
      <c r="BA6" s="106" t="str">
        <f>IFERROR(IF(ecoTab[[#This Row],[*NUMERO DE CAMPO]]="","",HYPERLINK("#'Estrutural'!A"&amp;MATCH(ecoTab[[#This Row],[*NUMERO DE CAMPO]],estrutTab[*NUMERO DE CAMPO],0)+1,"Estrutural")),"")</f>
        <v/>
      </c>
      <c r="BB6" s="106" t="str">
        <f>IFERROR(IF(ecoTab[[#This Row],[*NUMERO DE CAMPO]]="","",HYPERLINK("#'Amostras'!A"&amp;MATCH(ecoTab[[#This Row],[*NUMERO DE CAMPO]],amostrasTab[*NUMERO DE CAMPO],0)+1,"Amostras")),"")</f>
        <v/>
      </c>
      <c r="BC6" s="102">
        <f>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IFERROR(VLOOKUP(ecoTab[[#This Row],[*NUMERO DE CAMPO]],campoTab[],MATCH("*Latitude",campoTab[#Headers],0),0),"")</f>
        <v/>
      </c>
      <c r="C7" s="32" t="str">
        <f>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ref="AB7">IFERROR(IF(ecoTab[[#This Row],[Rocha Encaixante]]="","",INDEX(Litologia!AH:AH,MATCH(1,(ecoTab[[#This Row],[*NUMERO DE CAMPO]]=Litologia!A:A)*(ecoTab[[#This Row],[Rocha Encaixante]]=Litologia!E:E),0))),"")</f>
        <v/>
      </c>
      <c r="AC7" s="103" t="str">
        <f t="array" ref="AC7">IFERROR(IF(ecoTab[[#This Row],[Rocha Encaixante]]="","",INDEX(Litologia!D:D,MATCH(1,(ecoTab[[#This Row],[*NUMERO DE CAMPO]]=Litologia!A:A)*(ecoTab[[#This Row],[Rocha Encaixante]]=Litologia!E:E),0))),"")</f>
        <v/>
      </c>
      <c r="AD7" s="104"/>
      <c r="AE7" s="103" t="str">
        <f t="array" ref="AE7">IFERROR(IF(ecoTab[[#This Row],[Rocha Hospedeira]]="","",INDEX(Litologia!AH:AH,MATCH(1,(ecoTab[[#This Row],[*NUMERO DE CAMPO]]=Litologia!A:A)*(ecoTab[[#This Row],[Rocha Hospedeira]]=Litologia!E:E),0))),"")</f>
        <v/>
      </c>
      <c r="AF7" s="103" t="str">
        <f t="array" ref="AF7">IFERROR(IF(ecoTab[[#This Row],[Rocha Hospedeira]]="","",INDEX(Litologia!D:D,MATCH(1,(ecoTab[[#This Row],[*NUMERO DE CAMPO]]=Litologia!A:A)*(ecoTab[[#This Row],[Rocha Hospedeira]]=Litologia!E:E),0))),"")</f>
        <v/>
      </c>
      <c r="AG7" s="103" t="str">
        <f t="array" ref="AG7">IF(ecoTab[[#This Row],[Rocha Hospedeira]]="","",INDEX(LitoTab[],MATCH(1,(ecoTab[[#This Row],[*NUMERO DE CAMPO]]=LitoTab[*NUMERO DE CAMPO])*(ecoTab[[#This Row],[Rocha Hospedeira]]=LitoTab[*Litologia]),0),MATCH("Unidade Estratigrafica",LitoTab[#Headers],0)))</f>
        <v/>
      </c>
      <c r="AH7" s="105" t="str">
        <f t="array" ref="AH7">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IFERROR(IF(ecoTab[[#This Row],[*NUMERO DE CAMPO]]="","",HYPERLINK("#'Planilha de Campo'!A"&amp;MATCH(ecoTab[[#This Row],[*NUMERO DE CAMPO]],campoTab[Numero de campo],0)+1,"Afloramento")),"")</f>
        <v/>
      </c>
      <c r="AZ7" s="106" t="str">
        <f>IFERROR(IF(ecoTab[[#This Row],[*NUMERO DE CAMPO]]="","",HYPERLINK("#'Litologia'!A"&amp;MATCH(ecoTab[[#This Row],[*NUMERO DE CAMPO]],LitoTab[*NUMERO DE CAMPO],0)+1,"Litologia")),"")</f>
        <v/>
      </c>
      <c r="BA7" s="106" t="str">
        <f>IFERROR(IF(ecoTab[[#This Row],[*NUMERO DE CAMPO]]="","",HYPERLINK("#'Estrutural'!A"&amp;MATCH(ecoTab[[#This Row],[*NUMERO DE CAMPO]],estrutTab[*NUMERO DE CAMPO],0)+1,"Estrutural")),"")</f>
        <v/>
      </c>
      <c r="BB7" s="106" t="str">
        <f>IFERROR(IF(ecoTab[[#This Row],[*NUMERO DE CAMPO]]="","",HYPERLINK("#'Amostras'!A"&amp;MATCH(ecoTab[[#This Row],[*NUMERO DE CAMPO]],amostrasTab[*NUMERO DE CAMPO],0)+1,"Amostras")),"")</f>
        <v/>
      </c>
      <c r="BC7" s="102">
        <f>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IFERROR(VLOOKUP(ecoTab[[#This Row],[*NUMERO DE CAMPO]],campoTab[],MATCH("*Latitude",campoTab[#Headers],0),0),"")</f>
        <v/>
      </c>
      <c r="C8" s="32" t="str">
        <f>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ref="AB8">IFERROR(IF(ecoTab[[#This Row],[Rocha Encaixante]]="","",INDEX(Litologia!AH:AH,MATCH(1,(ecoTab[[#This Row],[*NUMERO DE CAMPO]]=Litologia!A:A)*(ecoTab[[#This Row],[Rocha Encaixante]]=Litologia!E:E),0))),"")</f>
        <v/>
      </c>
      <c r="AC8" s="103" t="str">
        <f t="array" ref="AC8">IFERROR(IF(ecoTab[[#This Row],[Rocha Encaixante]]="","",INDEX(Litologia!D:D,MATCH(1,(ecoTab[[#This Row],[*NUMERO DE CAMPO]]=Litologia!A:A)*(ecoTab[[#This Row],[Rocha Encaixante]]=Litologia!E:E),0))),"")</f>
        <v/>
      </c>
      <c r="AD8" s="104"/>
      <c r="AE8" s="103" t="str">
        <f t="array" ref="AE8">IFERROR(IF(ecoTab[[#This Row],[Rocha Hospedeira]]="","",INDEX(Litologia!AH:AH,MATCH(1,(ecoTab[[#This Row],[*NUMERO DE CAMPO]]=Litologia!A:A)*(ecoTab[[#This Row],[Rocha Hospedeira]]=Litologia!E:E),0))),"")</f>
        <v/>
      </c>
      <c r="AF8" s="103" t="str">
        <f t="array" ref="AF8">IFERROR(IF(ecoTab[[#This Row],[Rocha Hospedeira]]="","",INDEX(Litologia!D:D,MATCH(1,(ecoTab[[#This Row],[*NUMERO DE CAMPO]]=Litologia!A:A)*(ecoTab[[#This Row],[Rocha Hospedeira]]=Litologia!E:E),0))),"")</f>
        <v/>
      </c>
      <c r="AG8" s="103" t="str">
        <f t="array" ref="AG8">IF(ecoTab[[#This Row],[Rocha Hospedeira]]="","",INDEX(LitoTab[],MATCH(1,(ecoTab[[#This Row],[*NUMERO DE CAMPO]]=LitoTab[*NUMERO DE CAMPO])*(ecoTab[[#This Row],[Rocha Hospedeira]]=LitoTab[*Litologia]),0),MATCH("Unidade Estratigrafica",LitoTab[#Headers],0)))</f>
        <v/>
      </c>
      <c r="AH8" s="105" t="str">
        <f t="array" ref="AH8">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IFERROR(IF(ecoTab[[#This Row],[*NUMERO DE CAMPO]]="","",HYPERLINK("#'Planilha de Campo'!A"&amp;MATCH(ecoTab[[#This Row],[*NUMERO DE CAMPO]],campoTab[Numero de campo],0)+1,"Afloramento")),"")</f>
        <v/>
      </c>
      <c r="AZ8" s="106" t="str">
        <f>IFERROR(IF(ecoTab[[#This Row],[*NUMERO DE CAMPO]]="","",HYPERLINK("#'Litologia'!A"&amp;MATCH(ecoTab[[#This Row],[*NUMERO DE CAMPO]],LitoTab[*NUMERO DE CAMPO],0)+1,"Litologia")),"")</f>
        <v/>
      </c>
      <c r="BA8" s="106" t="str">
        <f>IFERROR(IF(ecoTab[[#This Row],[*NUMERO DE CAMPO]]="","",HYPERLINK("#'Estrutural'!A"&amp;MATCH(ecoTab[[#This Row],[*NUMERO DE CAMPO]],estrutTab[*NUMERO DE CAMPO],0)+1,"Estrutural")),"")</f>
        <v/>
      </c>
      <c r="BB8" s="106" t="str">
        <f>IFERROR(IF(ecoTab[[#This Row],[*NUMERO DE CAMPO]]="","",HYPERLINK("#'Amostras'!A"&amp;MATCH(ecoTab[[#This Row],[*NUMERO DE CAMPO]],amostrasTab[*NUMERO DE CAMPO],0)+1,"Amostras")),"")</f>
        <v/>
      </c>
      <c r="BC8" s="102">
        <f>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IFERROR(VLOOKUP(ecoTab[[#This Row],[*NUMERO DE CAMPO]],campoTab[],MATCH("*Latitude",campoTab[#Headers],0),0),"")</f>
        <v/>
      </c>
      <c r="C9" s="32" t="str">
        <f>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ref="AB9">IFERROR(IF(ecoTab[[#This Row],[Rocha Encaixante]]="","",INDEX(Litologia!AH:AH,MATCH(1,(ecoTab[[#This Row],[*NUMERO DE CAMPO]]=Litologia!A:A)*(ecoTab[[#This Row],[Rocha Encaixante]]=Litologia!E:E),0))),"")</f>
        <v/>
      </c>
      <c r="AC9" s="103" t="str">
        <f t="array" ref="AC9">IFERROR(IF(ecoTab[[#This Row],[Rocha Encaixante]]="","",INDEX(Litologia!D:D,MATCH(1,(ecoTab[[#This Row],[*NUMERO DE CAMPO]]=Litologia!A:A)*(ecoTab[[#This Row],[Rocha Encaixante]]=Litologia!E:E),0))),"")</f>
        <v/>
      </c>
      <c r="AD9" s="104"/>
      <c r="AE9" s="103" t="str">
        <f t="array" ref="AE9">IFERROR(IF(ecoTab[[#This Row],[Rocha Hospedeira]]="","",INDEX(Litologia!AH:AH,MATCH(1,(ecoTab[[#This Row],[*NUMERO DE CAMPO]]=Litologia!A:A)*(ecoTab[[#This Row],[Rocha Hospedeira]]=Litologia!E:E),0))),"")</f>
        <v/>
      </c>
      <c r="AF9" s="103" t="str">
        <f t="array" ref="AF9">IFERROR(IF(ecoTab[[#This Row],[Rocha Hospedeira]]="","",INDEX(Litologia!D:D,MATCH(1,(ecoTab[[#This Row],[*NUMERO DE CAMPO]]=Litologia!A:A)*(ecoTab[[#This Row],[Rocha Hospedeira]]=Litologia!E:E),0))),"")</f>
        <v/>
      </c>
      <c r="AG9" s="103" t="str">
        <f t="array" ref="AG9">IF(ecoTab[[#This Row],[Rocha Hospedeira]]="","",INDEX(LitoTab[],MATCH(1,(ecoTab[[#This Row],[*NUMERO DE CAMPO]]=LitoTab[*NUMERO DE CAMPO])*(ecoTab[[#This Row],[Rocha Hospedeira]]=LitoTab[*Litologia]),0),MATCH("Unidade Estratigrafica",LitoTab[#Headers],0)))</f>
        <v/>
      </c>
      <c r="AH9" s="105" t="str">
        <f t="array" ref="AH9">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IFERROR(IF(ecoTab[[#This Row],[*NUMERO DE CAMPO]]="","",HYPERLINK("#'Planilha de Campo'!A"&amp;MATCH(ecoTab[[#This Row],[*NUMERO DE CAMPO]],campoTab[Numero de campo],0)+1,"Afloramento")),"")</f>
        <v/>
      </c>
      <c r="AZ9" s="106" t="str">
        <f>IFERROR(IF(ecoTab[[#This Row],[*NUMERO DE CAMPO]]="","",HYPERLINK("#'Litologia'!A"&amp;MATCH(ecoTab[[#This Row],[*NUMERO DE CAMPO]],LitoTab[*NUMERO DE CAMPO],0)+1,"Litologia")),"")</f>
        <v/>
      </c>
      <c r="BA9" s="106" t="str">
        <f>IFERROR(IF(ecoTab[[#This Row],[*NUMERO DE CAMPO]]="","",HYPERLINK("#'Estrutural'!A"&amp;MATCH(ecoTab[[#This Row],[*NUMERO DE CAMPO]],estrutTab[*NUMERO DE CAMPO],0)+1,"Estrutural")),"")</f>
        <v/>
      </c>
      <c r="BB9" s="106" t="str">
        <f>IFERROR(IF(ecoTab[[#This Row],[*NUMERO DE CAMPO]]="","",HYPERLINK("#'Amostras'!A"&amp;MATCH(ecoTab[[#This Row],[*NUMERO DE CAMPO]],amostrasTab[*NUMERO DE CAMPO],0)+1,"Amostras")),"")</f>
        <v/>
      </c>
      <c r="BC9" s="102">
        <f>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IFERROR(VLOOKUP(ecoTab[[#This Row],[*NUMERO DE CAMPO]],campoTab[],MATCH("*Latitude",campoTab[#Headers],0),0),"")</f>
        <v/>
      </c>
      <c r="C10" s="32" t="str">
        <f>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ref="AB10">IFERROR(IF(ecoTab[[#This Row],[Rocha Encaixante]]="","",INDEX(Litologia!AH:AH,MATCH(1,(ecoTab[[#This Row],[*NUMERO DE CAMPO]]=Litologia!A:A)*(ecoTab[[#This Row],[Rocha Encaixante]]=Litologia!E:E),0))),"")</f>
        <v/>
      </c>
      <c r="AC10" s="103" t="str">
        <f t="array" ref="AC10">IFERROR(IF(ecoTab[[#This Row],[Rocha Encaixante]]="","",INDEX(Litologia!D:D,MATCH(1,(ecoTab[[#This Row],[*NUMERO DE CAMPO]]=Litologia!A:A)*(ecoTab[[#This Row],[Rocha Encaixante]]=Litologia!E:E),0))),"")</f>
        <v/>
      </c>
      <c r="AD10" s="104"/>
      <c r="AE10" s="103" t="str">
        <f t="array" ref="AE10">IFERROR(IF(ecoTab[[#This Row],[Rocha Hospedeira]]="","",INDEX(Litologia!AH:AH,MATCH(1,(ecoTab[[#This Row],[*NUMERO DE CAMPO]]=Litologia!A:A)*(ecoTab[[#This Row],[Rocha Hospedeira]]=Litologia!E:E),0))),"")</f>
        <v/>
      </c>
      <c r="AF10" s="103" t="str">
        <f t="array" ref="AF10">IFERROR(IF(ecoTab[[#This Row],[Rocha Hospedeira]]="","",INDEX(Litologia!D:D,MATCH(1,(ecoTab[[#This Row],[*NUMERO DE CAMPO]]=Litologia!A:A)*(ecoTab[[#This Row],[Rocha Hospedeira]]=Litologia!E:E),0))),"")</f>
        <v/>
      </c>
      <c r="AG10" s="103" t="str">
        <f t="array" ref="AG10">IF(ecoTab[[#This Row],[Rocha Hospedeira]]="","",INDEX(LitoTab[],MATCH(1,(ecoTab[[#This Row],[*NUMERO DE CAMPO]]=LitoTab[*NUMERO DE CAMPO])*(ecoTab[[#This Row],[Rocha Hospedeira]]=LitoTab[*Litologia]),0),MATCH("Unidade Estratigrafica",LitoTab[#Headers],0)))</f>
        <v/>
      </c>
      <c r="AH10" s="105" t="str">
        <f t="array" ref="AH10">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IFERROR(IF(ecoTab[[#This Row],[*NUMERO DE CAMPO]]="","",HYPERLINK("#'Planilha de Campo'!A"&amp;MATCH(ecoTab[[#This Row],[*NUMERO DE CAMPO]],campoTab[Numero de campo],0)+1,"Afloramento")),"")</f>
        <v/>
      </c>
      <c r="AZ10" s="106" t="str">
        <f>IFERROR(IF(ecoTab[[#This Row],[*NUMERO DE CAMPO]]="","",HYPERLINK("#'Litologia'!A"&amp;MATCH(ecoTab[[#This Row],[*NUMERO DE CAMPO]],LitoTab[*NUMERO DE CAMPO],0)+1,"Litologia")),"")</f>
        <v/>
      </c>
      <c r="BA10" s="106" t="str">
        <f>IFERROR(IF(ecoTab[[#This Row],[*NUMERO DE CAMPO]]="","",HYPERLINK("#'Estrutural'!A"&amp;MATCH(ecoTab[[#This Row],[*NUMERO DE CAMPO]],estrutTab[*NUMERO DE CAMPO],0)+1,"Estrutural")),"")</f>
        <v/>
      </c>
      <c r="BB10" s="106" t="str">
        <f>IFERROR(IF(ecoTab[[#This Row],[*NUMERO DE CAMPO]]="","",HYPERLINK("#'Amostras'!A"&amp;MATCH(ecoTab[[#This Row],[*NUMERO DE CAMPO]],amostrasTab[*NUMERO DE CAMPO],0)+1,"Amostras")),"")</f>
        <v/>
      </c>
      <c r="BC10" s="102">
        <f>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IFERROR(VLOOKUP(ecoTab[[#This Row],[*NUMERO DE CAMPO]],campoTab[],MATCH("*Latitude",campoTab[#Headers],0),0),"")</f>
        <v/>
      </c>
      <c r="C11" s="32" t="str">
        <f>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ref="AB11">IFERROR(IF(ecoTab[[#This Row],[Rocha Encaixante]]="","",INDEX(Litologia!AH:AH,MATCH(1,(ecoTab[[#This Row],[*NUMERO DE CAMPO]]=Litologia!A:A)*(ecoTab[[#This Row],[Rocha Encaixante]]=Litologia!E:E),0))),"")</f>
        <v/>
      </c>
      <c r="AC11" s="103" t="str">
        <f t="array" ref="AC11">IFERROR(IF(ecoTab[[#This Row],[Rocha Encaixante]]="","",INDEX(Litologia!D:D,MATCH(1,(ecoTab[[#This Row],[*NUMERO DE CAMPO]]=Litologia!A:A)*(ecoTab[[#This Row],[Rocha Encaixante]]=Litologia!E:E),0))),"")</f>
        <v/>
      </c>
      <c r="AD11" s="104"/>
      <c r="AE11" s="103" t="str">
        <f t="array" ref="AE11">IFERROR(IF(ecoTab[[#This Row],[Rocha Hospedeira]]="","",INDEX(Litologia!AH:AH,MATCH(1,(ecoTab[[#This Row],[*NUMERO DE CAMPO]]=Litologia!A:A)*(ecoTab[[#This Row],[Rocha Hospedeira]]=Litologia!E:E),0))),"")</f>
        <v/>
      </c>
      <c r="AF11" s="103" t="str">
        <f t="array" ref="AF11">IFERROR(IF(ecoTab[[#This Row],[Rocha Hospedeira]]="","",INDEX(Litologia!D:D,MATCH(1,(ecoTab[[#This Row],[*NUMERO DE CAMPO]]=Litologia!A:A)*(ecoTab[[#This Row],[Rocha Hospedeira]]=Litologia!E:E),0))),"")</f>
        <v/>
      </c>
      <c r="AG11" s="103" t="str">
        <f t="array" ref="AG11">IF(ecoTab[[#This Row],[Rocha Hospedeira]]="","",INDEX(LitoTab[],MATCH(1,(ecoTab[[#This Row],[*NUMERO DE CAMPO]]=LitoTab[*NUMERO DE CAMPO])*(ecoTab[[#This Row],[Rocha Hospedeira]]=LitoTab[*Litologia]),0),MATCH("Unidade Estratigrafica",LitoTab[#Headers],0)))</f>
        <v/>
      </c>
      <c r="AH11" s="105" t="str">
        <f t="array" ref="AH1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IFERROR(IF(ecoTab[[#This Row],[*NUMERO DE CAMPO]]="","",HYPERLINK("#'Planilha de Campo'!A"&amp;MATCH(ecoTab[[#This Row],[*NUMERO DE CAMPO]],campoTab[Numero de campo],0)+1,"Afloramento")),"")</f>
        <v/>
      </c>
      <c r="AZ11" s="106" t="str">
        <f>IFERROR(IF(ecoTab[[#This Row],[*NUMERO DE CAMPO]]="","",HYPERLINK("#'Litologia'!A"&amp;MATCH(ecoTab[[#This Row],[*NUMERO DE CAMPO]],LitoTab[*NUMERO DE CAMPO],0)+1,"Litologia")),"")</f>
        <v/>
      </c>
      <c r="BA11" s="106" t="str">
        <f>IFERROR(IF(ecoTab[[#This Row],[*NUMERO DE CAMPO]]="","",HYPERLINK("#'Estrutural'!A"&amp;MATCH(ecoTab[[#This Row],[*NUMERO DE CAMPO]],estrutTab[*NUMERO DE CAMPO],0)+1,"Estrutural")),"")</f>
        <v/>
      </c>
      <c r="BB11" s="106" t="str">
        <f>IFERROR(IF(ecoTab[[#This Row],[*NUMERO DE CAMPO]]="","",HYPERLINK("#'Amostras'!A"&amp;MATCH(ecoTab[[#This Row],[*NUMERO DE CAMPO]],amostrasTab[*NUMERO DE CAMPO],0)+1,"Amostras")),"")</f>
        <v/>
      </c>
      <c r="BC11" s="102">
        <f>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IFERROR(VLOOKUP(ecoTab[[#This Row],[*NUMERO DE CAMPO]],campoTab[],MATCH("*Latitude",campoTab[#Headers],0),0),"")</f>
        <v/>
      </c>
      <c r="C12" s="32" t="str">
        <f>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ref="AB12">IFERROR(IF(ecoTab[[#This Row],[Rocha Encaixante]]="","",INDEX(Litologia!AH:AH,MATCH(1,(ecoTab[[#This Row],[*NUMERO DE CAMPO]]=Litologia!A:A)*(ecoTab[[#This Row],[Rocha Encaixante]]=Litologia!E:E),0))),"")</f>
        <v/>
      </c>
      <c r="AC12" s="103" t="str">
        <f t="array" ref="AC12">IFERROR(IF(ecoTab[[#This Row],[Rocha Encaixante]]="","",INDEX(Litologia!D:D,MATCH(1,(ecoTab[[#This Row],[*NUMERO DE CAMPO]]=Litologia!A:A)*(ecoTab[[#This Row],[Rocha Encaixante]]=Litologia!E:E),0))),"")</f>
        <v/>
      </c>
      <c r="AD12" s="102"/>
      <c r="AE12" s="103" t="str">
        <f t="array" ref="AE12">IFERROR(IF(ecoTab[[#This Row],[Rocha Hospedeira]]="","",INDEX(Litologia!AH:AH,MATCH(1,(ecoTab[[#This Row],[*NUMERO DE CAMPO]]=Litologia!A:A)*(ecoTab[[#This Row],[Rocha Hospedeira]]=Litologia!E:E),0))),"")</f>
        <v/>
      </c>
      <c r="AF12" s="103" t="str">
        <f t="array" ref="AF12">IFERROR(IF(ecoTab[[#This Row],[Rocha Hospedeira]]="","",INDEX(Litologia!D:D,MATCH(1,(ecoTab[[#This Row],[*NUMERO DE CAMPO]]=Litologia!A:A)*(ecoTab[[#This Row],[Rocha Hospedeira]]=Litologia!E:E),0))),"")</f>
        <v/>
      </c>
      <c r="AG12" s="103" t="str">
        <f t="array" ref="AG12">IF(ecoTab[[#This Row],[Rocha Hospedeira]]="","",INDEX(LitoTab[],MATCH(1,(ecoTab[[#This Row],[*NUMERO DE CAMPO]]=LitoTab[*NUMERO DE CAMPO])*(ecoTab[[#This Row],[Rocha Hospedeira]]=LitoTab[*Litologia]),0),MATCH("Unidade Estratigrafica",LitoTab[#Headers],0)))</f>
        <v/>
      </c>
      <c r="AH12" s="105" t="str">
        <f t="array" ref="AH12">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IFERROR(IF(ecoTab[[#This Row],[*NUMERO DE CAMPO]]="","",HYPERLINK("#'Planilha de Campo'!A"&amp;MATCH(ecoTab[[#This Row],[*NUMERO DE CAMPO]],campoTab[Numero de campo],0)+1,"Afloramento")),"")</f>
        <v/>
      </c>
      <c r="AZ12" s="106" t="str">
        <f>IFERROR(IF(ecoTab[[#This Row],[*NUMERO DE CAMPO]]="","",HYPERLINK("#'Litologia'!A"&amp;MATCH(ecoTab[[#This Row],[*NUMERO DE CAMPO]],LitoTab[*NUMERO DE CAMPO],0)+1,"Litologia")),"")</f>
        <v/>
      </c>
      <c r="BA12" s="106" t="str">
        <f>IFERROR(IF(ecoTab[[#This Row],[*NUMERO DE CAMPO]]="","",HYPERLINK("#'Estrutural'!A"&amp;MATCH(ecoTab[[#This Row],[*NUMERO DE CAMPO]],estrutTab[*NUMERO DE CAMPO],0)+1,"Estrutural")),"")</f>
        <v/>
      </c>
      <c r="BB12" s="106" t="str">
        <f>IFERROR(IF(ecoTab[[#This Row],[*NUMERO DE CAMPO]]="","",HYPERLINK("#'Amostras'!A"&amp;MATCH(ecoTab[[#This Row],[*NUMERO DE CAMPO]],amostrasTab[*NUMERO DE CAMPO],0)+1,"Amostras")),"")</f>
        <v/>
      </c>
      <c r="BC12" s="102">
        <f>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IFERROR(VLOOKUP(ecoTab[[#This Row],[*NUMERO DE CAMPO]],campoTab[],MATCH("*Latitude",campoTab[#Headers],0),0),"")</f>
        <v/>
      </c>
      <c r="C13" s="32" t="str">
        <f>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ref="AB13">IFERROR(IF(ecoTab[[#This Row],[Rocha Encaixante]]="","",INDEX(Litologia!AH:AH,MATCH(1,(ecoTab[[#This Row],[*NUMERO DE CAMPO]]=Litologia!A:A)*(ecoTab[[#This Row],[Rocha Encaixante]]=Litologia!E:E),0))),"")</f>
        <v/>
      </c>
      <c r="AC13" s="103" t="str">
        <f t="array" ref="AC13">IFERROR(IF(ecoTab[[#This Row],[Rocha Encaixante]]="","",INDEX(Litologia!D:D,MATCH(1,(ecoTab[[#This Row],[*NUMERO DE CAMPO]]=Litologia!A:A)*(ecoTab[[#This Row],[Rocha Encaixante]]=Litologia!E:E),0))),"")</f>
        <v/>
      </c>
      <c r="AD13" s="102"/>
      <c r="AE13" s="103" t="str">
        <f t="array" ref="AE13">IFERROR(IF(ecoTab[[#This Row],[Rocha Hospedeira]]="","",INDEX(Litologia!AH:AH,MATCH(1,(ecoTab[[#This Row],[*NUMERO DE CAMPO]]=Litologia!A:A)*(ecoTab[[#This Row],[Rocha Hospedeira]]=Litologia!E:E),0))),"")</f>
        <v/>
      </c>
      <c r="AF13" s="103" t="str">
        <f t="array" ref="AF13">IFERROR(IF(ecoTab[[#This Row],[Rocha Hospedeira]]="","",INDEX(Litologia!D:D,MATCH(1,(ecoTab[[#This Row],[*NUMERO DE CAMPO]]=Litologia!A:A)*(ecoTab[[#This Row],[Rocha Hospedeira]]=Litologia!E:E),0))),"")</f>
        <v/>
      </c>
      <c r="AG13" s="103" t="str">
        <f t="array" ref="AG13">IF(ecoTab[[#This Row],[Rocha Hospedeira]]="","",INDEX(LitoTab[],MATCH(1,(ecoTab[[#This Row],[*NUMERO DE CAMPO]]=LitoTab[*NUMERO DE CAMPO])*(ecoTab[[#This Row],[Rocha Hospedeira]]=LitoTab[*Litologia]),0),MATCH("Unidade Estratigrafica",LitoTab[#Headers],0)))</f>
        <v/>
      </c>
      <c r="AH13" s="105" t="str">
        <f t="array" ref="AH13">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IFERROR(IF(ecoTab[[#This Row],[*NUMERO DE CAMPO]]="","",HYPERLINK("#'Planilha de Campo'!A"&amp;MATCH(ecoTab[[#This Row],[*NUMERO DE CAMPO]],campoTab[Numero de campo],0)+1,"Afloramento")),"")</f>
        <v/>
      </c>
      <c r="AZ13" s="106" t="str">
        <f>IFERROR(IF(ecoTab[[#This Row],[*NUMERO DE CAMPO]]="","",HYPERLINK("#'Litologia'!A"&amp;MATCH(ecoTab[[#This Row],[*NUMERO DE CAMPO]],LitoTab[*NUMERO DE CAMPO],0)+1,"Litologia")),"")</f>
        <v/>
      </c>
      <c r="BA13" s="106" t="str">
        <f>IFERROR(IF(ecoTab[[#This Row],[*NUMERO DE CAMPO]]="","",HYPERLINK("#'Estrutural'!A"&amp;MATCH(ecoTab[[#This Row],[*NUMERO DE CAMPO]],estrutTab[*NUMERO DE CAMPO],0)+1,"Estrutural")),"")</f>
        <v/>
      </c>
      <c r="BB13" s="106" t="str">
        <f>IFERROR(IF(ecoTab[[#This Row],[*NUMERO DE CAMPO]]="","",HYPERLINK("#'Amostras'!A"&amp;MATCH(ecoTab[[#This Row],[*NUMERO DE CAMPO]],amostrasTab[*NUMERO DE CAMPO],0)+1,"Amostras")),"")</f>
        <v/>
      </c>
      <c r="BC13" s="102">
        <f>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IFERROR(VLOOKUP(ecoTab[[#This Row],[*NUMERO DE CAMPO]],campoTab[],MATCH("*Latitude",campoTab[#Headers],0),0),"")</f>
        <v/>
      </c>
      <c r="C14" s="32" t="str">
        <f>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ref="AB14">IFERROR(IF(ecoTab[[#This Row],[Rocha Encaixante]]="","",INDEX(Litologia!AH:AH,MATCH(1,(ecoTab[[#This Row],[*NUMERO DE CAMPO]]=Litologia!A:A)*(ecoTab[[#This Row],[Rocha Encaixante]]=Litologia!E:E),0))),"")</f>
        <v/>
      </c>
      <c r="AC14" s="103" t="str">
        <f t="array" ref="AC14">IFERROR(IF(ecoTab[[#This Row],[Rocha Encaixante]]="","",INDEX(Litologia!D:D,MATCH(1,(ecoTab[[#This Row],[*NUMERO DE CAMPO]]=Litologia!A:A)*(ecoTab[[#This Row],[Rocha Encaixante]]=Litologia!E:E),0))),"")</f>
        <v/>
      </c>
      <c r="AD14" s="102"/>
      <c r="AE14" s="103" t="str">
        <f t="array" ref="AE14">IFERROR(IF(ecoTab[[#This Row],[Rocha Hospedeira]]="","",INDEX(Litologia!AH:AH,MATCH(1,(ecoTab[[#This Row],[*NUMERO DE CAMPO]]=Litologia!A:A)*(ecoTab[[#This Row],[Rocha Hospedeira]]=Litologia!E:E),0))),"")</f>
        <v/>
      </c>
      <c r="AF14" s="103" t="str">
        <f t="array" ref="AF14">IFERROR(IF(ecoTab[[#This Row],[Rocha Hospedeira]]="","",INDEX(Litologia!D:D,MATCH(1,(ecoTab[[#This Row],[*NUMERO DE CAMPO]]=Litologia!A:A)*(ecoTab[[#This Row],[Rocha Hospedeira]]=Litologia!E:E),0))),"")</f>
        <v/>
      </c>
      <c r="AG14" s="103" t="str">
        <f t="array" ref="AG14">IF(ecoTab[[#This Row],[Rocha Hospedeira]]="","",INDEX(LitoTab[],MATCH(1,(ecoTab[[#This Row],[*NUMERO DE CAMPO]]=LitoTab[*NUMERO DE CAMPO])*(ecoTab[[#This Row],[Rocha Hospedeira]]=LitoTab[*Litologia]),0),MATCH("Unidade Estratigrafica",LitoTab[#Headers],0)))</f>
        <v/>
      </c>
      <c r="AH14" s="105" t="str">
        <f t="array" ref="AH14">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IFERROR(IF(ecoTab[[#This Row],[*NUMERO DE CAMPO]]="","",HYPERLINK("#'Planilha de Campo'!A"&amp;MATCH(ecoTab[[#This Row],[*NUMERO DE CAMPO]],campoTab[Numero de campo],0)+1,"Afloramento")),"")</f>
        <v/>
      </c>
      <c r="AZ14" s="106" t="str">
        <f>IFERROR(IF(ecoTab[[#This Row],[*NUMERO DE CAMPO]]="","",HYPERLINK("#'Litologia'!A"&amp;MATCH(ecoTab[[#This Row],[*NUMERO DE CAMPO]],LitoTab[*NUMERO DE CAMPO],0)+1,"Litologia")),"")</f>
        <v/>
      </c>
      <c r="BA14" s="106" t="str">
        <f>IFERROR(IF(ecoTab[[#This Row],[*NUMERO DE CAMPO]]="","",HYPERLINK("#'Estrutural'!A"&amp;MATCH(ecoTab[[#This Row],[*NUMERO DE CAMPO]],estrutTab[*NUMERO DE CAMPO],0)+1,"Estrutural")),"")</f>
        <v/>
      </c>
      <c r="BB14" s="106" t="str">
        <f>IFERROR(IF(ecoTab[[#This Row],[*NUMERO DE CAMPO]]="","",HYPERLINK("#'Amostras'!A"&amp;MATCH(ecoTab[[#This Row],[*NUMERO DE CAMPO]],amostrasTab[*NUMERO DE CAMPO],0)+1,"Amostras")),"")</f>
        <v/>
      </c>
      <c r="BC14" s="102">
        <f>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IFERROR(VLOOKUP(ecoTab[[#This Row],[*NUMERO DE CAMPO]],campoTab[],MATCH("*Latitude",campoTab[#Headers],0),0),"")</f>
        <v/>
      </c>
      <c r="C15" s="32" t="str">
        <f>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ref="AB15">IFERROR(IF(ecoTab[[#This Row],[Rocha Encaixante]]="","",INDEX(Litologia!AH:AH,MATCH(1,(ecoTab[[#This Row],[*NUMERO DE CAMPO]]=Litologia!A:A)*(ecoTab[[#This Row],[Rocha Encaixante]]=Litologia!E:E),0))),"")</f>
        <v/>
      </c>
      <c r="AC15" s="103" t="str">
        <f t="array" ref="AC15">IFERROR(IF(ecoTab[[#This Row],[Rocha Encaixante]]="","",INDEX(Litologia!D:D,MATCH(1,(ecoTab[[#This Row],[*NUMERO DE CAMPO]]=Litologia!A:A)*(ecoTab[[#This Row],[Rocha Encaixante]]=Litologia!E:E),0))),"")</f>
        <v/>
      </c>
      <c r="AD15" s="102"/>
      <c r="AE15" s="103" t="str">
        <f t="array" ref="AE15">IFERROR(IF(ecoTab[[#This Row],[Rocha Hospedeira]]="","",INDEX(Litologia!AH:AH,MATCH(1,(ecoTab[[#This Row],[*NUMERO DE CAMPO]]=Litologia!A:A)*(ecoTab[[#This Row],[Rocha Hospedeira]]=Litologia!E:E),0))),"")</f>
        <v/>
      </c>
      <c r="AF15" s="103" t="str">
        <f t="array" ref="AF15">IFERROR(IF(ecoTab[[#This Row],[Rocha Hospedeira]]="","",INDEX(Litologia!D:D,MATCH(1,(ecoTab[[#This Row],[*NUMERO DE CAMPO]]=Litologia!A:A)*(ecoTab[[#This Row],[Rocha Hospedeira]]=Litologia!E:E),0))),"")</f>
        <v/>
      </c>
      <c r="AG15" s="103" t="str">
        <f t="array" ref="AG15">IF(ecoTab[[#This Row],[Rocha Hospedeira]]="","",INDEX(LitoTab[],MATCH(1,(ecoTab[[#This Row],[*NUMERO DE CAMPO]]=LitoTab[*NUMERO DE CAMPO])*(ecoTab[[#This Row],[Rocha Hospedeira]]=LitoTab[*Litologia]),0),MATCH("Unidade Estratigrafica",LitoTab[#Headers],0)))</f>
        <v/>
      </c>
      <c r="AH15" s="105" t="str">
        <f t="array" ref="AH15">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IFERROR(IF(ecoTab[[#This Row],[*NUMERO DE CAMPO]]="","",HYPERLINK("#'Planilha de Campo'!A"&amp;MATCH(ecoTab[[#This Row],[*NUMERO DE CAMPO]],campoTab[Numero de campo],0)+1,"Afloramento")),"")</f>
        <v/>
      </c>
      <c r="AZ15" s="106" t="str">
        <f>IFERROR(IF(ecoTab[[#This Row],[*NUMERO DE CAMPO]]="","",HYPERLINK("#'Litologia'!A"&amp;MATCH(ecoTab[[#This Row],[*NUMERO DE CAMPO]],LitoTab[*NUMERO DE CAMPO],0)+1,"Litologia")),"")</f>
        <v/>
      </c>
      <c r="BA15" s="106" t="str">
        <f>IFERROR(IF(ecoTab[[#This Row],[*NUMERO DE CAMPO]]="","",HYPERLINK("#'Estrutural'!A"&amp;MATCH(ecoTab[[#This Row],[*NUMERO DE CAMPO]],estrutTab[*NUMERO DE CAMPO],0)+1,"Estrutural")),"")</f>
        <v/>
      </c>
      <c r="BB15" s="106" t="str">
        <f>IFERROR(IF(ecoTab[[#This Row],[*NUMERO DE CAMPO]]="","",HYPERLINK("#'Amostras'!A"&amp;MATCH(ecoTab[[#This Row],[*NUMERO DE CAMPO]],amostrasTab[*NUMERO DE CAMPO],0)+1,"Amostras")),"")</f>
        <v/>
      </c>
      <c r="BC15" s="102">
        <f>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IFERROR(VLOOKUP(ecoTab[[#This Row],[*NUMERO DE CAMPO]],campoTab[],MATCH("*Latitude",campoTab[#Headers],0),0),"")</f>
        <v/>
      </c>
      <c r="C16" s="32" t="str">
        <f>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ref="AB16">IFERROR(IF(ecoTab[[#This Row],[Rocha Encaixante]]="","",INDEX(Litologia!AH:AH,MATCH(1,(ecoTab[[#This Row],[*NUMERO DE CAMPO]]=Litologia!A:A)*(ecoTab[[#This Row],[Rocha Encaixante]]=Litologia!E:E),0))),"")</f>
        <v/>
      </c>
      <c r="AC16" s="103" t="str">
        <f t="array" ref="AC16">IFERROR(IF(ecoTab[[#This Row],[Rocha Encaixante]]="","",INDEX(Litologia!D:D,MATCH(1,(ecoTab[[#This Row],[*NUMERO DE CAMPO]]=Litologia!A:A)*(ecoTab[[#This Row],[Rocha Encaixante]]=Litologia!E:E),0))),"")</f>
        <v/>
      </c>
      <c r="AD16" s="102"/>
      <c r="AE16" s="103" t="str">
        <f t="array" ref="AE16">IFERROR(IF(ecoTab[[#This Row],[Rocha Hospedeira]]="","",INDEX(Litologia!AH:AH,MATCH(1,(ecoTab[[#This Row],[*NUMERO DE CAMPO]]=Litologia!A:A)*(ecoTab[[#This Row],[Rocha Hospedeira]]=Litologia!E:E),0))),"")</f>
        <v/>
      </c>
      <c r="AF16" s="103" t="str">
        <f t="array" ref="AF16">IFERROR(IF(ecoTab[[#This Row],[Rocha Hospedeira]]="","",INDEX(Litologia!D:D,MATCH(1,(ecoTab[[#This Row],[*NUMERO DE CAMPO]]=Litologia!A:A)*(ecoTab[[#This Row],[Rocha Hospedeira]]=Litologia!E:E),0))),"")</f>
        <v/>
      </c>
      <c r="AG16" s="103" t="str">
        <f t="array" ref="AG16">IF(ecoTab[[#This Row],[Rocha Hospedeira]]="","",INDEX(LitoTab[],MATCH(1,(ecoTab[[#This Row],[*NUMERO DE CAMPO]]=LitoTab[*NUMERO DE CAMPO])*(ecoTab[[#This Row],[Rocha Hospedeira]]=LitoTab[*Litologia]),0),MATCH("Unidade Estratigrafica",LitoTab[#Headers],0)))</f>
        <v/>
      </c>
      <c r="AH16" s="105" t="str">
        <f t="array" ref="AH16">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IFERROR(IF(ecoTab[[#This Row],[*NUMERO DE CAMPO]]="","",HYPERLINK("#'Planilha de Campo'!A"&amp;MATCH(ecoTab[[#This Row],[*NUMERO DE CAMPO]],campoTab[Numero de campo],0)+1,"Afloramento")),"")</f>
        <v/>
      </c>
      <c r="AZ16" s="106" t="str">
        <f>IFERROR(IF(ecoTab[[#This Row],[*NUMERO DE CAMPO]]="","",HYPERLINK("#'Litologia'!A"&amp;MATCH(ecoTab[[#This Row],[*NUMERO DE CAMPO]],LitoTab[*NUMERO DE CAMPO],0)+1,"Litologia")),"")</f>
        <v/>
      </c>
      <c r="BA16" s="106" t="str">
        <f>IFERROR(IF(ecoTab[[#This Row],[*NUMERO DE CAMPO]]="","",HYPERLINK("#'Estrutural'!A"&amp;MATCH(ecoTab[[#This Row],[*NUMERO DE CAMPO]],estrutTab[*NUMERO DE CAMPO],0)+1,"Estrutural")),"")</f>
        <v/>
      </c>
      <c r="BB16" s="106" t="str">
        <f>IFERROR(IF(ecoTab[[#This Row],[*NUMERO DE CAMPO]]="","",HYPERLINK("#'Amostras'!A"&amp;MATCH(ecoTab[[#This Row],[*NUMERO DE CAMPO]],amostrasTab[*NUMERO DE CAMPO],0)+1,"Amostras")),"")</f>
        <v/>
      </c>
      <c r="BC16" s="102">
        <f>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IFERROR(VLOOKUP(ecoTab[[#This Row],[*NUMERO DE CAMPO]],campoTab[],MATCH("*Latitude",campoTab[#Headers],0),0),"")</f>
        <v/>
      </c>
      <c r="C17" s="32" t="str">
        <f>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ref="AB17">IFERROR(IF(ecoTab[[#This Row],[Rocha Encaixante]]="","",INDEX(Litologia!AH:AH,MATCH(1,(ecoTab[[#This Row],[*NUMERO DE CAMPO]]=Litologia!A:A)*(ecoTab[[#This Row],[Rocha Encaixante]]=Litologia!E:E),0))),"")</f>
        <v/>
      </c>
      <c r="AC17" s="103" t="str">
        <f t="array" ref="AC17">IFERROR(IF(ecoTab[[#This Row],[Rocha Encaixante]]="","",INDEX(Litologia!D:D,MATCH(1,(ecoTab[[#This Row],[*NUMERO DE CAMPO]]=Litologia!A:A)*(ecoTab[[#This Row],[Rocha Encaixante]]=Litologia!E:E),0))),"")</f>
        <v/>
      </c>
      <c r="AD17" s="102"/>
      <c r="AE17" s="103" t="str">
        <f t="array" ref="AE17">IFERROR(IF(ecoTab[[#This Row],[Rocha Hospedeira]]="","",INDEX(Litologia!AH:AH,MATCH(1,(ecoTab[[#This Row],[*NUMERO DE CAMPO]]=Litologia!A:A)*(ecoTab[[#This Row],[Rocha Hospedeira]]=Litologia!E:E),0))),"")</f>
        <v/>
      </c>
      <c r="AF17" s="103" t="str">
        <f t="array" ref="AF17">IFERROR(IF(ecoTab[[#This Row],[Rocha Hospedeira]]="","",INDEX(Litologia!D:D,MATCH(1,(ecoTab[[#This Row],[*NUMERO DE CAMPO]]=Litologia!A:A)*(ecoTab[[#This Row],[Rocha Hospedeira]]=Litologia!E:E),0))),"")</f>
        <v/>
      </c>
      <c r="AG17" s="103" t="str">
        <f t="array" ref="AG17">IF(ecoTab[[#This Row],[Rocha Hospedeira]]="","",INDEX(LitoTab[],MATCH(1,(ecoTab[[#This Row],[*NUMERO DE CAMPO]]=LitoTab[*NUMERO DE CAMPO])*(ecoTab[[#This Row],[Rocha Hospedeira]]=LitoTab[*Litologia]),0),MATCH("Unidade Estratigrafica",LitoTab[#Headers],0)))</f>
        <v/>
      </c>
      <c r="AH17" s="105" t="str">
        <f t="array" ref="AH17">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IFERROR(IF(ecoTab[[#This Row],[*NUMERO DE CAMPO]]="","",HYPERLINK("#'Planilha de Campo'!A"&amp;MATCH(ecoTab[[#This Row],[*NUMERO DE CAMPO]],campoTab[Numero de campo],0)+1,"Afloramento")),"")</f>
        <v/>
      </c>
      <c r="AZ17" s="106" t="str">
        <f>IFERROR(IF(ecoTab[[#This Row],[*NUMERO DE CAMPO]]="","",HYPERLINK("#'Litologia'!A"&amp;MATCH(ecoTab[[#This Row],[*NUMERO DE CAMPO]],LitoTab[*NUMERO DE CAMPO],0)+1,"Litologia")),"")</f>
        <v/>
      </c>
      <c r="BA17" s="106" t="str">
        <f>IFERROR(IF(ecoTab[[#This Row],[*NUMERO DE CAMPO]]="","",HYPERLINK("#'Estrutural'!A"&amp;MATCH(ecoTab[[#This Row],[*NUMERO DE CAMPO]],estrutTab[*NUMERO DE CAMPO],0)+1,"Estrutural")),"")</f>
        <v/>
      </c>
      <c r="BB17" s="106" t="str">
        <f>IFERROR(IF(ecoTab[[#This Row],[*NUMERO DE CAMPO]]="","",HYPERLINK("#'Amostras'!A"&amp;MATCH(ecoTab[[#This Row],[*NUMERO DE CAMPO]],amostrasTab[*NUMERO DE CAMPO],0)+1,"Amostras")),"")</f>
        <v/>
      </c>
      <c r="BC17" s="102">
        <f>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IFERROR(VLOOKUP(ecoTab[[#This Row],[*NUMERO DE CAMPO]],campoTab[],MATCH("*Latitude",campoTab[#Headers],0),0),"")</f>
        <v/>
      </c>
      <c r="C18" s="32" t="str">
        <f>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ref="AB18">IFERROR(IF(ecoTab[[#This Row],[Rocha Encaixante]]="","",INDEX(Litologia!AH:AH,MATCH(1,(ecoTab[[#This Row],[*NUMERO DE CAMPO]]=Litologia!A:A)*(ecoTab[[#This Row],[Rocha Encaixante]]=Litologia!E:E),0))),"")</f>
        <v/>
      </c>
      <c r="AC18" s="103" t="str">
        <f t="array" ref="AC18">IFERROR(IF(ecoTab[[#This Row],[Rocha Encaixante]]="","",INDEX(Litologia!D:D,MATCH(1,(ecoTab[[#This Row],[*NUMERO DE CAMPO]]=Litologia!A:A)*(ecoTab[[#This Row],[Rocha Encaixante]]=Litologia!E:E),0))),"")</f>
        <v/>
      </c>
      <c r="AD18" s="102"/>
      <c r="AE18" s="103" t="str">
        <f t="array" ref="AE18">IFERROR(IF(ecoTab[[#This Row],[Rocha Hospedeira]]="","",INDEX(Litologia!AH:AH,MATCH(1,(ecoTab[[#This Row],[*NUMERO DE CAMPO]]=Litologia!A:A)*(ecoTab[[#This Row],[Rocha Hospedeira]]=Litologia!E:E),0))),"")</f>
        <v/>
      </c>
      <c r="AF18" s="103" t="str">
        <f t="array" ref="AF18">IFERROR(IF(ecoTab[[#This Row],[Rocha Hospedeira]]="","",INDEX(Litologia!D:D,MATCH(1,(ecoTab[[#This Row],[*NUMERO DE CAMPO]]=Litologia!A:A)*(ecoTab[[#This Row],[Rocha Hospedeira]]=Litologia!E:E),0))),"")</f>
        <v/>
      </c>
      <c r="AG18" s="103" t="str">
        <f t="array" ref="AG18">IF(ecoTab[[#This Row],[Rocha Hospedeira]]="","",INDEX(LitoTab[],MATCH(1,(ecoTab[[#This Row],[*NUMERO DE CAMPO]]=LitoTab[*NUMERO DE CAMPO])*(ecoTab[[#This Row],[Rocha Hospedeira]]=LitoTab[*Litologia]),0),MATCH("Unidade Estratigrafica",LitoTab[#Headers],0)))</f>
        <v/>
      </c>
      <c r="AH18" s="105" t="str">
        <f t="array" ref="AH18">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IFERROR(IF(ecoTab[[#This Row],[*NUMERO DE CAMPO]]="","",HYPERLINK("#'Planilha de Campo'!A"&amp;MATCH(ecoTab[[#This Row],[*NUMERO DE CAMPO]],campoTab[Numero de campo],0)+1,"Afloramento")),"")</f>
        <v/>
      </c>
      <c r="AZ18" s="106" t="str">
        <f>IFERROR(IF(ecoTab[[#This Row],[*NUMERO DE CAMPO]]="","",HYPERLINK("#'Litologia'!A"&amp;MATCH(ecoTab[[#This Row],[*NUMERO DE CAMPO]],LitoTab[*NUMERO DE CAMPO],0)+1,"Litologia")),"")</f>
        <v/>
      </c>
      <c r="BA18" s="106" t="str">
        <f>IFERROR(IF(ecoTab[[#This Row],[*NUMERO DE CAMPO]]="","",HYPERLINK("#'Estrutural'!A"&amp;MATCH(ecoTab[[#This Row],[*NUMERO DE CAMPO]],estrutTab[*NUMERO DE CAMPO],0)+1,"Estrutural")),"")</f>
        <v/>
      </c>
      <c r="BB18" s="106" t="str">
        <f>IFERROR(IF(ecoTab[[#This Row],[*NUMERO DE CAMPO]]="","",HYPERLINK("#'Amostras'!A"&amp;MATCH(ecoTab[[#This Row],[*NUMERO DE CAMPO]],amostrasTab[*NUMERO DE CAMPO],0)+1,"Amostras")),"")</f>
        <v/>
      </c>
      <c r="BC18" s="102">
        <f>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IFERROR(VLOOKUP(ecoTab[[#This Row],[*NUMERO DE CAMPO]],campoTab[],MATCH("*Latitude",campoTab[#Headers],0),0),"")</f>
        <v/>
      </c>
      <c r="C19" s="32" t="str">
        <f>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ref="AB19">IFERROR(IF(ecoTab[[#This Row],[Rocha Encaixante]]="","",INDEX(Litologia!AH:AH,MATCH(1,(ecoTab[[#This Row],[*NUMERO DE CAMPO]]=Litologia!A:A)*(ecoTab[[#This Row],[Rocha Encaixante]]=Litologia!E:E),0))),"")</f>
        <v/>
      </c>
      <c r="AC19" s="103" t="str">
        <f t="array" ref="AC19">IFERROR(IF(ecoTab[[#This Row],[Rocha Encaixante]]="","",INDEX(Litologia!D:D,MATCH(1,(ecoTab[[#This Row],[*NUMERO DE CAMPO]]=Litologia!A:A)*(ecoTab[[#This Row],[Rocha Encaixante]]=Litologia!E:E),0))),"")</f>
        <v/>
      </c>
      <c r="AD19" s="102"/>
      <c r="AE19" s="103" t="str">
        <f t="array" ref="AE19">IFERROR(IF(ecoTab[[#This Row],[Rocha Hospedeira]]="","",INDEX(Litologia!AH:AH,MATCH(1,(ecoTab[[#This Row],[*NUMERO DE CAMPO]]=Litologia!A:A)*(ecoTab[[#This Row],[Rocha Hospedeira]]=Litologia!E:E),0))),"")</f>
        <v/>
      </c>
      <c r="AF19" s="103" t="str">
        <f t="array" ref="AF19">IFERROR(IF(ecoTab[[#This Row],[Rocha Hospedeira]]="","",INDEX(Litologia!D:D,MATCH(1,(ecoTab[[#This Row],[*NUMERO DE CAMPO]]=Litologia!A:A)*(ecoTab[[#This Row],[Rocha Hospedeira]]=Litologia!E:E),0))),"")</f>
        <v/>
      </c>
      <c r="AG19" s="103" t="str">
        <f t="array" ref="AG19">IF(ecoTab[[#This Row],[Rocha Hospedeira]]="","",INDEX(LitoTab[],MATCH(1,(ecoTab[[#This Row],[*NUMERO DE CAMPO]]=LitoTab[*NUMERO DE CAMPO])*(ecoTab[[#This Row],[Rocha Hospedeira]]=LitoTab[*Litologia]),0),MATCH("Unidade Estratigrafica",LitoTab[#Headers],0)))</f>
        <v/>
      </c>
      <c r="AH19" s="105" t="str">
        <f t="array" ref="AH19">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IFERROR(IF(ecoTab[[#This Row],[*NUMERO DE CAMPO]]="","",HYPERLINK("#'Planilha de Campo'!A"&amp;MATCH(ecoTab[[#This Row],[*NUMERO DE CAMPO]],campoTab[Numero de campo],0)+1,"Afloramento")),"")</f>
        <v/>
      </c>
      <c r="AZ19" s="106" t="str">
        <f>IFERROR(IF(ecoTab[[#This Row],[*NUMERO DE CAMPO]]="","",HYPERLINK("#'Litologia'!A"&amp;MATCH(ecoTab[[#This Row],[*NUMERO DE CAMPO]],LitoTab[*NUMERO DE CAMPO],0)+1,"Litologia")),"")</f>
        <v/>
      </c>
      <c r="BA19" s="106" t="str">
        <f>IFERROR(IF(ecoTab[[#This Row],[*NUMERO DE CAMPO]]="","",HYPERLINK("#'Estrutural'!A"&amp;MATCH(ecoTab[[#This Row],[*NUMERO DE CAMPO]],estrutTab[*NUMERO DE CAMPO],0)+1,"Estrutural")),"")</f>
        <v/>
      </c>
      <c r="BB19" s="106" t="str">
        <f>IFERROR(IF(ecoTab[[#This Row],[*NUMERO DE CAMPO]]="","",HYPERLINK("#'Amostras'!A"&amp;MATCH(ecoTab[[#This Row],[*NUMERO DE CAMPO]],amostrasTab[*NUMERO DE CAMPO],0)+1,"Amostras")),"")</f>
        <v/>
      </c>
      <c r="BC19" s="102">
        <f>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IFERROR(VLOOKUP(ecoTab[[#This Row],[*NUMERO DE CAMPO]],campoTab[],MATCH("*Latitude",campoTab[#Headers],0),0),"")</f>
        <v/>
      </c>
      <c r="C20" s="32" t="str">
        <f>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ref="AB20">IFERROR(IF(ecoTab[[#This Row],[Rocha Encaixante]]="","",INDEX(Litologia!AH:AH,MATCH(1,(ecoTab[[#This Row],[*NUMERO DE CAMPO]]=Litologia!A:A)*(ecoTab[[#This Row],[Rocha Encaixante]]=Litologia!E:E),0))),"")</f>
        <v/>
      </c>
      <c r="AC20" s="103" t="str">
        <f t="array" ref="AC20">IFERROR(IF(ecoTab[[#This Row],[Rocha Encaixante]]="","",INDEX(Litologia!D:D,MATCH(1,(ecoTab[[#This Row],[*NUMERO DE CAMPO]]=Litologia!A:A)*(ecoTab[[#This Row],[Rocha Encaixante]]=Litologia!E:E),0))),"")</f>
        <v/>
      </c>
      <c r="AD20" s="102"/>
      <c r="AE20" s="103" t="str">
        <f t="array" ref="AE20">IFERROR(IF(ecoTab[[#This Row],[Rocha Hospedeira]]="","",INDEX(Litologia!AH:AH,MATCH(1,(ecoTab[[#This Row],[*NUMERO DE CAMPO]]=Litologia!A:A)*(ecoTab[[#This Row],[Rocha Hospedeira]]=Litologia!E:E),0))),"")</f>
        <v/>
      </c>
      <c r="AF20" s="103" t="str">
        <f t="array" ref="AF20">IFERROR(IF(ecoTab[[#This Row],[Rocha Hospedeira]]="","",INDEX(Litologia!D:D,MATCH(1,(ecoTab[[#This Row],[*NUMERO DE CAMPO]]=Litologia!A:A)*(ecoTab[[#This Row],[Rocha Hospedeira]]=Litologia!E:E),0))),"")</f>
        <v/>
      </c>
      <c r="AG20" s="103" t="str">
        <f t="array" ref="AG20">IF(ecoTab[[#This Row],[Rocha Hospedeira]]="","",INDEX(LitoTab[],MATCH(1,(ecoTab[[#This Row],[*NUMERO DE CAMPO]]=LitoTab[*NUMERO DE CAMPO])*(ecoTab[[#This Row],[Rocha Hospedeira]]=LitoTab[*Litologia]),0),MATCH("Unidade Estratigrafica",LitoTab[#Headers],0)))</f>
        <v/>
      </c>
      <c r="AH20" s="105" t="str">
        <f t="array" ref="AH20">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IFERROR(IF(ecoTab[[#This Row],[*NUMERO DE CAMPO]]="","",HYPERLINK("#'Planilha de Campo'!A"&amp;MATCH(ecoTab[[#This Row],[*NUMERO DE CAMPO]],campoTab[Numero de campo],0)+1,"Afloramento")),"")</f>
        <v/>
      </c>
      <c r="AZ20" s="106" t="str">
        <f>IFERROR(IF(ecoTab[[#This Row],[*NUMERO DE CAMPO]]="","",HYPERLINK("#'Litologia'!A"&amp;MATCH(ecoTab[[#This Row],[*NUMERO DE CAMPO]],LitoTab[*NUMERO DE CAMPO],0)+1,"Litologia")),"")</f>
        <v/>
      </c>
      <c r="BA20" s="106" t="str">
        <f>IFERROR(IF(ecoTab[[#This Row],[*NUMERO DE CAMPO]]="","",HYPERLINK("#'Estrutural'!A"&amp;MATCH(ecoTab[[#This Row],[*NUMERO DE CAMPO]],estrutTab[*NUMERO DE CAMPO],0)+1,"Estrutural")),"")</f>
        <v/>
      </c>
      <c r="BB20" s="106" t="str">
        <f>IFERROR(IF(ecoTab[[#This Row],[*NUMERO DE CAMPO]]="","",HYPERLINK("#'Amostras'!A"&amp;MATCH(ecoTab[[#This Row],[*NUMERO DE CAMPO]],amostrasTab[*NUMERO DE CAMPO],0)+1,"Amostras")),"")</f>
        <v/>
      </c>
      <c r="BC20" s="102">
        <f>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IFERROR(VLOOKUP(ecoTab[[#This Row],[*NUMERO DE CAMPO]],campoTab[],MATCH("*Latitude",campoTab[#Headers],0),0),"")</f>
        <v/>
      </c>
      <c r="C21" s="32" t="str">
        <f>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ref="AB21">IFERROR(IF(ecoTab[[#This Row],[Rocha Encaixante]]="","",INDEX(Litologia!AH:AH,MATCH(1,(ecoTab[[#This Row],[*NUMERO DE CAMPO]]=Litologia!A:A)*(ecoTab[[#This Row],[Rocha Encaixante]]=Litologia!E:E),0))),"")</f>
        <v/>
      </c>
      <c r="AC21" s="103" t="str">
        <f t="array" ref="AC21">IFERROR(IF(ecoTab[[#This Row],[Rocha Encaixante]]="","",INDEX(Litologia!D:D,MATCH(1,(ecoTab[[#This Row],[*NUMERO DE CAMPO]]=Litologia!A:A)*(ecoTab[[#This Row],[Rocha Encaixante]]=Litologia!E:E),0))),"")</f>
        <v/>
      </c>
      <c r="AD21" s="102"/>
      <c r="AE21" s="103" t="str">
        <f t="array" ref="AE21">IFERROR(IF(ecoTab[[#This Row],[Rocha Hospedeira]]="","",INDEX(Litologia!AH:AH,MATCH(1,(ecoTab[[#This Row],[*NUMERO DE CAMPO]]=Litologia!A:A)*(ecoTab[[#This Row],[Rocha Hospedeira]]=Litologia!E:E),0))),"")</f>
        <v/>
      </c>
      <c r="AF21" s="103" t="str">
        <f t="array" ref="AF21">IFERROR(IF(ecoTab[[#This Row],[Rocha Hospedeira]]="","",INDEX(Litologia!D:D,MATCH(1,(ecoTab[[#This Row],[*NUMERO DE CAMPO]]=Litologia!A:A)*(ecoTab[[#This Row],[Rocha Hospedeira]]=Litologia!E:E),0))),"")</f>
        <v/>
      </c>
      <c r="AG21" s="103" t="str">
        <f t="array" ref="AG21">IF(ecoTab[[#This Row],[Rocha Hospedeira]]="","",INDEX(LitoTab[],MATCH(1,(ecoTab[[#This Row],[*NUMERO DE CAMPO]]=LitoTab[*NUMERO DE CAMPO])*(ecoTab[[#This Row],[Rocha Hospedeira]]=LitoTab[*Litologia]),0),MATCH("Unidade Estratigrafica",LitoTab[#Headers],0)))</f>
        <v/>
      </c>
      <c r="AH21" s="105" t="str">
        <f t="array" ref="AH2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IFERROR(IF(ecoTab[[#This Row],[*NUMERO DE CAMPO]]="","",HYPERLINK("#'Planilha de Campo'!A"&amp;MATCH(ecoTab[[#This Row],[*NUMERO DE CAMPO]],campoTab[Numero de campo],0)+1,"Afloramento")),"")</f>
        <v/>
      </c>
      <c r="AZ21" s="106" t="str">
        <f>IFERROR(IF(ecoTab[[#This Row],[*NUMERO DE CAMPO]]="","",HYPERLINK("#'Litologia'!A"&amp;MATCH(ecoTab[[#This Row],[*NUMERO DE CAMPO]],LitoTab[*NUMERO DE CAMPO],0)+1,"Litologia")),"")</f>
        <v/>
      </c>
      <c r="BA21" s="106" t="str">
        <f>IFERROR(IF(ecoTab[[#This Row],[*NUMERO DE CAMPO]]="","",HYPERLINK("#'Estrutural'!A"&amp;MATCH(ecoTab[[#This Row],[*NUMERO DE CAMPO]],estrutTab[*NUMERO DE CAMPO],0)+1,"Estrutural")),"")</f>
        <v/>
      </c>
      <c r="BB21" s="106" t="str">
        <f>IFERROR(IF(ecoTab[[#This Row],[*NUMERO DE CAMPO]]="","",HYPERLINK("#'Amostras'!A"&amp;MATCH(ecoTab[[#This Row],[*NUMERO DE CAMPO]],amostrasTab[*NUMERO DE CAMPO],0)+1,"Amostras")),"")</f>
        <v/>
      </c>
      <c r="BC21" s="102">
        <f>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IFERROR(VLOOKUP(ecoTab[[#This Row],[*NUMERO DE CAMPO]],campoTab[],MATCH("*Latitude",campoTab[#Headers],0),0),"")</f>
        <v/>
      </c>
      <c r="C22" s="32" t="str">
        <f>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ref="AB22">IFERROR(IF(ecoTab[[#This Row],[Rocha Encaixante]]="","",INDEX(Litologia!AH:AH,MATCH(1,(ecoTab[[#This Row],[*NUMERO DE CAMPO]]=Litologia!A:A)*(ecoTab[[#This Row],[Rocha Encaixante]]=Litologia!E:E),0))),"")</f>
        <v/>
      </c>
      <c r="AC22" s="103" t="str">
        <f t="array" ref="AC22">IFERROR(IF(ecoTab[[#This Row],[Rocha Encaixante]]="","",INDEX(Litologia!D:D,MATCH(1,(ecoTab[[#This Row],[*NUMERO DE CAMPO]]=Litologia!A:A)*(ecoTab[[#This Row],[Rocha Encaixante]]=Litologia!E:E),0))),"")</f>
        <v/>
      </c>
      <c r="AD22" s="102"/>
      <c r="AE22" s="103" t="str">
        <f t="array" ref="AE22">IFERROR(IF(ecoTab[[#This Row],[Rocha Hospedeira]]="","",INDEX(Litologia!AH:AH,MATCH(1,(ecoTab[[#This Row],[*NUMERO DE CAMPO]]=Litologia!A:A)*(ecoTab[[#This Row],[Rocha Hospedeira]]=Litologia!E:E),0))),"")</f>
        <v/>
      </c>
      <c r="AF22" s="103" t="str">
        <f t="array" ref="AF22">IFERROR(IF(ecoTab[[#This Row],[Rocha Hospedeira]]="","",INDEX(Litologia!D:D,MATCH(1,(ecoTab[[#This Row],[*NUMERO DE CAMPO]]=Litologia!A:A)*(ecoTab[[#This Row],[Rocha Hospedeira]]=Litologia!E:E),0))),"")</f>
        <v/>
      </c>
      <c r="AG22" s="103" t="str">
        <f t="array" ref="AG22">IF(ecoTab[[#This Row],[Rocha Hospedeira]]="","",INDEX(LitoTab[],MATCH(1,(ecoTab[[#This Row],[*NUMERO DE CAMPO]]=LitoTab[*NUMERO DE CAMPO])*(ecoTab[[#This Row],[Rocha Hospedeira]]=LitoTab[*Litologia]),0),MATCH("Unidade Estratigrafica",LitoTab[#Headers],0)))</f>
        <v/>
      </c>
      <c r="AH22" s="105" t="str">
        <f t="array" ref="AH22">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IFERROR(IF(ecoTab[[#This Row],[*NUMERO DE CAMPO]]="","",HYPERLINK("#'Planilha de Campo'!A"&amp;MATCH(ecoTab[[#This Row],[*NUMERO DE CAMPO]],campoTab[Numero de campo],0)+1,"Afloramento")),"")</f>
        <v/>
      </c>
      <c r="AZ22" s="106" t="str">
        <f>IFERROR(IF(ecoTab[[#This Row],[*NUMERO DE CAMPO]]="","",HYPERLINK("#'Litologia'!A"&amp;MATCH(ecoTab[[#This Row],[*NUMERO DE CAMPO]],LitoTab[*NUMERO DE CAMPO],0)+1,"Litologia")),"")</f>
        <v/>
      </c>
      <c r="BA22" s="106" t="str">
        <f>IFERROR(IF(ecoTab[[#This Row],[*NUMERO DE CAMPO]]="","",HYPERLINK("#'Estrutural'!A"&amp;MATCH(ecoTab[[#This Row],[*NUMERO DE CAMPO]],estrutTab[*NUMERO DE CAMPO],0)+1,"Estrutural")),"")</f>
        <v/>
      </c>
      <c r="BB22" s="106" t="str">
        <f>IFERROR(IF(ecoTab[[#This Row],[*NUMERO DE CAMPO]]="","",HYPERLINK("#'Amostras'!A"&amp;MATCH(ecoTab[[#This Row],[*NUMERO DE CAMPO]],amostrasTab[*NUMERO DE CAMPO],0)+1,"Amostras")),"")</f>
        <v/>
      </c>
      <c r="BC22" s="102">
        <f>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IFERROR(VLOOKUP(ecoTab[[#This Row],[*NUMERO DE CAMPO]],campoTab[],MATCH("*Latitude",campoTab[#Headers],0),0),"")</f>
        <v/>
      </c>
      <c r="C23" s="32" t="str">
        <f>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ref="AB23">IFERROR(IF(ecoTab[[#This Row],[Rocha Encaixante]]="","",INDEX(Litologia!AH:AH,MATCH(1,(ecoTab[[#This Row],[*NUMERO DE CAMPO]]=Litologia!A:A)*(ecoTab[[#This Row],[Rocha Encaixante]]=Litologia!E:E),0))),"")</f>
        <v/>
      </c>
      <c r="AC23" s="103" t="str">
        <f t="array" ref="AC23">IFERROR(IF(ecoTab[[#This Row],[Rocha Encaixante]]="","",INDEX(Litologia!D:D,MATCH(1,(ecoTab[[#This Row],[*NUMERO DE CAMPO]]=Litologia!A:A)*(ecoTab[[#This Row],[Rocha Encaixante]]=Litologia!E:E),0))),"")</f>
        <v/>
      </c>
      <c r="AD23" s="102"/>
      <c r="AE23" s="103" t="str">
        <f t="array" ref="AE23">IFERROR(IF(ecoTab[[#This Row],[Rocha Hospedeira]]="","",INDEX(Litologia!AH:AH,MATCH(1,(ecoTab[[#This Row],[*NUMERO DE CAMPO]]=Litologia!A:A)*(ecoTab[[#This Row],[Rocha Hospedeira]]=Litologia!E:E),0))),"")</f>
        <v/>
      </c>
      <c r="AF23" s="103" t="str">
        <f t="array" ref="AF23">IFERROR(IF(ecoTab[[#This Row],[Rocha Hospedeira]]="","",INDEX(Litologia!D:D,MATCH(1,(ecoTab[[#This Row],[*NUMERO DE CAMPO]]=Litologia!A:A)*(ecoTab[[#This Row],[Rocha Hospedeira]]=Litologia!E:E),0))),"")</f>
        <v/>
      </c>
      <c r="AG23" s="103" t="str">
        <f t="array" ref="AG23">IF(ecoTab[[#This Row],[Rocha Hospedeira]]="","",INDEX(LitoTab[],MATCH(1,(ecoTab[[#This Row],[*NUMERO DE CAMPO]]=LitoTab[*NUMERO DE CAMPO])*(ecoTab[[#This Row],[Rocha Hospedeira]]=LitoTab[*Litologia]),0),MATCH("Unidade Estratigrafica",LitoTab[#Headers],0)))</f>
        <v/>
      </c>
      <c r="AH23" s="105" t="str">
        <f t="array" ref="AH23">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IFERROR(IF(ecoTab[[#This Row],[*NUMERO DE CAMPO]]="","",HYPERLINK("#'Planilha de Campo'!A"&amp;MATCH(ecoTab[[#This Row],[*NUMERO DE CAMPO]],campoTab[Numero de campo],0)+1,"Afloramento")),"")</f>
        <v/>
      </c>
      <c r="AZ23" s="106" t="str">
        <f>IFERROR(IF(ecoTab[[#This Row],[*NUMERO DE CAMPO]]="","",HYPERLINK("#'Litologia'!A"&amp;MATCH(ecoTab[[#This Row],[*NUMERO DE CAMPO]],LitoTab[*NUMERO DE CAMPO],0)+1,"Litologia")),"")</f>
        <v/>
      </c>
      <c r="BA23" s="106" t="str">
        <f>IFERROR(IF(ecoTab[[#This Row],[*NUMERO DE CAMPO]]="","",HYPERLINK("#'Estrutural'!A"&amp;MATCH(ecoTab[[#This Row],[*NUMERO DE CAMPO]],estrutTab[*NUMERO DE CAMPO],0)+1,"Estrutural")),"")</f>
        <v/>
      </c>
      <c r="BB23" s="106" t="str">
        <f>IFERROR(IF(ecoTab[[#This Row],[*NUMERO DE CAMPO]]="","",HYPERLINK("#'Amostras'!A"&amp;MATCH(ecoTab[[#This Row],[*NUMERO DE CAMPO]],amostrasTab[*NUMERO DE CAMPO],0)+1,"Amostras")),"")</f>
        <v/>
      </c>
      <c r="BC23" s="102">
        <f>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IFERROR(VLOOKUP(ecoTab[[#This Row],[*NUMERO DE CAMPO]],campoTab[],MATCH("*Latitude",campoTab[#Headers],0),0),"")</f>
        <v/>
      </c>
      <c r="C24" s="32" t="str">
        <f>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ref="AB24">IFERROR(IF(ecoTab[[#This Row],[Rocha Encaixante]]="","",INDEX(Litologia!AH:AH,MATCH(1,(ecoTab[[#This Row],[*NUMERO DE CAMPO]]=Litologia!A:A)*(ecoTab[[#This Row],[Rocha Encaixante]]=Litologia!E:E),0))),"")</f>
        <v/>
      </c>
      <c r="AC24" s="103" t="str">
        <f t="array" ref="AC24">IFERROR(IF(ecoTab[[#This Row],[Rocha Encaixante]]="","",INDEX(Litologia!D:D,MATCH(1,(ecoTab[[#This Row],[*NUMERO DE CAMPO]]=Litologia!A:A)*(ecoTab[[#This Row],[Rocha Encaixante]]=Litologia!E:E),0))),"")</f>
        <v/>
      </c>
      <c r="AD24" s="102"/>
      <c r="AE24" s="103" t="str">
        <f t="array" ref="AE24">IFERROR(IF(ecoTab[[#This Row],[Rocha Hospedeira]]="","",INDEX(Litologia!AH:AH,MATCH(1,(ecoTab[[#This Row],[*NUMERO DE CAMPO]]=Litologia!A:A)*(ecoTab[[#This Row],[Rocha Hospedeira]]=Litologia!E:E),0))),"")</f>
        <v/>
      </c>
      <c r="AF24" s="103" t="str">
        <f t="array" ref="AF24">IFERROR(IF(ecoTab[[#This Row],[Rocha Hospedeira]]="","",INDEX(Litologia!D:D,MATCH(1,(ecoTab[[#This Row],[*NUMERO DE CAMPO]]=Litologia!A:A)*(ecoTab[[#This Row],[Rocha Hospedeira]]=Litologia!E:E),0))),"")</f>
        <v/>
      </c>
      <c r="AG24" s="103" t="str">
        <f t="array" ref="AG24">IF(ecoTab[[#This Row],[Rocha Hospedeira]]="","",INDEX(LitoTab[],MATCH(1,(ecoTab[[#This Row],[*NUMERO DE CAMPO]]=LitoTab[*NUMERO DE CAMPO])*(ecoTab[[#This Row],[Rocha Hospedeira]]=LitoTab[*Litologia]),0),MATCH("Unidade Estratigrafica",LitoTab[#Headers],0)))</f>
        <v/>
      </c>
      <c r="AH24" s="105" t="str">
        <f t="array" ref="AH24">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IFERROR(IF(ecoTab[[#This Row],[*NUMERO DE CAMPO]]="","",HYPERLINK("#'Planilha de Campo'!A"&amp;MATCH(ecoTab[[#This Row],[*NUMERO DE CAMPO]],campoTab[Numero de campo],0)+1,"Afloramento")),"")</f>
        <v/>
      </c>
      <c r="AZ24" s="106" t="str">
        <f>IFERROR(IF(ecoTab[[#This Row],[*NUMERO DE CAMPO]]="","",HYPERLINK("#'Litologia'!A"&amp;MATCH(ecoTab[[#This Row],[*NUMERO DE CAMPO]],LitoTab[*NUMERO DE CAMPO],0)+1,"Litologia")),"")</f>
        <v/>
      </c>
      <c r="BA24" s="106" t="str">
        <f>IFERROR(IF(ecoTab[[#This Row],[*NUMERO DE CAMPO]]="","",HYPERLINK("#'Estrutural'!A"&amp;MATCH(ecoTab[[#This Row],[*NUMERO DE CAMPO]],estrutTab[*NUMERO DE CAMPO],0)+1,"Estrutural")),"")</f>
        <v/>
      </c>
      <c r="BB24" s="106" t="str">
        <f>IFERROR(IF(ecoTab[[#This Row],[*NUMERO DE CAMPO]]="","",HYPERLINK("#'Amostras'!A"&amp;MATCH(ecoTab[[#This Row],[*NUMERO DE CAMPO]],amostrasTab[*NUMERO DE CAMPO],0)+1,"Amostras")),"")</f>
        <v/>
      </c>
      <c r="BC24" s="102">
        <f>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IFERROR(VLOOKUP(ecoTab[[#This Row],[*NUMERO DE CAMPO]],campoTab[],MATCH("*Latitude",campoTab[#Headers],0),0),"")</f>
        <v/>
      </c>
      <c r="C25" s="32" t="str">
        <f>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ref="AB25">IFERROR(IF(ecoTab[[#This Row],[Rocha Encaixante]]="","",INDEX(Litologia!AH:AH,MATCH(1,(ecoTab[[#This Row],[*NUMERO DE CAMPO]]=Litologia!A:A)*(ecoTab[[#This Row],[Rocha Encaixante]]=Litologia!E:E),0))),"")</f>
        <v/>
      </c>
      <c r="AC25" s="103" t="str">
        <f t="array" ref="AC25">IFERROR(IF(ecoTab[[#This Row],[Rocha Encaixante]]="","",INDEX(Litologia!D:D,MATCH(1,(ecoTab[[#This Row],[*NUMERO DE CAMPO]]=Litologia!A:A)*(ecoTab[[#This Row],[Rocha Encaixante]]=Litologia!E:E),0))),"")</f>
        <v/>
      </c>
      <c r="AD25" s="102"/>
      <c r="AE25" s="103" t="str">
        <f t="array" ref="AE25">IFERROR(IF(ecoTab[[#This Row],[Rocha Hospedeira]]="","",INDEX(Litologia!AH:AH,MATCH(1,(ecoTab[[#This Row],[*NUMERO DE CAMPO]]=Litologia!A:A)*(ecoTab[[#This Row],[Rocha Hospedeira]]=Litologia!E:E),0))),"")</f>
        <v/>
      </c>
      <c r="AF25" s="103" t="str">
        <f t="array" ref="AF25">IFERROR(IF(ecoTab[[#This Row],[Rocha Hospedeira]]="","",INDEX(Litologia!D:D,MATCH(1,(ecoTab[[#This Row],[*NUMERO DE CAMPO]]=Litologia!A:A)*(ecoTab[[#This Row],[Rocha Hospedeira]]=Litologia!E:E),0))),"")</f>
        <v/>
      </c>
      <c r="AG25" s="103" t="str">
        <f t="array" ref="AG25">IF(ecoTab[[#This Row],[Rocha Hospedeira]]="","",INDEX(LitoTab[],MATCH(1,(ecoTab[[#This Row],[*NUMERO DE CAMPO]]=LitoTab[*NUMERO DE CAMPO])*(ecoTab[[#This Row],[Rocha Hospedeira]]=LitoTab[*Litologia]),0),MATCH("Unidade Estratigrafica",LitoTab[#Headers],0)))</f>
        <v/>
      </c>
      <c r="AH25" s="105" t="str">
        <f t="array" ref="AH25">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IFERROR(IF(ecoTab[[#This Row],[*NUMERO DE CAMPO]]="","",HYPERLINK("#'Planilha de Campo'!A"&amp;MATCH(ecoTab[[#This Row],[*NUMERO DE CAMPO]],campoTab[Numero de campo],0)+1,"Afloramento")),"")</f>
        <v/>
      </c>
      <c r="AZ25" s="106" t="str">
        <f>IFERROR(IF(ecoTab[[#This Row],[*NUMERO DE CAMPO]]="","",HYPERLINK("#'Litologia'!A"&amp;MATCH(ecoTab[[#This Row],[*NUMERO DE CAMPO]],LitoTab[*NUMERO DE CAMPO],0)+1,"Litologia")),"")</f>
        <v/>
      </c>
      <c r="BA25" s="106" t="str">
        <f>IFERROR(IF(ecoTab[[#This Row],[*NUMERO DE CAMPO]]="","",HYPERLINK("#'Estrutural'!A"&amp;MATCH(ecoTab[[#This Row],[*NUMERO DE CAMPO]],estrutTab[*NUMERO DE CAMPO],0)+1,"Estrutural")),"")</f>
        <v/>
      </c>
      <c r="BB25" s="106" t="str">
        <f>IFERROR(IF(ecoTab[[#This Row],[*NUMERO DE CAMPO]]="","",HYPERLINK("#'Amostras'!A"&amp;MATCH(ecoTab[[#This Row],[*NUMERO DE CAMPO]],amostrasTab[*NUMERO DE CAMPO],0)+1,"Amostras")),"")</f>
        <v/>
      </c>
      <c r="BC25" s="102">
        <f>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IFERROR(VLOOKUP(ecoTab[[#This Row],[*NUMERO DE CAMPO]],campoTab[],MATCH("*Latitude",campoTab[#Headers],0),0),"")</f>
        <v/>
      </c>
      <c r="C26" s="32" t="str">
        <f>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ref="AB26">IFERROR(IF(ecoTab[[#This Row],[Rocha Encaixante]]="","",INDEX(Litologia!AH:AH,MATCH(1,(ecoTab[[#This Row],[*NUMERO DE CAMPO]]=Litologia!A:A)*(ecoTab[[#This Row],[Rocha Encaixante]]=Litologia!E:E),0))),"")</f>
        <v/>
      </c>
      <c r="AC26" s="103" t="str">
        <f t="array" ref="AC26">IFERROR(IF(ecoTab[[#This Row],[Rocha Encaixante]]="","",INDEX(Litologia!D:D,MATCH(1,(ecoTab[[#This Row],[*NUMERO DE CAMPO]]=Litologia!A:A)*(ecoTab[[#This Row],[Rocha Encaixante]]=Litologia!E:E),0))),"")</f>
        <v/>
      </c>
      <c r="AD26" s="102"/>
      <c r="AE26" s="103" t="str">
        <f t="array" ref="AE26">IFERROR(IF(ecoTab[[#This Row],[Rocha Hospedeira]]="","",INDEX(Litologia!AH:AH,MATCH(1,(ecoTab[[#This Row],[*NUMERO DE CAMPO]]=Litologia!A:A)*(ecoTab[[#This Row],[Rocha Hospedeira]]=Litologia!E:E),0))),"")</f>
        <v/>
      </c>
      <c r="AF26" s="103" t="str">
        <f t="array" ref="AF26">IFERROR(IF(ecoTab[[#This Row],[Rocha Hospedeira]]="","",INDEX(Litologia!D:D,MATCH(1,(ecoTab[[#This Row],[*NUMERO DE CAMPO]]=Litologia!A:A)*(ecoTab[[#This Row],[Rocha Hospedeira]]=Litologia!E:E),0))),"")</f>
        <v/>
      </c>
      <c r="AG26" s="103" t="str">
        <f t="array" ref="AG26">IF(ecoTab[[#This Row],[Rocha Hospedeira]]="","",INDEX(LitoTab[],MATCH(1,(ecoTab[[#This Row],[*NUMERO DE CAMPO]]=LitoTab[*NUMERO DE CAMPO])*(ecoTab[[#This Row],[Rocha Hospedeira]]=LitoTab[*Litologia]),0),MATCH("Unidade Estratigrafica",LitoTab[#Headers],0)))</f>
        <v/>
      </c>
      <c r="AH26" s="105" t="str">
        <f t="array" ref="AH26">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IFERROR(IF(ecoTab[[#This Row],[*NUMERO DE CAMPO]]="","",HYPERLINK("#'Planilha de Campo'!A"&amp;MATCH(ecoTab[[#This Row],[*NUMERO DE CAMPO]],campoTab[Numero de campo],0)+1,"Afloramento")),"")</f>
        <v/>
      </c>
      <c r="AZ26" s="106" t="str">
        <f>IFERROR(IF(ecoTab[[#This Row],[*NUMERO DE CAMPO]]="","",HYPERLINK("#'Litologia'!A"&amp;MATCH(ecoTab[[#This Row],[*NUMERO DE CAMPO]],LitoTab[*NUMERO DE CAMPO],0)+1,"Litologia")),"")</f>
        <v/>
      </c>
      <c r="BA26" s="106" t="str">
        <f>IFERROR(IF(ecoTab[[#This Row],[*NUMERO DE CAMPO]]="","",HYPERLINK("#'Estrutural'!A"&amp;MATCH(ecoTab[[#This Row],[*NUMERO DE CAMPO]],estrutTab[*NUMERO DE CAMPO],0)+1,"Estrutural")),"")</f>
        <v/>
      </c>
      <c r="BB26" s="106" t="str">
        <f>IFERROR(IF(ecoTab[[#This Row],[*NUMERO DE CAMPO]]="","",HYPERLINK("#'Amostras'!A"&amp;MATCH(ecoTab[[#This Row],[*NUMERO DE CAMPO]],amostrasTab[*NUMERO DE CAMPO],0)+1,"Amostras")),"")</f>
        <v/>
      </c>
      <c r="BC26" s="102">
        <f>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IFERROR(VLOOKUP(ecoTab[[#This Row],[*NUMERO DE CAMPO]],campoTab[],MATCH("*Latitude",campoTab[#Headers],0),0),"")</f>
        <v/>
      </c>
      <c r="C27" s="32" t="str">
        <f>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ref="AB27">IFERROR(IF(ecoTab[[#This Row],[Rocha Encaixante]]="","",INDEX(Litologia!AH:AH,MATCH(1,(ecoTab[[#This Row],[*NUMERO DE CAMPO]]=Litologia!A:A)*(ecoTab[[#This Row],[Rocha Encaixante]]=Litologia!E:E),0))),"")</f>
        <v/>
      </c>
      <c r="AC27" s="103" t="str">
        <f t="array" ref="AC27">IFERROR(IF(ecoTab[[#This Row],[Rocha Encaixante]]="","",INDEX(Litologia!D:D,MATCH(1,(ecoTab[[#This Row],[*NUMERO DE CAMPO]]=Litologia!A:A)*(ecoTab[[#This Row],[Rocha Encaixante]]=Litologia!E:E),0))),"")</f>
        <v/>
      </c>
      <c r="AD27" s="102"/>
      <c r="AE27" s="103" t="str">
        <f t="array" ref="AE27">IFERROR(IF(ecoTab[[#This Row],[Rocha Hospedeira]]="","",INDEX(Litologia!AH:AH,MATCH(1,(ecoTab[[#This Row],[*NUMERO DE CAMPO]]=Litologia!A:A)*(ecoTab[[#This Row],[Rocha Hospedeira]]=Litologia!E:E),0))),"")</f>
        <v/>
      </c>
      <c r="AF27" s="103" t="str">
        <f t="array" ref="AF27">IFERROR(IF(ecoTab[[#This Row],[Rocha Hospedeira]]="","",INDEX(Litologia!D:D,MATCH(1,(ecoTab[[#This Row],[*NUMERO DE CAMPO]]=Litologia!A:A)*(ecoTab[[#This Row],[Rocha Hospedeira]]=Litologia!E:E),0))),"")</f>
        <v/>
      </c>
      <c r="AG27" s="103" t="str">
        <f t="array" ref="AG27">IF(ecoTab[[#This Row],[Rocha Hospedeira]]="","",INDEX(LitoTab[],MATCH(1,(ecoTab[[#This Row],[*NUMERO DE CAMPO]]=LitoTab[*NUMERO DE CAMPO])*(ecoTab[[#This Row],[Rocha Hospedeira]]=LitoTab[*Litologia]),0),MATCH("Unidade Estratigrafica",LitoTab[#Headers],0)))</f>
        <v/>
      </c>
      <c r="AH27" s="105" t="str">
        <f t="array" ref="AH27">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IFERROR(IF(ecoTab[[#This Row],[*NUMERO DE CAMPO]]="","",HYPERLINK("#'Planilha de Campo'!A"&amp;MATCH(ecoTab[[#This Row],[*NUMERO DE CAMPO]],campoTab[Numero de campo],0)+1,"Afloramento")),"")</f>
        <v/>
      </c>
      <c r="AZ27" s="106" t="str">
        <f>IFERROR(IF(ecoTab[[#This Row],[*NUMERO DE CAMPO]]="","",HYPERLINK("#'Litologia'!A"&amp;MATCH(ecoTab[[#This Row],[*NUMERO DE CAMPO]],LitoTab[*NUMERO DE CAMPO],0)+1,"Litologia")),"")</f>
        <v/>
      </c>
      <c r="BA27" s="106" t="str">
        <f>IFERROR(IF(ecoTab[[#This Row],[*NUMERO DE CAMPO]]="","",HYPERLINK("#'Estrutural'!A"&amp;MATCH(ecoTab[[#This Row],[*NUMERO DE CAMPO]],estrutTab[*NUMERO DE CAMPO],0)+1,"Estrutural")),"")</f>
        <v/>
      </c>
      <c r="BB27" s="106" t="str">
        <f>IFERROR(IF(ecoTab[[#This Row],[*NUMERO DE CAMPO]]="","",HYPERLINK("#'Amostras'!A"&amp;MATCH(ecoTab[[#This Row],[*NUMERO DE CAMPO]],amostrasTab[*NUMERO DE CAMPO],0)+1,"Amostras")),"")</f>
        <v/>
      </c>
      <c r="BC27" s="102">
        <f>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IFERROR(VLOOKUP(ecoTab[[#This Row],[*NUMERO DE CAMPO]],campoTab[],MATCH("*Latitude",campoTab[#Headers],0),0),"")</f>
        <v/>
      </c>
      <c r="C28" s="32" t="str">
        <f>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ref="AB28">IFERROR(IF(ecoTab[[#This Row],[Rocha Encaixante]]="","",INDEX(Litologia!AH:AH,MATCH(1,(ecoTab[[#This Row],[*NUMERO DE CAMPO]]=Litologia!A:A)*(ecoTab[[#This Row],[Rocha Encaixante]]=Litologia!E:E),0))),"")</f>
        <v/>
      </c>
      <c r="AC28" s="103" t="str">
        <f t="array" ref="AC28">IFERROR(IF(ecoTab[[#This Row],[Rocha Encaixante]]="","",INDEX(Litologia!D:D,MATCH(1,(ecoTab[[#This Row],[*NUMERO DE CAMPO]]=Litologia!A:A)*(ecoTab[[#This Row],[Rocha Encaixante]]=Litologia!E:E),0))),"")</f>
        <v/>
      </c>
      <c r="AD28" s="102"/>
      <c r="AE28" s="103" t="str">
        <f t="array" ref="AE28">IFERROR(IF(ecoTab[[#This Row],[Rocha Hospedeira]]="","",INDEX(Litologia!AH:AH,MATCH(1,(ecoTab[[#This Row],[*NUMERO DE CAMPO]]=Litologia!A:A)*(ecoTab[[#This Row],[Rocha Hospedeira]]=Litologia!E:E),0))),"")</f>
        <v/>
      </c>
      <c r="AF28" s="103" t="str">
        <f t="array" ref="AF28">IFERROR(IF(ecoTab[[#This Row],[Rocha Hospedeira]]="","",INDEX(Litologia!D:D,MATCH(1,(ecoTab[[#This Row],[*NUMERO DE CAMPO]]=Litologia!A:A)*(ecoTab[[#This Row],[Rocha Hospedeira]]=Litologia!E:E),0))),"")</f>
        <v/>
      </c>
      <c r="AG28" s="103" t="str">
        <f t="array" ref="AG28">IF(ecoTab[[#This Row],[Rocha Hospedeira]]="","",INDEX(LitoTab[],MATCH(1,(ecoTab[[#This Row],[*NUMERO DE CAMPO]]=LitoTab[*NUMERO DE CAMPO])*(ecoTab[[#This Row],[Rocha Hospedeira]]=LitoTab[*Litologia]),0),MATCH("Unidade Estratigrafica",LitoTab[#Headers],0)))</f>
        <v/>
      </c>
      <c r="AH28" s="105" t="str">
        <f t="array" ref="AH28">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IFERROR(IF(ecoTab[[#This Row],[*NUMERO DE CAMPO]]="","",HYPERLINK("#'Planilha de Campo'!A"&amp;MATCH(ecoTab[[#This Row],[*NUMERO DE CAMPO]],campoTab[Numero de campo],0)+1,"Afloramento")),"")</f>
        <v/>
      </c>
      <c r="AZ28" s="106" t="str">
        <f>IFERROR(IF(ecoTab[[#This Row],[*NUMERO DE CAMPO]]="","",HYPERLINK("#'Litologia'!A"&amp;MATCH(ecoTab[[#This Row],[*NUMERO DE CAMPO]],LitoTab[*NUMERO DE CAMPO],0)+1,"Litologia")),"")</f>
        <v/>
      </c>
      <c r="BA28" s="106" t="str">
        <f>IFERROR(IF(ecoTab[[#This Row],[*NUMERO DE CAMPO]]="","",HYPERLINK("#'Estrutural'!A"&amp;MATCH(ecoTab[[#This Row],[*NUMERO DE CAMPO]],estrutTab[*NUMERO DE CAMPO],0)+1,"Estrutural")),"")</f>
        <v/>
      </c>
      <c r="BB28" s="106" t="str">
        <f>IFERROR(IF(ecoTab[[#This Row],[*NUMERO DE CAMPO]]="","",HYPERLINK("#'Amostras'!A"&amp;MATCH(ecoTab[[#This Row],[*NUMERO DE CAMPO]],amostrasTab[*NUMERO DE CAMPO],0)+1,"Amostras")),"")</f>
        <v/>
      </c>
      <c r="BC28" s="102">
        <f>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IFERROR(VLOOKUP(ecoTab[[#This Row],[*NUMERO DE CAMPO]],campoTab[],MATCH("*Latitude",campoTab[#Headers],0),0),"")</f>
        <v/>
      </c>
      <c r="C29" s="32" t="str">
        <f>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ref="AB29">IFERROR(IF(ecoTab[[#This Row],[Rocha Encaixante]]="","",INDEX(Litologia!AH:AH,MATCH(1,(ecoTab[[#This Row],[*NUMERO DE CAMPO]]=Litologia!A:A)*(ecoTab[[#This Row],[Rocha Encaixante]]=Litologia!E:E),0))),"")</f>
        <v/>
      </c>
      <c r="AC29" s="103" t="str">
        <f t="array" ref="AC29">IFERROR(IF(ecoTab[[#This Row],[Rocha Encaixante]]="","",INDEX(Litologia!D:D,MATCH(1,(ecoTab[[#This Row],[*NUMERO DE CAMPO]]=Litologia!A:A)*(ecoTab[[#This Row],[Rocha Encaixante]]=Litologia!E:E),0))),"")</f>
        <v/>
      </c>
      <c r="AD29" s="102"/>
      <c r="AE29" s="103" t="str">
        <f t="array" ref="AE29">IFERROR(IF(ecoTab[[#This Row],[Rocha Hospedeira]]="","",INDEX(Litologia!AH:AH,MATCH(1,(ecoTab[[#This Row],[*NUMERO DE CAMPO]]=Litologia!A:A)*(ecoTab[[#This Row],[Rocha Hospedeira]]=Litologia!E:E),0))),"")</f>
        <v/>
      </c>
      <c r="AF29" s="103" t="str">
        <f t="array" ref="AF29">IFERROR(IF(ecoTab[[#This Row],[Rocha Hospedeira]]="","",INDEX(Litologia!D:D,MATCH(1,(ecoTab[[#This Row],[*NUMERO DE CAMPO]]=Litologia!A:A)*(ecoTab[[#This Row],[Rocha Hospedeira]]=Litologia!E:E),0))),"")</f>
        <v/>
      </c>
      <c r="AG29" s="103" t="str">
        <f t="array" ref="AG29">IF(ecoTab[[#This Row],[Rocha Hospedeira]]="","",INDEX(LitoTab[],MATCH(1,(ecoTab[[#This Row],[*NUMERO DE CAMPO]]=LitoTab[*NUMERO DE CAMPO])*(ecoTab[[#This Row],[Rocha Hospedeira]]=LitoTab[*Litologia]),0),MATCH("Unidade Estratigrafica",LitoTab[#Headers],0)))</f>
        <v/>
      </c>
      <c r="AH29" s="105" t="str">
        <f t="array" ref="AH29">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IFERROR(IF(ecoTab[[#This Row],[*NUMERO DE CAMPO]]="","",HYPERLINK("#'Planilha de Campo'!A"&amp;MATCH(ecoTab[[#This Row],[*NUMERO DE CAMPO]],campoTab[Numero de campo],0)+1,"Afloramento")),"")</f>
        <v/>
      </c>
      <c r="AZ29" s="106" t="str">
        <f>IFERROR(IF(ecoTab[[#This Row],[*NUMERO DE CAMPO]]="","",HYPERLINK("#'Litologia'!A"&amp;MATCH(ecoTab[[#This Row],[*NUMERO DE CAMPO]],LitoTab[*NUMERO DE CAMPO],0)+1,"Litologia")),"")</f>
        <v/>
      </c>
      <c r="BA29" s="106" t="str">
        <f>IFERROR(IF(ecoTab[[#This Row],[*NUMERO DE CAMPO]]="","",HYPERLINK("#'Estrutural'!A"&amp;MATCH(ecoTab[[#This Row],[*NUMERO DE CAMPO]],estrutTab[*NUMERO DE CAMPO],0)+1,"Estrutural")),"")</f>
        <v/>
      </c>
      <c r="BB29" s="106" t="str">
        <f>IFERROR(IF(ecoTab[[#This Row],[*NUMERO DE CAMPO]]="","",HYPERLINK("#'Amostras'!A"&amp;MATCH(ecoTab[[#This Row],[*NUMERO DE CAMPO]],amostrasTab[*NUMERO DE CAMPO],0)+1,"Amostras")),"")</f>
        <v/>
      </c>
      <c r="BC29" s="102">
        <f>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IFERROR(VLOOKUP(ecoTab[[#This Row],[*NUMERO DE CAMPO]],campoTab[],MATCH("*Latitude",campoTab[#Headers],0),0),"")</f>
        <v/>
      </c>
      <c r="C30" s="32" t="str">
        <f>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ref="AB30">IFERROR(IF(ecoTab[[#This Row],[Rocha Encaixante]]="","",INDEX(Litologia!AH:AH,MATCH(1,(ecoTab[[#This Row],[*NUMERO DE CAMPO]]=Litologia!A:A)*(ecoTab[[#This Row],[Rocha Encaixante]]=Litologia!E:E),0))),"")</f>
        <v/>
      </c>
      <c r="AC30" s="103" t="str">
        <f t="array" ref="AC30">IFERROR(IF(ecoTab[[#This Row],[Rocha Encaixante]]="","",INDEX(Litologia!D:D,MATCH(1,(ecoTab[[#This Row],[*NUMERO DE CAMPO]]=Litologia!A:A)*(ecoTab[[#This Row],[Rocha Encaixante]]=Litologia!E:E),0))),"")</f>
        <v/>
      </c>
      <c r="AD30" s="102"/>
      <c r="AE30" s="103" t="str">
        <f t="array" ref="AE30">IFERROR(IF(ecoTab[[#This Row],[Rocha Hospedeira]]="","",INDEX(Litologia!AH:AH,MATCH(1,(ecoTab[[#This Row],[*NUMERO DE CAMPO]]=Litologia!A:A)*(ecoTab[[#This Row],[Rocha Hospedeira]]=Litologia!E:E),0))),"")</f>
        <v/>
      </c>
      <c r="AF30" s="103" t="str">
        <f t="array" ref="AF30">IFERROR(IF(ecoTab[[#This Row],[Rocha Hospedeira]]="","",INDEX(Litologia!D:D,MATCH(1,(ecoTab[[#This Row],[*NUMERO DE CAMPO]]=Litologia!A:A)*(ecoTab[[#This Row],[Rocha Hospedeira]]=Litologia!E:E),0))),"")</f>
        <v/>
      </c>
      <c r="AG30" s="103" t="str">
        <f t="array" ref="AG30">IF(ecoTab[[#This Row],[Rocha Hospedeira]]="","",INDEX(LitoTab[],MATCH(1,(ecoTab[[#This Row],[*NUMERO DE CAMPO]]=LitoTab[*NUMERO DE CAMPO])*(ecoTab[[#This Row],[Rocha Hospedeira]]=LitoTab[*Litologia]),0),MATCH("Unidade Estratigrafica",LitoTab[#Headers],0)))</f>
        <v/>
      </c>
      <c r="AH30" s="105" t="str">
        <f t="array" ref="AH30">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IFERROR(IF(ecoTab[[#This Row],[*NUMERO DE CAMPO]]="","",HYPERLINK("#'Planilha de Campo'!A"&amp;MATCH(ecoTab[[#This Row],[*NUMERO DE CAMPO]],campoTab[Numero de campo],0)+1,"Afloramento")),"")</f>
        <v/>
      </c>
      <c r="AZ30" s="106" t="str">
        <f>IFERROR(IF(ecoTab[[#This Row],[*NUMERO DE CAMPO]]="","",HYPERLINK("#'Litologia'!A"&amp;MATCH(ecoTab[[#This Row],[*NUMERO DE CAMPO]],LitoTab[*NUMERO DE CAMPO],0)+1,"Litologia")),"")</f>
        <v/>
      </c>
      <c r="BA30" s="106" t="str">
        <f>IFERROR(IF(ecoTab[[#This Row],[*NUMERO DE CAMPO]]="","",HYPERLINK("#'Estrutural'!A"&amp;MATCH(ecoTab[[#This Row],[*NUMERO DE CAMPO]],estrutTab[*NUMERO DE CAMPO],0)+1,"Estrutural")),"")</f>
        <v/>
      </c>
      <c r="BB30" s="106" t="str">
        <f>IFERROR(IF(ecoTab[[#This Row],[*NUMERO DE CAMPO]]="","",HYPERLINK("#'Amostras'!A"&amp;MATCH(ecoTab[[#This Row],[*NUMERO DE CAMPO]],amostrasTab[*NUMERO DE CAMPO],0)+1,"Amostras")),"")</f>
        <v/>
      </c>
      <c r="BC30" s="102">
        <f>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IFERROR(VLOOKUP(ecoTab[[#This Row],[*NUMERO DE CAMPO]],campoTab[],MATCH("*Latitude",campoTab[#Headers],0),0),"")</f>
        <v/>
      </c>
      <c r="C31" s="32" t="str">
        <f>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ref="AB31">IFERROR(IF(ecoTab[[#This Row],[Rocha Encaixante]]="","",INDEX(Litologia!AH:AH,MATCH(1,(ecoTab[[#This Row],[*NUMERO DE CAMPO]]=Litologia!A:A)*(ecoTab[[#This Row],[Rocha Encaixante]]=Litologia!E:E),0))),"")</f>
        <v/>
      </c>
      <c r="AC31" s="103" t="str">
        <f t="array" ref="AC31">IFERROR(IF(ecoTab[[#This Row],[Rocha Encaixante]]="","",INDEX(Litologia!D:D,MATCH(1,(ecoTab[[#This Row],[*NUMERO DE CAMPO]]=Litologia!A:A)*(ecoTab[[#This Row],[Rocha Encaixante]]=Litologia!E:E),0))),"")</f>
        <v/>
      </c>
      <c r="AD31" s="102"/>
      <c r="AE31" s="103" t="str">
        <f t="array" ref="AE31">IFERROR(IF(ecoTab[[#This Row],[Rocha Hospedeira]]="","",INDEX(Litologia!AH:AH,MATCH(1,(ecoTab[[#This Row],[*NUMERO DE CAMPO]]=Litologia!A:A)*(ecoTab[[#This Row],[Rocha Hospedeira]]=Litologia!E:E),0))),"")</f>
        <v/>
      </c>
      <c r="AF31" s="103" t="str">
        <f t="array" ref="AF31">IFERROR(IF(ecoTab[[#This Row],[Rocha Hospedeira]]="","",INDEX(Litologia!D:D,MATCH(1,(ecoTab[[#This Row],[*NUMERO DE CAMPO]]=Litologia!A:A)*(ecoTab[[#This Row],[Rocha Hospedeira]]=Litologia!E:E),0))),"")</f>
        <v/>
      </c>
      <c r="AG31" s="103" t="str">
        <f t="array" ref="AG31">IF(ecoTab[[#This Row],[Rocha Hospedeira]]="","",INDEX(LitoTab[],MATCH(1,(ecoTab[[#This Row],[*NUMERO DE CAMPO]]=LitoTab[*NUMERO DE CAMPO])*(ecoTab[[#This Row],[Rocha Hospedeira]]=LitoTab[*Litologia]),0),MATCH("Unidade Estratigrafica",LitoTab[#Headers],0)))</f>
        <v/>
      </c>
      <c r="AH31" s="105" t="str">
        <f t="array" ref="AH3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IFERROR(IF(ecoTab[[#This Row],[*NUMERO DE CAMPO]]="","",HYPERLINK("#'Planilha de Campo'!A"&amp;MATCH(ecoTab[[#This Row],[*NUMERO DE CAMPO]],campoTab[Numero de campo],0)+1,"Afloramento")),"")</f>
        <v/>
      </c>
      <c r="AZ31" s="106" t="str">
        <f>IFERROR(IF(ecoTab[[#This Row],[*NUMERO DE CAMPO]]="","",HYPERLINK("#'Litologia'!A"&amp;MATCH(ecoTab[[#This Row],[*NUMERO DE CAMPO]],LitoTab[*NUMERO DE CAMPO],0)+1,"Litologia")),"")</f>
        <v/>
      </c>
      <c r="BA31" s="106" t="str">
        <f>IFERROR(IF(ecoTab[[#This Row],[*NUMERO DE CAMPO]]="","",HYPERLINK("#'Estrutural'!A"&amp;MATCH(ecoTab[[#This Row],[*NUMERO DE CAMPO]],estrutTab[*NUMERO DE CAMPO],0)+1,"Estrutural")),"")</f>
        <v/>
      </c>
      <c r="BB31" s="106" t="str">
        <f>IFERROR(IF(ecoTab[[#This Row],[*NUMERO DE CAMPO]]="","",HYPERLINK("#'Amostras'!A"&amp;MATCH(ecoTab[[#This Row],[*NUMERO DE CAMPO]],amostrasTab[*NUMERO DE CAMPO],0)+1,"Amostras")),"")</f>
        <v/>
      </c>
      <c r="BC31" s="102">
        <f>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IFERROR(VLOOKUP(ecoTab[[#This Row],[*NUMERO DE CAMPO]],campoTab[],MATCH("*Latitude",campoTab[#Headers],0),0),"")</f>
        <v/>
      </c>
      <c r="C32" s="32" t="str">
        <f>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ref="AB32">IFERROR(IF(ecoTab[[#This Row],[Rocha Encaixante]]="","",INDEX(Litologia!AH:AH,MATCH(1,(ecoTab[[#This Row],[*NUMERO DE CAMPO]]=Litologia!A:A)*(ecoTab[[#This Row],[Rocha Encaixante]]=Litologia!E:E),0))),"")</f>
        <v/>
      </c>
      <c r="AC32" s="103" t="str">
        <f t="array" ref="AC32">IFERROR(IF(ecoTab[[#This Row],[Rocha Encaixante]]="","",INDEX(Litologia!D:D,MATCH(1,(ecoTab[[#This Row],[*NUMERO DE CAMPO]]=Litologia!A:A)*(ecoTab[[#This Row],[Rocha Encaixante]]=Litologia!E:E),0))),"")</f>
        <v/>
      </c>
      <c r="AD32" s="102"/>
      <c r="AE32" s="103" t="str">
        <f t="array" ref="AE32">IFERROR(IF(ecoTab[[#This Row],[Rocha Hospedeira]]="","",INDEX(Litologia!AH:AH,MATCH(1,(ecoTab[[#This Row],[*NUMERO DE CAMPO]]=Litologia!A:A)*(ecoTab[[#This Row],[Rocha Hospedeira]]=Litologia!E:E),0))),"")</f>
        <v/>
      </c>
      <c r="AF32" s="103" t="str">
        <f t="array" ref="AF32">IFERROR(IF(ecoTab[[#This Row],[Rocha Hospedeira]]="","",INDEX(Litologia!D:D,MATCH(1,(ecoTab[[#This Row],[*NUMERO DE CAMPO]]=Litologia!A:A)*(ecoTab[[#This Row],[Rocha Hospedeira]]=Litologia!E:E),0))),"")</f>
        <v/>
      </c>
      <c r="AG32" s="103" t="str">
        <f t="array" ref="AG32">IF(ecoTab[[#This Row],[Rocha Hospedeira]]="","",INDEX(LitoTab[],MATCH(1,(ecoTab[[#This Row],[*NUMERO DE CAMPO]]=LitoTab[*NUMERO DE CAMPO])*(ecoTab[[#This Row],[Rocha Hospedeira]]=LitoTab[*Litologia]),0),MATCH("Unidade Estratigrafica",LitoTab[#Headers],0)))</f>
        <v/>
      </c>
      <c r="AH32" s="105" t="str">
        <f t="array" ref="AH32">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IFERROR(IF(ecoTab[[#This Row],[*NUMERO DE CAMPO]]="","",HYPERLINK("#'Planilha de Campo'!A"&amp;MATCH(ecoTab[[#This Row],[*NUMERO DE CAMPO]],campoTab[Numero de campo],0)+1,"Afloramento")),"")</f>
        <v/>
      </c>
      <c r="AZ32" s="106" t="str">
        <f>IFERROR(IF(ecoTab[[#This Row],[*NUMERO DE CAMPO]]="","",HYPERLINK("#'Litologia'!A"&amp;MATCH(ecoTab[[#This Row],[*NUMERO DE CAMPO]],LitoTab[*NUMERO DE CAMPO],0)+1,"Litologia")),"")</f>
        <v/>
      </c>
      <c r="BA32" s="106" t="str">
        <f>IFERROR(IF(ecoTab[[#This Row],[*NUMERO DE CAMPO]]="","",HYPERLINK("#'Estrutural'!A"&amp;MATCH(ecoTab[[#This Row],[*NUMERO DE CAMPO]],estrutTab[*NUMERO DE CAMPO],0)+1,"Estrutural")),"")</f>
        <v/>
      </c>
      <c r="BB32" s="106" t="str">
        <f>IFERROR(IF(ecoTab[[#This Row],[*NUMERO DE CAMPO]]="","",HYPERLINK("#'Amostras'!A"&amp;MATCH(ecoTab[[#This Row],[*NUMERO DE CAMPO]],amostrasTab[*NUMERO DE CAMPO],0)+1,"Amostras")),"")</f>
        <v/>
      </c>
      <c r="BC32" s="102">
        <f>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IFERROR(VLOOKUP(ecoTab[[#This Row],[*NUMERO DE CAMPO]],campoTab[],MATCH("*Latitude",campoTab[#Headers],0),0),"")</f>
        <v/>
      </c>
      <c r="C33" s="32" t="str">
        <f>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ref="AB33">IFERROR(IF(ecoTab[[#This Row],[Rocha Encaixante]]="","",INDEX(Litologia!AH:AH,MATCH(1,(ecoTab[[#This Row],[*NUMERO DE CAMPO]]=Litologia!A:A)*(ecoTab[[#This Row],[Rocha Encaixante]]=Litologia!E:E),0))),"")</f>
        <v/>
      </c>
      <c r="AC33" s="103" t="str">
        <f t="array" ref="AC33">IFERROR(IF(ecoTab[[#This Row],[Rocha Encaixante]]="","",INDEX(Litologia!D:D,MATCH(1,(ecoTab[[#This Row],[*NUMERO DE CAMPO]]=Litologia!A:A)*(ecoTab[[#This Row],[Rocha Encaixante]]=Litologia!E:E),0))),"")</f>
        <v/>
      </c>
      <c r="AD33" s="102"/>
      <c r="AE33" s="103" t="str">
        <f t="array" ref="AE33">IFERROR(IF(ecoTab[[#This Row],[Rocha Hospedeira]]="","",INDEX(Litologia!AH:AH,MATCH(1,(ecoTab[[#This Row],[*NUMERO DE CAMPO]]=Litologia!A:A)*(ecoTab[[#This Row],[Rocha Hospedeira]]=Litologia!E:E),0))),"")</f>
        <v/>
      </c>
      <c r="AF33" s="103" t="str">
        <f t="array" ref="AF33">IFERROR(IF(ecoTab[[#This Row],[Rocha Hospedeira]]="","",INDEX(Litologia!D:D,MATCH(1,(ecoTab[[#This Row],[*NUMERO DE CAMPO]]=Litologia!A:A)*(ecoTab[[#This Row],[Rocha Hospedeira]]=Litologia!E:E),0))),"")</f>
        <v/>
      </c>
      <c r="AG33" s="103" t="str">
        <f t="array" ref="AG33">IF(ecoTab[[#This Row],[Rocha Hospedeira]]="","",INDEX(LitoTab[],MATCH(1,(ecoTab[[#This Row],[*NUMERO DE CAMPO]]=LitoTab[*NUMERO DE CAMPO])*(ecoTab[[#This Row],[Rocha Hospedeira]]=LitoTab[*Litologia]),0),MATCH("Unidade Estratigrafica",LitoTab[#Headers],0)))</f>
        <v/>
      </c>
      <c r="AH33" s="105" t="str">
        <f t="array" ref="AH33">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IFERROR(IF(ecoTab[[#This Row],[*NUMERO DE CAMPO]]="","",HYPERLINK("#'Planilha de Campo'!A"&amp;MATCH(ecoTab[[#This Row],[*NUMERO DE CAMPO]],campoTab[Numero de campo],0)+1,"Afloramento")),"")</f>
        <v/>
      </c>
      <c r="AZ33" s="106" t="str">
        <f>IFERROR(IF(ecoTab[[#This Row],[*NUMERO DE CAMPO]]="","",HYPERLINK("#'Litologia'!A"&amp;MATCH(ecoTab[[#This Row],[*NUMERO DE CAMPO]],LitoTab[*NUMERO DE CAMPO],0)+1,"Litologia")),"")</f>
        <v/>
      </c>
      <c r="BA33" s="106" t="str">
        <f>IFERROR(IF(ecoTab[[#This Row],[*NUMERO DE CAMPO]]="","",HYPERLINK("#'Estrutural'!A"&amp;MATCH(ecoTab[[#This Row],[*NUMERO DE CAMPO]],estrutTab[*NUMERO DE CAMPO],0)+1,"Estrutural")),"")</f>
        <v/>
      </c>
      <c r="BB33" s="106" t="str">
        <f>IFERROR(IF(ecoTab[[#This Row],[*NUMERO DE CAMPO]]="","",HYPERLINK("#'Amostras'!A"&amp;MATCH(ecoTab[[#This Row],[*NUMERO DE CAMPO]],amostrasTab[*NUMERO DE CAMPO],0)+1,"Amostras")),"")</f>
        <v/>
      </c>
      <c r="BC33" s="102">
        <f>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IFERROR(VLOOKUP(ecoTab[[#This Row],[*NUMERO DE CAMPO]],campoTab[],MATCH("*Latitude",campoTab[#Headers],0),0),"")</f>
        <v/>
      </c>
      <c r="C34" s="32" t="str">
        <f>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ref="AB34">IFERROR(IF(ecoTab[[#This Row],[Rocha Encaixante]]="","",INDEX(Litologia!AH:AH,MATCH(1,(ecoTab[[#This Row],[*NUMERO DE CAMPO]]=Litologia!A:A)*(ecoTab[[#This Row],[Rocha Encaixante]]=Litologia!E:E),0))),"")</f>
        <v/>
      </c>
      <c r="AC34" s="103" t="str">
        <f t="array" ref="AC34">IFERROR(IF(ecoTab[[#This Row],[Rocha Encaixante]]="","",INDEX(Litologia!D:D,MATCH(1,(ecoTab[[#This Row],[*NUMERO DE CAMPO]]=Litologia!A:A)*(ecoTab[[#This Row],[Rocha Encaixante]]=Litologia!E:E),0))),"")</f>
        <v/>
      </c>
      <c r="AD34" s="102"/>
      <c r="AE34" s="103" t="str">
        <f t="array" ref="AE34">IFERROR(IF(ecoTab[[#This Row],[Rocha Hospedeira]]="","",INDEX(Litologia!AH:AH,MATCH(1,(ecoTab[[#This Row],[*NUMERO DE CAMPO]]=Litologia!A:A)*(ecoTab[[#This Row],[Rocha Hospedeira]]=Litologia!E:E),0))),"")</f>
        <v/>
      </c>
      <c r="AF34" s="103" t="str">
        <f t="array" ref="AF34">IFERROR(IF(ecoTab[[#This Row],[Rocha Hospedeira]]="","",INDEX(Litologia!D:D,MATCH(1,(ecoTab[[#This Row],[*NUMERO DE CAMPO]]=Litologia!A:A)*(ecoTab[[#This Row],[Rocha Hospedeira]]=Litologia!E:E),0))),"")</f>
        <v/>
      </c>
      <c r="AG34" s="103" t="str">
        <f t="array" ref="AG34">IF(ecoTab[[#This Row],[Rocha Hospedeira]]="","",INDEX(LitoTab[],MATCH(1,(ecoTab[[#This Row],[*NUMERO DE CAMPO]]=LitoTab[*NUMERO DE CAMPO])*(ecoTab[[#This Row],[Rocha Hospedeira]]=LitoTab[*Litologia]),0),MATCH("Unidade Estratigrafica",LitoTab[#Headers],0)))</f>
        <v/>
      </c>
      <c r="AH34" s="105" t="str">
        <f t="array" ref="AH34">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IFERROR(IF(ecoTab[[#This Row],[*NUMERO DE CAMPO]]="","",HYPERLINK("#'Planilha de Campo'!A"&amp;MATCH(ecoTab[[#This Row],[*NUMERO DE CAMPO]],campoTab[Numero de campo],0)+1,"Afloramento")),"")</f>
        <v/>
      </c>
      <c r="AZ34" s="106" t="str">
        <f>IFERROR(IF(ecoTab[[#This Row],[*NUMERO DE CAMPO]]="","",HYPERLINK("#'Litologia'!A"&amp;MATCH(ecoTab[[#This Row],[*NUMERO DE CAMPO]],LitoTab[*NUMERO DE CAMPO],0)+1,"Litologia")),"")</f>
        <v/>
      </c>
      <c r="BA34" s="106" t="str">
        <f>IFERROR(IF(ecoTab[[#This Row],[*NUMERO DE CAMPO]]="","",HYPERLINK("#'Estrutural'!A"&amp;MATCH(ecoTab[[#This Row],[*NUMERO DE CAMPO]],estrutTab[*NUMERO DE CAMPO],0)+1,"Estrutural")),"")</f>
        <v/>
      </c>
      <c r="BB34" s="106" t="str">
        <f>IFERROR(IF(ecoTab[[#This Row],[*NUMERO DE CAMPO]]="","",HYPERLINK("#'Amostras'!A"&amp;MATCH(ecoTab[[#This Row],[*NUMERO DE CAMPO]],amostrasTab[*NUMERO DE CAMPO],0)+1,"Amostras")),"")</f>
        <v/>
      </c>
      <c r="BC34" s="102">
        <f>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IFERROR(VLOOKUP(ecoTab[[#This Row],[*NUMERO DE CAMPO]],campoTab[],MATCH("*Latitude",campoTab[#Headers],0),0),"")</f>
        <v/>
      </c>
      <c r="C35" s="32" t="str">
        <f>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ref="AB35">IFERROR(IF(ecoTab[[#This Row],[Rocha Encaixante]]="","",INDEX(Litologia!AH:AH,MATCH(1,(ecoTab[[#This Row],[*NUMERO DE CAMPO]]=Litologia!A:A)*(ecoTab[[#This Row],[Rocha Encaixante]]=Litologia!E:E),0))),"")</f>
        <v/>
      </c>
      <c r="AC35" s="103" t="str">
        <f t="array" ref="AC35">IFERROR(IF(ecoTab[[#This Row],[Rocha Encaixante]]="","",INDEX(Litologia!D:D,MATCH(1,(ecoTab[[#This Row],[*NUMERO DE CAMPO]]=Litologia!A:A)*(ecoTab[[#This Row],[Rocha Encaixante]]=Litologia!E:E),0))),"")</f>
        <v/>
      </c>
      <c r="AD35" s="102"/>
      <c r="AE35" s="103" t="str">
        <f t="array" ref="AE35">IFERROR(IF(ecoTab[[#This Row],[Rocha Hospedeira]]="","",INDEX(Litologia!AH:AH,MATCH(1,(ecoTab[[#This Row],[*NUMERO DE CAMPO]]=Litologia!A:A)*(ecoTab[[#This Row],[Rocha Hospedeira]]=Litologia!E:E),0))),"")</f>
        <v/>
      </c>
      <c r="AF35" s="103" t="str">
        <f t="array" ref="AF35">IFERROR(IF(ecoTab[[#This Row],[Rocha Hospedeira]]="","",INDEX(Litologia!D:D,MATCH(1,(ecoTab[[#This Row],[*NUMERO DE CAMPO]]=Litologia!A:A)*(ecoTab[[#This Row],[Rocha Hospedeira]]=Litologia!E:E),0))),"")</f>
        <v/>
      </c>
      <c r="AG35" s="103" t="str">
        <f t="array" ref="AG35">IF(ecoTab[[#This Row],[Rocha Hospedeira]]="","",INDEX(LitoTab[],MATCH(1,(ecoTab[[#This Row],[*NUMERO DE CAMPO]]=LitoTab[*NUMERO DE CAMPO])*(ecoTab[[#This Row],[Rocha Hospedeira]]=LitoTab[*Litologia]),0),MATCH("Unidade Estratigrafica",LitoTab[#Headers],0)))</f>
        <v/>
      </c>
      <c r="AH35" s="105" t="str">
        <f t="array" ref="AH35">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IFERROR(IF(ecoTab[[#This Row],[*NUMERO DE CAMPO]]="","",HYPERLINK("#'Planilha de Campo'!A"&amp;MATCH(ecoTab[[#This Row],[*NUMERO DE CAMPO]],campoTab[Numero de campo],0)+1,"Afloramento")),"")</f>
        <v/>
      </c>
      <c r="AZ35" s="106" t="str">
        <f>IFERROR(IF(ecoTab[[#This Row],[*NUMERO DE CAMPO]]="","",HYPERLINK("#'Litologia'!A"&amp;MATCH(ecoTab[[#This Row],[*NUMERO DE CAMPO]],LitoTab[*NUMERO DE CAMPO],0)+1,"Litologia")),"")</f>
        <v/>
      </c>
      <c r="BA35" s="106" t="str">
        <f>IFERROR(IF(ecoTab[[#This Row],[*NUMERO DE CAMPO]]="","",HYPERLINK("#'Estrutural'!A"&amp;MATCH(ecoTab[[#This Row],[*NUMERO DE CAMPO]],estrutTab[*NUMERO DE CAMPO],0)+1,"Estrutural")),"")</f>
        <v/>
      </c>
      <c r="BB35" s="106" t="str">
        <f>IFERROR(IF(ecoTab[[#This Row],[*NUMERO DE CAMPO]]="","",HYPERLINK("#'Amostras'!A"&amp;MATCH(ecoTab[[#This Row],[*NUMERO DE CAMPO]],amostrasTab[*NUMERO DE CAMPO],0)+1,"Amostras")),"")</f>
        <v/>
      </c>
      <c r="BC35" s="102">
        <f>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IFERROR(VLOOKUP(ecoTab[[#This Row],[*NUMERO DE CAMPO]],campoTab[],MATCH("*Latitude",campoTab[#Headers],0),0),"")</f>
        <v/>
      </c>
      <c r="C36" s="32" t="str">
        <f>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ref="AB36">IFERROR(IF(ecoTab[[#This Row],[Rocha Encaixante]]="","",INDEX(Litologia!AH:AH,MATCH(1,(ecoTab[[#This Row],[*NUMERO DE CAMPO]]=Litologia!A:A)*(ecoTab[[#This Row],[Rocha Encaixante]]=Litologia!E:E),0))),"")</f>
        <v/>
      </c>
      <c r="AC36" s="103" t="str">
        <f t="array" ref="AC36">IFERROR(IF(ecoTab[[#This Row],[Rocha Encaixante]]="","",INDEX(Litologia!D:D,MATCH(1,(ecoTab[[#This Row],[*NUMERO DE CAMPO]]=Litologia!A:A)*(ecoTab[[#This Row],[Rocha Encaixante]]=Litologia!E:E),0))),"")</f>
        <v/>
      </c>
      <c r="AD36" s="102"/>
      <c r="AE36" s="103" t="str">
        <f t="array" ref="AE36">IFERROR(IF(ecoTab[[#This Row],[Rocha Hospedeira]]="","",INDEX(Litologia!AH:AH,MATCH(1,(ecoTab[[#This Row],[*NUMERO DE CAMPO]]=Litologia!A:A)*(ecoTab[[#This Row],[Rocha Hospedeira]]=Litologia!E:E),0))),"")</f>
        <v/>
      </c>
      <c r="AF36" s="103" t="str">
        <f t="array" ref="AF36">IFERROR(IF(ecoTab[[#This Row],[Rocha Hospedeira]]="","",INDEX(Litologia!D:D,MATCH(1,(ecoTab[[#This Row],[*NUMERO DE CAMPO]]=Litologia!A:A)*(ecoTab[[#This Row],[Rocha Hospedeira]]=Litologia!E:E),0))),"")</f>
        <v/>
      </c>
      <c r="AG36" s="103" t="str">
        <f t="array" ref="AG36">IF(ecoTab[[#This Row],[Rocha Hospedeira]]="","",INDEX(LitoTab[],MATCH(1,(ecoTab[[#This Row],[*NUMERO DE CAMPO]]=LitoTab[*NUMERO DE CAMPO])*(ecoTab[[#This Row],[Rocha Hospedeira]]=LitoTab[*Litologia]),0),MATCH("Unidade Estratigrafica",LitoTab[#Headers],0)))</f>
        <v/>
      </c>
      <c r="AH36" s="105" t="str">
        <f t="array" ref="AH36">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IFERROR(IF(ecoTab[[#This Row],[*NUMERO DE CAMPO]]="","",HYPERLINK("#'Planilha de Campo'!A"&amp;MATCH(ecoTab[[#This Row],[*NUMERO DE CAMPO]],campoTab[Numero de campo],0)+1,"Afloramento")),"")</f>
        <v/>
      </c>
      <c r="AZ36" s="106" t="str">
        <f>IFERROR(IF(ecoTab[[#This Row],[*NUMERO DE CAMPO]]="","",HYPERLINK("#'Litologia'!A"&amp;MATCH(ecoTab[[#This Row],[*NUMERO DE CAMPO]],LitoTab[*NUMERO DE CAMPO],0)+1,"Litologia")),"")</f>
        <v/>
      </c>
      <c r="BA36" s="106" t="str">
        <f>IFERROR(IF(ecoTab[[#This Row],[*NUMERO DE CAMPO]]="","",HYPERLINK("#'Estrutural'!A"&amp;MATCH(ecoTab[[#This Row],[*NUMERO DE CAMPO]],estrutTab[*NUMERO DE CAMPO],0)+1,"Estrutural")),"")</f>
        <v/>
      </c>
      <c r="BB36" s="106" t="str">
        <f>IFERROR(IF(ecoTab[[#This Row],[*NUMERO DE CAMPO]]="","",HYPERLINK("#'Amostras'!A"&amp;MATCH(ecoTab[[#This Row],[*NUMERO DE CAMPO]],amostrasTab[*NUMERO DE CAMPO],0)+1,"Amostras")),"")</f>
        <v/>
      </c>
      <c r="BC36" s="102">
        <f>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IFERROR(VLOOKUP(ecoTab[[#This Row],[*NUMERO DE CAMPO]],campoTab[],MATCH("*Latitude",campoTab[#Headers],0),0),"")</f>
        <v/>
      </c>
      <c r="C37" s="32" t="str">
        <f>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ref="AB37">IFERROR(IF(ecoTab[[#This Row],[Rocha Encaixante]]="","",INDEX(Litologia!AH:AH,MATCH(1,(ecoTab[[#This Row],[*NUMERO DE CAMPO]]=Litologia!A:A)*(ecoTab[[#This Row],[Rocha Encaixante]]=Litologia!E:E),0))),"")</f>
        <v/>
      </c>
      <c r="AC37" s="103" t="str">
        <f t="array" ref="AC37">IFERROR(IF(ecoTab[[#This Row],[Rocha Encaixante]]="","",INDEX(Litologia!D:D,MATCH(1,(ecoTab[[#This Row],[*NUMERO DE CAMPO]]=Litologia!A:A)*(ecoTab[[#This Row],[Rocha Encaixante]]=Litologia!E:E),0))),"")</f>
        <v/>
      </c>
      <c r="AD37" s="102"/>
      <c r="AE37" s="103" t="str">
        <f t="array" ref="AE37">IFERROR(IF(ecoTab[[#This Row],[Rocha Hospedeira]]="","",INDEX(Litologia!AH:AH,MATCH(1,(ecoTab[[#This Row],[*NUMERO DE CAMPO]]=Litologia!A:A)*(ecoTab[[#This Row],[Rocha Hospedeira]]=Litologia!E:E),0))),"")</f>
        <v/>
      </c>
      <c r="AF37" s="103" t="str">
        <f t="array" ref="AF37">IFERROR(IF(ecoTab[[#This Row],[Rocha Hospedeira]]="","",INDEX(Litologia!D:D,MATCH(1,(ecoTab[[#This Row],[*NUMERO DE CAMPO]]=Litologia!A:A)*(ecoTab[[#This Row],[Rocha Hospedeira]]=Litologia!E:E),0))),"")</f>
        <v/>
      </c>
      <c r="AG37" s="103" t="str">
        <f t="array" ref="AG37">IF(ecoTab[[#This Row],[Rocha Hospedeira]]="","",INDEX(LitoTab[],MATCH(1,(ecoTab[[#This Row],[*NUMERO DE CAMPO]]=LitoTab[*NUMERO DE CAMPO])*(ecoTab[[#This Row],[Rocha Hospedeira]]=LitoTab[*Litologia]),0),MATCH("Unidade Estratigrafica",LitoTab[#Headers],0)))</f>
        <v/>
      </c>
      <c r="AH37" s="105" t="str">
        <f t="array" ref="AH37">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IFERROR(IF(ecoTab[[#This Row],[*NUMERO DE CAMPO]]="","",HYPERLINK("#'Planilha de Campo'!A"&amp;MATCH(ecoTab[[#This Row],[*NUMERO DE CAMPO]],campoTab[Numero de campo],0)+1,"Afloramento")),"")</f>
        <v/>
      </c>
      <c r="AZ37" s="106" t="str">
        <f>IFERROR(IF(ecoTab[[#This Row],[*NUMERO DE CAMPO]]="","",HYPERLINK("#'Litologia'!A"&amp;MATCH(ecoTab[[#This Row],[*NUMERO DE CAMPO]],LitoTab[*NUMERO DE CAMPO],0)+1,"Litologia")),"")</f>
        <v/>
      </c>
      <c r="BA37" s="106" t="str">
        <f>IFERROR(IF(ecoTab[[#This Row],[*NUMERO DE CAMPO]]="","",HYPERLINK("#'Estrutural'!A"&amp;MATCH(ecoTab[[#This Row],[*NUMERO DE CAMPO]],estrutTab[*NUMERO DE CAMPO],0)+1,"Estrutural")),"")</f>
        <v/>
      </c>
      <c r="BB37" s="106" t="str">
        <f>IFERROR(IF(ecoTab[[#This Row],[*NUMERO DE CAMPO]]="","",HYPERLINK("#'Amostras'!A"&amp;MATCH(ecoTab[[#This Row],[*NUMERO DE CAMPO]],amostrasTab[*NUMERO DE CAMPO],0)+1,"Amostras")),"")</f>
        <v/>
      </c>
      <c r="BC37" s="102">
        <f>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IFERROR(VLOOKUP(ecoTab[[#This Row],[*NUMERO DE CAMPO]],campoTab[],MATCH("*Latitude",campoTab[#Headers],0),0),"")</f>
        <v/>
      </c>
      <c r="C38" s="32" t="str">
        <f>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ref="AB38">IFERROR(IF(ecoTab[[#This Row],[Rocha Encaixante]]="","",INDEX(Litologia!AH:AH,MATCH(1,(ecoTab[[#This Row],[*NUMERO DE CAMPO]]=Litologia!A:A)*(ecoTab[[#This Row],[Rocha Encaixante]]=Litologia!E:E),0))),"")</f>
        <v/>
      </c>
      <c r="AC38" s="103" t="str">
        <f t="array" ref="AC38">IFERROR(IF(ecoTab[[#This Row],[Rocha Encaixante]]="","",INDEX(Litologia!D:D,MATCH(1,(ecoTab[[#This Row],[*NUMERO DE CAMPO]]=Litologia!A:A)*(ecoTab[[#This Row],[Rocha Encaixante]]=Litologia!E:E),0))),"")</f>
        <v/>
      </c>
      <c r="AD38" s="102"/>
      <c r="AE38" s="103" t="str">
        <f t="array" ref="AE38">IFERROR(IF(ecoTab[[#This Row],[Rocha Hospedeira]]="","",INDEX(Litologia!AH:AH,MATCH(1,(ecoTab[[#This Row],[*NUMERO DE CAMPO]]=Litologia!A:A)*(ecoTab[[#This Row],[Rocha Hospedeira]]=Litologia!E:E),0))),"")</f>
        <v/>
      </c>
      <c r="AF38" s="103" t="str">
        <f t="array" ref="AF38">IFERROR(IF(ecoTab[[#This Row],[Rocha Hospedeira]]="","",INDEX(Litologia!D:D,MATCH(1,(ecoTab[[#This Row],[*NUMERO DE CAMPO]]=Litologia!A:A)*(ecoTab[[#This Row],[Rocha Hospedeira]]=Litologia!E:E),0))),"")</f>
        <v/>
      </c>
      <c r="AG38" s="103" t="str">
        <f t="array" ref="AG38">IF(ecoTab[[#This Row],[Rocha Hospedeira]]="","",INDEX(LitoTab[],MATCH(1,(ecoTab[[#This Row],[*NUMERO DE CAMPO]]=LitoTab[*NUMERO DE CAMPO])*(ecoTab[[#This Row],[Rocha Hospedeira]]=LitoTab[*Litologia]),0),MATCH("Unidade Estratigrafica",LitoTab[#Headers],0)))</f>
        <v/>
      </c>
      <c r="AH38" s="105" t="str">
        <f t="array" ref="AH38">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IFERROR(IF(ecoTab[[#This Row],[*NUMERO DE CAMPO]]="","",HYPERLINK("#'Planilha de Campo'!A"&amp;MATCH(ecoTab[[#This Row],[*NUMERO DE CAMPO]],campoTab[Numero de campo],0)+1,"Afloramento")),"")</f>
        <v/>
      </c>
      <c r="AZ38" s="106" t="str">
        <f>IFERROR(IF(ecoTab[[#This Row],[*NUMERO DE CAMPO]]="","",HYPERLINK("#'Litologia'!A"&amp;MATCH(ecoTab[[#This Row],[*NUMERO DE CAMPO]],LitoTab[*NUMERO DE CAMPO],0)+1,"Litologia")),"")</f>
        <v/>
      </c>
      <c r="BA38" s="106" t="str">
        <f>IFERROR(IF(ecoTab[[#This Row],[*NUMERO DE CAMPO]]="","",HYPERLINK("#'Estrutural'!A"&amp;MATCH(ecoTab[[#This Row],[*NUMERO DE CAMPO]],estrutTab[*NUMERO DE CAMPO],0)+1,"Estrutural")),"")</f>
        <v/>
      </c>
      <c r="BB38" s="106" t="str">
        <f>IFERROR(IF(ecoTab[[#This Row],[*NUMERO DE CAMPO]]="","",HYPERLINK("#'Amostras'!A"&amp;MATCH(ecoTab[[#This Row],[*NUMERO DE CAMPO]],amostrasTab[*NUMERO DE CAMPO],0)+1,"Amostras")),"")</f>
        <v/>
      </c>
      <c r="BC38" s="236">
        <f>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4"/>
      <c r="B39" s="32" t="str">
        <f>IFERROR(VLOOKUP(ecoTab[[#This Row],[*NUMERO DE CAMPO]],campoTab[],MATCH("*Latitude",campoTab[#Headers],0),0),"")</f>
        <v/>
      </c>
      <c r="C39" s="32" t="str">
        <f>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ref="AB39">IFERROR(IF(ecoTab[[#This Row],[Rocha Encaixante]]="","",INDEX(Litologia!AH:AH,MATCH(1,(ecoTab[[#This Row],[*NUMERO DE CAMPO]]=Litologia!A:A)*(ecoTab[[#This Row],[Rocha Encaixante]]=Litologia!E:E),0))),"")</f>
        <v/>
      </c>
      <c r="AC39" s="103" t="str">
        <f t="array" ref="AC39">IFERROR(IF(ecoTab[[#This Row],[Rocha Encaixante]]="","",INDEX(Litologia!D:D,MATCH(1,(ecoTab[[#This Row],[*NUMERO DE CAMPO]]=Litologia!A:A)*(ecoTab[[#This Row],[Rocha Encaixante]]=Litologia!E:E),0))),"")</f>
        <v/>
      </c>
      <c r="AD39" s="234"/>
      <c r="AE39" s="103" t="str">
        <f t="array" ref="AE39">IFERROR(IF(ecoTab[[#This Row],[Rocha Hospedeira]]="","",INDEX(Litologia!AH:AH,MATCH(1,(ecoTab[[#This Row],[*NUMERO DE CAMPO]]=Litologia!A:A)*(ecoTab[[#This Row],[Rocha Hospedeira]]=Litologia!E:E),0))),"")</f>
        <v/>
      </c>
      <c r="AF39" s="103" t="str">
        <f t="array" ref="AF39">IFERROR(IF(ecoTab[[#This Row],[Rocha Hospedeira]]="","",INDEX(Litologia!D:D,MATCH(1,(ecoTab[[#This Row],[*NUMERO DE CAMPO]]=Litologia!A:A)*(ecoTab[[#This Row],[Rocha Hospedeira]]=Litologia!E:E),0))),"")</f>
        <v/>
      </c>
      <c r="AG39" s="103" t="str">
        <f t="array" ref="AG39">IF(ecoTab[[#This Row],[Rocha Hospedeira]]="","",INDEX(LitoTab[],MATCH(1,(ecoTab[[#This Row],[*NUMERO DE CAMPO]]=LitoTab[*NUMERO DE CAMPO])*(ecoTab[[#This Row],[Rocha Hospedeira]]=LitoTab[*Litologia]),0),MATCH("Unidade Estratigrafica",LitoTab[#Headers],0)))</f>
        <v/>
      </c>
      <c r="AH39" s="105" t="str">
        <f t="array" ref="AH39">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IFERROR(IF(ecoTab[[#This Row],[*NUMERO DE CAMPO]]="","",HYPERLINK("#'Planilha de Campo'!A"&amp;MATCH(ecoTab[[#This Row],[*NUMERO DE CAMPO]],campoTab[Numero de campo],0)+1,"Afloramento")),"")</f>
        <v/>
      </c>
      <c r="AZ39" s="106" t="str">
        <f>IFERROR(IF(ecoTab[[#This Row],[*NUMERO DE CAMPO]]="","",HYPERLINK("#'Litologia'!A"&amp;MATCH(ecoTab[[#This Row],[*NUMERO DE CAMPO]],LitoTab[*NUMERO DE CAMPO],0)+1,"Litologia")),"")</f>
        <v/>
      </c>
      <c r="BA39" s="106" t="str">
        <f>IFERROR(IF(ecoTab[[#This Row],[*NUMERO DE CAMPO]]="","",HYPERLINK("#'Estrutural'!A"&amp;MATCH(ecoTab[[#This Row],[*NUMERO DE CAMPO]],estrutTab[*NUMERO DE CAMPO],0)+1,"Estrutural")),"")</f>
        <v/>
      </c>
      <c r="BB39" s="106" t="str">
        <f>IFERROR(IF(ecoTab[[#This Row],[*NUMERO DE CAMPO]]="","",HYPERLINK("#'Amostras'!A"&amp;MATCH(ecoTab[[#This Row],[*NUMERO DE CAMPO]],amostrasTab[*NUMERO DE CAMPO],0)+1,"Amostras")),"")</f>
        <v/>
      </c>
      <c r="BC39" s="236">
        <f>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49"/>
      <c r="B40" s="250" t="str">
        <f>IFERROR(VLOOKUP(ecoTab[[#This Row],[*NUMERO DE CAMPO]],campoTab[],MATCH("*Latitude",campoTab[#Headers],0),0),"")</f>
        <v/>
      </c>
      <c r="C40" s="250" t="str">
        <f>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ref="AB40">IFERROR(IF(ecoTab[[#This Row],[Rocha Encaixante]]="","",INDEX(Litologia!AH:AH,MATCH(1,(ecoTab[[#This Row],[*NUMERO DE CAMPO]]=Litologia!A:A)*(ecoTab[[#This Row],[Rocha Encaixante]]=Litologia!E:E),0))),"")</f>
        <v/>
      </c>
      <c r="AC40" s="250" t="str">
        <f t="array" ref="AC40">IFERROR(IF(ecoTab[[#This Row],[Rocha Encaixante]]="","",INDEX(Litologia!D:D,MATCH(1,(ecoTab[[#This Row],[*NUMERO DE CAMPO]]=Litologia!A:A)*(ecoTab[[#This Row],[Rocha Encaixante]]=Litologia!E:E),0))),"")</f>
        <v/>
      </c>
      <c r="AD40" s="249"/>
      <c r="AE40" s="250" t="str">
        <f t="array" ref="AE40">IFERROR(IF(ecoTab[[#This Row],[Rocha Hospedeira]]="","",INDEX(Litologia!AH:AH,MATCH(1,(ecoTab[[#This Row],[*NUMERO DE CAMPO]]=Litologia!A:A)*(ecoTab[[#This Row],[Rocha Hospedeira]]=Litologia!E:E),0))),"")</f>
        <v/>
      </c>
      <c r="AF40" s="251" t="str">
        <f t="array" ref="AF40">IFERROR(IF(ecoTab[[#This Row],[Rocha Hospedeira]]="","",INDEX(Litologia!D:D,MATCH(1,(ecoTab[[#This Row],[*NUMERO DE CAMPO]]=Litologia!A:A)*(ecoTab[[#This Row],[Rocha Hospedeira]]=Litologia!E:E),0))),"")</f>
        <v/>
      </c>
      <c r="AG40" s="250" t="str">
        <f t="array" ref="AG40">IF(ecoTab[[#This Row],[Rocha Hospedeira]]="","",INDEX(LitoTab[],MATCH(1,(ecoTab[[#This Row],[*NUMERO DE CAMPO]]=LitoTab[*NUMERO DE CAMPO])*(ecoTab[[#This Row],[Rocha Hospedeira]]=LitoTab[*Litologia]),0),MATCH("Unidade Estratigrafica",LitoTab[#Headers],0)))</f>
        <v/>
      </c>
      <c r="AH40" s="250" t="str">
        <f t="array" ref="AH40">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IFERROR(IF(ecoTab[[#This Row],[*NUMERO DE CAMPO]]="","",HYPERLINK("#'Planilha de Campo'!A"&amp;MATCH(ecoTab[[#This Row],[*NUMERO DE CAMPO]],campoTab[Numero de campo],0)+1,"Afloramento")),"")</f>
        <v/>
      </c>
      <c r="AZ40" s="252" t="str">
        <f>IFERROR(IF(ecoTab[[#This Row],[*NUMERO DE CAMPO]]="","",HYPERLINK("#'Litologia'!A"&amp;MATCH(ecoTab[[#This Row],[*NUMERO DE CAMPO]],LitoTab[*NUMERO DE CAMPO],0)+1,"Litologia")),"")</f>
        <v/>
      </c>
      <c r="BA40" s="252" t="str">
        <f>IFERROR(IF(ecoTab[[#This Row],[*NUMERO DE CAMPO]]="","",HYPERLINK("#'Estrutural'!A"&amp;MATCH(ecoTab[[#This Row],[*NUMERO DE CAMPO]],estrutTab[*NUMERO DE CAMPO],0)+1,"Estrutural")),"")</f>
        <v/>
      </c>
      <c r="BB40" s="252" t="str">
        <f>IFERROR(IF(ecoTab[[#This Row],[*NUMERO DE CAMPO]]="","",HYPERLINK("#'Amostras'!A"&amp;MATCH(ecoTab[[#This Row],[*NUMERO DE CAMPO]],amostrasTab[*NUMERO DE CAMPO],0)+1,"Amostras")),"")</f>
        <v/>
      </c>
      <c r="BC40" s="253">
        <f>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49"/>
      <c r="B41" s="250" t="str">
        <f>IFERROR(VLOOKUP(ecoTab[[#This Row],[*NUMERO DE CAMPO]],campoTab[],MATCH("*Latitude",campoTab[#Headers],0),0),"")</f>
        <v/>
      </c>
      <c r="C41" s="250" t="str">
        <f>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ref="AB41">IFERROR(IF(ecoTab[[#This Row],[Rocha Encaixante]]="","",INDEX(Litologia!AH:AH,MATCH(1,(ecoTab[[#This Row],[*NUMERO DE CAMPO]]=Litologia!A:A)*(ecoTab[[#This Row],[Rocha Encaixante]]=Litologia!E:E),0))),"")</f>
        <v/>
      </c>
      <c r="AC41" s="250" t="str">
        <f t="array" ref="AC41">IFERROR(IF(ecoTab[[#This Row],[Rocha Encaixante]]="","",INDEX(Litologia!D:D,MATCH(1,(ecoTab[[#This Row],[*NUMERO DE CAMPO]]=Litologia!A:A)*(ecoTab[[#This Row],[Rocha Encaixante]]=Litologia!E:E),0))),"")</f>
        <v/>
      </c>
      <c r="AD41" s="249"/>
      <c r="AE41" s="250" t="str">
        <f t="array" ref="AE41">IFERROR(IF(ecoTab[[#This Row],[Rocha Hospedeira]]="","",INDEX(Litologia!AH:AH,MATCH(1,(ecoTab[[#This Row],[*NUMERO DE CAMPO]]=Litologia!A:A)*(ecoTab[[#This Row],[Rocha Hospedeira]]=Litologia!E:E),0))),"")</f>
        <v/>
      </c>
      <c r="AF41" s="251" t="str">
        <f t="array" ref="AF41">IFERROR(IF(ecoTab[[#This Row],[Rocha Hospedeira]]="","",INDEX(Litologia!D:D,MATCH(1,(ecoTab[[#This Row],[*NUMERO DE CAMPO]]=Litologia!A:A)*(ecoTab[[#This Row],[Rocha Hospedeira]]=Litologia!E:E),0))),"")</f>
        <v/>
      </c>
      <c r="AG41" s="250" t="str">
        <f t="array" ref="AG41">IF(ecoTab[[#This Row],[Rocha Hospedeira]]="","",INDEX(LitoTab[],MATCH(1,(ecoTab[[#This Row],[*NUMERO DE CAMPO]]=LitoTab[*NUMERO DE CAMPO])*(ecoTab[[#This Row],[Rocha Hospedeira]]=LitoTab[*Litologia]),0),MATCH("Unidade Estratigrafica",LitoTab[#Headers],0)))</f>
        <v/>
      </c>
      <c r="AH41" s="250" t="str">
        <f t="array" ref="AH4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IFERROR(IF(ecoTab[[#This Row],[*NUMERO DE CAMPO]]="","",HYPERLINK("#'Planilha de Campo'!A"&amp;MATCH(ecoTab[[#This Row],[*NUMERO DE CAMPO]],campoTab[Numero de campo],0)+1,"Afloramento")),"")</f>
        <v/>
      </c>
      <c r="AZ41" s="252" t="str">
        <f>IFERROR(IF(ecoTab[[#This Row],[*NUMERO DE CAMPO]]="","",HYPERLINK("#'Litologia'!A"&amp;MATCH(ecoTab[[#This Row],[*NUMERO DE CAMPO]],LitoTab[*NUMERO DE CAMPO],0)+1,"Litologia")),"")</f>
        <v/>
      </c>
      <c r="BA41" s="252" t="str">
        <f>IFERROR(IF(ecoTab[[#This Row],[*NUMERO DE CAMPO]]="","",HYPERLINK("#'Estrutural'!A"&amp;MATCH(ecoTab[[#This Row],[*NUMERO DE CAMPO]],estrutTab[*NUMERO DE CAMPO],0)+1,"Estrutural")),"")</f>
        <v/>
      </c>
      <c r="BB41" s="252" t="str">
        <f>IFERROR(IF(ecoTab[[#This Row],[*NUMERO DE CAMPO]]="","",HYPERLINK("#'Amostras'!A"&amp;MATCH(ecoTab[[#This Row],[*NUMERO DE CAMPO]],amostrasTab[*NUMERO DE CAMPO],0)+1,"Amostras")),"")</f>
        <v/>
      </c>
      <c r="BC41" s="253">
        <f>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49"/>
      <c r="B42" s="250" t="str">
        <f>IFERROR(VLOOKUP(ecoTab[[#This Row],[*NUMERO DE CAMPO]],campoTab[],MATCH("*Latitude",campoTab[#Headers],0),0),"")</f>
        <v/>
      </c>
      <c r="C42" s="250" t="str">
        <f>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ref="AB42">IFERROR(IF(ecoTab[[#This Row],[Rocha Encaixante]]="","",INDEX(Litologia!AH:AH,MATCH(1,(ecoTab[[#This Row],[*NUMERO DE CAMPO]]=Litologia!A:A)*(ecoTab[[#This Row],[Rocha Encaixante]]=Litologia!E:E),0))),"")</f>
        <v/>
      </c>
      <c r="AC42" s="250" t="str">
        <f t="array" ref="AC42">IFERROR(IF(ecoTab[[#This Row],[Rocha Encaixante]]="","",INDEX(Litologia!D:D,MATCH(1,(ecoTab[[#This Row],[*NUMERO DE CAMPO]]=Litologia!A:A)*(ecoTab[[#This Row],[Rocha Encaixante]]=Litologia!E:E),0))),"")</f>
        <v/>
      </c>
      <c r="AD42" s="249"/>
      <c r="AE42" s="250" t="str">
        <f t="array" ref="AE42">IFERROR(IF(ecoTab[[#This Row],[Rocha Hospedeira]]="","",INDEX(Litologia!AH:AH,MATCH(1,(ecoTab[[#This Row],[*NUMERO DE CAMPO]]=Litologia!A:A)*(ecoTab[[#This Row],[Rocha Hospedeira]]=Litologia!E:E),0))),"")</f>
        <v/>
      </c>
      <c r="AF42" s="251" t="str">
        <f t="array" ref="AF42">IFERROR(IF(ecoTab[[#This Row],[Rocha Hospedeira]]="","",INDEX(Litologia!D:D,MATCH(1,(ecoTab[[#This Row],[*NUMERO DE CAMPO]]=Litologia!A:A)*(ecoTab[[#This Row],[Rocha Hospedeira]]=Litologia!E:E),0))),"")</f>
        <v/>
      </c>
      <c r="AG42" s="250" t="str">
        <f t="array" ref="AG42">IF(ecoTab[[#This Row],[Rocha Hospedeira]]="","",INDEX(LitoTab[],MATCH(1,(ecoTab[[#This Row],[*NUMERO DE CAMPO]]=LitoTab[*NUMERO DE CAMPO])*(ecoTab[[#This Row],[Rocha Hospedeira]]=LitoTab[*Litologia]),0),MATCH("Unidade Estratigrafica",LitoTab[#Headers],0)))</f>
        <v/>
      </c>
      <c r="AH42" s="250" t="str">
        <f t="array" ref="AH42">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IFERROR(IF(ecoTab[[#This Row],[*NUMERO DE CAMPO]]="","",HYPERLINK("#'Planilha de Campo'!A"&amp;MATCH(ecoTab[[#This Row],[*NUMERO DE CAMPO]],campoTab[Numero de campo],0)+1,"Afloramento")),"")</f>
        <v/>
      </c>
      <c r="AZ42" s="252" t="str">
        <f>IFERROR(IF(ecoTab[[#This Row],[*NUMERO DE CAMPO]]="","",HYPERLINK("#'Litologia'!A"&amp;MATCH(ecoTab[[#This Row],[*NUMERO DE CAMPO]],LitoTab[*NUMERO DE CAMPO],0)+1,"Litologia")),"")</f>
        <v/>
      </c>
      <c r="BA42" s="252" t="str">
        <f>IFERROR(IF(ecoTab[[#This Row],[*NUMERO DE CAMPO]]="","",HYPERLINK("#'Estrutural'!A"&amp;MATCH(ecoTab[[#This Row],[*NUMERO DE CAMPO]],estrutTab[*NUMERO DE CAMPO],0)+1,"Estrutural")),"")</f>
        <v/>
      </c>
      <c r="BB42" s="252" t="str">
        <f>IFERROR(IF(ecoTab[[#This Row],[*NUMERO DE CAMPO]]="","",HYPERLINK("#'Amostras'!A"&amp;MATCH(ecoTab[[#This Row],[*NUMERO DE CAMPO]],amostrasTab[*NUMERO DE CAMPO],0)+1,"Amostras")),"")</f>
        <v/>
      </c>
      <c r="BC42" s="253">
        <f>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49"/>
      <c r="B43" s="250" t="str">
        <f>IFERROR(VLOOKUP(ecoTab[[#This Row],[*NUMERO DE CAMPO]],campoTab[],MATCH("*Latitude",campoTab[#Headers],0),0),"")</f>
        <v/>
      </c>
      <c r="C43" s="250" t="str">
        <f>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ref="AB43">IFERROR(IF(ecoTab[[#This Row],[Rocha Encaixante]]="","",INDEX(Litologia!AH:AH,MATCH(1,(ecoTab[[#This Row],[*NUMERO DE CAMPO]]=Litologia!A:A)*(ecoTab[[#This Row],[Rocha Encaixante]]=Litologia!E:E),0))),"")</f>
        <v/>
      </c>
      <c r="AC43" s="250" t="str">
        <f t="array" ref="AC43">IFERROR(IF(ecoTab[[#This Row],[Rocha Encaixante]]="","",INDEX(Litologia!D:D,MATCH(1,(ecoTab[[#This Row],[*NUMERO DE CAMPO]]=Litologia!A:A)*(ecoTab[[#This Row],[Rocha Encaixante]]=Litologia!E:E),0))),"")</f>
        <v/>
      </c>
      <c r="AD43" s="249"/>
      <c r="AE43" s="250" t="str">
        <f t="array" ref="AE43">IFERROR(IF(ecoTab[[#This Row],[Rocha Hospedeira]]="","",INDEX(Litologia!AH:AH,MATCH(1,(ecoTab[[#This Row],[*NUMERO DE CAMPO]]=Litologia!A:A)*(ecoTab[[#This Row],[Rocha Hospedeira]]=Litologia!E:E),0))),"")</f>
        <v/>
      </c>
      <c r="AF43" s="251" t="str">
        <f t="array" ref="AF43">IFERROR(IF(ecoTab[[#This Row],[Rocha Hospedeira]]="","",INDEX(Litologia!D:D,MATCH(1,(ecoTab[[#This Row],[*NUMERO DE CAMPO]]=Litologia!A:A)*(ecoTab[[#This Row],[Rocha Hospedeira]]=Litologia!E:E),0))),"")</f>
        <v/>
      </c>
      <c r="AG43" s="250" t="str">
        <f t="array" ref="AG43">IF(ecoTab[[#This Row],[Rocha Hospedeira]]="","",INDEX(LitoTab[],MATCH(1,(ecoTab[[#This Row],[*NUMERO DE CAMPO]]=LitoTab[*NUMERO DE CAMPO])*(ecoTab[[#This Row],[Rocha Hospedeira]]=LitoTab[*Litologia]),0),MATCH("Unidade Estratigrafica",LitoTab[#Headers],0)))</f>
        <v/>
      </c>
      <c r="AH43" s="250" t="str">
        <f t="array" ref="AH43">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IFERROR(IF(ecoTab[[#This Row],[*NUMERO DE CAMPO]]="","",HYPERLINK("#'Planilha de Campo'!A"&amp;MATCH(ecoTab[[#This Row],[*NUMERO DE CAMPO]],campoTab[Numero de campo],0)+1,"Afloramento")),"")</f>
        <v/>
      </c>
      <c r="AZ43" s="252" t="str">
        <f>IFERROR(IF(ecoTab[[#This Row],[*NUMERO DE CAMPO]]="","",HYPERLINK("#'Litologia'!A"&amp;MATCH(ecoTab[[#This Row],[*NUMERO DE CAMPO]],LitoTab[*NUMERO DE CAMPO],0)+1,"Litologia")),"")</f>
        <v/>
      </c>
      <c r="BA43" s="252" t="str">
        <f>IFERROR(IF(ecoTab[[#This Row],[*NUMERO DE CAMPO]]="","",HYPERLINK("#'Estrutural'!A"&amp;MATCH(ecoTab[[#This Row],[*NUMERO DE CAMPO]],estrutTab[*NUMERO DE CAMPO],0)+1,"Estrutural")),"")</f>
        <v/>
      </c>
      <c r="BB43" s="252" t="str">
        <f>IFERROR(IF(ecoTab[[#This Row],[*NUMERO DE CAMPO]]="","",HYPERLINK("#'Amostras'!A"&amp;MATCH(ecoTab[[#This Row],[*NUMERO DE CAMPO]],amostrasTab[*NUMERO DE CAMPO],0)+1,"Amostras")),"")</f>
        <v/>
      </c>
      <c r="BC43" s="253">
        <f>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49"/>
      <c r="B44" s="250" t="str">
        <f>IFERROR(VLOOKUP(ecoTab[[#This Row],[*NUMERO DE CAMPO]],campoTab[],MATCH("*Latitude",campoTab[#Headers],0),0),"")</f>
        <v/>
      </c>
      <c r="C44" s="250" t="str">
        <f>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ref="AB44">IFERROR(IF(ecoTab[[#This Row],[Rocha Encaixante]]="","",INDEX(Litologia!AH:AH,MATCH(1,(ecoTab[[#This Row],[*NUMERO DE CAMPO]]=Litologia!A:A)*(ecoTab[[#This Row],[Rocha Encaixante]]=Litologia!E:E),0))),"")</f>
        <v/>
      </c>
      <c r="AC44" s="250" t="str">
        <f t="array" ref="AC44">IFERROR(IF(ecoTab[[#This Row],[Rocha Encaixante]]="","",INDEX(Litologia!D:D,MATCH(1,(ecoTab[[#This Row],[*NUMERO DE CAMPO]]=Litologia!A:A)*(ecoTab[[#This Row],[Rocha Encaixante]]=Litologia!E:E),0))),"")</f>
        <v/>
      </c>
      <c r="AD44" s="249"/>
      <c r="AE44" s="250" t="str">
        <f t="array" ref="AE44">IFERROR(IF(ecoTab[[#This Row],[Rocha Hospedeira]]="","",INDEX(Litologia!AH:AH,MATCH(1,(ecoTab[[#This Row],[*NUMERO DE CAMPO]]=Litologia!A:A)*(ecoTab[[#This Row],[Rocha Hospedeira]]=Litologia!E:E),0))),"")</f>
        <v/>
      </c>
      <c r="AF44" s="251" t="str">
        <f t="array" ref="AF44">IFERROR(IF(ecoTab[[#This Row],[Rocha Hospedeira]]="","",INDEX(Litologia!D:D,MATCH(1,(ecoTab[[#This Row],[*NUMERO DE CAMPO]]=Litologia!A:A)*(ecoTab[[#This Row],[Rocha Hospedeira]]=Litologia!E:E),0))),"")</f>
        <v/>
      </c>
      <c r="AG44" s="250" t="str">
        <f t="array" ref="AG44">IF(ecoTab[[#This Row],[Rocha Hospedeira]]="","",INDEX(LitoTab[],MATCH(1,(ecoTab[[#This Row],[*NUMERO DE CAMPO]]=LitoTab[*NUMERO DE CAMPO])*(ecoTab[[#This Row],[Rocha Hospedeira]]=LitoTab[*Litologia]),0),MATCH("Unidade Estratigrafica",LitoTab[#Headers],0)))</f>
        <v/>
      </c>
      <c r="AH44" s="250" t="str">
        <f t="array" ref="AH44">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IFERROR(IF(ecoTab[[#This Row],[*NUMERO DE CAMPO]]="","",HYPERLINK("#'Planilha de Campo'!A"&amp;MATCH(ecoTab[[#This Row],[*NUMERO DE CAMPO]],campoTab[Numero de campo],0)+1,"Afloramento")),"")</f>
        <v/>
      </c>
      <c r="AZ44" s="252" t="str">
        <f>IFERROR(IF(ecoTab[[#This Row],[*NUMERO DE CAMPO]]="","",HYPERLINK("#'Litologia'!A"&amp;MATCH(ecoTab[[#This Row],[*NUMERO DE CAMPO]],LitoTab[*NUMERO DE CAMPO],0)+1,"Litologia")),"")</f>
        <v/>
      </c>
      <c r="BA44" s="252" t="str">
        <f>IFERROR(IF(ecoTab[[#This Row],[*NUMERO DE CAMPO]]="","",HYPERLINK("#'Estrutural'!A"&amp;MATCH(ecoTab[[#This Row],[*NUMERO DE CAMPO]],estrutTab[*NUMERO DE CAMPO],0)+1,"Estrutural")),"")</f>
        <v/>
      </c>
      <c r="BB44" s="252" t="str">
        <f>IFERROR(IF(ecoTab[[#This Row],[*NUMERO DE CAMPO]]="","",HYPERLINK("#'Amostras'!A"&amp;MATCH(ecoTab[[#This Row],[*NUMERO DE CAMPO]],amostrasTab[*NUMERO DE CAMPO],0)+1,"Amostras")),"")</f>
        <v/>
      </c>
      <c r="BC44" s="253">
        <f>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49"/>
      <c r="B45" s="250" t="str">
        <f>IFERROR(VLOOKUP(ecoTab[[#This Row],[*NUMERO DE CAMPO]],campoTab[],MATCH("*Latitude",campoTab[#Headers],0),0),"")</f>
        <v/>
      </c>
      <c r="C45" s="250" t="str">
        <f>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ref="AB45">IFERROR(IF(ecoTab[[#This Row],[Rocha Encaixante]]="","",INDEX(Litologia!AH:AH,MATCH(1,(ecoTab[[#This Row],[*NUMERO DE CAMPO]]=Litologia!A:A)*(ecoTab[[#This Row],[Rocha Encaixante]]=Litologia!E:E),0))),"")</f>
        <v/>
      </c>
      <c r="AC45" s="250" t="str">
        <f t="array" ref="AC45">IFERROR(IF(ecoTab[[#This Row],[Rocha Encaixante]]="","",INDEX(Litologia!D:D,MATCH(1,(ecoTab[[#This Row],[*NUMERO DE CAMPO]]=Litologia!A:A)*(ecoTab[[#This Row],[Rocha Encaixante]]=Litologia!E:E),0))),"")</f>
        <v/>
      </c>
      <c r="AD45" s="249"/>
      <c r="AE45" s="250" t="str">
        <f t="array" ref="AE45">IFERROR(IF(ecoTab[[#This Row],[Rocha Hospedeira]]="","",INDEX(Litologia!AH:AH,MATCH(1,(ecoTab[[#This Row],[*NUMERO DE CAMPO]]=Litologia!A:A)*(ecoTab[[#This Row],[Rocha Hospedeira]]=Litologia!E:E),0))),"")</f>
        <v/>
      </c>
      <c r="AF45" s="251" t="str">
        <f t="array" ref="AF45">IFERROR(IF(ecoTab[[#This Row],[Rocha Hospedeira]]="","",INDEX(Litologia!D:D,MATCH(1,(ecoTab[[#This Row],[*NUMERO DE CAMPO]]=Litologia!A:A)*(ecoTab[[#This Row],[Rocha Hospedeira]]=Litologia!E:E),0))),"")</f>
        <v/>
      </c>
      <c r="AG45" s="250" t="str">
        <f t="array" ref="AG45">IF(ecoTab[[#This Row],[Rocha Hospedeira]]="","",INDEX(LitoTab[],MATCH(1,(ecoTab[[#This Row],[*NUMERO DE CAMPO]]=LitoTab[*NUMERO DE CAMPO])*(ecoTab[[#This Row],[Rocha Hospedeira]]=LitoTab[*Litologia]),0),MATCH("Unidade Estratigrafica",LitoTab[#Headers],0)))</f>
        <v/>
      </c>
      <c r="AH45" s="250" t="str">
        <f t="array" ref="AH45">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IFERROR(IF(ecoTab[[#This Row],[*NUMERO DE CAMPO]]="","",HYPERLINK("#'Planilha de Campo'!A"&amp;MATCH(ecoTab[[#This Row],[*NUMERO DE CAMPO]],campoTab[Numero de campo],0)+1,"Afloramento")),"")</f>
        <v/>
      </c>
      <c r="AZ45" s="252" t="str">
        <f>IFERROR(IF(ecoTab[[#This Row],[*NUMERO DE CAMPO]]="","",HYPERLINK("#'Litologia'!A"&amp;MATCH(ecoTab[[#This Row],[*NUMERO DE CAMPO]],LitoTab[*NUMERO DE CAMPO],0)+1,"Litologia")),"")</f>
        <v/>
      </c>
      <c r="BA45" s="252" t="str">
        <f>IFERROR(IF(ecoTab[[#This Row],[*NUMERO DE CAMPO]]="","",HYPERLINK("#'Estrutural'!A"&amp;MATCH(ecoTab[[#This Row],[*NUMERO DE CAMPO]],estrutTab[*NUMERO DE CAMPO],0)+1,"Estrutural")),"")</f>
        <v/>
      </c>
      <c r="BB45" s="252" t="str">
        <f>IFERROR(IF(ecoTab[[#This Row],[*NUMERO DE CAMPO]]="","",HYPERLINK("#'Amostras'!A"&amp;MATCH(ecoTab[[#This Row],[*NUMERO DE CAMPO]],amostrasTab[*NUMERO DE CAMPO],0)+1,"Amostras")),"")</f>
        <v/>
      </c>
      <c r="BC45" s="253">
        <f>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49"/>
      <c r="B46" s="250" t="str">
        <f>IFERROR(VLOOKUP(ecoTab[[#This Row],[*NUMERO DE CAMPO]],campoTab[],MATCH("*Latitude",campoTab[#Headers],0),0),"")</f>
        <v/>
      </c>
      <c r="C46" s="250" t="str">
        <f>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ref="AB46">IFERROR(IF(ecoTab[[#This Row],[Rocha Encaixante]]="","",INDEX(Litologia!AH:AH,MATCH(1,(ecoTab[[#This Row],[*NUMERO DE CAMPO]]=Litologia!A:A)*(ecoTab[[#This Row],[Rocha Encaixante]]=Litologia!E:E),0))),"")</f>
        <v/>
      </c>
      <c r="AC46" s="250" t="str">
        <f t="array" ref="AC46">IFERROR(IF(ecoTab[[#This Row],[Rocha Encaixante]]="","",INDEX(Litologia!D:D,MATCH(1,(ecoTab[[#This Row],[*NUMERO DE CAMPO]]=Litologia!A:A)*(ecoTab[[#This Row],[Rocha Encaixante]]=Litologia!E:E),0))),"")</f>
        <v/>
      </c>
      <c r="AD46" s="249"/>
      <c r="AE46" s="250" t="str">
        <f t="array" ref="AE46">IFERROR(IF(ecoTab[[#This Row],[Rocha Hospedeira]]="","",INDEX(Litologia!AH:AH,MATCH(1,(ecoTab[[#This Row],[*NUMERO DE CAMPO]]=Litologia!A:A)*(ecoTab[[#This Row],[Rocha Hospedeira]]=Litologia!E:E),0))),"")</f>
        <v/>
      </c>
      <c r="AF46" s="251" t="str">
        <f t="array" ref="AF46">IFERROR(IF(ecoTab[[#This Row],[Rocha Hospedeira]]="","",INDEX(Litologia!D:D,MATCH(1,(ecoTab[[#This Row],[*NUMERO DE CAMPO]]=Litologia!A:A)*(ecoTab[[#This Row],[Rocha Hospedeira]]=Litologia!E:E),0))),"")</f>
        <v/>
      </c>
      <c r="AG46" s="250" t="str">
        <f t="array" ref="AG46">IF(ecoTab[[#This Row],[Rocha Hospedeira]]="","",INDEX(LitoTab[],MATCH(1,(ecoTab[[#This Row],[*NUMERO DE CAMPO]]=LitoTab[*NUMERO DE CAMPO])*(ecoTab[[#This Row],[Rocha Hospedeira]]=LitoTab[*Litologia]),0),MATCH("Unidade Estratigrafica",LitoTab[#Headers],0)))</f>
        <v/>
      </c>
      <c r="AH46" s="250" t="str">
        <f t="array" ref="AH46">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IFERROR(IF(ecoTab[[#This Row],[*NUMERO DE CAMPO]]="","",HYPERLINK("#'Planilha de Campo'!A"&amp;MATCH(ecoTab[[#This Row],[*NUMERO DE CAMPO]],campoTab[Numero de campo],0)+1,"Afloramento")),"")</f>
        <v/>
      </c>
      <c r="AZ46" s="252" t="str">
        <f>IFERROR(IF(ecoTab[[#This Row],[*NUMERO DE CAMPO]]="","",HYPERLINK("#'Litologia'!A"&amp;MATCH(ecoTab[[#This Row],[*NUMERO DE CAMPO]],LitoTab[*NUMERO DE CAMPO],0)+1,"Litologia")),"")</f>
        <v/>
      </c>
      <c r="BA46" s="252" t="str">
        <f>IFERROR(IF(ecoTab[[#This Row],[*NUMERO DE CAMPO]]="","",HYPERLINK("#'Estrutural'!A"&amp;MATCH(ecoTab[[#This Row],[*NUMERO DE CAMPO]],estrutTab[*NUMERO DE CAMPO],0)+1,"Estrutural")),"")</f>
        <v/>
      </c>
      <c r="BB46" s="252" t="str">
        <f>IFERROR(IF(ecoTab[[#This Row],[*NUMERO DE CAMPO]]="","",HYPERLINK("#'Amostras'!A"&amp;MATCH(ecoTab[[#This Row],[*NUMERO DE CAMPO]],amostrasTab[*NUMERO DE CAMPO],0)+1,"Amostras")),"")</f>
        <v/>
      </c>
      <c r="BC46" s="253">
        <f>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49"/>
      <c r="B47" s="250" t="str">
        <f>IFERROR(VLOOKUP(ecoTab[[#This Row],[*NUMERO DE CAMPO]],campoTab[],MATCH("*Latitude",campoTab[#Headers],0),0),"")</f>
        <v/>
      </c>
      <c r="C47" s="250" t="str">
        <f>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ref="AB47">IFERROR(IF(ecoTab[[#This Row],[Rocha Encaixante]]="","",INDEX(Litologia!AH:AH,MATCH(1,(ecoTab[[#This Row],[*NUMERO DE CAMPO]]=Litologia!A:A)*(ecoTab[[#This Row],[Rocha Encaixante]]=Litologia!E:E),0))),"")</f>
        <v/>
      </c>
      <c r="AC47" s="250" t="str">
        <f t="array" ref="AC47">IFERROR(IF(ecoTab[[#This Row],[Rocha Encaixante]]="","",INDEX(Litologia!D:D,MATCH(1,(ecoTab[[#This Row],[*NUMERO DE CAMPO]]=Litologia!A:A)*(ecoTab[[#This Row],[Rocha Encaixante]]=Litologia!E:E),0))),"")</f>
        <v/>
      </c>
      <c r="AD47" s="249"/>
      <c r="AE47" s="250" t="str">
        <f t="array" ref="AE47">IFERROR(IF(ecoTab[[#This Row],[Rocha Hospedeira]]="","",INDEX(Litologia!AH:AH,MATCH(1,(ecoTab[[#This Row],[*NUMERO DE CAMPO]]=Litologia!A:A)*(ecoTab[[#This Row],[Rocha Hospedeira]]=Litologia!E:E),0))),"")</f>
        <v/>
      </c>
      <c r="AF47" s="251" t="str">
        <f t="array" ref="AF47">IFERROR(IF(ecoTab[[#This Row],[Rocha Hospedeira]]="","",INDEX(Litologia!D:D,MATCH(1,(ecoTab[[#This Row],[*NUMERO DE CAMPO]]=Litologia!A:A)*(ecoTab[[#This Row],[Rocha Hospedeira]]=Litologia!E:E),0))),"")</f>
        <v/>
      </c>
      <c r="AG47" s="250" t="str">
        <f t="array" ref="AG47">IF(ecoTab[[#This Row],[Rocha Hospedeira]]="","",INDEX(LitoTab[],MATCH(1,(ecoTab[[#This Row],[*NUMERO DE CAMPO]]=LitoTab[*NUMERO DE CAMPO])*(ecoTab[[#This Row],[Rocha Hospedeira]]=LitoTab[*Litologia]),0),MATCH("Unidade Estratigrafica",LitoTab[#Headers],0)))</f>
        <v/>
      </c>
      <c r="AH47" s="250" t="str">
        <f t="array" ref="AH47">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IFERROR(IF(ecoTab[[#This Row],[*NUMERO DE CAMPO]]="","",HYPERLINK("#'Planilha de Campo'!A"&amp;MATCH(ecoTab[[#This Row],[*NUMERO DE CAMPO]],campoTab[Numero de campo],0)+1,"Afloramento")),"")</f>
        <v/>
      </c>
      <c r="AZ47" s="252" t="str">
        <f>IFERROR(IF(ecoTab[[#This Row],[*NUMERO DE CAMPO]]="","",HYPERLINK("#'Litologia'!A"&amp;MATCH(ecoTab[[#This Row],[*NUMERO DE CAMPO]],LitoTab[*NUMERO DE CAMPO],0)+1,"Litologia")),"")</f>
        <v/>
      </c>
      <c r="BA47" s="252" t="str">
        <f>IFERROR(IF(ecoTab[[#This Row],[*NUMERO DE CAMPO]]="","",HYPERLINK("#'Estrutural'!A"&amp;MATCH(ecoTab[[#This Row],[*NUMERO DE CAMPO]],estrutTab[*NUMERO DE CAMPO],0)+1,"Estrutural")),"")</f>
        <v/>
      </c>
      <c r="BB47" s="252" t="str">
        <f>IFERROR(IF(ecoTab[[#This Row],[*NUMERO DE CAMPO]]="","",HYPERLINK("#'Amostras'!A"&amp;MATCH(ecoTab[[#This Row],[*NUMERO DE CAMPO]],amostrasTab[*NUMERO DE CAMPO],0)+1,"Amostras")),"")</f>
        <v/>
      </c>
      <c r="BC47" s="253">
        <f>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49"/>
      <c r="B48" s="250" t="str">
        <f>IFERROR(VLOOKUP(ecoTab[[#This Row],[*NUMERO DE CAMPO]],campoTab[],MATCH("*Latitude",campoTab[#Headers],0),0),"")</f>
        <v/>
      </c>
      <c r="C48" s="250" t="str">
        <f>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ref="AB48">IFERROR(IF(ecoTab[[#This Row],[Rocha Encaixante]]="","",INDEX(Litologia!AH:AH,MATCH(1,(ecoTab[[#This Row],[*NUMERO DE CAMPO]]=Litologia!A:A)*(ecoTab[[#This Row],[Rocha Encaixante]]=Litologia!E:E),0))),"")</f>
        <v/>
      </c>
      <c r="AC48" s="250" t="str">
        <f t="array" ref="AC48">IFERROR(IF(ecoTab[[#This Row],[Rocha Encaixante]]="","",INDEX(Litologia!D:D,MATCH(1,(ecoTab[[#This Row],[*NUMERO DE CAMPO]]=Litologia!A:A)*(ecoTab[[#This Row],[Rocha Encaixante]]=Litologia!E:E),0))),"")</f>
        <v/>
      </c>
      <c r="AD48" s="249"/>
      <c r="AE48" s="250" t="str">
        <f t="array" ref="AE48">IFERROR(IF(ecoTab[[#This Row],[Rocha Hospedeira]]="","",INDEX(Litologia!AH:AH,MATCH(1,(ecoTab[[#This Row],[*NUMERO DE CAMPO]]=Litologia!A:A)*(ecoTab[[#This Row],[Rocha Hospedeira]]=Litologia!E:E),0))),"")</f>
        <v/>
      </c>
      <c r="AF48" s="251" t="str">
        <f t="array" ref="AF48">IFERROR(IF(ecoTab[[#This Row],[Rocha Hospedeira]]="","",INDEX(Litologia!D:D,MATCH(1,(ecoTab[[#This Row],[*NUMERO DE CAMPO]]=Litologia!A:A)*(ecoTab[[#This Row],[Rocha Hospedeira]]=Litologia!E:E),0))),"")</f>
        <v/>
      </c>
      <c r="AG48" s="250" t="str">
        <f t="array" ref="AG48">IF(ecoTab[[#This Row],[Rocha Hospedeira]]="","",INDEX(LitoTab[],MATCH(1,(ecoTab[[#This Row],[*NUMERO DE CAMPO]]=LitoTab[*NUMERO DE CAMPO])*(ecoTab[[#This Row],[Rocha Hospedeira]]=LitoTab[*Litologia]),0),MATCH("Unidade Estratigrafica",LitoTab[#Headers],0)))</f>
        <v/>
      </c>
      <c r="AH48" s="250" t="str">
        <f t="array" ref="AH48">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IFERROR(IF(ecoTab[[#This Row],[*NUMERO DE CAMPO]]="","",HYPERLINK("#'Planilha de Campo'!A"&amp;MATCH(ecoTab[[#This Row],[*NUMERO DE CAMPO]],campoTab[Numero de campo],0)+1,"Afloramento")),"")</f>
        <v/>
      </c>
      <c r="AZ48" s="252" t="str">
        <f>IFERROR(IF(ecoTab[[#This Row],[*NUMERO DE CAMPO]]="","",HYPERLINK("#'Litologia'!A"&amp;MATCH(ecoTab[[#This Row],[*NUMERO DE CAMPO]],LitoTab[*NUMERO DE CAMPO],0)+1,"Litologia")),"")</f>
        <v/>
      </c>
      <c r="BA48" s="252" t="str">
        <f>IFERROR(IF(ecoTab[[#This Row],[*NUMERO DE CAMPO]]="","",HYPERLINK("#'Estrutural'!A"&amp;MATCH(ecoTab[[#This Row],[*NUMERO DE CAMPO]],estrutTab[*NUMERO DE CAMPO],0)+1,"Estrutural")),"")</f>
        <v/>
      </c>
      <c r="BB48" s="252" t="str">
        <f>IFERROR(IF(ecoTab[[#This Row],[*NUMERO DE CAMPO]]="","",HYPERLINK("#'Amostras'!A"&amp;MATCH(ecoTab[[#This Row],[*NUMERO DE CAMPO]],amostrasTab[*NUMERO DE CAMPO],0)+1,"Amostras")),"")</f>
        <v/>
      </c>
      <c r="BC48" s="253">
        <f>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49"/>
      <c r="B49" s="250" t="str">
        <f>IFERROR(VLOOKUP(ecoTab[[#This Row],[*NUMERO DE CAMPO]],campoTab[],MATCH("*Latitude",campoTab[#Headers],0),0),"")</f>
        <v/>
      </c>
      <c r="C49" s="250" t="str">
        <f>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ref="AB49">IFERROR(IF(ecoTab[[#This Row],[Rocha Encaixante]]="","",INDEX(Litologia!AH:AH,MATCH(1,(ecoTab[[#This Row],[*NUMERO DE CAMPO]]=Litologia!A:A)*(ecoTab[[#This Row],[Rocha Encaixante]]=Litologia!E:E),0))),"")</f>
        <v/>
      </c>
      <c r="AC49" s="250" t="str">
        <f t="array" ref="AC49">IFERROR(IF(ecoTab[[#This Row],[Rocha Encaixante]]="","",INDEX(Litologia!D:D,MATCH(1,(ecoTab[[#This Row],[*NUMERO DE CAMPO]]=Litologia!A:A)*(ecoTab[[#This Row],[Rocha Encaixante]]=Litologia!E:E),0))),"")</f>
        <v/>
      </c>
      <c r="AD49" s="249"/>
      <c r="AE49" s="250" t="str">
        <f t="array" ref="AE49">IFERROR(IF(ecoTab[[#This Row],[Rocha Hospedeira]]="","",INDEX(Litologia!AH:AH,MATCH(1,(ecoTab[[#This Row],[*NUMERO DE CAMPO]]=Litologia!A:A)*(ecoTab[[#This Row],[Rocha Hospedeira]]=Litologia!E:E),0))),"")</f>
        <v/>
      </c>
      <c r="AF49" s="251" t="str">
        <f t="array" ref="AF49">IFERROR(IF(ecoTab[[#This Row],[Rocha Hospedeira]]="","",INDEX(Litologia!D:D,MATCH(1,(ecoTab[[#This Row],[*NUMERO DE CAMPO]]=Litologia!A:A)*(ecoTab[[#This Row],[Rocha Hospedeira]]=Litologia!E:E),0))),"")</f>
        <v/>
      </c>
      <c r="AG49" s="250" t="str">
        <f t="array" ref="AG49">IF(ecoTab[[#This Row],[Rocha Hospedeira]]="","",INDEX(LitoTab[],MATCH(1,(ecoTab[[#This Row],[*NUMERO DE CAMPO]]=LitoTab[*NUMERO DE CAMPO])*(ecoTab[[#This Row],[Rocha Hospedeira]]=LitoTab[*Litologia]),0),MATCH("Unidade Estratigrafica",LitoTab[#Headers],0)))</f>
        <v/>
      </c>
      <c r="AH49" s="250" t="str">
        <f t="array" ref="AH49">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IFERROR(IF(ecoTab[[#This Row],[*NUMERO DE CAMPO]]="","",HYPERLINK("#'Planilha de Campo'!A"&amp;MATCH(ecoTab[[#This Row],[*NUMERO DE CAMPO]],campoTab[Numero de campo],0)+1,"Afloramento")),"")</f>
        <v/>
      </c>
      <c r="AZ49" s="252" t="str">
        <f>IFERROR(IF(ecoTab[[#This Row],[*NUMERO DE CAMPO]]="","",HYPERLINK("#'Litologia'!A"&amp;MATCH(ecoTab[[#This Row],[*NUMERO DE CAMPO]],LitoTab[*NUMERO DE CAMPO],0)+1,"Litologia")),"")</f>
        <v/>
      </c>
      <c r="BA49" s="252" t="str">
        <f>IFERROR(IF(ecoTab[[#This Row],[*NUMERO DE CAMPO]]="","",HYPERLINK("#'Estrutural'!A"&amp;MATCH(ecoTab[[#This Row],[*NUMERO DE CAMPO]],estrutTab[*NUMERO DE CAMPO],0)+1,"Estrutural")),"")</f>
        <v/>
      </c>
      <c r="BB49" s="252" t="str">
        <f>IFERROR(IF(ecoTab[[#This Row],[*NUMERO DE CAMPO]]="","",HYPERLINK("#'Amostras'!A"&amp;MATCH(ecoTab[[#This Row],[*NUMERO DE CAMPO]],amostrasTab[*NUMERO DE CAMPO],0)+1,"Amostras")),"")</f>
        <v/>
      </c>
      <c r="BC49" s="253">
        <f>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49"/>
      <c r="B50" s="250" t="str">
        <f>IFERROR(VLOOKUP(ecoTab[[#This Row],[*NUMERO DE CAMPO]],campoTab[],MATCH("*Latitude",campoTab[#Headers],0),0),"")</f>
        <v/>
      </c>
      <c r="C50" s="250" t="str">
        <f>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ref="AB50">IFERROR(IF(ecoTab[[#This Row],[Rocha Encaixante]]="","",INDEX(Litologia!AH:AH,MATCH(1,(ecoTab[[#This Row],[*NUMERO DE CAMPO]]=Litologia!A:A)*(ecoTab[[#This Row],[Rocha Encaixante]]=Litologia!E:E),0))),"")</f>
        <v/>
      </c>
      <c r="AC50" s="250" t="str">
        <f t="array" ref="AC50">IFERROR(IF(ecoTab[[#This Row],[Rocha Encaixante]]="","",INDEX(Litologia!D:D,MATCH(1,(ecoTab[[#This Row],[*NUMERO DE CAMPO]]=Litologia!A:A)*(ecoTab[[#This Row],[Rocha Encaixante]]=Litologia!E:E),0))),"")</f>
        <v/>
      </c>
      <c r="AD50" s="249"/>
      <c r="AE50" s="250" t="str">
        <f t="array" ref="AE50">IFERROR(IF(ecoTab[[#This Row],[Rocha Hospedeira]]="","",INDEX(Litologia!AH:AH,MATCH(1,(ecoTab[[#This Row],[*NUMERO DE CAMPO]]=Litologia!A:A)*(ecoTab[[#This Row],[Rocha Hospedeira]]=Litologia!E:E),0))),"")</f>
        <v/>
      </c>
      <c r="AF50" s="251" t="str">
        <f t="array" ref="AF50">IFERROR(IF(ecoTab[[#This Row],[Rocha Hospedeira]]="","",INDEX(Litologia!D:D,MATCH(1,(ecoTab[[#This Row],[*NUMERO DE CAMPO]]=Litologia!A:A)*(ecoTab[[#This Row],[Rocha Hospedeira]]=Litologia!E:E),0))),"")</f>
        <v/>
      </c>
      <c r="AG50" s="250" t="str">
        <f t="array" ref="AG50">IF(ecoTab[[#This Row],[Rocha Hospedeira]]="","",INDEX(LitoTab[],MATCH(1,(ecoTab[[#This Row],[*NUMERO DE CAMPO]]=LitoTab[*NUMERO DE CAMPO])*(ecoTab[[#This Row],[Rocha Hospedeira]]=LitoTab[*Litologia]),0),MATCH("Unidade Estratigrafica",LitoTab[#Headers],0)))</f>
        <v/>
      </c>
      <c r="AH50" s="250" t="str">
        <f t="array" ref="AH50">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IFERROR(IF(ecoTab[[#This Row],[*NUMERO DE CAMPO]]="","",HYPERLINK("#'Planilha de Campo'!A"&amp;MATCH(ecoTab[[#This Row],[*NUMERO DE CAMPO]],campoTab[Numero de campo],0)+1,"Afloramento")),"")</f>
        <v/>
      </c>
      <c r="AZ50" s="252" t="str">
        <f>IFERROR(IF(ecoTab[[#This Row],[*NUMERO DE CAMPO]]="","",HYPERLINK("#'Litologia'!A"&amp;MATCH(ecoTab[[#This Row],[*NUMERO DE CAMPO]],LitoTab[*NUMERO DE CAMPO],0)+1,"Litologia")),"")</f>
        <v/>
      </c>
      <c r="BA50" s="252" t="str">
        <f>IFERROR(IF(ecoTab[[#This Row],[*NUMERO DE CAMPO]]="","",HYPERLINK("#'Estrutural'!A"&amp;MATCH(ecoTab[[#This Row],[*NUMERO DE CAMPO]],estrutTab[*NUMERO DE CAMPO],0)+1,"Estrutural")),"")</f>
        <v/>
      </c>
      <c r="BB50" s="252" t="str">
        <f>IFERROR(IF(ecoTab[[#This Row],[*NUMERO DE CAMPO]]="","",HYPERLINK("#'Amostras'!A"&amp;MATCH(ecoTab[[#This Row],[*NUMERO DE CAMPO]],amostrasTab[*NUMERO DE CAMPO],0)+1,"Amostras")),"")</f>
        <v/>
      </c>
      <c r="BC50" s="258">
        <f>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IFERROR(VLOOKUP(ecoTab[[#This Row],[*NUMERO DE CAMPO]],campoTab[],MATCH("*Latitude",campoTab[#Headers],0),0),"")</f>
        <v/>
      </c>
      <c r="C51" s="105" t="str">
        <f>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ref="AB51">IFERROR(IF(ecoTab[[#This Row],[Rocha Encaixante]]="","",INDEX(Litologia!AH:AH,MATCH(1,(ecoTab[[#This Row],[*NUMERO DE CAMPO]]=Litologia!A:A)*(ecoTab[[#This Row],[Rocha Encaixante]]=Litologia!E:E),0))),"")</f>
        <v/>
      </c>
      <c r="AC51" s="105" t="str">
        <f t="array" ref="AC51">IFERROR(IF(ecoTab[[#This Row],[Rocha Encaixante]]="","",INDEX(Litologia!D:D,MATCH(1,(ecoTab[[#This Row],[*NUMERO DE CAMPO]]=Litologia!A:A)*(ecoTab[[#This Row],[Rocha Encaixante]]=Litologia!E:E),0))),"")</f>
        <v/>
      </c>
      <c r="AD51" s="102"/>
      <c r="AE51" s="105" t="str">
        <f t="array" ref="AE51">IFERROR(IF(ecoTab[[#This Row],[Rocha Hospedeira]]="","",INDEX(Litologia!AH:AH,MATCH(1,(ecoTab[[#This Row],[*NUMERO DE CAMPO]]=Litologia!A:A)*(ecoTab[[#This Row],[Rocha Hospedeira]]=Litologia!E:E),0))),"")</f>
        <v/>
      </c>
      <c r="AF51" s="103" t="str">
        <f t="array" ref="AF51">IFERROR(IF(ecoTab[[#This Row],[Rocha Hospedeira]]="","",INDEX(Litologia!D:D,MATCH(1,(ecoTab[[#This Row],[*NUMERO DE CAMPO]]=Litologia!A:A)*(ecoTab[[#This Row],[Rocha Hospedeira]]=Litologia!E:E),0))),"")</f>
        <v/>
      </c>
      <c r="AG51" s="105" t="str">
        <f t="array" ref="AG51">IF(ecoTab[[#This Row],[Rocha Hospedeira]]="","",INDEX(LitoTab[],MATCH(1,(ecoTab[[#This Row],[*NUMERO DE CAMPO]]=LitoTab[*NUMERO DE CAMPO])*(ecoTab[[#This Row],[Rocha Hospedeira]]=LitoTab[*Litologia]),0),MATCH("Unidade Estratigrafica",LitoTab[#Headers],0)))</f>
        <v/>
      </c>
      <c r="AH51" s="105" t="str">
        <f t="array" ref="AH5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IFERROR(IF(ecoTab[[#This Row],[*NUMERO DE CAMPO]]="","",HYPERLINK("#'Planilha de Campo'!A"&amp;MATCH(ecoTab[[#This Row],[*NUMERO DE CAMPO]],campoTab[Numero de campo],0)+1,"Afloramento")),"")</f>
        <v/>
      </c>
      <c r="AZ51" s="255" t="str">
        <f>IFERROR(IF(ecoTab[[#This Row],[*NUMERO DE CAMPO]]="","",HYPERLINK("#'Litologia'!A"&amp;MATCH(ecoTab[[#This Row],[*NUMERO DE CAMPO]],LitoTab[*NUMERO DE CAMPO],0)+1,"Litologia")),"")</f>
        <v/>
      </c>
      <c r="BA51" s="255" t="str">
        <f>IFERROR(IF(ecoTab[[#This Row],[*NUMERO DE CAMPO]]="","",HYPERLINK("#'Estrutural'!A"&amp;MATCH(ecoTab[[#This Row],[*NUMERO DE CAMPO]],estrutTab[*NUMERO DE CAMPO],0)+1,"Estrutural")),"")</f>
        <v/>
      </c>
      <c r="BB51" s="255" t="str">
        <f>IFERROR(IF(ecoTab[[#This Row],[*NUMERO DE CAMPO]]="","",HYPERLINK("#'Amostras'!A"&amp;MATCH(ecoTab[[#This Row],[*NUMERO DE CAMPO]],amostrasTab[*NUMERO DE CAMPO],0)+1,"Amostras")),"")</f>
        <v/>
      </c>
      <c r="BC51" s="257">
        <f>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25">
      <c r="A52" s="102"/>
      <c r="B52" s="105" t="str">
        <f>IFERROR(VLOOKUP(ecoTab[[#This Row],[*NUMERO DE CAMPO]],campoTab[],MATCH("*Latitude",campoTab[#Headers],0),0),"")</f>
        <v/>
      </c>
      <c r="C52" s="105" t="str">
        <f>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ref="AB52">IFERROR(IF(ecoTab[[#This Row],[Rocha Encaixante]]="","",INDEX(Litologia!AH:AH,MATCH(1,(ecoTab[[#This Row],[*NUMERO DE CAMPO]]=Litologia!A:A)*(ecoTab[[#This Row],[Rocha Encaixante]]=Litologia!E:E),0))),"")</f>
        <v/>
      </c>
      <c r="AC52" s="105" t="str">
        <f t="array" ref="AC52">IFERROR(IF(ecoTab[[#This Row],[Rocha Encaixante]]="","",INDEX(Litologia!D:D,MATCH(1,(ecoTab[[#This Row],[*NUMERO DE CAMPO]]=Litologia!A:A)*(ecoTab[[#This Row],[Rocha Encaixante]]=Litologia!E:E),0))),"")</f>
        <v/>
      </c>
      <c r="AD52" s="102"/>
      <c r="AE52" s="105" t="str">
        <f t="array" ref="AE52">IFERROR(IF(ecoTab[[#This Row],[Rocha Hospedeira]]="","",INDEX(Litologia!AH:AH,MATCH(1,(ecoTab[[#This Row],[*NUMERO DE CAMPO]]=Litologia!A:A)*(ecoTab[[#This Row],[Rocha Hospedeira]]=Litologia!E:E),0))),"")</f>
        <v/>
      </c>
      <c r="AF52" s="103" t="str">
        <f t="array" ref="AF52">IFERROR(IF(ecoTab[[#This Row],[Rocha Hospedeira]]="","",INDEX(Litologia!D:D,MATCH(1,(ecoTab[[#This Row],[*NUMERO DE CAMPO]]=Litologia!A:A)*(ecoTab[[#This Row],[Rocha Hospedeira]]=Litologia!E:E),0))),"")</f>
        <v/>
      </c>
      <c r="AG52" s="105" t="str">
        <f t="array" ref="AG52">IF(ecoTab[[#This Row],[Rocha Hospedeira]]="","",INDEX(LitoTab[],MATCH(1,(ecoTab[[#This Row],[*NUMERO DE CAMPO]]=LitoTab[*NUMERO DE CAMPO])*(ecoTab[[#This Row],[Rocha Hospedeira]]=LitoTab[*Litologia]),0),MATCH("Unidade Estratigrafica",LitoTab[#Headers],0)))</f>
        <v/>
      </c>
      <c r="AH52" s="105" t="str">
        <f t="array" ref="AH52">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IFERROR(IF(ecoTab[[#This Row],[*NUMERO DE CAMPO]]="","",HYPERLINK("#'Planilha de Campo'!A"&amp;MATCH(ecoTab[[#This Row],[*NUMERO DE CAMPO]],campoTab[Numero de campo],0)+1,"Afloramento")),"")</f>
        <v/>
      </c>
      <c r="AZ52" s="255" t="str">
        <f>IFERROR(IF(ecoTab[[#This Row],[*NUMERO DE CAMPO]]="","",HYPERLINK("#'Litologia'!A"&amp;MATCH(ecoTab[[#This Row],[*NUMERO DE CAMPO]],LitoTab[*NUMERO DE CAMPO],0)+1,"Litologia")),"")</f>
        <v/>
      </c>
      <c r="BA52" s="255" t="str">
        <f>IFERROR(IF(ecoTab[[#This Row],[*NUMERO DE CAMPO]]="","",HYPERLINK("#'Estrutural'!A"&amp;MATCH(ecoTab[[#This Row],[*NUMERO DE CAMPO]],estrutTab[*NUMERO DE CAMPO],0)+1,"Estrutural")),"")</f>
        <v/>
      </c>
      <c r="BB52" s="255" t="str">
        <f>IFERROR(IF(ecoTab[[#This Row],[*NUMERO DE CAMPO]]="","",HYPERLINK("#'Amostras'!A"&amp;MATCH(ecoTab[[#This Row],[*NUMERO DE CAMPO]],amostrasTab[*NUMERO DE CAMPO],0)+1,"Amostras")),"")</f>
        <v/>
      </c>
      <c r="BC52" s="256">
        <f>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DH2" activePane="bottomRight" state="frozen"/>
      <selection pane="topRight" activeCell="B1" sqref="B1"/>
      <selection pane="bottomLeft" activeCell="A2" sqref="A2"/>
      <selection pane="bottomRight" activeCell="DM2" sqref="DM2"/>
    </sheetView>
  </sheetViews>
  <sheetFormatPr defaultColWidth="0" defaultRowHeight="15" x14ac:dyDescent="0.25"/>
  <cols>
    <col min="1" max="1" width="21.42578125" style="157" customWidth="1"/>
    <col min="2" max="2" width="8.5703125" style="166" customWidth="1"/>
    <col min="3" max="3" width="10.5703125" style="166" customWidth="1"/>
    <col min="4" max="4" width="11.85546875" style="156" bestFit="1" customWidth="1"/>
    <col min="5" max="5" width="20" style="156" customWidth="1"/>
    <col min="6" max="6" width="34.28515625" style="156" bestFit="1" customWidth="1"/>
    <col min="7" max="7" width="12.5703125" style="156" customWidth="1"/>
    <col min="8" max="8" width="20.28515625" style="156" bestFit="1" customWidth="1"/>
    <col min="9" max="9" width="18" style="156" bestFit="1" customWidth="1"/>
    <col min="10" max="10" width="42.28515625" style="156" bestFit="1" customWidth="1"/>
    <col min="11" max="12" width="29.7109375" style="156" customWidth="1"/>
    <col min="13" max="13" width="15.28515625" style="156" bestFit="1" customWidth="1"/>
    <col min="14" max="14" width="9.140625" style="156" customWidth="1"/>
    <col min="15" max="16" width="14.85546875" style="156" customWidth="1"/>
    <col min="17" max="17" width="14" style="156" customWidth="1"/>
    <col min="18" max="18" width="9.140625" style="156" customWidth="1"/>
    <col min="19" max="19" width="17.85546875" style="156" bestFit="1" customWidth="1"/>
    <col min="20" max="20" width="9.140625" style="156" customWidth="1"/>
    <col min="21" max="23" width="13.7109375" style="156" bestFit="1" customWidth="1"/>
    <col min="24" max="24" width="9.140625" style="156" customWidth="1"/>
    <col min="25" max="25" width="15.28515625" style="156" bestFit="1" customWidth="1"/>
    <col min="26" max="26" width="9.140625" style="156" customWidth="1"/>
    <col min="27" max="29" width="13.7109375" style="156" bestFit="1" customWidth="1"/>
    <col min="30" max="30" width="9.140625" style="156" customWidth="1"/>
    <col min="31" max="31" width="21.42578125" style="156" bestFit="1" customWidth="1"/>
    <col min="32" max="32" width="9.140625" style="156" customWidth="1"/>
    <col min="33" max="35" width="13.7109375" style="156" bestFit="1" customWidth="1"/>
    <col min="36" max="36" width="9.140625" style="156" customWidth="1"/>
    <col min="37" max="37" width="21.42578125" style="156" bestFit="1" customWidth="1"/>
    <col min="38" max="38" width="9.140625" style="156" customWidth="1"/>
    <col min="39" max="41" width="13.7109375" style="156" bestFit="1" customWidth="1"/>
    <col min="42" max="42" width="9.140625" style="156" customWidth="1"/>
    <col min="43" max="43" width="21.42578125" style="156" bestFit="1" customWidth="1"/>
    <col min="44" max="44" width="9.140625" style="156" customWidth="1"/>
    <col min="45" max="47" width="13.7109375" style="156" bestFit="1" customWidth="1"/>
    <col min="48" max="48" width="9.140625" style="156" customWidth="1"/>
    <col min="49" max="49" width="15.28515625" style="156" bestFit="1" customWidth="1"/>
    <col min="50" max="50" width="9.140625" style="156" customWidth="1"/>
    <col min="51" max="53" width="13.7109375" style="156" bestFit="1" customWidth="1"/>
    <col min="54" max="54" width="9.140625" style="156" customWidth="1"/>
    <col min="55" max="55" width="21.42578125" style="156" bestFit="1" customWidth="1"/>
    <col min="56" max="56" width="9.140625" style="156" customWidth="1"/>
    <col min="57" max="59" width="13.7109375" style="156" bestFit="1" customWidth="1"/>
    <col min="60" max="60" width="9.140625" style="156" customWidth="1"/>
    <col min="61" max="61" width="15.28515625" style="156" bestFit="1" customWidth="1"/>
    <col min="62" max="62" width="9.140625" style="156" customWidth="1"/>
    <col min="63" max="65" width="13.7109375" style="156" bestFit="1" customWidth="1"/>
    <col min="66" max="66" width="9.140625" style="156" customWidth="1"/>
    <col min="67" max="67" width="16.42578125" style="156" bestFit="1" customWidth="1"/>
    <col min="68" max="68" width="9.140625" style="156" customWidth="1"/>
    <col min="69" max="71" width="13.7109375" style="156" bestFit="1" customWidth="1"/>
    <col min="72" max="72" width="9.140625" style="156" customWidth="1"/>
    <col min="73" max="73" width="16.42578125" style="156" bestFit="1" customWidth="1"/>
    <col min="74" max="78" width="9.140625" style="156" customWidth="1"/>
    <col min="79" max="79" width="18.42578125" style="156" customWidth="1"/>
    <col min="80" max="80" width="18.85546875" style="156" customWidth="1"/>
    <col min="81" max="84" width="17" style="156" customWidth="1"/>
    <col min="85" max="86" width="18.85546875" style="156" customWidth="1"/>
    <col min="87" max="88" width="18.28515625" style="156" customWidth="1"/>
    <col min="89" max="89" width="16.5703125" style="156" bestFit="1" customWidth="1"/>
    <col min="90" max="90" width="30.7109375" style="156" bestFit="1" customWidth="1"/>
    <col min="91" max="91" width="22.140625" style="156" customWidth="1"/>
    <col min="92" max="94" width="22.28515625" style="156" customWidth="1"/>
    <col min="95" max="99" width="14" style="156" customWidth="1"/>
    <col min="100" max="100" width="23.7109375" style="156" bestFit="1" customWidth="1"/>
    <col min="101" max="104" width="18" style="156" customWidth="1"/>
    <col min="105" max="109" width="17.42578125" style="156" customWidth="1"/>
    <col min="110" max="110" width="35.7109375" style="156" customWidth="1"/>
    <col min="111" max="111" width="255.7109375" style="156" bestFit="1" customWidth="1"/>
    <col min="112" max="112" width="12.7109375" style="156" bestFit="1" customWidth="1"/>
    <col min="113" max="113" width="12.28515625" style="156" customWidth="1"/>
    <col min="114" max="114" width="12.140625" style="156" customWidth="1"/>
    <col min="115" max="115" width="14" style="156" customWidth="1"/>
    <col min="116" max="116" width="13.140625" style="156" customWidth="1"/>
    <col min="117" max="117" width="47.28515625" style="156" bestFit="1" customWidth="1"/>
    <col min="118" max="118" width="49.140625" style="156" bestFit="1" customWidth="1"/>
    <col min="119" max="119" width="13" style="156" customWidth="1"/>
    <col min="120" max="121" width="0" style="156" hidden="1" customWidth="1"/>
    <col min="122" max="16384" width="9.140625" style="156" hidden="1"/>
  </cols>
  <sheetData>
    <row r="1" spans="1:119" ht="60" x14ac:dyDescent="0.25">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25">
      <c r="B2" s="158" t="str">
        <f>IFERROR(INDEX(amostrasTab[Lat],MATCH(petroTab[[#This Row],[*Nome Amostra]:[*Nome Amostra]],amostrasTab[[NOME AMOSTRA]:[NOME AMOSTRA]],0)),"")</f>
        <v/>
      </c>
      <c r="C2" s="158" t="str">
        <f>IFERROR(INDEX(amostrasTab[Long],MATCH(petroTab[[#This Row],[*Nome Amostra]:[*Nome Amostra]],amostrasTab[[NOME AMOSTRA]:[NOME AMOSTRA]],0)),"")</f>
        <v/>
      </c>
      <c r="D2" s="159"/>
      <c r="E2" s="158" t="str">
        <f>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IFERROR(IF(petroTab[[#This Row],[*Nome Amostra]]="","",HYPERLINK("#'Planilha de Campo'!A"&amp;MATCH(INDEX(amostrasTab[],MATCH(petroTab[[#This Row],[*Nome Amostra]],amostrasTab[NOME AMOSTRA],0),MATCH("*NUMERO DE CAMPO",amostrasTab[#Headers],0)),campoTab[Numero de campo],0)+1,"Afloramento")),"")</f>
        <v/>
      </c>
      <c r="DI2" s="161" t="str">
        <f>IFERROR(IF(petroTab[[#This Row],[*Nome Amostra]]="","",HYPERLINK("#'Litologia'!A"&amp;MATCH(INDEX(amostrasTab[],MATCH(petroTab[[#This Row],[*Nome Amostra]],amostrasTab[NOME AMOSTRA],0),MATCH("*NUMERO DE CAMPO",amostrasTab[#Headers],0)),LitoTab[*NUMERO DE CAMPO],0)+1,"Litologia")),"")</f>
        <v/>
      </c>
      <c r="DJ2" s="162" t="str">
        <f>IFERROR(IF(petroTab[[#This Row],[*Nome Amostra]]="","",HYPERLINK("#'Amostras'!A"&amp;MATCH(petroTab[[#This Row],[*Nome Amostra]],amostrasTab[NOME AMOSTRA],0)+1,"Amostras")),"")</f>
        <v/>
      </c>
      <c r="DK2" s="162" t="str">
        <f>IFERROR(IF(petroTab[[#This Row],[*Nome Amostra]]="","",HYPERLINK("#'Estrutural'!A"&amp;MATCH(INDEX(amostrasTab[],MATCH(petroTab[[#This Row],[*Nome Amostra]],amostrasTab[NOME AMOSTRA],0),MATCH("*NUMERO DE CAMPO",amostrasTab[#Headers],0)),estrutTab[*NUMERO DE CAMPO],0)+1,"Estrutural")),"")</f>
        <v/>
      </c>
      <c r="DL2" s="162" t="str">
        <f>IFERROR(IF(petroTab[[#This Row],[*Nome Amostra]]="","",HYPERLINK("#'Econômica'!A"&amp;MATCH(INDEX(amostrasTab[],MATCH(petroTab[[#This Row],[*Nome Amostra]],amostrasTab[NOME AMOSTRA],0),MATCH("*NUMERO DE CAMPO",amostrasTab[#Headers],0)),ecoTab[*NUMERO DE CAMPO],0)+1,"Econômica")),"")</f>
        <v/>
      </c>
      <c r="DM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IF(petroTab[[#This Row],[*Nome Amostra]]="","",IF(petroTab[[#This Row],[Nome Lamina]]="","",IF(FileExist(HYPERLINK("Fichas_Petrografia\"&amp;petroTab[[#This Row],[Nome Lamina]]&amp;"_petro"&amp;".xlsm")),HYPERLINK("Fichas_Petrografia\"&amp;petroTab[[#This Row],[Nome Lamina]]&amp;"_petro"&amp;".xlsm"),"")))</f>
        <v/>
      </c>
      <c r="DO2" s="159"/>
    </row>
    <row r="3" spans="1:119" x14ac:dyDescent="0.25">
      <c r="B3" s="158" t="str">
        <f>IFERROR(INDEX(amostrasTab[Lat],MATCH(petroTab[[#This Row],[*Nome Amostra]:[*Nome Amostra]],amostrasTab[[NOME AMOSTRA]:[NOME AMOSTRA]],0)),"")</f>
        <v/>
      </c>
      <c r="C3" s="158" t="str">
        <f>IFERROR(INDEX(amostrasTab[Long],MATCH(petroTab[[#This Row],[*Nome Amostra]:[*Nome Amostra]],amostrasTab[[NOME AMOSTRA]:[NOME AMOSTRA]],0)),"")</f>
        <v/>
      </c>
      <c r="D3" s="159"/>
      <c r="E3" s="158" t="str">
        <f>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IFERROR(IF(petroTab[[#This Row],[*Nome Amostra]]="","",HYPERLINK("#'Planilha de Campo'!A"&amp;MATCH(INDEX(amostrasTab[],MATCH(petroTab[[#This Row],[*Nome Amostra]],amostrasTab[NOME AMOSTRA],0),MATCH("*NUMERO DE CAMPO",amostrasTab[#Headers],0)),campoTab[Numero de campo],0)+1,"Afloramento")),"")</f>
        <v/>
      </c>
      <c r="DI3" s="161" t="str">
        <f>IFERROR(IF(petroTab[[#This Row],[*Nome Amostra]]="","",HYPERLINK("#'Litologia'!A"&amp;MATCH(INDEX(amostrasTab[],MATCH(petroTab[[#This Row],[*Nome Amostra]],amostrasTab[NOME AMOSTRA],0),MATCH("*NUMERO DE CAMPO",amostrasTab[#Headers],0)),LitoTab[*NUMERO DE CAMPO],0)+1,"Litologia")),"")</f>
        <v/>
      </c>
      <c r="DJ3" s="162" t="str">
        <f>IFERROR(IF(petroTab[[#This Row],[*Nome Amostra]]="","",HYPERLINK("#'Amostras'!A"&amp;MATCH(petroTab[[#This Row],[*Nome Amostra]],amostrasTab[NOME AMOSTRA],0)+1,"Amostras")),"")</f>
        <v/>
      </c>
      <c r="DK3" s="162" t="str">
        <f>IFERROR(IF(petroTab[[#This Row],[*Nome Amostra]]="","",HYPERLINK("#'Estrutural'!A"&amp;MATCH(INDEX(amostrasTab[],MATCH(petroTab[[#This Row],[*Nome Amostra]],amostrasTab[NOME AMOSTRA],0),MATCH("*NUMERO DE CAMPO",amostrasTab[#Headers],0)),estrutTab[*NUMERO DE CAMPO],0)+1,"Estrutural")),"")</f>
        <v/>
      </c>
      <c r="DL3" s="162" t="str">
        <f>IFERROR(IF(petroTab[[#This Row],[*Nome Amostra]]="","",HYPERLINK("#'Econômica'!A"&amp;MATCH(INDEX(amostrasTab[],MATCH(petroTab[[#This Row],[*Nome Amostra]],amostrasTab[NOME AMOSTRA],0),MATCH("*NUMERO DE CAMPO",amostrasTab[#Headers],0)),ecoTab[*NUMERO DE CAMPO],0)+1,"Econômica")),"")</f>
        <v/>
      </c>
      <c r="DM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IF(petroTab[[#This Row],[*Nome Amostra]]="","",IF(petroTab[[#This Row],[Nome Lamina]]="","",IF(FileExist(HYPERLINK("Fichas_Petrografia\"&amp;petroTab[[#This Row],[Nome Lamina]]&amp;"_petro"&amp;".xlsm")),HYPERLINK("Fichas_Petrografia\"&amp;petroTab[[#This Row],[Nome Lamina]]&amp;"_petro"&amp;".xlsm"),"")))</f>
        <v/>
      </c>
      <c r="DO3" s="159"/>
    </row>
    <row r="4" spans="1:119" x14ac:dyDescent="0.25">
      <c r="B4" s="158" t="str">
        <f>IFERROR(INDEX(amostrasTab[Lat],MATCH(petroTab[[#This Row],[*Nome Amostra]:[*Nome Amostra]],amostrasTab[[NOME AMOSTRA]:[NOME AMOSTRA]],0)),"")</f>
        <v/>
      </c>
      <c r="C4" s="158" t="str">
        <f>IFERROR(INDEX(amostrasTab[Long],MATCH(petroTab[[#This Row],[*Nome Amostra]:[*Nome Amostra]],amostrasTab[[NOME AMOSTRA]:[NOME AMOSTRA]],0)),"")</f>
        <v/>
      </c>
      <c r="D4" s="159"/>
      <c r="E4" s="158" t="str">
        <f>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IFERROR(IF(petroTab[[#This Row],[*Nome Amostra]]="","",HYPERLINK("#'Planilha de Campo'!A"&amp;MATCH(INDEX(amostrasTab[],MATCH(petroTab[[#This Row],[*Nome Amostra]],amostrasTab[NOME AMOSTRA],0),MATCH("*NUMERO DE CAMPO",amostrasTab[#Headers],0)),campoTab[Numero de campo],0)+1,"Afloramento")),"")</f>
        <v/>
      </c>
      <c r="DI4" s="161" t="str">
        <f>IFERROR(IF(petroTab[[#This Row],[*Nome Amostra]]="","",HYPERLINK("#'Litologia'!A"&amp;MATCH(INDEX(amostrasTab[],MATCH(petroTab[[#This Row],[*Nome Amostra]],amostrasTab[NOME AMOSTRA],0),MATCH("*NUMERO DE CAMPO",amostrasTab[#Headers],0)),LitoTab[*NUMERO DE CAMPO],0)+1,"Litologia")),"")</f>
        <v/>
      </c>
      <c r="DJ4" s="162" t="str">
        <f>IFERROR(IF(petroTab[[#This Row],[*Nome Amostra]]="","",HYPERLINK("#'Amostras'!A"&amp;MATCH(petroTab[[#This Row],[*Nome Amostra]],amostrasTab[NOME AMOSTRA],0)+1,"Amostras")),"")</f>
        <v/>
      </c>
      <c r="DK4" s="162" t="str">
        <f>IFERROR(IF(petroTab[[#This Row],[*Nome Amostra]]="","",HYPERLINK("#'Estrutural'!A"&amp;MATCH(INDEX(amostrasTab[],MATCH(petroTab[[#This Row],[*Nome Amostra]],amostrasTab[NOME AMOSTRA],0),MATCH("*NUMERO DE CAMPO",amostrasTab[#Headers],0)),estrutTab[*NUMERO DE CAMPO],0)+1,"Estrutural")),"")</f>
        <v/>
      </c>
      <c r="DL4" s="162" t="str">
        <f>IFERROR(IF(petroTab[[#This Row],[*Nome Amostra]]="","",HYPERLINK("#'Econômica'!A"&amp;MATCH(INDEX(amostrasTab[],MATCH(petroTab[[#This Row],[*Nome Amostra]],amostrasTab[NOME AMOSTRA],0),MATCH("*NUMERO DE CAMPO",amostrasTab[#Headers],0)),ecoTab[*NUMERO DE CAMPO],0)+1,"Econômica")),"")</f>
        <v/>
      </c>
      <c r="DM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IF(petroTab[[#This Row],[*Nome Amostra]]="","",IF(petroTab[[#This Row],[Nome Lamina]]="","",IF(FileExist(HYPERLINK("Fichas_Petrografia\"&amp;petroTab[[#This Row],[Nome Lamina]]&amp;"_petro"&amp;".xlsm")),HYPERLINK("Fichas_Petrografia\"&amp;petroTab[[#This Row],[Nome Lamina]]&amp;"_petro"&amp;".xlsm"),"")))</f>
        <v/>
      </c>
      <c r="DO4" s="159"/>
    </row>
    <row r="5" spans="1:119" x14ac:dyDescent="0.25">
      <c r="B5" s="158" t="str">
        <f>IFERROR(INDEX(amostrasTab[Lat],MATCH(petroTab[[#This Row],[*Nome Amostra]:[*Nome Amostra]],amostrasTab[[NOME AMOSTRA]:[NOME AMOSTRA]],0)),"")</f>
        <v/>
      </c>
      <c r="C5" s="158" t="str">
        <f>IFERROR(INDEX(amostrasTab[Long],MATCH(petroTab[[#This Row],[*Nome Amostra]:[*Nome Amostra]],amostrasTab[[NOME AMOSTRA]:[NOME AMOSTRA]],0)),"")</f>
        <v/>
      </c>
      <c r="D5" s="159"/>
      <c r="E5" s="158" t="str">
        <f>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IFERROR(IF(petroTab[[#This Row],[*Nome Amostra]]="","",HYPERLINK("#'Planilha de Campo'!A"&amp;MATCH(INDEX(amostrasTab[],MATCH(petroTab[[#This Row],[*Nome Amostra]],amostrasTab[NOME AMOSTRA],0),MATCH("*NUMERO DE CAMPO",amostrasTab[#Headers],0)),campoTab[Numero de campo],0)+1,"Afloramento")),"")</f>
        <v/>
      </c>
      <c r="DI5" s="161" t="str">
        <f>IFERROR(IF(petroTab[[#This Row],[*Nome Amostra]]="","",HYPERLINK("#'Litologia'!A"&amp;MATCH(INDEX(amostrasTab[],MATCH(petroTab[[#This Row],[*Nome Amostra]],amostrasTab[NOME AMOSTRA],0),MATCH("*NUMERO DE CAMPO",amostrasTab[#Headers],0)),LitoTab[*NUMERO DE CAMPO],0)+1,"Litologia")),"")</f>
        <v/>
      </c>
      <c r="DJ5" s="162" t="str">
        <f>IFERROR(IF(petroTab[[#This Row],[*Nome Amostra]]="","",HYPERLINK("#'Amostras'!A"&amp;MATCH(petroTab[[#This Row],[*Nome Amostra]],amostrasTab[NOME AMOSTRA],0)+1,"Amostras")),"")</f>
        <v/>
      </c>
      <c r="DK5" s="162" t="str">
        <f>IFERROR(IF(petroTab[[#This Row],[*Nome Amostra]]="","",HYPERLINK("#'Estrutural'!A"&amp;MATCH(INDEX(amostrasTab[],MATCH(petroTab[[#This Row],[*Nome Amostra]],amostrasTab[NOME AMOSTRA],0),MATCH("*NUMERO DE CAMPO",amostrasTab[#Headers],0)),estrutTab[*NUMERO DE CAMPO],0)+1,"Estrutural")),"")</f>
        <v/>
      </c>
      <c r="DL5" s="162" t="str">
        <f>IFERROR(IF(petroTab[[#This Row],[*Nome Amostra]]="","",HYPERLINK("#'Econômica'!A"&amp;MATCH(INDEX(amostrasTab[],MATCH(petroTab[[#This Row],[*Nome Amostra]],amostrasTab[NOME AMOSTRA],0),MATCH("*NUMERO DE CAMPO",amostrasTab[#Headers],0)),ecoTab[*NUMERO DE CAMPO],0)+1,"Econômica")),"")</f>
        <v/>
      </c>
      <c r="DM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IF(petroTab[[#This Row],[*Nome Amostra]]="","",IF(petroTab[[#This Row],[Nome Lamina]]="","",IF(FileExist(HYPERLINK("Fichas_Petrografia\"&amp;petroTab[[#This Row],[Nome Lamina]]&amp;"_petro"&amp;".xlsm")),HYPERLINK("Fichas_Petrografia\"&amp;petroTab[[#This Row],[Nome Lamina]]&amp;"_petro"&amp;".xlsm"),"")))</f>
        <v/>
      </c>
      <c r="DO5" s="159"/>
    </row>
    <row r="6" spans="1:119" x14ac:dyDescent="0.25">
      <c r="B6" s="158" t="str">
        <f>IFERROR(INDEX(amostrasTab[Lat],MATCH(petroTab[[#This Row],[*Nome Amostra]:[*Nome Amostra]],amostrasTab[[NOME AMOSTRA]:[NOME AMOSTRA]],0)),"")</f>
        <v/>
      </c>
      <c r="C6" s="158" t="str">
        <f>IFERROR(INDEX(amostrasTab[Long],MATCH(petroTab[[#This Row],[*Nome Amostra]:[*Nome Amostra]],amostrasTab[[NOME AMOSTRA]:[NOME AMOSTRA]],0)),"")</f>
        <v/>
      </c>
      <c r="D6" s="159"/>
      <c r="E6" s="158" t="str">
        <f>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IFERROR(IF(petroTab[[#This Row],[*Nome Amostra]]="","",HYPERLINK("#'Planilha de Campo'!A"&amp;MATCH(INDEX(amostrasTab[],MATCH(petroTab[[#This Row],[*Nome Amostra]],amostrasTab[NOME AMOSTRA],0),MATCH("*NUMERO DE CAMPO",amostrasTab[#Headers],0)),campoTab[Numero de campo],0)+1,"Afloramento")),"")</f>
        <v/>
      </c>
      <c r="DI6" s="161" t="str">
        <f>IFERROR(IF(petroTab[[#This Row],[*Nome Amostra]]="","",HYPERLINK("#'Litologia'!A"&amp;MATCH(INDEX(amostrasTab[],MATCH(petroTab[[#This Row],[*Nome Amostra]],amostrasTab[NOME AMOSTRA],0),MATCH("*NUMERO DE CAMPO",amostrasTab[#Headers],0)),LitoTab[*NUMERO DE CAMPO],0)+1,"Litologia")),"")</f>
        <v/>
      </c>
      <c r="DJ6" s="162" t="str">
        <f>IFERROR(IF(petroTab[[#This Row],[*Nome Amostra]]="","",HYPERLINK("#'Amostras'!A"&amp;MATCH(petroTab[[#This Row],[*Nome Amostra]],amostrasTab[NOME AMOSTRA],0)+1,"Amostras")),"")</f>
        <v/>
      </c>
      <c r="DK6" s="162" t="str">
        <f>IFERROR(IF(petroTab[[#This Row],[*Nome Amostra]]="","",HYPERLINK("#'Estrutural'!A"&amp;MATCH(INDEX(amostrasTab[],MATCH(petroTab[[#This Row],[*Nome Amostra]],amostrasTab[NOME AMOSTRA],0),MATCH("*NUMERO DE CAMPO",amostrasTab[#Headers],0)),estrutTab[*NUMERO DE CAMPO],0)+1,"Estrutural")),"")</f>
        <v/>
      </c>
      <c r="DL6" s="162" t="str">
        <f>IFERROR(IF(petroTab[[#This Row],[*Nome Amostra]]="","",HYPERLINK("#'Econômica'!A"&amp;MATCH(INDEX(amostrasTab[],MATCH(petroTab[[#This Row],[*Nome Amostra]],amostrasTab[NOME AMOSTRA],0),MATCH("*NUMERO DE CAMPO",amostrasTab[#Headers],0)),ecoTab[*NUMERO DE CAMPO],0)+1,"Econômica")),"")</f>
        <v/>
      </c>
      <c r="DM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IF(petroTab[[#This Row],[*Nome Amostra]]="","",IF(petroTab[[#This Row],[Nome Lamina]]="","",IF(FileExist(HYPERLINK("Fichas_Petrografia\"&amp;petroTab[[#This Row],[Nome Lamina]]&amp;"_petro"&amp;".xlsm")),HYPERLINK("Fichas_Petrografia\"&amp;petroTab[[#This Row],[Nome Lamina]]&amp;"_petro"&amp;".xlsm"),"")))</f>
        <v/>
      </c>
      <c r="DO6" s="159"/>
    </row>
    <row r="7" spans="1:119" x14ac:dyDescent="0.25">
      <c r="B7" s="158" t="str">
        <f>IFERROR(INDEX(amostrasTab[Lat],MATCH(petroTab[[#This Row],[*Nome Amostra]:[*Nome Amostra]],amostrasTab[[NOME AMOSTRA]:[NOME AMOSTRA]],0)),"")</f>
        <v/>
      </c>
      <c r="C7" s="158" t="str">
        <f>IFERROR(INDEX(amostrasTab[Long],MATCH(petroTab[[#This Row],[*Nome Amostra]:[*Nome Amostra]],amostrasTab[[NOME AMOSTRA]:[NOME AMOSTRA]],0)),"")</f>
        <v/>
      </c>
      <c r="D7" s="159"/>
      <c r="E7" s="158" t="str">
        <f>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IFERROR(IF(petroTab[[#This Row],[*Nome Amostra]]="","",HYPERLINK("#'Planilha de Campo'!A"&amp;MATCH(INDEX(amostrasTab[],MATCH(petroTab[[#This Row],[*Nome Amostra]],amostrasTab[NOME AMOSTRA],0),MATCH("*NUMERO DE CAMPO",amostrasTab[#Headers],0)),campoTab[Numero de campo],0)+1,"Afloramento")),"")</f>
        <v/>
      </c>
      <c r="DI7" s="161" t="str">
        <f>IFERROR(IF(petroTab[[#This Row],[*Nome Amostra]]="","",HYPERLINK("#'Litologia'!A"&amp;MATCH(INDEX(amostrasTab[],MATCH(petroTab[[#This Row],[*Nome Amostra]],amostrasTab[NOME AMOSTRA],0),MATCH("*NUMERO DE CAMPO",amostrasTab[#Headers],0)),LitoTab[*NUMERO DE CAMPO],0)+1,"Litologia")),"")</f>
        <v/>
      </c>
      <c r="DJ7" s="162" t="str">
        <f>IFERROR(IF(petroTab[[#This Row],[*Nome Amostra]]="","",HYPERLINK("#'Amostras'!A"&amp;MATCH(petroTab[[#This Row],[*Nome Amostra]],amostrasTab[NOME AMOSTRA],0)+1,"Amostras")),"")</f>
        <v/>
      </c>
      <c r="DK7" s="162" t="str">
        <f>IFERROR(IF(petroTab[[#This Row],[*Nome Amostra]]="","",HYPERLINK("#'Estrutural'!A"&amp;MATCH(INDEX(amostrasTab[],MATCH(petroTab[[#This Row],[*Nome Amostra]],amostrasTab[NOME AMOSTRA],0),MATCH("*NUMERO DE CAMPO",amostrasTab[#Headers],0)),estrutTab[*NUMERO DE CAMPO],0)+1,"Estrutural")),"")</f>
        <v/>
      </c>
      <c r="DL7" s="162" t="str">
        <f>IFERROR(IF(petroTab[[#This Row],[*Nome Amostra]]="","",HYPERLINK("#'Econômica'!A"&amp;MATCH(INDEX(amostrasTab[],MATCH(petroTab[[#This Row],[*Nome Amostra]],amostrasTab[NOME AMOSTRA],0),MATCH("*NUMERO DE CAMPO",amostrasTab[#Headers],0)),ecoTab[*NUMERO DE CAMPO],0)+1,"Econômica")),"")</f>
        <v/>
      </c>
      <c r="DM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IF(petroTab[[#This Row],[*Nome Amostra]]="","",IF(petroTab[[#This Row],[Nome Lamina]]="","",IF(FileExist(HYPERLINK("Fichas_Petrografia\"&amp;petroTab[[#This Row],[Nome Lamina]]&amp;"_petro"&amp;".xlsm")),HYPERLINK("Fichas_Petrografia\"&amp;petroTab[[#This Row],[Nome Lamina]]&amp;"_petro"&amp;".xlsm"),"")))</f>
        <v/>
      </c>
      <c r="DO7" s="159"/>
    </row>
    <row r="8" spans="1:119" x14ac:dyDescent="0.25">
      <c r="B8" s="158" t="str">
        <f>IFERROR(INDEX(amostrasTab[Lat],MATCH(petroTab[[#This Row],[*Nome Amostra]:[*Nome Amostra]],amostrasTab[[NOME AMOSTRA]:[NOME AMOSTRA]],0)),"")</f>
        <v/>
      </c>
      <c r="C8" s="158" t="str">
        <f>IFERROR(INDEX(amostrasTab[Long],MATCH(petroTab[[#This Row],[*Nome Amostra]:[*Nome Amostra]],amostrasTab[[NOME AMOSTRA]:[NOME AMOSTRA]],0)),"")</f>
        <v/>
      </c>
      <c r="D8" s="159"/>
      <c r="E8" s="158" t="str">
        <f>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IFERROR(IF(petroTab[[#This Row],[*Nome Amostra]]="","",HYPERLINK("#'Planilha de Campo'!A"&amp;MATCH(INDEX(amostrasTab[],MATCH(petroTab[[#This Row],[*Nome Amostra]],amostrasTab[NOME AMOSTRA],0),MATCH("*NUMERO DE CAMPO",amostrasTab[#Headers],0)),campoTab[Numero de campo],0)+1,"Afloramento")),"")</f>
        <v/>
      </c>
      <c r="DI8" s="161" t="str">
        <f>IFERROR(IF(petroTab[[#This Row],[*Nome Amostra]]="","",HYPERLINK("#'Litologia'!A"&amp;MATCH(INDEX(amostrasTab[],MATCH(petroTab[[#This Row],[*Nome Amostra]],amostrasTab[NOME AMOSTRA],0),MATCH("*NUMERO DE CAMPO",amostrasTab[#Headers],0)),LitoTab[*NUMERO DE CAMPO],0)+1,"Litologia")),"")</f>
        <v/>
      </c>
      <c r="DJ8" s="162" t="str">
        <f>IFERROR(IF(petroTab[[#This Row],[*Nome Amostra]]="","",HYPERLINK("#'Amostras'!A"&amp;MATCH(petroTab[[#This Row],[*Nome Amostra]],amostrasTab[NOME AMOSTRA],0)+1,"Amostras")),"")</f>
        <v/>
      </c>
      <c r="DK8" s="162" t="str">
        <f>IFERROR(IF(petroTab[[#This Row],[*Nome Amostra]]="","",HYPERLINK("#'Estrutural'!A"&amp;MATCH(INDEX(amostrasTab[],MATCH(petroTab[[#This Row],[*Nome Amostra]],amostrasTab[NOME AMOSTRA],0),MATCH("*NUMERO DE CAMPO",amostrasTab[#Headers],0)),estrutTab[*NUMERO DE CAMPO],0)+1,"Estrutural")),"")</f>
        <v/>
      </c>
      <c r="DL8" s="162" t="str">
        <f>IFERROR(IF(petroTab[[#This Row],[*Nome Amostra]]="","",HYPERLINK("#'Econômica'!A"&amp;MATCH(INDEX(amostrasTab[],MATCH(petroTab[[#This Row],[*Nome Amostra]],amostrasTab[NOME AMOSTRA],0),MATCH("*NUMERO DE CAMPO",amostrasTab[#Headers],0)),ecoTab[*NUMERO DE CAMPO],0)+1,"Econômica")),"")</f>
        <v/>
      </c>
      <c r="DM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IF(petroTab[[#This Row],[*Nome Amostra]]="","",IF(petroTab[[#This Row],[Nome Lamina]]="","",IF(FileExist(HYPERLINK("Fichas_Petrografia\"&amp;petroTab[[#This Row],[Nome Lamina]]&amp;"_petro"&amp;".xlsm")),HYPERLINK("Fichas_Petrografia\"&amp;petroTab[[#This Row],[Nome Lamina]]&amp;"_petro"&amp;".xlsm"),"")))</f>
        <v/>
      </c>
      <c r="DO8" s="159"/>
    </row>
    <row r="9" spans="1:119" x14ac:dyDescent="0.25">
      <c r="B9" s="158" t="str">
        <f>IFERROR(INDEX(amostrasTab[Lat],MATCH(petroTab[[#This Row],[*Nome Amostra]:[*Nome Amostra]],amostrasTab[[NOME AMOSTRA]:[NOME AMOSTRA]],0)),"")</f>
        <v/>
      </c>
      <c r="C9" s="158" t="str">
        <f>IFERROR(INDEX(amostrasTab[Long],MATCH(petroTab[[#This Row],[*Nome Amostra]:[*Nome Amostra]],amostrasTab[[NOME AMOSTRA]:[NOME AMOSTRA]],0)),"")</f>
        <v/>
      </c>
      <c r="D9" s="159"/>
      <c r="E9" s="158" t="str">
        <f>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IFERROR(IF(petroTab[[#This Row],[*Nome Amostra]]="","",HYPERLINK("#'Planilha de Campo'!A"&amp;MATCH(INDEX(amostrasTab[],MATCH(petroTab[[#This Row],[*Nome Amostra]],amostrasTab[NOME AMOSTRA],0),MATCH("*NUMERO DE CAMPO",amostrasTab[#Headers],0)),campoTab[Numero de campo],0)+1,"Afloramento")),"")</f>
        <v/>
      </c>
      <c r="DI9" s="161" t="str">
        <f>IFERROR(IF(petroTab[[#This Row],[*Nome Amostra]]="","",HYPERLINK("#'Litologia'!A"&amp;MATCH(INDEX(amostrasTab[],MATCH(petroTab[[#This Row],[*Nome Amostra]],amostrasTab[NOME AMOSTRA],0),MATCH("*NUMERO DE CAMPO",amostrasTab[#Headers],0)),LitoTab[*NUMERO DE CAMPO],0)+1,"Litologia")),"")</f>
        <v/>
      </c>
      <c r="DJ9" s="162" t="str">
        <f>IFERROR(IF(petroTab[[#This Row],[*Nome Amostra]]="","",HYPERLINK("#'Amostras'!A"&amp;MATCH(petroTab[[#This Row],[*Nome Amostra]],amostrasTab[NOME AMOSTRA],0)+1,"Amostras")),"")</f>
        <v/>
      </c>
      <c r="DK9" s="162" t="str">
        <f>IFERROR(IF(petroTab[[#This Row],[*Nome Amostra]]="","",HYPERLINK("#'Estrutural'!A"&amp;MATCH(INDEX(amostrasTab[],MATCH(petroTab[[#This Row],[*Nome Amostra]],amostrasTab[NOME AMOSTRA],0),MATCH("*NUMERO DE CAMPO",amostrasTab[#Headers],0)),estrutTab[*NUMERO DE CAMPO],0)+1,"Estrutural")),"")</f>
        <v/>
      </c>
      <c r="DL9" s="162" t="str">
        <f>IFERROR(IF(petroTab[[#This Row],[*Nome Amostra]]="","",HYPERLINK("#'Econômica'!A"&amp;MATCH(INDEX(amostrasTab[],MATCH(petroTab[[#This Row],[*Nome Amostra]],amostrasTab[NOME AMOSTRA],0),MATCH("*NUMERO DE CAMPO",amostrasTab[#Headers],0)),ecoTab[*NUMERO DE CAMPO],0)+1,"Econômica")),"")</f>
        <v/>
      </c>
      <c r="DM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IF(petroTab[[#This Row],[*Nome Amostra]]="","",IF(petroTab[[#This Row],[Nome Lamina]]="","",IF(FileExist(HYPERLINK("Fichas_Petrografia\"&amp;petroTab[[#This Row],[Nome Lamina]]&amp;"_petro"&amp;".xlsm")),HYPERLINK("Fichas_Petrografia\"&amp;petroTab[[#This Row],[Nome Lamina]]&amp;"_petro"&amp;".xlsm"),"")))</f>
        <v/>
      </c>
      <c r="DO9" s="159"/>
    </row>
    <row r="10" spans="1:119" x14ac:dyDescent="0.25">
      <c r="B10" s="158" t="str">
        <f>IFERROR(INDEX(amostrasTab[Lat],MATCH(petroTab[[#This Row],[*Nome Amostra]:[*Nome Amostra]],amostrasTab[[NOME AMOSTRA]:[NOME AMOSTRA]],0)),"")</f>
        <v/>
      </c>
      <c r="C10" s="158" t="str">
        <f>IFERROR(INDEX(amostrasTab[Long],MATCH(petroTab[[#This Row],[*Nome Amostra]:[*Nome Amostra]],amostrasTab[[NOME AMOSTRA]:[NOME AMOSTRA]],0)),"")</f>
        <v/>
      </c>
      <c r="D10" s="159"/>
      <c r="E10" s="158" t="str">
        <f>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IFERROR(IF(petroTab[[#This Row],[*Nome Amostra]]="","",HYPERLINK("#'Planilha de Campo'!A"&amp;MATCH(INDEX(amostrasTab[],MATCH(petroTab[[#This Row],[*Nome Amostra]],amostrasTab[NOME AMOSTRA],0),MATCH("*NUMERO DE CAMPO",amostrasTab[#Headers],0)),campoTab[Numero de campo],0)+1,"Afloramento")),"")</f>
        <v/>
      </c>
      <c r="DI10" s="161" t="str">
        <f>IFERROR(IF(petroTab[[#This Row],[*Nome Amostra]]="","",HYPERLINK("#'Litologia'!A"&amp;MATCH(INDEX(amostrasTab[],MATCH(petroTab[[#This Row],[*Nome Amostra]],amostrasTab[NOME AMOSTRA],0),MATCH("*NUMERO DE CAMPO",amostrasTab[#Headers],0)),LitoTab[*NUMERO DE CAMPO],0)+1,"Litologia")),"")</f>
        <v/>
      </c>
      <c r="DJ10" s="162" t="str">
        <f>IFERROR(IF(petroTab[[#This Row],[*Nome Amostra]]="","",HYPERLINK("#'Amostras'!A"&amp;MATCH(petroTab[[#This Row],[*Nome Amostra]],amostrasTab[NOME AMOSTRA],0)+1,"Amostras")),"")</f>
        <v/>
      </c>
      <c r="DK10" s="162" t="str">
        <f>IFERROR(IF(petroTab[[#This Row],[*Nome Amostra]]="","",HYPERLINK("#'Estrutural'!A"&amp;MATCH(INDEX(amostrasTab[],MATCH(petroTab[[#This Row],[*Nome Amostra]],amostrasTab[NOME AMOSTRA],0),MATCH("*NUMERO DE CAMPO",amostrasTab[#Headers],0)),estrutTab[*NUMERO DE CAMPO],0)+1,"Estrutural")),"")</f>
        <v/>
      </c>
      <c r="DL10" s="162" t="str">
        <f>IFERROR(IF(petroTab[[#This Row],[*Nome Amostra]]="","",HYPERLINK("#'Econômica'!A"&amp;MATCH(INDEX(amostrasTab[],MATCH(petroTab[[#This Row],[*Nome Amostra]],amostrasTab[NOME AMOSTRA],0),MATCH("*NUMERO DE CAMPO",amostrasTab[#Headers],0)),ecoTab[*NUMERO DE CAMPO],0)+1,"Econômica")),"")</f>
        <v/>
      </c>
      <c r="DM1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IF(petroTab[[#This Row],[*Nome Amostra]]="","",IF(petroTab[[#This Row],[Nome Lamina]]="","",IF(FileExist(HYPERLINK("Fichas_Petrografia\"&amp;petroTab[[#This Row],[Nome Lamina]]&amp;"_petro"&amp;".xlsm")),HYPERLINK("Fichas_Petrografia\"&amp;petroTab[[#This Row],[Nome Lamina]]&amp;"_petro"&amp;".xlsm"),"")))</f>
        <v/>
      </c>
      <c r="DO10" s="159"/>
    </row>
    <row r="11" spans="1:119" x14ac:dyDescent="0.25">
      <c r="B11" s="158" t="str">
        <f>IFERROR(INDEX(amostrasTab[Lat],MATCH(petroTab[[#This Row],[*Nome Amostra]:[*Nome Amostra]],amostrasTab[[NOME AMOSTRA]:[NOME AMOSTRA]],0)),"")</f>
        <v/>
      </c>
      <c r="C11" s="158" t="str">
        <f>IFERROR(INDEX(amostrasTab[Long],MATCH(petroTab[[#This Row],[*Nome Amostra]:[*Nome Amostra]],amostrasTab[[NOME AMOSTRA]:[NOME AMOSTRA]],0)),"")</f>
        <v/>
      </c>
      <c r="D11" s="159"/>
      <c r="E11" s="158" t="str">
        <f>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IFERROR(IF(petroTab[[#This Row],[*Nome Amostra]]="","",HYPERLINK("#'Planilha de Campo'!A"&amp;MATCH(INDEX(amostrasTab[],MATCH(petroTab[[#This Row],[*Nome Amostra]],amostrasTab[NOME AMOSTRA],0),MATCH("*NUMERO DE CAMPO",amostrasTab[#Headers],0)),campoTab[Numero de campo],0)+1,"Afloramento")),"")</f>
        <v/>
      </c>
      <c r="DI11" s="161" t="str">
        <f>IFERROR(IF(petroTab[[#This Row],[*Nome Amostra]]="","",HYPERLINK("#'Litologia'!A"&amp;MATCH(INDEX(amostrasTab[],MATCH(petroTab[[#This Row],[*Nome Amostra]],amostrasTab[NOME AMOSTRA],0),MATCH("*NUMERO DE CAMPO",amostrasTab[#Headers],0)),LitoTab[*NUMERO DE CAMPO],0)+1,"Litologia")),"")</f>
        <v/>
      </c>
      <c r="DJ11" s="162" t="str">
        <f>IFERROR(IF(petroTab[[#This Row],[*Nome Amostra]]="","",HYPERLINK("#'Amostras'!A"&amp;MATCH(petroTab[[#This Row],[*Nome Amostra]],amostrasTab[NOME AMOSTRA],0)+1,"Amostras")),"")</f>
        <v/>
      </c>
      <c r="DK11" s="162" t="str">
        <f>IFERROR(IF(petroTab[[#This Row],[*Nome Amostra]]="","",HYPERLINK("#'Estrutural'!A"&amp;MATCH(INDEX(amostrasTab[],MATCH(petroTab[[#This Row],[*Nome Amostra]],amostrasTab[NOME AMOSTRA],0),MATCH("*NUMERO DE CAMPO",amostrasTab[#Headers],0)),estrutTab[*NUMERO DE CAMPO],0)+1,"Estrutural")),"")</f>
        <v/>
      </c>
      <c r="DL11" s="162" t="str">
        <f>IFERROR(IF(petroTab[[#This Row],[*Nome Amostra]]="","",HYPERLINK("#'Econômica'!A"&amp;MATCH(INDEX(amostrasTab[],MATCH(petroTab[[#This Row],[*Nome Amostra]],amostrasTab[NOME AMOSTRA],0),MATCH("*NUMERO DE CAMPO",amostrasTab[#Headers],0)),ecoTab[*NUMERO DE CAMPO],0)+1,"Econômica")),"")</f>
        <v/>
      </c>
      <c r="DM1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IF(petroTab[[#This Row],[*Nome Amostra]]="","",IF(petroTab[[#This Row],[Nome Lamina]]="","",IF(FileExist(HYPERLINK("Fichas_Petrografia\"&amp;petroTab[[#This Row],[Nome Lamina]]&amp;"_petro"&amp;".xlsm")),HYPERLINK("Fichas_Petrografia\"&amp;petroTab[[#This Row],[Nome Lamina]]&amp;"_petro"&amp;".xlsm"),"")))</f>
        <v/>
      </c>
      <c r="DO11" s="159"/>
    </row>
    <row r="12" spans="1:119" x14ac:dyDescent="0.25">
      <c r="B12" s="158" t="str">
        <f>IFERROR(INDEX(amostrasTab[Lat],MATCH(petroTab[[#This Row],[*Nome Amostra]:[*Nome Amostra]],amostrasTab[[NOME AMOSTRA]:[NOME AMOSTRA]],0)),"")</f>
        <v/>
      </c>
      <c r="C12" s="158" t="str">
        <f>IFERROR(INDEX(amostrasTab[Long],MATCH(petroTab[[#This Row],[*Nome Amostra]:[*Nome Amostra]],amostrasTab[[NOME AMOSTRA]:[NOME AMOSTRA]],0)),"")</f>
        <v/>
      </c>
      <c r="D12" s="159"/>
      <c r="E12" s="158" t="str">
        <f>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IFERROR(IF(petroTab[[#This Row],[*Nome Amostra]]="","",HYPERLINK("#'Planilha de Campo'!A"&amp;MATCH(INDEX(amostrasTab[],MATCH(petroTab[[#This Row],[*Nome Amostra]],amostrasTab[NOME AMOSTRA],0),MATCH("*NUMERO DE CAMPO",amostrasTab[#Headers],0)),campoTab[Numero de campo],0)+1,"Afloramento")),"")</f>
        <v/>
      </c>
      <c r="DI12" s="161" t="str">
        <f>IFERROR(IF(petroTab[[#This Row],[*Nome Amostra]]="","",HYPERLINK("#'Litologia'!A"&amp;MATCH(INDEX(amostrasTab[],MATCH(petroTab[[#This Row],[*Nome Amostra]],amostrasTab[NOME AMOSTRA],0),MATCH("*NUMERO DE CAMPO",amostrasTab[#Headers],0)),LitoTab[*NUMERO DE CAMPO],0)+1,"Litologia")),"")</f>
        <v/>
      </c>
      <c r="DJ12" s="162" t="str">
        <f>IFERROR(IF(petroTab[[#This Row],[*Nome Amostra]]="","",HYPERLINK("#'Amostras'!A"&amp;MATCH(petroTab[[#This Row],[*Nome Amostra]],amostrasTab[NOME AMOSTRA],0)+1,"Amostras")),"")</f>
        <v/>
      </c>
      <c r="DK12" s="162" t="str">
        <f>IFERROR(IF(petroTab[[#This Row],[*Nome Amostra]]="","",HYPERLINK("#'Estrutural'!A"&amp;MATCH(INDEX(amostrasTab[],MATCH(petroTab[[#This Row],[*Nome Amostra]],amostrasTab[NOME AMOSTRA],0),MATCH("*NUMERO DE CAMPO",amostrasTab[#Headers],0)),estrutTab[*NUMERO DE CAMPO],0)+1,"Estrutural")),"")</f>
        <v/>
      </c>
      <c r="DL12" s="162" t="str">
        <f>IFERROR(IF(petroTab[[#This Row],[*Nome Amostra]]="","",HYPERLINK("#'Econômica'!A"&amp;MATCH(INDEX(amostrasTab[],MATCH(petroTab[[#This Row],[*Nome Amostra]],amostrasTab[NOME AMOSTRA],0),MATCH("*NUMERO DE CAMPO",amostrasTab[#Headers],0)),ecoTab[*NUMERO DE CAMPO],0)+1,"Econômica")),"")</f>
        <v/>
      </c>
      <c r="DM1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IF(petroTab[[#This Row],[*Nome Amostra]]="","",IF(petroTab[[#This Row],[Nome Lamina]]="","",IF(FileExist(HYPERLINK("Fichas_Petrografia\"&amp;petroTab[[#This Row],[Nome Lamina]]&amp;"_petro"&amp;".xlsm")),HYPERLINK("Fichas_Petrografia\"&amp;petroTab[[#This Row],[Nome Lamina]]&amp;"_petro"&amp;".xlsm"),"")))</f>
        <v/>
      </c>
      <c r="DO12" s="159"/>
    </row>
    <row r="13" spans="1:119" x14ac:dyDescent="0.25">
      <c r="B13" s="158" t="str">
        <f>IFERROR(INDEX(amostrasTab[Lat],MATCH(petroTab[[#This Row],[*Nome Amostra]:[*Nome Amostra]],amostrasTab[[NOME AMOSTRA]:[NOME AMOSTRA]],0)),"")</f>
        <v/>
      </c>
      <c r="C13" s="158" t="str">
        <f>IFERROR(INDEX(amostrasTab[Long],MATCH(petroTab[[#This Row],[*Nome Amostra]:[*Nome Amostra]],amostrasTab[[NOME AMOSTRA]:[NOME AMOSTRA]],0)),"")</f>
        <v/>
      </c>
      <c r="D13" s="159"/>
      <c r="E13" s="158" t="str">
        <f>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IFERROR(IF(petroTab[[#This Row],[*Nome Amostra]]="","",HYPERLINK("#'Planilha de Campo'!A"&amp;MATCH(INDEX(amostrasTab[],MATCH(petroTab[[#This Row],[*Nome Amostra]],amostrasTab[NOME AMOSTRA],0),MATCH("*NUMERO DE CAMPO",amostrasTab[#Headers],0)),campoTab[Numero de campo],0)+1,"Afloramento")),"")</f>
        <v/>
      </c>
      <c r="DI13" s="161" t="str">
        <f>IFERROR(IF(petroTab[[#This Row],[*Nome Amostra]]="","",HYPERLINK("#'Litologia'!A"&amp;MATCH(INDEX(amostrasTab[],MATCH(petroTab[[#This Row],[*Nome Amostra]],amostrasTab[NOME AMOSTRA],0),MATCH("*NUMERO DE CAMPO",amostrasTab[#Headers],0)),LitoTab[*NUMERO DE CAMPO],0)+1,"Litologia")),"")</f>
        <v/>
      </c>
      <c r="DJ13" s="162" t="str">
        <f>IFERROR(IF(petroTab[[#This Row],[*Nome Amostra]]="","",HYPERLINK("#'Amostras'!A"&amp;MATCH(petroTab[[#This Row],[*Nome Amostra]],amostrasTab[NOME AMOSTRA],0)+1,"Amostras")),"")</f>
        <v/>
      </c>
      <c r="DK13" s="162" t="str">
        <f>IFERROR(IF(petroTab[[#This Row],[*Nome Amostra]]="","",HYPERLINK("#'Estrutural'!A"&amp;MATCH(INDEX(amostrasTab[],MATCH(petroTab[[#This Row],[*Nome Amostra]],amostrasTab[NOME AMOSTRA],0),MATCH("*NUMERO DE CAMPO",amostrasTab[#Headers],0)),estrutTab[*NUMERO DE CAMPO],0)+1,"Estrutural")),"")</f>
        <v/>
      </c>
      <c r="DL13" s="162" t="str">
        <f>IFERROR(IF(petroTab[[#This Row],[*Nome Amostra]]="","",HYPERLINK("#'Econômica'!A"&amp;MATCH(INDEX(amostrasTab[],MATCH(petroTab[[#This Row],[*Nome Amostra]],amostrasTab[NOME AMOSTRA],0),MATCH("*NUMERO DE CAMPO",amostrasTab[#Headers],0)),ecoTab[*NUMERO DE CAMPO],0)+1,"Econômica")),"")</f>
        <v/>
      </c>
      <c r="DM1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IF(petroTab[[#This Row],[*Nome Amostra]]="","",IF(petroTab[[#This Row],[Nome Lamina]]="","",IF(FileExist(HYPERLINK("Fichas_Petrografia\"&amp;petroTab[[#This Row],[Nome Lamina]]&amp;"_petro"&amp;".xlsm")),HYPERLINK("Fichas_Petrografia\"&amp;petroTab[[#This Row],[Nome Lamina]]&amp;"_petro"&amp;".xlsm"),"")))</f>
        <v/>
      </c>
      <c r="DO13" s="159"/>
    </row>
    <row r="14" spans="1:119" x14ac:dyDescent="0.25">
      <c r="B14" s="158" t="str">
        <f>IFERROR(INDEX(amostrasTab[Lat],MATCH(petroTab[[#This Row],[*Nome Amostra]:[*Nome Amostra]],amostrasTab[[NOME AMOSTRA]:[NOME AMOSTRA]],0)),"")</f>
        <v/>
      </c>
      <c r="C14" s="158" t="str">
        <f>IFERROR(INDEX(amostrasTab[Long],MATCH(petroTab[[#This Row],[*Nome Amostra]:[*Nome Amostra]],amostrasTab[[NOME AMOSTRA]:[NOME AMOSTRA]],0)),"")</f>
        <v/>
      </c>
      <c r="D14" s="159"/>
      <c r="E14" s="158" t="str">
        <f>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IFERROR(IF(petroTab[[#This Row],[*Nome Amostra]]="","",HYPERLINK("#'Planilha de Campo'!A"&amp;MATCH(INDEX(amostrasTab[],MATCH(petroTab[[#This Row],[*Nome Amostra]],amostrasTab[NOME AMOSTRA],0),MATCH("*NUMERO DE CAMPO",amostrasTab[#Headers],0)),campoTab[Numero de campo],0)+1,"Afloramento")),"")</f>
        <v/>
      </c>
      <c r="DI14" s="161" t="str">
        <f>IFERROR(IF(petroTab[[#This Row],[*Nome Amostra]]="","",HYPERLINK("#'Litologia'!A"&amp;MATCH(INDEX(amostrasTab[],MATCH(petroTab[[#This Row],[*Nome Amostra]],amostrasTab[NOME AMOSTRA],0),MATCH("*NUMERO DE CAMPO",amostrasTab[#Headers],0)),LitoTab[*NUMERO DE CAMPO],0)+1,"Litologia")),"")</f>
        <v/>
      </c>
      <c r="DJ14" s="162" t="str">
        <f>IFERROR(IF(petroTab[[#This Row],[*Nome Amostra]]="","",HYPERLINK("#'Amostras'!A"&amp;MATCH(petroTab[[#This Row],[*Nome Amostra]],amostrasTab[NOME AMOSTRA],0)+1,"Amostras")),"")</f>
        <v/>
      </c>
      <c r="DK14" s="162" t="str">
        <f>IFERROR(IF(petroTab[[#This Row],[*Nome Amostra]]="","",HYPERLINK("#'Estrutural'!A"&amp;MATCH(INDEX(amostrasTab[],MATCH(petroTab[[#This Row],[*Nome Amostra]],amostrasTab[NOME AMOSTRA],0),MATCH("*NUMERO DE CAMPO",amostrasTab[#Headers],0)),estrutTab[*NUMERO DE CAMPO],0)+1,"Estrutural")),"")</f>
        <v/>
      </c>
      <c r="DL14" s="162" t="str">
        <f>IFERROR(IF(petroTab[[#This Row],[*Nome Amostra]]="","",HYPERLINK("#'Econômica'!A"&amp;MATCH(INDEX(amostrasTab[],MATCH(petroTab[[#This Row],[*Nome Amostra]],amostrasTab[NOME AMOSTRA],0),MATCH("*NUMERO DE CAMPO",amostrasTab[#Headers],0)),ecoTab[*NUMERO DE CAMPO],0)+1,"Econômica")),"")</f>
        <v/>
      </c>
      <c r="DM1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IF(petroTab[[#This Row],[*Nome Amostra]]="","",IF(petroTab[[#This Row],[Nome Lamina]]="","",IF(FileExist(HYPERLINK("Fichas_Petrografia\"&amp;petroTab[[#This Row],[Nome Lamina]]&amp;"_petro"&amp;".xlsm")),HYPERLINK("Fichas_Petrografia\"&amp;petroTab[[#This Row],[Nome Lamina]]&amp;"_petro"&amp;".xlsm"),"")))</f>
        <v/>
      </c>
      <c r="DO14" s="159"/>
    </row>
    <row r="15" spans="1:119" x14ac:dyDescent="0.25">
      <c r="B15" s="158" t="str">
        <f>IFERROR(INDEX(amostrasTab[Lat],MATCH(petroTab[[#This Row],[*Nome Amostra]:[*Nome Amostra]],amostrasTab[[NOME AMOSTRA]:[NOME AMOSTRA]],0)),"")</f>
        <v/>
      </c>
      <c r="C15" s="158" t="str">
        <f>IFERROR(INDEX(amostrasTab[Long],MATCH(petroTab[[#This Row],[*Nome Amostra]:[*Nome Amostra]],amostrasTab[[NOME AMOSTRA]:[NOME AMOSTRA]],0)),"")</f>
        <v/>
      </c>
      <c r="D15" s="159"/>
      <c r="E15" s="158" t="str">
        <f>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IFERROR(IF(petroTab[[#This Row],[*Nome Amostra]]="","",HYPERLINK("#'Planilha de Campo'!A"&amp;MATCH(INDEX(amostrasTab[],MATCH(petroTab[[#This Row],[*Nome Amostra]],amostrasTab[NOME AMOSTRA],0),MATCH("*NUMERO DE CAMPO",amostrasTab[#Headers],0)),campoTab[Numero de campo],0)+1,"Afloramento")),"")</f>
        <v/>
      </c>
      <c r="DI15" s="161" t="str">
        <f>IFERROR(IF(petroTab[[#This Row],[*Nome Amostra]]="","",HYPERLINK("#'Litologia'!A"&amp;MATCH(INDEX(amostrasTab[],MATCH(petroTab[[#This Row],[*Nome Amostra]],amostrasTab[NOME AMOSTRA],0),MATCH("*NUMERO DE CAMPO",amostrasTab[#Headers],0)),LitoTab[*NUMERO DE CAMPO],0)+1,"Litologia")),"")</f>
        <v/>
      </c>
      <c r="DJ15" s="162" t="str">
        <f>IFERROR(IF(petroTab[[#This Row],[*Nome Amostra]]="","",HYPERLINK("#'Amostras'!A"&amp;MATCH(petroTab[[#This Row],[*Nome Amostra]],amostrasTab[NOME AMOSTRA],0)+1,"Amostras")),"")</f>
        <v/>
      </c>
      <c r="DK15" s="162" t="str">
        <f>IFERROR(IF(petroTab[[#This Row],[*Nome Amostra]]="","",HYPERLINK("#'Estrutural'!A"&amp;MATCH(INDEX(amostrasTab[],MATCH(petroTab[[#This Row],[*Nome Amostra]],amostrasTab[NOME AMOSTRA],0),MATCH("*NUMERO DE CAMPO",amostrasTab[#Headers],0)),estrutTab[*NUMERO DE CAMPO],0)+1,"Estrutural")),"")</f>
        <v/>
      </c>
      <c r="DL15" s="162" t="str">
        <f>IFERROR(IF(petroTab[[#This Row],[*Nome Amostra]]="","",HYPERLINK("#'Econômica'!A"&amp;MATCH(INDEX(amostrasTab[],MATCH(petroTab[[#This Row],[*Nome Amostra]],amostrasTab[NOME AMOSTRA],0),MATCH("*NUMERO DE CAMPO",amostrasTab[#Headers],0)),ecoTab[*NUMERO DE CAMPO],0)+1,"Econômica")),"")</f>
        <v/>
      </c>
      <c r="DM1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IF(petroTab[[#This Row],[*Nome Amostra]]="","",IF(petroTab[[#This Row],[Nome Lamina]]="","",IF(FileExist(HYPERLINK("Fichas_Petrografia\"&amp;petroTab[[#This Row],[Nome Lamina]]&amp;"_petro"&amp;".xlsm")),HYPERLINK("Fichas_Petrografia\"&amp;petroTab[[#This Row],[Nome Lamina]]&amp;"_petro"&amp;".xlsm"),"")))</f>
        <v/>
      </c>
      <c r="DO15" s="159"/>
    </row>
    <row r="16" spans="1:119" x14ac:dyDescent="0.25">
      <c r="B16" s="158" t="str">
        <f>IFERROR(INDEX(amostrasTab[Lat],MATCH(petroTab[[#This Row],[*Nome Amostra]:[*Nome Amostra]],amostrasTab[[NOME AMOSTRA]:[NOME AMOSTRA]],0)),"")</f>
        <v/>
      </c>
      <c r="C16" s="158" t="str">
        <f>IFERROR(INDEX(amostrasTab[Long],MATCH(petroTab[[#This Row],[*Nome Amostra]:[*Nome Amostra]],amostrasTab[[NOME AMOSTRA]:[NOME AMOSTRA]],0)),"")</f>
        <v/>
      </c>
      <c r="D16" s="159"/>
      <c r="E16" s="158" t="str">
        <f>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IFERROR(IF(petroTab[[#This Row],[*Nome Amostra]]="","",HYPERLINK("#'Planilha de Campo'!A"&amp;MATCH(INDEX(amostrasTab[],MATCH(petroTab[[#This Row],[*Nome Amostra]],amostrasTab[NOME AMOSTRA],0),MATCH("*NUMERO DE CAMPO",amostrasTab[#Headers],0)),campoTab[Numero de campo],0)+1,"Afloramento")),"")</f>
        <v/>
      </c>
      <c r="DI16" s="161" t="str">
        <f>IFERROR(IF(petroTab[[#This Row],[*Nome Amostra]]="","",HYPERLINK("#'Litologia'!A"&amp;MATCH(INDEX(amostrasTab[],MATCH(petroTab[[#This Row],[*Nome Amostra]],amostrasTab[NOME AMOSTRA],0),MATCH("*NUMERO DE CAMPO",amostrasTab[#Headers],0)),LitoTab[*NUMERO DE CAMPO],0)+1,"Litologia")),"")</f>
        <v/>
      </c>
      <c r="DJ16" s="162" t="str">
        <f>IFERROR(IF(petroTab[[#This Row],[*Nome Amostra]]="","",HYPERLINK("#'Amostras'!A"&amp;MATCH(petroTab[[#This Row],[*Nome Amostra]],amostrasTab[NOME AMOSTRA],0)+1,"Amostras")),"")</f>
        <v/>
      </c>
      <c r="DK16" s="162" t="str">
        <f>IFERROR(IF(petroTab[[#This Row],[*Nome Amostra]]="","",HYPERLINK("#'Estrutural'!A"&amp;MATCH(INDEX(amostrasTab[],MATCH(petroTab[[#This Row],[*Nome Amostra]],amostrasTab[NOME AMOSTRA],0),MATCH("*NUMERO DE CAMPO",amostrasTab[#Headers],0)),estrutTab[*NUMERO DE CAMPO],0)+1,"Estrutural")),"")</f>
        <v/>
      </c>
      <c r="DL16" s="162" t="str">
        <f>IFERROR(IF(petroTab[[#This Row],[*Nome Amostra]]="","",HYPERLINK("#'Econômica'!A"&amp;MATCH(INDEX(amostrasTab[],MATCH(petroTab[[#This Row],[*Nome Amostra]],amostrasTab[NOME AMOSTRA],0),MATCH("*NUMERO DE CAMPO",amostrasTab[#Headers],0)),ecoTab[*NUMERO DE CAMPO],0)+1,"Econômica")),"")</f>
        <v/>
      </c>
      <c r="DM1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IF(petroTab[[#This Row],[*Nome Amostra]]="","",IF(petroTab[[#This Row],[Nome Lamina]]="","",IF(FileExist(HYPERLINK("Fichas_Petrografia\"&amp;petroTab[[#This Row],[Nome Lamina]]&amp;"_petro"&amp;".xlsm")),HYPERLINK("Fichas_Petrografia\"&amp;petroTab[[#This Row],[Nome Lamina]]&amp;"_petro"&amp;".xlsm"),"")))</f>
        <v/>
      </c>
      <c r="DO16" s="159"/>
    </row>
    <row r="17" spans="2:119" x14ac:dyDescent="0.25">
      <c r="B17" s="158" t="str">
        <f>IFERROR(INDEX(amostrasTab[Lat],MATCH(petroTab[[#This Row],[*Nome Amostra]:[*Nome Amostra]],amostrasTab[[NOME AMOSTRA]:[NOME AMOSTRA]],0)),"")</f>
        <v/>
      </c>
      <c r="C17" s="158" t="str">
        <f>IFERROR(INDEX(amostrasTab[Long],MATCH(petroTab[[#This Row],[*Nome Amostra]:[*Nome Amostra]],amostrasTab[[NOME AMOSTRA]:[NOME AMOSTRA]],0)),"")</f>
        <v/>
      </c>
      <c r="D17" s="159"/>
      <c r="E17" s="158" t="str">
        <f>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IFERROR(IF(petroTab[[#This Row],[*Nome Amostra]]="","",HYPERLINK("#'Planilha de Campo'!A"&amp;MATCH(INDEX(amostrasTab[],MATCH(petroTab[[#This Row],[*Nome Amostra]],amostrasTab[NOME AMOSTRA],0),MATCH("*NUMERO DE CAMPO",amostrasTab[#Headers],0)),campoTab[Numero de campo],0)+1,"Afloramento")),"")</f>
        <v/>
      </c>
      <c r="DI17" s="161" t="str">
        <f>IFERROR(IF(petroTab[[#This Row],[*Nome Amostra]]="","",HYPERLINK("#'Litologia'!A"&amp;MATCH(INDEX(amostrasTab[],MATCH(petroTab[[#This Row],[*Nome Amostra]],amostrasTab[NOME AMOSTRA],0),MATCH("*NUMERO DE CAMPO",amostrasTab[#Headers],0)),LitoTab[*NUMERO DE CAMPO],0)+1,"Litologia")),"")</f>
        <v/>
      </c>
      <c r="DJ17" s="162" t="str">
        <f>IFERROR(IF(petroTab[[#This Row],[*Nome Amostra]]="","",HYPERLINK("#'Amostras'!A"&amp;MATCH(petroTab[[#This Row],[*Nome Amostra]],amostrasTab[NOME AMOSTRA],0)+1,"Amostras")),"")</f>
        <v/>
      </c>
      <c r="DK17" s="162" t="str">
        <f>IFERROR(IF(petroTab[[#This Row],[*Nome Amostra]]="","",HYPERLINK("#'Estrutural'!A"&amp;MATCH(INDEX(amostrasTab[],MATCH(petroTab[[#This Row],[*Nome Amostra]],amostrasTab[NOME AMOSTRA],0),MATCH("*NUMERO DE CAMPO",amostrasTab[#Headers],0)),estrutTab[*NUMERO DE CAMPO],0)+1,"Estrutural")),"")</f>
        <v/>
      </c>
      <c r="DL17" s="162" t="str">
        <f>IFERROR(IF(petroTab[[#This Row],[*Nome Amostra]]="","",HYPERLINK("#'Econômica'!A"&amp;MATCH(INDEX(amostrasTab[],MATCH(petroTab[[#This Row],[*Nome Amostra]],amostrasTab[NOME AMOSTRA],0),MATCH("*NUMERO DE CAMPO",amostrasTab[#Headers],0)),ecoTab[*NUMERO DE CAMPO],0)+1,"Econômica")),"")</f>
        <v/>
      </c>
      <c r="DM1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IF(petroTab[[#This Row],[*Nome Amostra]]="","",IF(petroTab[[#This Row],[Nome Lamina]]="","",IF(FileExist(HYPERLINK("Fichas_Petrografia\"&amp;petroTab[[#This Row],[Nome Lamina]]&amp;"_petro"&amp;".xlsm")),HYPERLINK("Fichas_Petrografia\"&amp;petroTab[[#This Row],[Nome Lamina]]&amp;"_petro"&amp;".xlsm"),"")))</f>
        <v/>
      </c>
      <c r="DO17" s="159"/>
    </row>
    <row r="18" spans="2:119" x14ac:dyDescent="0.25">
      <c r="B18" s="158" t="str">
        <f>IFERROR(INDEX(amostrasTab[Lat],MATCH(petroTab[[#This Row],[*Nome Amostra]:[*Nome Amostra]],amostrasTab[[NOME AMOSTRA]:[NOME AMOSTRA]],0)),"")</f>
        <v/>
      </c>
      <c r="C18" s="158" t="str">
        <f>IFERROR(INDEX(amostrasTab[Long],MATCH(petroTab[[#This Row],[*Nome Amostra]:[*Nome Amostra]],amostrasTab[[NOME AMOSTRA]:[NOME AMOSTRA]],0)),"")</f>
        <v/>
      </c>
      <c r="D18" s="159"/>
      <c r="E18" s="158" t="str">
        <f>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IFERROR(IF(petroTab[[#This Row],[*Nome Amostra]]="","",HYPERLINK("#'Planilha de Campo'!A"&amp;MATCH(INDEX(amostrasTab[],MATCH(petroTab[[#This Row],[*Nome Amostra]],amostrasTab[NOME AMOSTRA],0),MATCH("*NUMERO DE CAMPO",amostrasTab[#Headers],0)),campoTab[Numero de campo],0)+1,"Afloramento")),"")</f>
        <v/>
      </c>
      <c r="DI18" s="161" t="str">
        <f>IFERROR(IF(petroTab[[#This Row],[*Nome Amostra]]="","",HYPERLINK("#'Litologia'!A"&amp;MATCH(INDEX(amostrasTab[],MATCH(petroTab[[#This Row],[*Nome Amostra]],amostrasTab[NOME AMOSTRA],0),MATCH("*NUMERO DE CAMPO",amostrasTab[#Headers],0)),LitoTab[*NUMERO DE CAMPO],0)+1,"Litologia")),"")</f>
        <v/>
      </c>
      <c r="DJ18" s="162" t="str">
        <f>IFERROR(IF(petroTab[[#This Row],[*Nome Amostra]]="","",HYPERLINK("#'Amostras'!A"&amp;MATCH(petroTab[[#This Row],[*Nome Amostra]],amostrasTab[NOME AMOSTRA],0)+1,"Amostras")),"")</f>
        <v/>
      </c>
      <c r="DK18" s="162" t="str">
        <f>IFERROR(IF(petroTab[[#This Row],[*Nome Amostra]]="","",HYPERLINK("#'Estrutural'!A"&amp;MATCH(INDEX(amostrasTab[],MATCH(petroTab[[#This Row],[*Nome Amostra]],amostrasTab[NOME AMOSTRA],0),MATCH("*NUMERO DE CAMPO",amostrasTab[#Headers],0)),estrutTab[*NUMERO DE CAMPO],0)+1,"Estrutural")),"")</f>
        <v/>
      </c>
      <c r="DL18" s="162" t="str">
        <f>IFERROR(IF(petroTab[[#This Row],[*Nome Amostra]]="","",HYPERLINK("#'Econômica'!A"&amp;MATCH(INDEX(amostrasTab[],MATCH(petroTab[[#This Row],[*Nome Amostra]],amostrasTab[NOME AMOSTRA],0),MATCH("*NUMERO DE CAMPO",amostrasTab[#Headers],0)),ecoTab[*NUMERO DE CAMPO],0)+1,"Econômica")),"")</f>
        <v/>
      </c>
      <c r="DM1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IF(petroTab[[#This Row],[*Nome Amostra]]="","",IF(petroTab[[#This Row],[Nome Lamina]]="","",IF(FileExist(HYPERLINK("Fichas_Petrografia\"&amp;petroTab[[#This Row],[Nome Lamina]]&amp;"_petro"&amp;".xlsm")),HYPERLINK("Fichas_Petrografia\"&amp;petroTab[[#This Row],[Nome Lamina]]&amp;"_petro"&amp;".xlsm"),"")))</f>
        <v/>
      </c>
      <c r="DO18" s="159"/>
    </row>
    <row r="19" spans="2:119" x14ac:dyDescent="0.25">
      <c r="B19" s="158" t="str">
        <f>IFERROR(INDEX(amostrasTab[Lat],MATCH(petroTab[[#This Row],[*Nome Amostra]:[*Nome Amostra]],amostrasTab[[NOME AMOSTRA]:[NOME AMOSTRA]],0)),"")</f>
        <v/>
      </c>
      <c r="C19" s="158" t="str">
        <f>IFERROR(INDEX(amostrasTab[Long],MATCH(petroTab[[#This Row],[*Nome Amostra]:[*Nome Amostra]],amostrasTab[[NOME AMOSTRA]:[NOME AMOSTRA]],0)),"")</f>
        <v/>
      </c>
      <c r="D19" s="159"/>
      <c r="E19" s="158" t="str">
        <f>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IFERROR(IF(petroTab[[#This Row],[*Nome Amostra]]="","",HYPERLINK("#'Planilha de Campo'!A"&amp;MATCH(INDEX(amostrasTab[],MATCH(petroTab[[#This Row],[*Nome Amostra]],amostrasTab[NOME AMOSTRA],0),MATCH("*NUMERO DE CAMPO",amostrasTab[#Headers],0)),campoTab[Numero de campo],0)+1,"Afloramento")),"")</f>
        <v/>
      </c>
      <c r="DI19" s="161" t="str">
        <f>IFERROR(IF(petroTab[[#This Row],[*Nome Amostra]]="","",HYPERLINK("#'Litologia'!A"&amp;MATCH(INDEX(amostrasTab[],MATCH(petroTab[[#This Row],[*Nome Amostra]],amostrasTab[NOME AMOSTRA],0),MATCH("*NUMERO DE CAMPO",amostrasTab[#Headers],0)),LitoTab[*NUMERO DE CAMPO],0)+1,"Litologia")),"")</f>
        <v/>
      </c>
      <c r="DJ19" s="162" t="str">
        <f>IFERROR(IF(petroTab[[#This Row],[*Nome Amostra]]="","",HYPERLINK("#'Amostras'!A"&amp;MATCH(petroTab[[#This Row],[*Nome Amostra]],amostrasTab[NOME AMOSTRA],0)+1,"Amostras")),"")</f>
        <v/>
      </c>
      <c r="DK19" s="162" t="str">
        <f>IFERROR(IF(petroTab[[#This Row],[*Nome Amostra]]="","",HYPERLINK("#'Estrutural'!A"&amp;MATCH(INDEX(amostrasTab[],MATCH(petroTab[[#This Row],[*Nome Amostra]],amostrasTab[NOME AMOSTRA],0),MATCH("*NUMERO DE CAMPO",amostrasTab[#Headers],0)),estrutTab[*NUMERO DE CAMPO],0)+1,"Estrutural")),"")</f>
        <v/>
      </c>
      <c r="DL19" s="162" t="str">
        <f>IFERROR(IF(petroTab[[#This Row],[*Nome Amostra]]="","",HYPERLINK("#'Econômica'!A"&amp;MATCH(INDEX(amostrasTab[],MATCH(petroTab[[#This Row],[*Nome Amostra]],amostrasTab[NOME AMOSTRA],0),MATCH("*NUMERO DE CAMPO",amostrasTab[#Headers],0)),ecoTab[*NUMERO DE CAMPO],0)+1,"Econômica")),"")</f>
        <v/>
      </c>
      <c r="DM1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IF(petroTab[[#This Row],[*Nome Amostra]]="","",IF(petroTab[[#This Row],[Nome Lamina]]="","",IF(FileExist(HYPERLINK("Fichas_Petrografia\"&amp;petroTab[[#This Row],[Nome Lamina]]&amp;"_petro"&amp;".xlsm")),HYPERLINK("Fichas_Petrografia\"&amp;petroTab[[#This Row],[Nome Lamina]]&amp;"_petro"&amp;".xlsm"),"")))</f>
        <v/>
      </c>
      <c r="DO19" s="159"/>
    </row>
    <row r="20" spans="2:119" x14ac:dyDescent="0.25">
      <c r="B20" s="158" t="str">
        <f>IFERROR(INDEX(amostrasTab[Lat],MATCH(petroTab[[#This Row],[*Nome Amostra]:[*Nome Amostra]],amostrasTab[[NOME AMOSTRA]:[NOME AMOSTRA]],0)),"")</f>
        <v/>
      </c>
      <c r="C20" s="158" t="str">
        <f>IFERROR(INDEX(amostrasTab[Long],MATCH(petroTab[[#This Row],[*Nome Amostra]:[*Nome Amostra]],amostrasTab[[NOME AMOSTRA]:[NOME AMOSTRA]],0)),"")</f>
        <v/>
      </c>
      <c r="D20" s="159"/>
      <c r="E20" s="158" t="str">
        <f>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IFERROR(IF(petroTab[[#This Row],[*Nome Amostra]]="","",HYPERLINK("#'Planilha de Campo'!A"&amp;MATCH(INDEX(amostrasTab[],MATCH(petroTab[[#This Row],[*Nome Amostra]],amostrasTab[NOME AMOSTRA],0),MATCH("*NUMERO DE CAMPO",amostrasTab[#Headers],0)),campoTab[Numero de campo],0)+1,"Afloramento")),"")</f>
        <v/>
      </c>
      <c r="DI20" s="161" t="str">
        <f>IFERROR(IF(petroTab[[#This Row],[*Nome Amostra]]="","",HYPERLINK("#'Litologia'!A"&amp;MATCH(INDEX(amostrasTab[],MATCH(petroTab[[#This Row],[*Nome Amostra]],amostrasTab[NOME AMOSTRA],0),MATCH("*NUMERO DE CAMPO",amostrasTab[#Headers],0)),LitoTab[*NUMERO DE CAMPO],0)+1,"Litologia")),"")</f>
        <v/>
      </c>
      <c r="DJ20" s="162" t="str">
        <f>IFERROR(IF(petroTab[[#This Row],[*Nome Amostra]]="","",HYPERLINK("#'Amostras'!A"&amp;MATCH(petroTab[[#This Row],[*Nome Amostra]],amostrasTab[NOME AMOSTRA],0)+1,"Amostras")),"")</f>
        <v/>
      </c>
      <c r="DK20" s="162" t="str">
        <f>IFERROR(IF(petroTab[[#This Row],[*Nome Amostra]]="","",HYPERLINK("#'Estrutural'!A"&amp;MATCH(INDEX(amostrasTab[],MATCH(petroTab[[#This Row],[*Nome Amostra]],amostrasTab[NOME AMOSTRA],0),MATCH("*NUMERO DE CAMPO",amostrasTab[#Headers],0)),estrutTab[*NUMERO DE CAMPO],0)+1,"Estrutural")),"")</f>
        <v/>
      </c>
      <c r="DL20" s="162" t="str">
        <f>IFERROR(IF(petroTab[[#This Row],[*Nome Amostra]]="","",HYPERLINK("#'Econômica'!A"&amp;MATCH(INDEX(amostrasTab[],MATCH(petroTab[[#This Row],[*Nome Amostra]],amostrasTab[NOME AMOSTRA],0),MATCH("*NUMERO DE CAMPO",amostrasTab[#Headers],0)),ecoTab[*NUMERO DE CAMPO],0)+1,"Econômica")),"")</f>
        <v/>
      </c>
      <c r="DM2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IF(petroTab[[#This Row],[*Nome Amostra]]="","",IF(petroTab[[#This Row],[Nome Lamina]]="","",IF(FileExist(HYPERLINK("Fichas_Petrografia\"&amp;petroTab[[#This Row],[Nome Lamina]]&amp;"_petro"&amp;".xlsm")),HYPERLINK("Fichas_Petrografia\"&amp;petroTab[[#This Row],[Nome Lamina]]&amp;"_petro"&amp;".xlsm"),"")))</f>
        <v/>
      </c>
      <c r="DO20" s="159"/>
    </row>
    <row r="21" spans="2:119" x14ac:dyDescent="0.25">
      <c r="B21" s="158" t="str">
        <f>IFERROR(INDEX(amostrasTab[Lat],MATCH(petroTab[[#This Row],[*Nome Amostra]:[*Nome Amostra]],amostrasTab[[NOME AMOSTRA]:[NOME AMOSTRA]],0)),"")</f>
        <v/>
      </c>
      <c r="C21" s="158" t="str">
        <f>IFERROR(INDEX(amostrasTab[Long],MATCH(petroTab[[#This Row],[*Nome Amostra]:[*Nome Amostra]],amostrasTab[[NOME AMOSTRA]:[NOME AMOSTRA]],0)),"")</f>
        <v/>
      </c>
      <c r="D21" s="159"/>
      <c r="E21" s="158" t="str">
        <f>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IFERROR(IF(petroTab[[#This Row],[*Nome Amostra]]="","",HYPERLINK("#'Planilha de Campo'!A"&amp;MATCH(INDEX(amostrasTab[],MATCH(petroTab[[#This Row],[*Nome Amostra]],amostrasTab[NOME AMOSTRA],0),MATCH("*NUMERO DE CAMPO",amostrasTab[#Headers],0)),campoTab[Numero de campo],0)+1,"Afloramento")),"")</f>
        <v/>
      </c>
      <c r="DI21" s="161" t="str">
        <f>IFERROR(IF(petroTab[[#This Row],[*Nome Amostra]]="","",HYPERLINK("#'Litologia'!A"&amp;MATCH(INDEX(amostrasTab[],MATCH(petroTab[[#This Row],[*Nome Amostra]],amostrasTab[NOME AMOSTRA],0),MATCH("*NUMERO DE CAMPO",amostrasTab[#Headers],0)),LitoTab[*NUMERO DE CAMPO],0)+1,"Litologia")),"")</f>
        <v/>
      </c>
      <c r="DJ21" s="162" t="str">
        <f>IFERROR(IF(petroTab[[#This Row],[*Nome Amostra]]="","",HYPERLINK("#'Amostras'!A"&amp;MATCH(petroTab[[#This Row],[*Nome Amostra]],amostrasTab[NOME AMOSTRA],0)+1,"Amostras")),"")</f>
        <v/>
      </c>
      <c r="DK21" s="162" t="str">
        <f>IFERROR(IF(petroTab[[#This Row],[*Nome Amostra]]="","",HYPERLINK("#'Estrutural'!A"&amp;MATCH(INDEX(amostrasTab[],MATCH(petroTab[[#This Row],[*Nome Amostra]],amostrasTab[NOME AMOSTRA],0),MATCH("*NUMERO DE CAMPO",amostrasTab[#Headers],0)),estrutTab[*NUMERO DE CAMPO],0)+1,"Estrutural")),"")</f>
        <v/>
      </c>
      <c r="DL21" s="162" t="str">
        <f>IFERROR(IF(petroTab[[#This Row],[*Nome Amostra]]="","",HYPERLINK("#'Econômica'!A"&amp;MATCH(INDEX(amostrasTab[],MATCH(petroTab[[#This Row],[*Nome Amostra]],amostrasTab[NOME AMOSTRA],0),MATCH("*NUMERO DE CAMPO",amostrasTab[#Headers],0)),ecoTab[*NUMERO DE CAMPO],0)+1,"Econômica")),"")</f>
        <v/>
      </c>
      <c r="DM2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IF(petroTab[[#This Row],[*Nome Amostra]]="","",IF(petroTab[[#This Row],[Nome Lamina]]="","",IF(FileExist(HYPERLINK("Fichas_Petrografia\"&amp;petroTab[[#This Row],[Nome Lamina]]&amp;"_petro"&amp;".xlsm")),HYPERLINK("Fichas_Petrografia\"&amp;petroTab[[#This Row],[Nome Lamina]]&amp;"_petro"&amp;".xlsm"),"")))</f>
        <v/>
      </c>
      <c r="DO21" s="159"/>
    </row>
    <row r="22" spans="2:119" x14ac:dyDescent="0.25">
      <c r="B22" s="158" t="str">
        <f>IFERROR(INDEX(amostrasTab[Lat],MATCH(petroTab[[#This Row],[*Nome Amostra]:[*Nome Amostra]],amostrasTab[[NOME AMOSTRA]:[NOME AMOSTRA]],0)),"")</f>
        <v/>
      </c>
      <c r="C22" s="158" t="str">
        <f>IFERROR(INDEX(amostrasTab[Long],MATCH(petroTab[[#This Row],[*Nome Amostra]:[*Nome Amostra]],amostrasTab[[NOME AMOSTRA]:[NOME AMOSTRA]],0)),"")</f>
        <v/>
      </c>
      <c r="D22" s="159"/>
      <c r="E22" s="158" t="str">
        <f>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IFERROR(IF(petroTab[[#This Row],[*Nome Amostra]]="","",HYPERLINK("#'Planilha de Campo'!A"&amp;MATCH(INDEX(amostrasTab[],MATCH(petroTab[[#This Row],[*Nome Amostra]],amostrasTab[NOME AMOSTRA],0),MATCH("*NUMERO DE CAMPO",amostrasTab[#Headers],0)),campoTab[Numero de campo],0)+1,"Afloramento")),"")</f>
        <v/>
      </c>
      <c r="DI22" s="161" t="str">
        <f>IFERROR(IF(petroTab[[#This Row],[*Nome Amostra]]="","",HYPERLINK("#'Litologia'!A"&amp;MATCH(INDEX(amostrasTab[],MATCH(petroTab[[#This Row],[*Nome Amostra]],amostrasTab[NOME AMOSTRA],0),MATCH("*NUMERO DE CAMPO",amostrasTab[#Headers],0)),LitoTab[*NUMERO DE CAMPO],0)+1,"Litologia")),"")</f>
        <v/>
      </c>
      <c r="DJ22" s="162" t="str">
        <f>IFERROR(IF(petroTab[[#This Row],[*Nome Amostra]]="","",HYPERLINK("#'Amostras'!A"&amp;MATCH(petroTab[[#This Row],[*Nome Amostra]],amostrasTab[NOME AMOSTRA],0)+1,"Amostras")),"")</f>
        <v/>
      </c>
      <c r="DK22" s="162" t="str">
        <f>IFERROR(IF(petroTab[[#This Row],[*Nome Amostra]]="","",HYPERLINK("#'Estrutural'!A"&amp;MATCH(INDEX(amostrasTab[],MATCH(petroTab[[#This Row],[*Nome Amostra]],amostrasTab[NOME AMOSTRA],0),MATCH("*NUMERO DE CAMPO",amostrasTab[#Headers],0)),estrutTab[*NUMERO DE CAMPO],0)+1,"Estrutural")),"")</f>
        <v/>
      </c>
      <c r="DL22" s="162" t="str">
        <f>IFERROR(IF(petroTab[[#This Row],[*Nome Amostra]]="","",HYPERLINK("#'Econômica'!A"&amp;MATCH(INDEX(amostrasTab[],MATCH(petroTab[[#This Row],[*Nome Amostra]],amostrasTab[NOME AMOSTRA],0),MATCH("*NUMERO DE CAMPO",amostrasTab[#Headers],0)),ecoTab[*NUMERO DE CAMPO],0)+1,"Econômica")),"")</f>
        <v/>
      </c>
      <c r="DM2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IF(petroTab[[#This Row],[*Nome Amostra]]="","",IF(petroTab[[#This Row],[Nome Lamina]]="","",IF(FileExist(HYPERLINK("Fichas_Petrografia\"&amp;petroTab[[#This Row],[Nome Lamina]]&amp;"_petro"&amp;".xlsm")),HYPERLINK("Fichas_Petrografia\"&amp;petroTab[[#This Row],[Nome Lamina]]&amp;"_petro"&amp;".xlsm"),"")))</f>
        <v/>
      </c>
      <c r="DO22" s="159"/>
    </row>
    <row r="23" spans="2:119" x14ac:dyDescent="0.25">
      <c r="B23" s="158" t="str">
        <f>IFERROR(INDEX(amostrasTab[Lat],MATCH(petroTab[[#This Row],[*Nome Amostra]:[*Nome Amostra]],amostrasTab[[NOME AMOSTRA]:[NOME AMOSTRA]],0)),"")</f>
        <v/>
      </c>
      <c r="C23" s="158" t="str">
        <f>IFERROR(INDEX(amostrasTab[Long],MATCH(petroTab[[#This Row],[*Nome Amostra]:[*Nome Amostra]],amostrasTab[[NOME AMOSTRA]:[NOME AMOSTRA]],0)),"")</f>
        <v/>
      </c>
      <c r="D23" s="159"/>
      <c r="E23" s="158" t="str">
        <f>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IFERROR(IF(petroTab[[#This Row],[*Nome Amostra]]="","",HYPERLINK("#'Planilha de Campo'!A"&amp;MATCH(INDEX(amostrasTab[],MATCH(petroTab[[#This Row],[*Nome Amostra]],amostrasTab[NOME AMOSTRA],0),MATCH("*NUMERO DE CAMPO",amostrasTab[#Headers],0)),campoTab[Numero de campo],0)+1,"Afloramento")),"")</f>
        <v/>
      </c>
      <c r="DI23" s="161" t="str">
        <f>IFERROR(IF(petroTab[[#This Row],[*Nome Amostra]]="","",HYPERLINK("#'Litologia'!A"&amp;MATCH(INDEX(amostrasTab[],MATCH(petroTab[[#This Row],[*Nome Amostra]],amostrasTab[NOME AMOSTRA],0),MATCH("*NUMERO DE CAMPO",amostrasTab[#Headers],0)),LitoTab[*NUMERO DE CAMPO],0)+1,"Litologia")),"")</f>
        <v/>
      </c>
      <c r="DJ23" s="162" t="str">
        <f>IFERROR(IF(petroTab[[#This Row],[*Nome Amostra]]="","",HYPERLINK("#'Amostras'!A"&amp;MATCH(petroTab[[#This Row],[*Nome Amostra]],amostrasTab[NOME AMOSTRA],0)+1,"Amostras")),"")</f>
        <v/>
      </c>
      <c r="DK23" s="162" t="str">
        <f>IFERROR(IF(petroTab[[#This Row],[*Nome Amostra]]="","",HYPERLINK("#'Estrutural'!A"&amp;MATCH(INDEX(amostrasTab[],MATCH(petroTab[[#This Row],[*Nome Amostra]],amostrasTab[NOME AMOSTRA],0),MATCH("*NUMERO DE CAMPO",amostrasTab[#Headers],0)),estrutTab[*NUMERO DE CAMPO],0)+1,"Estrutural")),"")</f>
        <v/>
      </c>
      <c r="DL23" s="162" t="str">
        <f>IFERROR(IF(petroTab[[#This Row],[*Nome Amostra]]="","",HYPERLINK("#'Econômica'!A"&amp;MATCH(INDEX(amostrasTab[],MATCH(petroTab[[#This Row],[*Nome Amostra]],amostrasTab[NOME AMOSTRA],0),MATCH("*NUMERO DE CAMPO",amostrasTab[#Headers],0)),ecoTab[*NUMERO DE CAMPO],0)+1,"Econômica")),"")</f>
        <v/>
      </c>
      <c r="DM2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IF(petroTab[[#This Row],[*Nome Amostra]]="","",IF(petroTab[[#This Row],[Nome Lamina]]="","",IF(FileExist(HYPERLINK("Fichas_Petrografia\"&amp;petroTab[[#This Row],[Nome Lamina]]&amp;"_petro"&amp;".xlsm")),HYPERLINK("Fichas_Petrografia\"&amp;petroTab[[#This Row],[Nome Lamina]]&amp;"_petro"&amp;".xlsm"),"")))</f>
        <v/>
      </c>
      <c r="DO23" s="159"/>
    </row>
    <row r="24" spans="2:119" x14ac:dyDescent="0.25">
      <c r="B24" s="158" t="str">
        <f>IFERROR(INDEX(amostrasTab[Lat],MATCH(petroTab[[#This Row],[*Nome Amostra]:[*Nome Amostra]],amostrasTab[[NOME AMOSTRA]:[NOME AMOSTRA]],0)),"")</f>
        <v/>
      </c>
      <c r="C24" s="158" t="str">
        <f>IFERROR(INDEX(amostrasTab[Long],MATCH(petroTab[[#This Row],[*Nome Amostra]:[*Nome Amostra]],amostrasTab[[NOME AMOSTRA]:[NOME AMOSTRA]],0)),"")</f>
        <v/>
      </c>
      <c r="D24" s="159"/>
      <c r="E24" s="158" t="str">
        <f>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IFERROR(IF(petroTab[[#This Row],[*Nome Amostra]]="","",HYPERLINK("#'Planilha de Campo'!A"&amp;MATCH(INDEX(amostrasTab[],MATCH(petroTab[[#This Row],[*Nome Amostra]],amostrasTab[NOME AMOSTRA],0),MATCH("*NUMERO DE CAMPO",amostrasTab[#Headers],0)),campoTab[Numero de campo],0)+1,"Afloramento")),"")</f>
        <v/>
      </c>
      <c r="DI24" s="161" t="str">
        <f>IFERROR(IF(petroTab[[#This Row],[*Nome Amostra]]="","",HYPERLINK("#'Litologia'!A"&amp;MATCH(INDEX(amostrasTab[],MATCH(petroTab[[#This Row],[*Nome Amostra]],amostrasTab[NOME AMOSTRA],0),MATCH("*NUMERO DE CAMPO",amostrasTab[#Headers],0)),LitoTab[*NUMERO DE CAMPO],0)+1,"Litologia")),"")</f>
        <v/>
      </c>
      <c r="DJ24" s="162" t="str">
        <f>IFERROR(IF(petroTab[[#This Row],[*Nome Amostra]]="","",HYPERLINK("#'Amostras'!A"&amp;MATCH(petroTab[[#This Row],[*Nome Amostra]],amostrasTab[NOME AMOSTRA],0)+1,"Amostras")),"")</f>
        <v/>
      </c>
      <c r="DK24" s="162" t="str">
        <f>IFERROR(IF(petroTab[[#This Row],[*Nome Amostra]]="","",HYPERLINK("#'Estrutural'!A"&amp;MATCH(INDEX(amostrasTab[],MATCH(petroTab[[#This Row],[*Nome Amostra]],amostrasTab[NOME AMOSTRA],0),MATCH("*NUMERO DE CAMPO",amostrasTab[#Headers],0)),estrutTab[*NUMERO DE CAMPO],0)+1,"Estrutural")),"")</f>
        <v/>
      </c>
      <c r="DL24" s="162" t="str">
        <f>IFERROR(IF(petroTab[[#This Row],[*Nome Amostra]]="","",HYPERLINK("#'Econômica'!A"&amp;MATCH(INDEX(amostrasTab[],MATCH(petroTab[[#This Row],[*Nome Amostra]],amostrasTab[NOME AMOSTRA],0),MATCH("*NUMERO DE CAMPO",amostrasTab[#Headers],0)),ecoTab[*NUMERO DE CAMPO],0)+1,"Econômica")),"")</f>
        <v/>
      </c>
      <c r="DM2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IF(petroTab[[#This Row],[*Nome Amostra]]="","",IF(petroTab[[#This Row],[Nome Lamina]]="","",IF(FileExist(HYPERLINK("Fichas_Petrografia\"&amp;petroTab[[#This Row],[Nome Lamina]]&amp;"_petro"&amp;".xlsm")),HYPERLINK("Fichas_Petrografia\"&amp;petroTab[[#This Row],[Nome Lamina]]&amp;"_petro"&amp;".xlsm"),"")))</f>
        <v/>
      </c>
      <c r="DO24" s="159"/>
    </row>
    <row r="25" spans="2:119" x14ac:dyDescent="0.25">
      <c r="B25" s="158" t="str">
        <f>IFERROR(INDEX(amostrasTab[Lat],MATCH(petroTab[[#This Row],[*Nome Amostra]:[*Nome Amostra]],amostrasTab[[NOME AMOSTRA]:[NOME AMOSTRA]],0)),"")</f>
        <v/>
      </c>
      <c r="C25" s="158" t="str">
        <f>IFERROR(INDEX(amostrasTab[Long],MATCH(petroTab[[#This Row],[*Nome Amostra]:[*Nome Amostra]],amostrasTab[[NOME AMOSTRA]:[NOME AMOSTRA]],0)),"")</f>
        <v/>
      </c>
      <c r="D25" s="159"/>
      <c r="E25" s="158" t="str">
        <f>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IFERROR(IF(petroTab[[#This Row],[*Nome Amostra]]="","",HYPERLINK("#'Planilha de Campo'!A"&amp;MATCH(INDEX(amostrasTab[],MATCH(petroTab[[#This Row],[*Nome Amostra]],amostrasTab[NOME AMOSTRA],0),MATCH("*NUMERO DE CAMPO",amostrasTab[#Headers],0)),campoTab[Numero de campo],0)+1,"Afloramento")),"")</f>
        <v/>
      </c>
      <c r="DI25" s="161" t="str">
        <f>IFERROR(IF(petroTab[[#This Row],[*Nome Amostra]]="","",HYPERLINK("#'Litologia'!A"&amp;MATCH(INDEX(amostrasTab[],MATCH(petroTab[[#This Row],[*Nome Amostra]],amostrasTab[NOME AMOSTRA],0),MATCH("*NUMERO DE CAMPO",amostrasTab[#Headers],0)),LitoTab[*NUMERO DE CAMPO],0)+1,"Litologia")),"")</f>
        <v/>
      </c>
      <c r="DJ25" s="162" t="str">
        <f>IFERROR(IF(petroTab[[#This Row],[*Nome Amostra]]="","",HYPERLINK("#'Amostras'!A"&amp;MATCH(petroTab[[#This Row],[*Nome Amostra]],amostrasTab[NOME AMOSTRA],0)+1,"Amostras")),"")</f>
        <v/>
      </c>
      <c r="DK25" s="162" t="str">
        <f>IFERROR(IF(petroTab[[#This Row],[*Nome Amostra]]="","",HYPERLINK("#'Estrutural'!A"&amp;MATCH(INDEX(amostrasTab[],MATCH(petroTab[[#This Row],[*Nome Amostra]],amostrasTab[NOME AMOSTRA],0),MATCH("*NUMERO DE CAMPO",amostrasTab[#Headers],0)),estrutTab[*NUMERO DE CAMPO],0)+1,"Estrutural")),"")</f>
        <v/>
      </c>
      <c r="DL25" s="162" t="str">
        <f>IFERROR(IF(petroTab[[#This Row],[*Nome Amostra]]="","",HYPERLINK("#'Econômica'!A"&amp;MATCH(INDEX(amostrasTab[],MATCH(petroTab[[#This Row],[*Nome Amostra]],amostrasTab[NOME AMOSTRA],0),MATCH("*NUMERO DE CAMPO",amostrasTab[#Headers],0)),ecoTab[*NUMERO DE CAMPO],0)+1,"Econômica")),"")</f>
        <v/>
      </c>
      <c r="DM2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IF(petroTab[[#This Row],[*Nome Amostra]]="","",IF(petroTab[[#This Row],[Nome Lamina]]="","",IF(FileExist(HYPERLINK("Fichas_Petrografia\"&amp;petroTab[[#This Row],[Nome Lamina]]&amp;"_petro"&amp;".xlsm")),HYPERLINK("Fichas_Petrografia\"&amp;petroTab[[#This Row],[Nome Lamina]]&amp;"_petro"&amp;".xlsm"),"")))</f>
        <v/>
      </c>
      <c r="DO25" s="159"/>
    </row>
    <row r="26" spans="2:119" x14ac:dyDescent="0.25">
      <c r="B26" s="158" t="str">
        <f>IFERROR(INDEX(amostrasTab[Lat],MATCH(petroTab[[#This Row],[*Nome Amostra]:[*Nome Amostra]],amostrasTab[[NOME AMOSTRA]:[NOME AMOSTRA]],0)),"")</f>
        <v/>
      </c>
      <c r="C26" s="158" t="str">
        <f>IFERROR(INDEX(amostrasTab[Long],MATCH(petroTab[[#This Row],[*Nome Amostra]:[*Nome Amostra]],amostrasTab[[NOME AMOSTRA]:[NOME AMOSTRA]],0)),"")</f>
        <v/>
      </c>
      <c r="D26" s="159"/>
      <c r="E26" s="158" t="str">
        <f>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IFERROR(IF(petroTab[[#This Row],[*Nome Amostra]]="","",HYPERLINK("#'Planilha de Campo'!A"&amp;MATCH(INDEX(amostrasTab[],MATCH(petroTab[[#This Row],[*Nome Amostra]],amostrasTab[NOME AMOSTRA],0),MATCH("*NUMERO DE CAMPO",amostrasTab[#Headers],0)),campoTab[Numero de campo],0)+1,"Afloramento")),"")</f>
        <v/>
      </c>
      <c r="DI26" s="161" t="str">
        <f>IFERROR(IF(petroTab[[#This Row],[*Nome Amostra]]="","",HYPERLINK("#'Litologia'!A"&amp;MATCH(INDEX(amostrasTab[],MATCH(petroTab[[#This Row],[*Nome Amostra]],amostrasTab[NOME AMOSTRA],0),MATCH("*NUMERO DE CAMPO",amostrasTab[#Headers],0)),LitoTab[*NUMERO DE CAMPO],0)+1,"Litologia")),"")</f>
        <v/>
      </c>
      <c r="DJ26" s="162" t="str">
        <f>IFERROR(IF(petroTab[[#This Row],[*Nome Amostra]]="","",HYPERLINK("#'Amostras'!A"&amp;MATCH(petroTab[[#This Row],[*Nome Amostra]],amostrasTab[NOME AMOSTRA],0)+1,"Amostras")),"")</f>
        <v/>
      </c>
      <c r="DK26" s="162" t="str">
        <f>IFERROR(IF(petroTab[[#This Row],[*Nome Amostra]]="","",HYPERLINK("#'Estrutural'!A"&amp;MATCH(INDEX(amostrasTab[],MATCH(petroTab[[#This Row],[*Nome Amostra]],amostrasTab[NOME AMOSTRA],0),MATCH("*NUMERO DE CAMPO",amostrasTab[#Headers],0)),estrutTab[*NUMERO DE CAMPO],0)+1,"Estrutural")),"")</f>
        <v/>
      </c>
      <c r="DL26" s="162" t="str">
        <f>IFERROR(IF(petroTab[[#This Row],[*Nome Amostra]]="","",HYPERLINK("#'Econômica'!A"&amp;MATCH(INDEX(amostrasTab[],MATCH(petroTab[[#This Row],[*Nome Amostra]],amostrasTab[NOME AMOSTRA],0),MATCH("*NUMERO DE CAMPO",amostrasTab[#Headers],0)),ecoTab[*NUMERO DE CAMPO],0)+1,"Econômica")),"")</f>
        <v/>
      </c>
      <c r="DM2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IF(petroTab[[#This Row],[*Nome Amostra]]="","",IF(petroTab[[#This Row],[Nome Lamina]]="","",IF(FileExist(HYPERLINK("Fichas_Petrografia\"&amp;petroTab[[#This Row],[Nome Lamina]]&amp;"_petro"&amp;".xlsm")),HYPERLINK("Fichas_Petrografia\"&amp;petroTab[[#This Row],[Nome Lamina]]&amp;"_petro"&amp;".xlsm"),"")))</f>
        <v/>
      </c>
      <c r="DO26" s="159"/>
    </row>
    <row r="27" spans="2:119" x14ac:dyDescent="0.25">
      <c r="B27" s="158" t="str">
        <f>IFERROR(INDEX(amostrasTab[Lat],MATCH(petroTab[[#This Row],[*Nome Amostra]:[*Nome Amostra]],amostrasTab[[NOME AMOSTRA]:[NOME AMOSTRA]],0)),"")</f>
        <v/>
      </c>
      <c r="C27" s="158" t="str">
        <f>IFERROR(INDEX(amostrasTab[Long],MATCH(petroTab[[#This Row],[*Nome Amostra]:[*Nome Amostra]],amostrasTab[[NOME AMOSTRA]:[NOME AMOSTRA]],0)),"")</f>
        <v/>
      </c>
      <c r="D27" s="159"/>
      <c r="E27" s="158" t="str">
        <f>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IFERROR(IF(petroTab[[#This Row],[*Nome Amostra]]="","",HYPERLINK("#'Planilha de Campo'!A"&amp;MATCH(INDEX(amostrasTab[],MATCH(petroTab[[#This Row],[*Nome Amostra]],amostrasTab[NOME AMOSTRA],0),MATCH("*NUMERO DE CAMPO",amostrasTab[#Headers],0)),campoTab[Numero de campo],0)+1,"Afloramento")),"")</f>
        <v/>
      </c>
      <c r="DI27" s="161" t="str">
        <f>IFERROR(IF(petroTab[[#This Row],[*Nome Amostra]]="","",HYPERLINK("#'Litologia'!A"&amp;MATCH(INDEX(amostrasTab[],MATCH(petroTab[[#This Row],[*Nome Amostra]],amostrasTab[NOME AMOSTRA],0),MATCH("*NUMERO DE CAMPO",amostrasTab[#Headers],0)),LitoTab[*NUMERO DE CAMPO],0)+1,"Litologia")),"")</f>
        <v/>
      </c>
      <c r="DJ27" s="162" t="str">
        <f>IFERROR(IF(petroTab[[#This Row],[*Nome Amostra]]="","",HYPERLINK("#'Amostras'!A"&amp;MATCH(petroTab[[#This Row],[*Nome Amostra]],amostrasTab[NOME AMOSTRA],0)+1,"Amostras")),"")</f>
        <v/>
      </c>
      <c r="DK27" s="162" t="str">
        <f>IFERROR(IF(petroTab[[#This Row],[*Nome Amostra]]="","",HYPERLINK("#'Estrutural'!A"&amp;MATCH(INDEX(amostrasTab[],MATCH(petroTab[[#This Row],[*Nome Amostra]],amostrasTab[NOME AMOSTRA],0),MATCH("*NUMERO DE CAMPO",amostrasTab[#Headers],0)),estrutTab[*NUMERO DE CAMPO],0)+1,"Estrutural")),"")</f>
        <v/>
      </c>
      <c r="DL27" s="162" t="str">
        <f>IFERROR(IF(petroTab[[#This Row],[*Nome Amostra]]="","",HYPERLINK("#'Econômica'!A"&amp;MATCH(INDEX(amostrasTab[],MATCH(petroTab[[#This Row],[*Nome Amostra]],amostrasTab[NOME AMOSTRA],0),MATCH("*NUMERO DE CAMPO",amostrasTab[#Headers],0)),ecoTab[*NUMERO DE CAMPO],0)+1,"Econômica")),"")</f>
        <v/>
      </c>
      <c r="DM2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IF(petroTab[[#This Row],[*Nome Amostra]]="","",IF(petroTab[[#This Row],[Nome Lamina]]="","",IF(FileExist(HYPERLINK("Fichas_Petrografia\"&amp;petroTab[[#This Row],[Nome Lamina]]&amp;"_petro"&amp;".xlsm")),HYPERLINK("Fichas_Petrografia\"&amp;petroTab[[#This Row],[Nome Lamina]]&amp;"_petro"&amp;".xlsm"),"")))</f>
        <v/>
      </c>
      <c r="DO27" s="159"/>
    </row>
    <row r="28" spans="2:119" x14ac:dyDescent="0.25">
      <c r="B28" s="158" t="str">
        <f>IFERROR(INDEX(amostrasTab[Lat],MATCH(petroTab[[#This Row],[*Nome Amostra]:[*Nome Amostra]],amostrasTab[[NOME AMOSTRA]:[NOME AMOSTRA]],0)),"")</f>
        <v/>
      </c>
      <c r="C28" s="158" t="str">
        <f>IFERROR(INDEX(amostrasTab[Long],MATCH(petroTab[[#This Row],[*Nome Amostra]:[*Nome Amostra]],amostrasTab[[NOME AMOSTRA]:[NOME AMOSTRA]],0)),"")</f>
        <v/>
      </c>
      <c r="D28" s="159"/>
      <c r="E28" s="158" t="str">
        <f>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IFERROR(IF(petroTab[[#This Row],[*Nome Amostra]]="","",HYPERLINK("#'Planilha de Campo'!A"&amp;MATCH(INDEX(amostrasTab[],MATCH(petroTab[[#This Row],[*Nome Amostra]],amostrasTab[NOME AMOSTRA],0),MATCH("*NUMERO DE CAMPO",amostrasTab[#Headers],0)),campoTab[Numero de campo],0)+1,"Afloramento")),"")</f>
        <v/>
      </c>
      <c r="DI28" s="161" t="str">
        <f>IFERROR(IF(petroTab[[#This Row],[*Nome Amostra]]="","",HYPERLINK("#'Litologia'!A"&amp;MATCH(INDEX(amostrasTab[],MATCH(petroTab[[#This Row],[*Nome Amostra]],amostrasTab[NOME AMOSTRA],0),MATCH("*NUMERO DE CAMPO",amostrasTab[#Headers],0)),LitoTab[*NUMERO DE CAMPO],0)+1,"Litologia")),"")</f>
        <v/>
      </c>
      <c r="DJ28" s="162" t="str">
        <f>IFERROR(IF(petroTab[[#This Row],[*Nome Amostra]]="","",HYPERLINK("#'Amostras'!A"&amp;MATCH(petroTab[[#This Row],[*Nome Amostra]],amostrasTab[NOME AMOSTRA],0)+1,"Amostras")),"")</f>
        <v/>
      </c>
      <c r="DK28" s="162" t="str">
        <f>IFERROR(IF(petroTab[[#This Row],[*Nome Amostra]]="","",HYPERLINK("#'Estrutural'!A"&amp;MATCH(INDEX(amostrasTab[],MATCH(petroTab[[#This Row],[*Nome Amostra]],amostrasTab[NOME AMOSTRA],0),MATCH("*NUMERO DE CAMPO",amostrasTab[#Headers],0)),estrutTab[*NUMERO DE CAMPO],0)+1,"Estrutural")),"")</f>
        <v/>
      </c>
      <c r="DL28" s="162" t="str">
        <f>IFERROR(IF(petroTab[[#This Row],[*Nome Amostra]]="","",HYPERLINK("#'Econômica'!A"&amp;MATCH(INDEX(amostrasTab[],MATCH(petroTab[[#This Row],[*Nome Amostra]],amostrasTab[NOME AMOSTRA],0),MATCH("*NUMERO DE CAMPO",amostrasTab[#Headers],0)),ecoTab[*NUMERO DE CAMPO],0)+1,"Econômica")),"")</f>
        <v/>
      </c>
      <c r="DM2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IF(petroTab[[#This Row],[*Nome Amostra]]="","",IF(petroTab[[#This Row],[Nome Lamina]]="","",IF(FileExist(HYPERLINK("Fichas_Petrografia\"&amp;petroTab[[#This Row],[Nome Lamina]]&amp;"_petro"&amp;".xlsm")),HYPERLINK("Fichas_Petrografia\"&amp;petroTab[[#This Row],[Nome Lamina]]&amp;"_petro"&amp;".xlsm"),"")))</f>
        <v/>
      </c>
      <c r="DO28" s="159"/>
    </row>
    <row r="29" spans="2:119" x14ac:dyDescent="0.25">
      <c r="B29" s="158" t="str">
        <f>IFERROR(INDEX(amostrasTab[Lat],MATCH(petroTab[[#This Row],[*Nome Amostra]:[*Nome Amostra]],amostrasTab[[NOME AMOSTRA]:[NOME AMOSTRA]],0)),"")</f>
        <v/>
      </c>
      <c r="C29" s="158" t="str">
        <f>IFERROR(INDEX(amostrasTab[Long],MATCH(petroTab[[#This Row],[*Nome Amostra]:[*Nome Amostra]],amostrasTab[[NOME AMOSTRA]:[NOME AMOSTRA]],0)),"")</f>
        <v/>
      </c>
      <c r="D29" s="159"/>
      <c r="E29" s="158" t="str">
        <f>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IFERROR(IF(petroTab[[#This Row],[*Nome Amostra]]="","",HYPERLINK("#'Planilha de Campo'!A"&amp;MATCH(INDEX(amostrasTab[],MATCH(petroTab[[#This Row],[*Nome Amostra]],amostrasTab[NOME AMOSTRA],0),MATCH("*NUMERO DE CAMPO",amostrasTab[#Headers],0)),campoTab[Numero de campo],0)+1,"Afloramento")),"")</f>
        <v/>
      </c>
      <c r="DI29" s="161" t="str">
        <f>IFERROR(IF(petroTab[[#This Row],[*Nome Amostra]]="","",HYPERLINK("#'Litologia'!A"&amp;MATCH(INDEX(amostrasTab[],MATCH(petroTab[[#This Row],[*Nome Amostra]],amostrasTab[NOME AMOSTRA],0),MATCH("*NUMERO DE CAMPO",amostrasTab[#Headers],0)),LitoTab[*NUMERO DE CAMPO],0)+1,"Litologia")),"")</f>
        <v/>
      </c>
      <c r="DJ29" s="162" t="str">
        <f>IFERROR(IF(petroTab[[#This Row],[*Nome Amostra]]="","",HYPERLINK("#'Amostras'!A"&amp;MATCH(petroTab[[#This Row],[*Nome Amostra]],amostrasTab[NOME AMOSTRA],0)+1,"Amostras")),"")</f>
        <v/>
      </c>
      <c r="DK29" s="162" t="str">
        <f>IFERROR(IF(petroTab[[#This Row],[*Nome Amostra]]="","",HYPERLINK("#'Estrutural'!A"&amp;MATCH(INDEX(amostrasTab[],MATCH(petroTab[[#This Row],[*Nome Amostra]],amostrasTab[NOME AMOSTRA],0),MATCH("*NUMERO DE CAMPO",amostrasTab[#Headers],0)),estrutTab[*NUMERO DE CAMPO],0)+1,"Estrutural")),"")</f>
        <v/>
      </c>
      <c r="DL29" s="162" t="str">
        <f>IFERROR(IF(petroTab[[#This Row],[*Nome Amostra]]="","",HYPERLINK("#'Econômica'!A"&amp;MATCH(INDEX(amostrasTab[],MATCH(petroTab[[#This Row],[*Nome Amostra]],amostrasTab[NOME AMOSTRA],0),MATCH("*NUMERO DE CAMPO",amostrasTab[#Headers],0)),ecoTab[*NUMERO DE CAMPO],0)+1,"Econômica")),"")</f>
        <v/>
      </c>
      <c r="DM2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IF(petroTab[[#This Row],[*Nome Amostra]]="","",IF(petroTab[[#This Row],[Nome Lamina]]="","",IF(FileExist(HYPERLINK("Fichas_Petrografia\"&amp;petroTab[[#This Row],[Nome Lamina]]&amp;"_petro"&amp;".xlsm")),HYPERLINK("Fichas_Petrografia\"&amp;petroTab[[#This Row],[Nome Lamina]]&amp;"_petro"&amp;".xlsm"),"")))</f>
        <v/>
      </c>
      <c r="DO29" s="159"/>
    </row>
    <row r="30" spans="2:119" x14ac:dyDescent="0.25">
      <c r="B30" s="158" t="str">
        <f>IFERROR(INDEX(amostrasTab[Lat],MATCH(petroTab[[#This Row],[*Nome Amostra]:[*Nome Amostra]],amostrasTab[[NOME AMOSTRA]:[NOME AMOSTRA]],0)),"")</f>
        <v/>
      </c>
      <c r="C30" s="158" t="str">
        <f>IFERROR(INDEX(amostrasTab[Long],MATCH(petroTab[[#This Row],[*Nome Amostra]:[*Nome Amostra]],amostrasTab[[NOME AMOSTRA]:[NOME AMOSTRA]],0)),"")</f>
        <v/>
      </c>
      <c r="D30" s="159"/>
      <c r="E30" s="158" t="str">
        <f>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IFERROR(IF(petroTab[[#This Row],[*Nome Amostra]]="","",HYPERLINK("#'Planilha de Campo'!A"&amp;MATCH(INDEX(amostrasTab[],MATCH(petroTab[[#This Row],[*Nome Amostra]],amostrasTab[NOME AMOSTRA],0),MATCH("*NUMERO DE CAMPO",amostrasTab[#Headers],0)),campoTab[Numero de campo],0)+1,"Afloramento")),"")</f>
        <v/>
      </c>
      <c r="DI30" s="161" t="str">
        <f>IFERROR(IF(petroTab[[#This Row],[*Nome Amostra]]="","",HYPERLINK("#'Litologia'!A"&amp;MATCH(INDEX(amostrasTab[],MATCH(petroTab[[#This Row],[*Nome Amostra]],amostrasTab[NOME AMOSTRA],0),MATCH("*NUMERO DE CAMPO",amostrasTab[#Headers],0)),LitoTab[*NUMERO DE CAMPO],0)+1,"Litologia")),"")</f>
        <v/>
      </c>
      <c r="DJ30" s="162" t="str">
        <f>IFERROR(IF(petroTab[[#This Row],[*Nome Amostra]]="","",HYPERLINK("#'Amostras'!A"&amp;MATCH(petroTab[[#This Row],[*Nome Amostra]],amostrasTab[NOME AMOSTRA],0)+1,"Amostras")),"")</f>
        <v/>
      </c>
      <c r="DK30" s="162" t="str">
        <f>IFERROR(IF(petroTab[[#This Row],[*Nome Amostra]]="","",HYPERLINK("#'Estrutural'!A"&amp;MATCH(INDEX(amostrasTab[],MATCH(petroTab[[#This Row],[*Nome Amostra]],amostrasTab[NOME AMOSTRA],0),MATCH("*NUMERO DE CAMPO",amostrasTab[#Headers],0)),estrutTab[*NUMERO DE CAMPO],0)+1,"Estrutural")),"")</f>
        <v/>
      </c>
      <c r="DL30" s="162" t="str">
        <f>IFERROR(IF(petroTab[[#This Row],[*Nome Amostra]]="","",HYPERLINK("#'Econômica'!A"&amp;MATCH(INDEX(amostrasTab[],MATCH(petroTab[[#This Row],[*Nome Amostra]],amostrasTab[NOME AMOSTRA],0),MATCH("*NUMERO DE CAMPO",amostrasTab[#Headers],0)),ecoTab[*NUMERO DE CAMPO],0)+1,"Econômica")),"")</f>
        <v/>
      </c>
      <c r="DM3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IF(petroTab[[#This Row],[*Nome Amostra]]="","",IF(petroTab[[#This Row],[Nome Lamina]]="","",IF(FileExist(HYPERLINK("Fichas_Petrografia\"&amp;petroTab[[#This Row],[Nome Lamina]]&amp;"_petro"&amp;".xlsm")),HYPERLINK("Fichas_Petrografia\"&amp;petroTab[[#This Row],[Nome Lamina]]&amp;"_petro"&amp;".xlsm"),"")))</f>
        <v/>
      </c>
      <c r="DO30" s="159"/>
    </row>
    <row r="31" spans="2:119" x14ac:dyDescent="0.25">
      <c r="B31" s="158" t="str">
        <f>IFERROR(INDEX(amostrasTab[Lat],MATCH(petroTab[[#This Row],[*Nome Amostra]:[*Nome Amostra]],amostrasTab[[NOME AMOSTRA]:[NOME AMOSTRA]],0)),"")</f>
        <v/>
      </c>
      <c r="C31" s="158" t="str">
        <f>IFERROR(INDEX(amostrasTab[Long],MATCH(petroTab[[#This Row],[*Nome Amostra]:[*Nome Amostra]],amostrasTab[[NOME AMOSTRA]:[NOME AMOSTRA]],0)),"")</f>
        <v/>
      </c>
      <c r="D31" s="159"/>
      <c r="E31" s="158" t="str">
        <f>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IFERROR(IF(petroTab[[#This Row],[*Nome Amostra]]="","",HYPERLINK("#'Planilha de Campo'!A"&amp;MATCH(INDEX(amostrasTab[],MATCH(petroTab[[#This Row],[*Nome Amostra]],amostrasTab[NOME AMOSTRA],0),MATCH("*NUMERO DE CAMPO",amostrasTab[#Headers],0)),campoTab[Numero de campo],0)+1,"Afloramento")),"")</f>
        <v/>
      </c>
      <c r="DI31" s="161" t="str">
        <f>IFERROR(IF(petroTab[[#This Row],[*Nome Amostra]]="","",HYPERLINK("#'Litologia'!A"&amp;MATCH(INDEX(amostrasTab[],MATCH(petroTab[[#This Row],[*Nome Amostra]],amostrasTab[NOME AMOSTRA],0),MATCH("*NUMERO DE CAMPO",amostrasTab[#Headers],0)),LitoTab[*NUMERO DE CAMPO],0)+1,"Litologia")),"")</f>
        <v/>
      </c>
      <c r="DJ31" s="162" t="str">
        <f>IFERROR(IF(petroTab[[#This Row],[*Nome Amostra]]="","",HYPERLINK("#'Amostras'!A"&amp;MATCH(petroTab[[#This Row],[*Nome Amostra]],amostrasTab[NOME AMOSTRA],0)+1,"Amostras")),"")</f>
        <v/>
      </c>
      <c r="DK31" s="162" t="str">
        <f>IFERROR(IF(petroTab[[#This Row],[*Nome Amostra]]="","",HYPERLINK("#'Estrutural'!A"&amp;MATCH(INDEX(amostrasTab[],MATCH(petroTab[[#This Row],[*Nome Amostra]],amostrasTab[NOME AMOSTRA],0),MATCH("*NUMERO DE CAMPO",amostrasTab[#Headers],0)),estrutTab[*NUMERO DE CAMPO],0)+1,"Estrutural")),"")</f>
        <v/>
      </c>
      <c r="DL31" s="162" t="str">
        <f>IFERROR(IF(petroTab[[#This Row],[*Nome Amostra]]="","",HYPERLINK("#'Econômica'!A"&amp;MATCH(INDEX(amostrasTab[],MATCH(petroTab[[#This Row],[*Nome Amostra]],amostrasTab[NOME AMOSTRA],0),MATCH("*NUMERO DE CAMPO",amostrasTab[#Headers],0)),ecoTab[*NUMERO DE CAMPO],0)+1,"Econômica")),"")</f>
        <v/>
      </c>
      <c r="DM3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IF(petroTab[[#This Row],[*Nome Amostra]]="","",IF(petroTab[[#This Row],[Nome Lamina]]="","",IF(FileExist(HYPERLINK("Fichas_Petrografia\"&amp;petroTab[[#This Row],[Nome Lamina]]&amp;"_petro"&amp;".xlsm")),HYPERLINK("Fichas_Petrografia\"&amp;petroTab[[#This Row],[Nome Lamina]]&amp;"_petro"&amp;".xlsm"),"")))</f>
        <v/>
      </c>
      <c r="DO31" s="159"/>
    </row>
    <row r="32" spans="2:119" x14ac:dyDescent="0.25">
      <c r="B32" s="158" t="str">
        <f>IFERROR(INDEX(amostrasTab[Lat],MATCH(petroTab[[#This Row],[*Nome Amostra]:[*Nome Amostra]],amostrasTab[[NOME AMOSTRA]:[NOME AMOSTRA]],0)),"")</f>
        <v/>
      </c>
      <c r="C32" s="158" t="str">
        <f>IFERROR(INDEX(amostrasTab[Long],MATCH(petroTab[[#This Row],[*Nome Amostra]:[*Nome Amostra]],amostrasTab[[NOME AMOSTRA]:[NOME AMOSTRA]],0)),"")</f>
        <v/>
      </c>
      <c r="D32" s="159"/>
      <c r="E32" s="158" t="str">
        <f>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IFERROR(IF(petroTab[[#This Row],[*Nome Amostra]]="","",HYPERLINK("#'Planilha de Campo'!A"&amp;MATCH(INDEX(amostrasTab[],MATCH(petroTab[[#This Row],[*Nome Amostra]],amostrasTab[NOME AMOSTRA],0),MATCH("*NUMERO DE CAMPO",amostrasTab[#Headers],0)),campoTab[Numero de campo],0)+1,"Afloramento")),"")</f>
        <v/>
      </c>
      <c r="DI32" s="161" t="str">
        <f>IFERROR(IF(petroTab[[#This Row],[*Nome Amostra]]="","",HYPERLINK("#'Litologia'!A"&amp;MATCH(INDEX(amostrasTab[],MATCH(petroTab[[#This Row],[*Nome Amostra]],amostrasTab[NOME AMOSTRA],0),MATCH("*NUMERO DE CAMPO",amostrasTab[#Headers],0)),LitoTab[*NUMERO DE CAMPO],0)+1,"Litologia")),"")</f>
        <v/>
      </c>
      <c r="DJ32" s="162" t="str">
        <f>IFERROR(IF(petroTab[[#This Row],[*Nome Amostra]]="","",HYPERLINK("#'Amostras'!A"&amp;MATCH(petroTab[[#This Row],[*Nome Amostra]],amostrasTab[NOME AMOSTRA],0)+1,"Amostras")),"")</f>
        <v/>
      </c>
      <c r="DK32" s="162" t="str">
        <f>IFERROR(IF(petroTab[[#This Row],[*Nome Amostra]]="","",HYPERLINK("#'Estrutural'!A"&amp;MATCH(INDEX(amostrasTab[],MATCH(petroTab[[#This Row],[*Nome Amostra]],amostrasTab[NOME AMOSTRA],0),MATCH("*NUMERO DE CAMPO",amostrasTab[#Headers],0)),estrutTab[*NUMERO DE CAMPO],0)+1,"Estrutural")),"")</f>
        <v/>
      </c>
      <c r="DL32" s="162" t="str">
        <f>IFERROR(IF(petroTab[[#This Row],[*Nome Amostra]]="","",HYPERLINK("#'Econômica'!A"&amp;MATCH(INDEX(amostrasTab[],MATCH(petroTab[[#This Row],[*Nome Amostra]],amostrasTab[NOME AMOSTRA],0),MATCH("*NUMERO DE CAMPO",amostrasTab[#Headers],0)),ecoTab[*NUMERO DE CAMPO],0)+1,"Econômica")),"")</f>
        <v/>
      </c>
      <c r="DM3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IF(petroTab[[#This Row],[*Nome Amostra]]="","",IF(petroTab[[#This Row],[Nome Lamina]]="","",IF(FileExist(HYPERLINK("Fichas_Petrografia\"&amp;petroTab[[#This Row],[Nome Lamina]]&amp;"_petro"&amp;".xlsm")),HYPERLINK("Fichas_Petrografia\"&amp;petroTab[[#This Row],[Nome Lamina]]&amp;"_petro"&amp;".xlsm"),"")))</f>
        <v/>
      </c>
      <c r="DO32" s="159"/>
    </row>
    <row r="33" spans="2:119" x14ac:dyDescent="0.25">
      <c r="B33" s="158" t="str">
        <f>IFERROR(INDEX(amostrasTab[Lat],MATCH(petroTab[[#This Row],[*Nome Amostra]:[*Nome Amostra]],amostrasTab[[NOME AMOSTRA]:[NOME AMOSTRA]],0)),"")</f>
        <v/>
      </c>
      <c r="C33" s="158" t="str">
        <f>IFERROR(INDEX(amostrasTab[Long],MATCH(petroTab[[#This Row],[*Nome Amostra]:[*Nome Amostra]],amostrasTab[[NOME AMOSTRA]:[NOME AMOSTRA]],0)),"")</f>
        <v/>
      </c>
      <c r="D33" s="159"/>
      <c r="E33" s="158" t="str">
        <f>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IFERROR(IF(petroTab[[#This Row],[*Nome Amostra]]="","",HYPERLINK("#'Planilha de Campo'!A"&amp;MATCH(INDEX(amostrasTab[],MATCH(petroTab[[#This Row],[*Nome Amostra]],amostrasTab[NOME AMOSTRA],0),MATCH("*NUMERO DE CAMPO",amostrasTab[#Headers],0)),campoTab[Numero de campo],0)+1,"Afloramento")),"")</f>
        <v/>
      </c>
      <c r="DI33" s="161" t="str">
        <f>IFERROR(IF(petroTab[[#This Row],[*Nome Amostra]]="","",HYPERLINK("#'Litologia'!A"&amp;MATCH(INDEX(amostrasTab[],MATCH(petroTab[[#This Row],[*Nome Amostra]],amostrasTab[NOME AMOSTRA],0),MATCH("*NUMERO DE CAMPO",amostrasTab[#Headers],0)),LitoTab[*NUMERO DE CAMPO],0)+1,"Litologia")),"")</f>
        <v/>
      </c>
      <c r="DJ33" s="162" t="str">
        <f>IFERROR(IF(petroTab[[#This Row],[*Nome Amostra]]="","",HYPERLINK("#'Amostras'!A"&amp;MATCH(petroTab[[#This Row],[*Nome Amostra]],amostrasTab[NOME AMOSTRA],0)+1,"Amostras")),"")</f>
        <v/>
      </c>
      <c r="DK33" s="162" t="str">
        <f>IFERROR(IF(petroTab[[#This Row],[*Nome Amostra]]="","",HYPERLINK("#'Estrutural'!A"&amp;MATCH(INDEX(amostrasTab[],MATCH(petroTab[[#This Row],[*Nome Amostra]],amostrasTab[NOME AMOSTRA],0),MATCH("*NUMERO DE CAMPO",amostrasTab[#Headers],0)),estrutTab[*NUMERO DE CAMPO],0)+1,"Estrutural")),"")</f>
        <v/>
      </c>
      <c r="DL33" s="162" t="str">
        <f>IFERROR(IF(petroTab[[#This Row],[*Nome Amostra]]="","",HYPERLINK("#'Econômica'!A"&amp;MATCH(INDEX(amostrasTab[],MATCH(petroTab[[#This Row],[*Nome Amostra]],amostrasTab[NOME AMOSTRA],0),MATCH("*NUMERO DE CAMPO",amostrasTab[#Headers],0)),ecoTab[*NUMERO DE CAMPO],0)+1,"Econômica")),"")</f>
        <v/>
      </c>
      <c r="DM3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IF(petroTab[[#This Row],[*Nome Amostra]]="","",IF(petroTab[[#This Row],[Nome Lamina]]="","",IF(FileExist(HYPERLINK("Fichas_Petrografia\"&amp;petroTab[[#This Row],[Nome Lamina]]&amp;"_petro"&amp;".xlsm")),HYPERLINK("Fichas_Petrografia\"&amp;petroTab[[#This Row],[Nome Lamina]]&amp;"_petro"&amp;".xlsm"),"")))</f>
        <v/>
      </c>
      <c r="DO33" s="159"/>
    </row>
    <row r="34" spans="2:119" x14ac:dyDescent="0.25">
      <c r="B34" s="158" t="str">
        <f>IFERROR(INDEX(amostrasTab[Lat],MATCH(petroTab[[#This Row],[*Nome Amostra]:[*Nome Amostra]],amostrasTab[[NOME AMOSTRA]:[NOME AMOSTRA]],0)),"")</f>
        <v/>
      </c>
      <c r="C34" s="158" t="str">
        <f>IFERROR(INDEX(amostrasTab[Long],MATCH(petroTab[[#This Row],[*Nome Amostra]:[*Nome Amostra]],amostrasTab[[NOME AMOSTRA]:[NOME AMOSTRA]],0)),"")</f>
        <v/>
      </c>
      <c r="D34" s="159"/>
      <c r="E34" s="158" t="str">
        <f>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IFERROR(IF(petroTab[[#This Row],[*Nome Amostra]]="","",HYPERLINK("#'Planilha de Campo'!A"&amp;MATCH(INDEX(amostrasTab[],MATCH(petroTab[[#This Row],[*Nome Amostra]],amostrasTab[NOME AMOSTRA],0),MATCH("*NUMERO DE CAMPO",amostrasTab[#Headers],0)),campoTab[Numero de campo],0)+1,"Afloramento")),"")</f>
        <v/>
      </c>
      <c r="DI34" s="161" t="str">
        <f>IFERROR(IF(petroTab[[#This Row],[*Nome Amostra]]="","",HYPERLINK("#'Litologia'!A"&amp;MATCH(INDEX(amostrasTab[],MATCH(petroTab[[#This Row],[*Nome Amostra]],amostrasTab[NOME AMOSTRA],0),MATCH("*NUMERO DE CAMPO",amostrasTab[#Headers],0)),LitoTab[*NUMERO DE CAMPO],0)+1,"Litologia")),"")</f>
        <v/>
      </c>
      <c r="DJ34" s="162" t="str">
        <f>IFERROR(IF(petroTab[[#This Row],[*Nome Amostra]]="","",HYPERLINK("#'Amostras'!A"&amp;MATCH(petroTab[[#This Row],[*Nome Amostra]],amostrasTab[NOME AMOSTRA],0)+1,"Amostras")),"")</f>
        <v/>
      </c>
      <c r="DK34" s="162" t="str">
        <f>IFERROR(IF(petroTab[[#This Row],[*Nome Amostra]]="","",HYPERLINK("#'Estrutural'!A"&amp;MATCH(INDEX(amostrasTab[],MATCH(petroTab[[#This Row],[*Nome Amostra]],amostrasTab[NOME AMOSTRA],0),MATCH("*NUMERO DE CAMPO",amostrasTab[#Headers],0)),estrutTab[*NUMERO DE CAMPO],0)+1,"Estrutural")),"")</f>
        <v/>
      </c>
      <c r="DL34" s="162" t="str">
        <f>IFERROR(IF(petroTab[[#This Row],[*Nome Amostra]]="","",HYPERLINK("#'Econômica'!A"&amp;MATCH(INDEX(amostrasTab[],MATCH(petroTab[[#This Row],[*Nome Amostra]],amostrasTab[NOME AMOSTRA],0),MATCH("*NUMERO DE CAMPO",amostrasTab[#Headers],0)),ecoTab[*NUMERO DE CAMPO],0)+1,"Econômica")),"")</f>
        <v/>
      </c>
      <c r="DM3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IF(petroTab[[#This Row],[*Nome Amostra]]="","",IF(petroTab[[#This Row],[Nome Lamina]]="","",IF(FileExist(HYPERLINK("Fichas_Petrografia\"&amp;petroTab[[#This Row],[Nome Lamina]]&amp;"_petro"&amp;".xlsm")),HYPERLINK("Fichas_Petrografia\"&amp;petroTab[[#This Row],[Nome Lamina]]&amp;"_petro"&amp;".xlsm"),"")))</f>
        <v/>
      </c>
      <c r="DO34" s="159"/>
    </row>
    <row r="35" spans="2:119" x14ac:dyDescent="0.25">
      <c r="B35" s="158" t="str">
        <f>IFERROR(INDEX(amostrasTab[Lat],MATCH(petroTab[[#This Row],[*Nome Amostra]:[*Nome Amostra]],amostrasTab[[NOME AMOSTRA]:[NOME AMOSTRA]],0)),"")</f>
        <v/>
      </c>
      <c r="C35" s="158" t="str">
        <f>IFERROR(INDEX(amostrasTab[Long],MATCH(petroTab[[#This Row],[*Nome Amostra]:[*Nome Amostra]],amostrasTab[[NOME AMOSTRA]:[NOME AMOSTRA]],0)),"")</f>
        <v/>
      </c>
      <c r="D35" s="159"/>
      <c r="E35" s="158" t="str">
        <f>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IFERROR(IF(petroTab[[#This Row],[*Nome Amostra]]="","",HYPERLINK("#'Planilha de Campo'!A"&amp;MATCH(INDEX(amostrasTab[],MATCH(petroTab[[#This Row],[*Nome Amostra]],amostrasTab[NOME AMOSTRA],0),MATCH("*NUMERO DE CAMPO",amostrasTab[#Headers],0)),campoTab[Numero de campo],0)+1,"Afloramento")),"")</f>
        <v/>
      </c>
      <c r="DI35" s="161" t="str">
        <f>IFERROR(IF(petroTab[[#This Row],[*Nome Amostra]]="","",HYPERLINK("#'Litologia'!A"&amp;MATCH(INDEX(amostrasTab[],MATCH(petroTab[[#This Row],[*Nome Amostra]],amostrasTab[NOME AMOSTRA],0),MATCH("*NUMERO DE CAMPO",amostrasTab[#Headers],0)),LitoTab[*NUMERO DE CAMPO],0)+1,"Litologia")),"")</f>
        <v/>
      </c>
      <c r="DJ35" s="162" t="str">
        <f>IFERROR(IF(petroTab[[#This Row],[*Nome Amostra]]="","",HYPERLINK("#'Amostras'!A"&amp;MATCH(petroTab[[#This Row],[*Nome Amostra]],amostrasTab[NOME AMOSTRA],0)+1,"Amostras")),"")</f>
        <v/>
      </c>
      <c r="DK35" s="162" t="str">
        <f>IFERROR(IF(petroTab[[#This Row],[*Nome Amostra]]="","",HYPERLINK("#'Estrutural'!A"&amp;MATCH(INDEX(amostrasTab[],MATCH(petroTab[[#This Row],[*Nome Amostra]],amostrasTab[NOME AMOSTRA],0),MATCH("*NUMERO DE CAMPO",amostrasTab[#Headers],0)),estrutTab[*NUMERO DE CAMPO],0)+1,"Estrutural")),"")</f>
        <v/>
      </c>
      <c r="DL35" s="162" t="str">
        <f>IFERROR(IF(petroTab[[#This Row],[*Nome Amostra]]="","",HYPERLINK("#'Econômica'!A"&amp;MATCH(INDEX(amostrasTab[],MATCH(petroTab[[#This Row],[*Nome Amostra]],amostrasTab[NOME AMOSTRA],0),MATCH("*NUMERO DE CAMPO",amostrasTab[#Headers],0)),ecoTab[*NUMERO DE CAMPO],0)+1,"Econômica")),"")</f>
        <v/>
      </c>
      <c r="DM3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IF(petroTab[[#This Row],[*Nome Amostra]]="","",IF(petroTab[[#This Row],[Nome Lamina]]="","",IF(FileExist(HYPERLINK("Fichas_Petrografia\"&amp;petroTab[[#This Row],[Nome Lamina]]&amp;"_petro"&amp;".xlsm")),HYPERLINK("Fichas_Petrografia\"&amp;petroTab[[#This Row],[Nome Lamina]]&amp;"_petro"&amp;".xlsm"),"")))</f>
        <v/>
      </c>
      <c r="DO35" s="159"/>
    </row>
    <row r="36" spans="2:119" x14ac:dyDescent="0.25">
      <c r="B36" s="158" t="str">
        <f>IFERROR(INDEX(amostrasTab[Lat],MATCH(petroTab[[#This Row],[*Nome Amostra]:[*Nome Amostra]],amostrasTab[[NOME AMOSTRA]:[NOME AMOSTRA]],0)),"")</f>
        <v/>
      </c>
      <c r="C36" s="158" t="str">
        <f>IFERROR(INDEX(amostrasTab[Long],MATCH(petroTab[[#This Row],[*Nome Amostra]:[*Nome Amostra]],amostrasTab[[NOME AMOSTRA]:[NOME AMOSTRA]],0)),"")</f>
        <v/>
      </c>
      <c r="D36" s="159"/>
      <c r="E36" s="158" t="str">
        <f>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IFERROR(IF(petroTab[[#This Row],[*Nome Amostra]]="","",HYPERLINK("#'Planilha de Campo'!A"&amp;MATCH(INDEX(amostrasTab[],MATCH(petroTab[[#This Row],[*Nome Amostra]],amostrasTab[NOME AMOSTRA],0),MATCH("*NUMERO DE CAMPO",amostrasTab[#Headers],0)),campoTab[Numero de campo],0)+1,"Afloramento")),"")</f>
        <v/>
      </c>
      <c r="DI36" s="161" t="str">
        <f>IFERROR(IF(petroTab[[#This Row],[*Nome Amostra]]="","",HYPERLINK("#'Litologia'!A"&amp;MATCH(INDEX(amostrasTab[],MATCH(petroTab[[#This Row],[*Nome Amostra]],amostrasTab[NOME AMOSTRA],0),MATCH("*NUMERO DE CAMPO",amostrasTab[#Headers],0)),LitoTab[*NUMERO DE CAMPO],0)+1,"Litologia")),"")</f>
        <v/>
      </c>
      <c r="DJ36" s="162" t="str">
        <f>IFERROR(IF(petroTab[[#This Row],[*Nome Amostra]]="","",HYPERLINK("#'Amostras'!A"&amp;MATCH(petroTab[[#This Row],[*Nome Amostra]],amostrasTab[NOME AMOSTRA],0)+1,"Amostras")),"")</f>
        <v/>
      </c>
      <c r="DK36" s="162" t="str">
        <f>IFERROR(IF(petroTab[[#This Row],[*Nome Amostra]]="","",HYPERLINK("#'Estrutural'!A"&amp;MATCH(INDEX(amostrasTab[],MATCH(petroTab[[#This Row],[*Nome Amostra]],amostrasTab[NOME AMOSTRA],0),MATCH("*NUMERO DE CAMPO",amostrasTab[#Headers],0)),estrutTab[*NUMERO DE CAMPO],0)+1,"Estrutural")),"")</f>
        <v/>
      </c>
      <c r="DL36" s="162" t="str">
        <f>IFERROR(IF(petroTab[[#This Row],[*Nome Amostra]]="","",HYPERLINK("#'Econômica'!A"&amp;MATCH(INDEX(amostrasTab[],MATCH(petroTab[[#This Row],[*Nome Amostra]],amostrasTab[NOME AMOSTRA],0),MATCH("*NUMERO DE CAMPO",amostrasTab[#Headers],0)),ecoTab[*NUMERO DE CAMPO],0)+1,"Econômica")),"")</f>
        <v/>
      </c>
      <c r="DM3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IF(petroTab[[#This Row],[*Nome Amostra]]="","",IF(petroTab[[#This Row],[Nome Lamina]]="","",IF(FileExist(HYPERLINK("Fichas_Petrografia\"&amp;petroTab[[#This Row],[Nome Lamina]]&amp;"_petro"&amp;".xlsm")),HYPERLINK("Fichas_Petrografia\"&amp;petroTab[[#This Row],[Nome Lamina]]&amp;"_petro"&amp;".xlsm"),"")))</f>
        <v/>
      </c>
      <c r="DO36" s="159"/>
    </row>
    <row r="37" spans="2:119" x14ac:dyDescent="0.25">
      <c r="B37" s="158" t="str">
        <f>IFERROR(INDEX(amostrasTab[Lat],MATCH(petroTab[[#This Row],[*Nome Amostra]:[*Nome Amostra]],amostrasTab[[NOME AMOSTRA]:[NOME AMOSTRA]],0)),"")</f>
        <v/>
      </c>
      <c r="C37" s="158" t="str">
        <f>IFERROR(INDEX(amostrasTab[Long],MATCH(petroTab[[#This Row],[*Nome Amostra]:[*Nome Amostra]],amostrasTab[[NOME AMOSTRA]:[NOME AMOSTRA]],0)),"")</f>
        <v/>
      </c>
      <c r="D37" s="159"/>
      <c r="E37" s="158" t="str">
        <f>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IFERROR(IF(petroTab[[#This Row],[*Nome Amostra]]="","",HYPERLINK("#'Planilha de Campo'!A"&amp;MATCH(INDEX(amostrasTab[],MATCH(petroTab[[#This Row],[*Nome Amostra]],amostrasTab[NOME AMOSTRA],0),MATCH("*NUMERO DE CAMPO",amostrasTab[#Headers],0)),campoTab[Numero de campo],0)+1,"Afloramento")),"")</f>
        <v/>
      </c>
      <c r="DI37" s="161" t="str">
        <f>IFERROR(IF(petroTab[[#This Row],[*Nome Amostra]]="","",HYPERLINK("#'Litologia'!A"&amp;MATCH(INDEX(amostrasTab[],MATCH(petroTab[[#This Row],[*Nome Amostra]],amostrasTab[NOME AMOSTRA],0),MATCH("*NUMERO DE CAMPO",amostrasTab[#Headers],0)),LitoTab[*NUMERO DE CAMPO],0)+1,"Litologia")),"")</f>
        <v/>
      </c>
      <c r="DJ37" s="162" t="str">
        <f>IFERROR(IF(petroTab[[#This Row],[*Nome Amostra]]="","",HYPERLINK("#'Amostras'!A"&amp;MATCH(petroTab[[#This Row],[*Nome Amostra]],amostrasTab[NOME AMOSTRA],0)+1,"Amostras")),"")</f>
        <v/>
      </c>
      <c r="DK37" s="162" t="str">
        <f>IFERROR(IF(petroTab[[#This Row],[*Nome Amostra]]="","",HYPERLINK("#'Estrutural'!A"&amp;MATCH(INDEX(amostrasTab[],MATCH(petroTab[[#This Row],[*Nome Amostra]],amostrasTab[NOME AMOSTRA],0),MATCH("*NUMERO DE CAMPO",amostrasTab[#Headers],0)),estrutTab[*NUMERO DE CAMPO],0)+1,"Estrutural")),"")</f>
        <v/>
      </c>
      <c r="DL37" s="162" t="str">
        <f>IFERROR(IF(petroTab[[#This Row],[*Nome Amostra]]="","",HYPERLINK("#'Econômica'!A"&amp;MATCH(INDEX(amostrasTab[],MATCH(petroTab[[#This Row],[*Nome Amostra]],amostrasTab[NOME AMOSTRA],0),MATCH("*NUMERO DE CAMPO",amostrasTab[#Headers],0)),ecoTab[*NUMERO DE CAMPO],0)+1,"Econômica")),"")</f>
        <v/>
      </c>
      <c r="DM3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IF(petroTab[[#This Row],[*Nome Amostra]]="","",IF(petroTab[[#This Row],[Nome Lamina]]="","",IF(FileExist(HYPERLINK("Fichas_Petrografia\"&amp;petroTab[[#This Row],[Nome Lamina]]&amp;"_petro"&amp;".xlsm")),HYPERLINK("Fichas_Petrografia\"&amp;petroTab[[#This Row],[Nome Lamina]]&amp;"_petro"&amp;".xlsm"),"")))</f>
        <v/>
      </c>
      <c r="DO37" s="159"/>
    </row>
    <row r="38" spans="2:119" x14ac:dyDescent="0.25">
      <c r="B38" s="158" t="str">
        <f>IFERROR(INDEX(amostrasTab[Lat],MATCH(petroTab[[#This Row],[*Nome Amostra]:[*Nome Amostra]],amostrasTab[[NOME AMOSTRA]:[NOME AMOSTRA]],0)),"")</f>
        <v/>
      </c>
      <c r="C38" s="158" t="str">
        <f>IFERROR(INDEX(amostrasTab[Long],MATCH(petroTab[[#This Row],[*Nome Amostra]:[*Nome Amostra]],amostrasTab[[NOME AMOSTRA]:[NOME AMOSTRA]],0)),"")</f>
        <v/>
      </c>
      <c r="D38" s="159"/>
      <c r="E38" s="158" t="str">
        <f>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IFERROR(IF(petroTab[[#This Row],[*Nome Amostra]]="","",HYPERLINK("#'Planilha de Campo'!A"&amp;MATCH(INDEX(amostrasTab[],MATCH(petroTab[[#This Row],[*Nome Amostra]],amostrasTab[NOME AMOSTRA],0),MATCH("*NUMERO DE CAMPO",amostrasTab[#Headers],0)),campoTab[Numero de campo],0)+1,"Afloramento")),"")</f>
        <v/>
      </c>
      <c r="DI38" s="161" t="str">
        <f>IFERROR(IF(petroTab[[#This Row],[*Nome Amostra]]="","",HYPERLINK("#'Litologia'!A"&amp;MATCH(INDEX(amostrasTab[],MATCH(petroTab[[#This Row],[*Nome Amostra]],amostrasTab[NOME AMOSTRA],0),MATCH("*NUMERO DE CAMPO",amostrasTab[#Headers],0)),LitoTab[*NUMERO DE CAMPO],0)+1,"Litologia")),"")</f>
        <v/>
      </c>
      <c r="DJ38" s="162" t="str">
        <f>IFERROR(IF(petroTab[[#This Row],[*Nome Amostra]]="","",HYPERLINK("#'Amostras'!A"&amp;MATCH(petroTab[[#This Row],[*Nome Amostra]],amostrasTab[NOME AMOSTRA],0)+1,"Amostras")),"")</f>
        <v/>
      </c>
      <c r="DK38" s="162" t="str">
        <f>IFERROR(IF(petroTab[[#This Row],[*Nome Amostra]]="","",HYPERLINK("#'Estrutural'!A"&amp;MATCH(INDEX(amostrasTab[],MATCH(petroTab[[#This Row],[*Nome Amostra]],amostrasTab[NOME AMOSTRA],0),MATCH("*NUMERO DE CAMPO",amostrasTab[#Headers],0)),estrutTab[*NUMERO DE CAMPO],0)+1,"Estrutural")),"")</f>
        <v/>
      </c>
      <c r="DL38" s="162" t="str">
        <f>IFERROR(IF(petroTab[[#This Row],[*Nome Amostra]]="","",HYPERLINK("#'Econômica'!A"&amp;MATCH(INDEX(amostrasTab[],MATCH(petroTab[[#This Row],[*Nome Amostra]],amostrasTab[NOME AMOSTRA],0),MATCH("*NUMERO DE CAMPO",amostrasTab[#Headers],0)),ecoTab[*NUMERO DE CAMPO],0)+1,"Econômica")),"")</f>
        <v/>
      </c>
      <c r="DM3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IF(petroTab[[#This Row],[*Nome Amostra]]="","",IF(petroTab[[#This Row],[Nome Lamina]]="","",IF(FileExist(HYPERLINK("Fichas_Petrografia\"&amp;petroTab[[#This Row],[Nome Lamina]]&amp;"_petro"&amp;".xlsm")),HYPERLINK("Fichas_Petrografia\"&amp;petroTab[[#This Row],[Nome Lamina]]&amp;"_petro"&amp;".xlsm"),"")))</f>
        <v/>
      </c>
      <c r="DO38" s="159"/>
    </row>
    <row r="39" spans="2:119" x14ac:dyDescent="0.25">
      <c r="B39" s="158" t="str">
        <f>IFERROR(INDEX(amostrasTab[Lat],MATCH(petroTab[[#This Row],[*Nome Amostra]:[*Nome Amostra]],amostrasTab[[NOME AMOSTRA]:[NOME AMOSTRA]],0)),"")</f>
        <v/>
      </c>
      <c r="C39" s="158" t="str">
        <f>IFERROR(INDEX(amostrasTab[Long],MATCH(petroTab[[#This Row],[*Nome Amostra]:[*Nome Amostra]],amostrasTab[[NOME AMOSTRA]:[NOME AMOSTRA]],0)),"")</f>
        <v/>
      </c>
      <c r="D39" s="159"/>
      <c r="E39" s="158" t="str">
        <f>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IFERROR(IF(petroTab[[#This Row],[*Nome Amostra]]="","",HYPERLINK("#'Planilha de Campo'!A"&amp;MATCH(INDEX(amostrasTab[],MATCH(petroTab[[#This Row],[*Nome Amostra]],amostrasTab[NOME AMOSTRA],0),MATCH("*NUMERO DE CAMPO",amostrasTab[#Headers],0)),campoTab[Numero de campo],0)+1,"Afloramento")),"")</f>
        <v/>
      </c>
      <c r="DI39" s="161" t="str">
        <f>IFERROR(IF(petroTab[[#This Row],[*Nome Amostra]]="","",HYPERLINK("#'Litologia'!A"&amp;MATCH(INDEX(amostrasTab[],MATCH(petroTab[[#This Row],[*Nome Amostra]],amostrasTab[NOME AMOSTRA],0),MATCH("*NUMERO DE CAMPO",amostrasTab[#Headers],0)),LitoTab[*NUMERO DE CAMPO],0)+1,"Litologia")),"")</f>
        <v/>
      </c>
      <c r="DJ39" s="162" t="str">
        <f>IFERROR(IF(petroTab[[#This Row],[*Nome Amostra]]="","",HYPERLINK("#'Amostras'!A"&amp;MATCH(petroTab[[#This Row],[*Nome Amostra]],amostrasTab[NOME AMOSTRA],0)+1,"Amostras")),"")</f>
        <v/>
      </c>
      <c r="DK39" s="162" t="str">
        <f>IFERROR(IF(petroTab[[#This Row],[*Nome Amostra]]="","",HYPERLINK("#'Estrutural'!A"&amp;MATCH(INDEX(amostrasTab[],MATCH(petroTab[[#This Row],[*Nome Amostra]],amostrasTab[NOME AMOSTRA],0),MATCH("*NUMERO DE CAMPO",amostrasTab[#Headers],0)),estrutTab[*NUMERO DE CAMPO],0)+1,"Estrutural")),"")</f>
        <v/>
      </c>
      <c r="DL39" s="162" t="str">
        <f>IFERROR(IF(petroTab[[#This Row],[*Nome Amostra]]="","",HYPERLINK("#'Econômica'!A"&amp;MATCH(INDEX(amostrasTab[],MATCH(petroTab[[#This Row],[*Nome Amostra]],amostrasTab[NOME AMOSTRA],0),MATCH("*NUMERO DE CAMPO",amostrasTab[#Headers],0)),ecoTab[*NUMERO DE CAMPO],0)+1,"Econômica")),"")</f>
        <v/>
      </c>
      <c r="DM3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IF(petroTab[[#This Row],[*Nome Amostra]]="","",IF(petroTab[[#This Row],[Nome Lamina]]="","",IF(FileExist(HYPERLINK("Fichas_Petrografia\"&amp;petroTab[[#This Row],[Nome Lamina]]&amp;"_petro"&amp;".xlsm")),HYPERLINK("Fichas_Petrografia\"&amp;petroTab[[#This Row],[Nome Lamina]]&amp;"_petro"&amp;".xlsm"),"")))</f>
        <v/>
      </c>
      <c r="DO39" s="159"/>
    </row>
    <row r="40" spans="2:119" x14ac:dyDescent="0.25">
      <c r="B40" s="158" t="str">
        <f>IFERROR(INDEX(amostrasTab[Lat],MATCH(petroTab[[#This Row],[*Nome Amostra]:[*Nome Amostra]],amostrasTab[[NOME AMOSTRA]:[NOME AMOSTRA]],0)),"")</f>
        <v/>
      </c>
      <c r="C40" s="158" t="str">
        <f>IFERROR(INDEX(amostrasTab[Long],MATCH(petroTab[[#This Row],[*Nome Amostra]:[*Nome Amostra]],amostrasTab[[NOME AMOSTRA]:[NOME AMOSTRA]],0)),"")</f>
        <v/>
      </c>
      <c r="D40" s="159"/>
      <c r="E40" s="158" t="str">
        <f>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IFERROR(IF(petroTab[[#This Row],[*Nome Amostra]]="","",HYPERLINK("#'Planilha de Campo'!A"&amp;MATCH(INDEX(amostrasTab[],MATCH(petroTab[[#This Row],[*Nome Amostra]],amostrasTab[NOME AMOSTRA],0),MATCH("*NUMERO DE CAMPO",amostrasTab[#Headers],0)),campoTab[Numero de campo],0)+1,"Afloramento")),"")</f>
        <v/>
      </c>
      <c r="DI40" s="161" t="str">
        <f>IFERROR(IF(petroTab[[#This Row],[*Nome Amostra]]="","",HYPERLINK("#'Litologia'!A"&amp;MATCH(INDEX(amostrasTab[],MATCH(petroTab[[#This Row],[*Nome Amostra]],amostrasTab[NOME AMOSTRA],0),MATCH("*NUMERO DE CAMPO",amostrasTab[#Headers],0)),LitoTab[*NUMERO DE CAMPO],0)+1,"Litologia")),"")</f>
        <v/>
      </c>
      <c r="DJ40" s="162" t="str">
        <f>IFERROR(IF(petroTab[[#This Row],[*Nome Amostra]]="","",HYPERLINK("#'Amostras'!A"&amp;MATCH(petroTab[[#This Row],[*Nome Amostra]],amostrasTab[NOME AMOSTRA],0)+1,"Amostras")),"")</f>
        <v/>
      </c>
      <c r="DK40" s="162" t="str">
        <f>IFERROR(IF(petroTab[[#This Row],[*Nome Amostra]]="","",HYPERLINK("#'Estrutural'!A"&amp;MATCH(INDEX(amostrasTab[],MATCH(petroTab[[#This Row],[*Nome Amostra]],amostrasTab[NOME AMOSTRA],0),MATCH("*NUMERO DE CAMPO",amostrasTab[#Headers],0)),estrutTab[*NUMERO DE CAMPO],0)+1,"Estrutural")),"")</f>
        <v/>
      </c>
      <c r="DL40" s="162" t="str">
        <f>IFERROR(IF(petroTab[[#This Row],[*Nome Amostra]]="","",HYPERLINK("#'Econômica'!A"&amp;MATCH(INDEX(amostrasTab[],MATCH(petroTab[[#This Row],[*Nome Amostra]],amostrasTab[NOME AMOSTRA],0),MATCH("*NUMERO DE CAMPO",amostrasTab[#Headers],0)),ecoTab[*NUMERO DE CAMPO],0)+1,"Econômica")),"")</f>
        <v/>
      </c>
      <c r="DM4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IF(petroTab[[#This Row],[*Nome Amostra]]="","",IF(petroTab[[#This Row],[Nome Lamina]]="","",IF(FileExist(HYPERLINK("Fichas_Petrografia\"&amp;petroTab[[#This Row],[Nome Lamina]]&amp;"_petro"&amp;".xlsm")),HYPERLINK("Fichas_Petrografia\"&amp;petroTab[[#This Row],[Nome Lamina]]&amp;"_petro"&amp;".xlsm"),"")))</f>
        <v/>
      </c>
      <c r="DO40" s="159"/>
    </row>
    <row r="41" spans="2:119" x14ac:dyDescent="0.25">
      <c r="B41" s="158" t="str">
        <f>IFERROR(INDEX(amostrasTab[Lat],MATCH(petroTab[[#This Row],[*Nome Amostra]:[*Nome Amostra]],amostrasTab[[NOME AMOSTRA]:[NOME AMOSTRA]],0)),"")</f>
        <v/>
      </c>
      <c r="C41" s="158" t="str">
        <f>IFERROR(INDEX(amostrasTab[Long],MATCH(petroTab[[#This Row],[*Nome Amostra]:[*Nome Amostra]],amostrasTab[[NOME AMOSTRA]:[NOME AMOSTRA]],0)),"")</f>
        <v/>
      </c>
      <c r="D41" s="159"/>
      <c r="E41" s="158" t="str">
        <f>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IFERROR(IF(petroTab[[#This Row],[*Nome Amostra]]="","",HYPERLINK("#'Planilha de Campo'!A"&amp;MATCH(INDEX(amostrasTab[],MATCH(petroTab[[#This Row],[*Nome Amostra]],amostrasTab[NOME AMOSTRA],0),MATCH("*NUMERO DE CAMPO",amostrasTab[#Headers],0)),campoTab[Numero de campo],0)+1,"Afloramento")),"")</f>
        <v/>
      </c>
      <c r="DI41" s="161" t="str">
        <f>IFERROR(IF(petroTab[[#This Row],[*Nome Amostra]]="","",HYPERLINK("#'Litologia'!A"&amp;MATCH(INDEX(amostrasTab[],MATCH(petroTab[[#This Row],[*Nome Amostra]],amostrasTab[NOME AMOSTRA],0),MATCH("*NUMERO DE CAMPO",amostrasTab[#Headers],0)),LitoTab[*NUMERO DE CAMPO],0)+1,"Litologia")),"")</f>
        <v/>
      </c>
      <c r="DJ41" s="162" t="str">
        <f>IFERROR(IF(petroTab[[#This Row],[*Nome Amostra]]="","",HYPERLINK("#'Amostras'!A"&amp;MATCH(petroTab[[#This Row],[*Nome Amostra]],amostrasTab[NOME AMOSTRA],0)+1,"Amostras")),"")</f>
        <v/>
      </c>
      <c r="DK41" s="162" t="str">
        <f>IFERROR(IF(petroTab[[#This Row],[*Nome Amostra]]="","",HYPERLINK("#'Estrutural'!A"&amp;MATCH(INDEX(amostrasTab[],MATCH(petroTab[[#This Row],[*Nome Amostra]],amostrasTab[NOME AMOSTRA],0),MATCH("*NUMERO DE CAMPO",amostrasTab[#Headers],0)),estrutTab[*NUMERO DE CAMPO],0)+1,"Estrutural")),"")</f>
        <v/>
      </c>
      <c r="DL41" s="162" t="str">
        <f>IFERROR(IF(petroTab[[#This Row],[*Nome Amostra]]="","",HYPERLINK("#'Econômica'!A"&amp;MATCH(INDEX(amostrasTab[],MATCH(petroTab[[#This Row],[*Nome Amostra]],amostrasTab[NOME AMOSTRA],0),MATCH("*NUMERO DE CAMPO",amostrasTab[#Headers],0)),ecoTab[*NUMERO DE CAMPO],0)+1,"Econômica")),"")</f>
        <v/>
      </c>
      <c r="DM4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IF(petroTab[[#This Row],[*Nome Amostra]]="","",IF(petroTab[[#This Row],[Nome Lamina]]="","",IF(FileExist(HYPERLINK("Fichas_Petrografia\"&amp;petroTab[[#This Row],[Nome Lamina]]&amp;"_petro"&amp;".xlsm")),HYPERLINK("Fichas_Petrografia\"&amp;petroTab[[#This Row],[Nome Lamina]]&amp;"_petro"&amp;".xlsm"),"")))</f>
        <v/>
      </c>
      <c r="DO41" s="159"/>
    </row>
    <row r="42" spans="2:119" x14ac:dyDescent="0.25">
      <c r="B42" s="158" t="str">
        <f>IFERROR(INDEX(amostrasTab[Lat],MATCH(petroTab[[#This Row],[*Nome Amostra]:[*Nome Amostra]],amostrasTab[[NOME AMOSTRA]:[NOME AMOSTRA]],0)),"")</f>
        <v/>
      </c>
      <c r="C42" s="158" t="str">
        <f>IFERROR(INDEX(amostrasTab[Long],MATCH(petroTab[[#This Row],[*Nome Amostra]:[*Nome Amostra]],amostrasTab[[NOME AMOSTRA]:[NOME AMOSTRA]],0)),"")</f>
        <v/>
      </c>
      <c r="D42" s="159"/>
      <c r="E42" s="158" t="str">
        <f>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IFERROR(IF(petroTab[[#This Row],[*Nome Amostra]]="","",HYPERLINK("#'Planilha de Campo'!A"&amp;MATCH(INDEX(amostrasTab[],MATCH(petroTab[[#This Row],[*Nome Amostra]],amostrasTab[NOME AMOSTRA],0),MATCH("*NUMERO DE CAMPO",amostrasTab[#Headers],0)),campoTab[Numero de campo],0)+1,"Afloramento")),"")</f>
        <v/>
      </c>
      <c r="DI42" s="161" t="str">
        <f>IFERROR(IF(petroTab[[#This Row],[*Nome Amostra]]="","",HYPERLINK("#'Litologia'!A"&amp;MATCH(INDEX(amostrasTab[],MATCH(petroTab[[#This Row],[*Nome Amostra]],amostrasTab[NOME AMOSTRA],0),MATCH("*NUMERO DE CAMPO",amostrasTab[#Headers],0)),LitoTab[*NUMERO DE CAMPO],0)+1,"Litologia")),"")</f>
        <v/>
      </c>
      <c r="DJ42" s="162" t="str">
        <f>IFERROR(IF(petroTab[[#This Row],[*Nome Amostra]]="","",HYPERLINK("#'Amostras'!A"&amp;MATCH(petroTab[[#This Row],[*Nome Amostra]],amostrasTab[NOME AMOSTRA],0)+1,"Amostras")),"")</f>
        <v/>
      </c>
      <c r="DK42" s="162" t="str">
        <f>IFERROR(IF(petroTab[[#This Row],[*Nome Amostra]]="","",HYPERLINK("#'Estrutural'!A"&amp;MATCH(INDEX(amostrasTab[],MATCH(petroTab[[#This Row],[*Nome Amostra]],amostrasTab[NOME AMOSTRA],0),MATCH("*NUMERO DE CAMPO",amostrasTab[#Headers],0)),estrutTab[*NUMERO DE CAMPO],0)+1,"Estrutural")),"")</f>
        <v/>
      </c>
      <c r="DL42" s="162" t="str">
        <f>IFERROR(IF(petroTab[[#This Row],[*Nome Amostra]]="","",HYPERLINK("#'Econômica'!A"&amp;MATCH(INDEX(amostrasTab[],MATCH(petroTab[[#This Row],[*Nome Amostra]],amostrasTab[NOME AMOSTRA],0),MATCH("*NUMERO DE CAMPO",amostrasTab[#Headers],0)),ecoTab[*NUMERO DE CAMPO],0)+1,"Econômica")),"")</f>
        <v/>
      </c>
      <c r="DM4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IF(petroTab[[#This Row],[*Nome Amostra]]="","",IF(petroTab[[#This Row],[Nome Lamina]]="","",IF(FileExist(HYPERLINK("Fichas_Petrografia\"&amp;petroTab[[#This Row],[Nome Lamina]]&amp;"_petro"&amp;".xlsm")),HYPERLINK("Fichas_Petrografia\"&amp;petroTab[[#This Row],[Nome Lamina]]&amp;"_petro"&amp;".xlsm"),"")))</f>
        <v/>
      </c>
      <c r="DO42" s="159"/>
    </row>
    <row r="43" spans="2:119" x14ac:dyDescent="0.25">
      <c r="B43" s="158" t="str">
        <f>IFERROR(INDEX(amostrasTab[Lat],MATCH(petroTab[[#This Row],[*Nome Amostra]:[*Nome Amostra]],amostrasTab[[NOME AMOSTRA]:[NOME AMOSTRA]],0)),"")</f>
        <v/>
      </c>
      <c r="C43" s="158" t="str">
        <f>IFERROR(INDEX(amostrasTab[Long],MATCH(petroTab[[#This Row],[*Nome Amostra]:[*Nome Amostra]],amostrasTab[[NOME AMOSTRA]:[NOME AMOSTRA]],0)),"")</f>
        <v/>
      </c>
      <c r="D43" s="159"/>
      <c r="E43" s="158" t="str">
        <f>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IFERROR(IF(petroTab[[#This Row],[*Nome Amostra]]="","",HYPERLINK("#'Planilha de Campo'!A"&amp;MATCH(INDEX(amostrasTab[],MATCH(petroTab[[#This Row],[*Nome Amostra]],amostrasTab[NOME AMOSTRA],0),MATCH("*NUMERO DE CAMPO",amostrasTab[#Headers],0)),campoTab[Numero de campo],0)+1,"Afloramento")),"")</f>
        <v/>
      </c>
      <c r="DI43" s="161" t="str">
        <f>IFERROR(IF(petroTab[[#This Row],[*Nome Amostra]]="","",HYPERLINK("#'Litologia'!A"&amp;MATCH(INDEX(amostrasTab[],MATCH(petroTab[[#This Row],[*Nome Amostra]],amostrasTab[NOME AMOSTRA],0),MATCH("*NUMERO DE CAMPO",amostrasTab[#Headers],0)),LitoTab[*NUMERO DE CAMPO],0)+1,"Litologia")),"")</f>
        <v/>
      </c>
      <c r="DJ43" s="162" t="str">
        <f>IFERROR(IF(petroTab[[#This Row],[*Nome Amostra]]="","",HYPERLINK("#'Amostras'!A"&amp;MATCH(petroTab[[#This Row],[*Nome Amostra]],amostrasTab[NOME AMOSTRA],0)+1,"Amostras")),"")</f>
        <v/>
      </c>
      <c r="DK43" s="162" t="str">
        <f>IFERROR(IF(petroTab[[#This Row],[*Nome Amostra]]="","",HYPERLINK("#'Estrutural'!A"&amp;MATCH(INDEX(amostrasTab[],MATCH(petroTab[[#This Row],[*Nome Amostra]],amostrasTab[NOME AMOSTRA],0),MATCH("*NUMERO DE CAMPO",amostrasTab[#Headers],0)),estrutTab[*NUMERO DE CAMPO],0)+1,"Estrutural")),"")</f>
        <v/>
      </c>
      <c r="DL43" s="162" t="str">
        <f>IFERROR(IF(petroTab[[#This Row],[*Nome Amostra]]="","",HYPERLINK("#'Econômica'!A"&amp;MATCH(INDEX(amostrasTab[],MATCH(petroTab[[#This Row],[*Nome Amostra]],amostrasTab[NOME AMOSTRA],0),MATCH("*NUMERO DE CAMPO",amostrasTab[#Headers],0)),ecoTab[*NUMERO DE CAMPO],0)+1,"Econômica")),"")</f>
        <v/>
      </c>
      <c r="DM4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IF(petroTab[[#This Row],[*Nome Amostra]]="","",IF(petroTab[[#This Row],[Nome Lamina]]="","",IF(FileExist(HYPERLINK("Fichas_Petrografia\"&amp;petroTab[[#This Row],[Nome Lamina]]&amp;"_petro"&amp;".xlsm")),HYPERLINK("Fichas_Petrografia\"&amp;petroTab[[#This Row],[Nome Lamina]]&amp;"_petro"&amp;".xlsm"),"")))</f>
        <v/>
      </c>
      <c r="DO43" s="159"/>
    </row>
    <row r="44" spans="2:119" x14ac:dyDescent="0.25">
      <c r="B44" s="158" t="str">
        <f>IFERROR(INDEX(amostrasTab[Lat],MATCH(petroTab[[#This Row],[*Nome Amostra]:[*Nome Amostra]],amostrasTab[[NOME AMOSTRA]:[NOME AMOSTRA]],0)),"")</f>
        <v/>
      </c>
      <c r="C44" s="158" t="str">
        <f>IFERROR(INDEX(amostrasTab[Long],MATCH(petroTab[[#This Row],[*Nome Amostra]:[*Nome Amostra]],amostrasTab[[NOME AMOSTRA]:[NOME AMOSTRA]],0)),"")</f>
        <v/>
      </c>
      <c r="D44" s="159"/>
      <c r="E44" s="158" t="str">
        <f>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IFERROR(IF(petroTab[[#This Row],[*Nome Amostra]]="","",HYPERLINK("#'Planilha de Campo'!A"&amp;MATCH(INDEX(amostrasTab[],MATCH(petroTab[[#This Row],[*Nome Amostra]],amostrasTab[NOME AMOSTRA],0),MATCH("*NUMERO DE CAMPO",amostrasTab[#Headers],0)),campoTab[Numero de campo],0)+1,"Afloramento")),"")</f>
        <v/>
      </c>
      <c r="DI44" s="161" t="str">
        <f>IFERROR(IF(petroTab[[#This Row],[*Nome Amostra]]="","",HYPERLINK("#'Litologia'!A"&amp;MATCH(INDEX(amostrasTab[],MATCH(petroTab[[#This Row],[*Nome Amostra]],amostrasTab[NOME AMOSTRA],0),MATCH("*NUMERO DE CAMPO",amostrasTab[#Headers],0)),LitoTab[*NUMERO DE CAMPO],0)+1,"Litologia")),"")</f>
        <v/>
      </c>
      <c r="DJ44" s="162" t="str">
        <f>IFERROR(IF(petroTab[[#This Row],[*Nome Amostra]]="","",HYPERLINK("#'Amostras'!A"&amp;MATCH(petroTab[[#This Row],[*Nome Amostra]],amostrasTab[NOME AMOSTRA],0)+1,"Amostras")),"")</f>
        <v/>
      </c>
      <c r="DK44" s="162" t="str">
        <f>IFERROR(IF(petroTab[[#This Row],[*Nome Amostra]]="","",HYPERLINK("#'Estrutural'!A"&amp;MATCH(INDEX(amostrasTab[],MATCH(petroTab[[#This Row],[*Nome Amostra]],amostrasTab[NOME AMOSTRA],0),MATCH("*NUMERO DE CAMPO",amostrasTab[#Headers],0)),estrutTab[*NUMERO DE CAMPO],0)+1,"Estrutural")),"")</f>
        <v/>
      </c>
      <c r="DL44" s="162" t="str">
        <f>IFERROR(IF(petroTab[[#This Row],[*Nome Amostra]]="","",HYPERLINK("#'Econômica'!A"&amp;MATCH(INDEX(amostrasTab[],MATCH(petroTab[[#This Row],[*Nome Amostra]],amostrasTab[NOME AMOSTRA],0),MATCH("*NUMERO DE CAMPO",amostrasTab[#Headers],0)),ecoTab[*NUMERO DE CAMPO],0)+1,"Econômica")),"")</f>
        <v/>
      </c>
      <c r="DM4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IF(petroTab[[#This Row],[*Nome Amostra]]="","",IF(petroTab[[#This Row],[Nome Lamina]]="","",IF(FileExist(HYPERLINK("Fichas_Petrografia\"&amp;petroTab[[#This Row],[Nome Lamina]]&amp;"_petro"&amp;".xlsm")),HYPERLINK("Fichas_Petrografia\"&amp;petroTab[[#This Row],[Nome Lamina]]&amp;"_petro"&amp;".xlsm"),"")))</f>
        <v/>
      </c>
      <c r="DO44" s="159"/>
    </row>
    <row r="45" spans="2:119" x14ac:dyDescent="0.25">
      <c r="B45" s="158" t="str">
        <f>IFERROR(INDEX(amostrasTab[Lat],MATCH(petroTab[[#This Row],[*Nome Amostra]:[*Nome Amostra]],amostrasTab[[NOME AMOSTRA]:[NOME AMOSTRA]],0)),"")</f>
        <v/>
      </c>
      <c r="C45" s="158" t="str">
        <f>IFERROR(INDEX(amostrasTab[Long],MATCH(petroTab[[#This Row],[*Nome Amostra]:[*Nome Amostra]],amostrasTab[[NOME AMOSTRA]:[NOME AMOSTRA]],0)),"")</f>
        <v/>
      </c>
      <c r="D45" s="159"/>
      <c r="E45" s="158" t="str">
        <f>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IFERROR(IF(petroTab[[#This Row],[*Nome Amostra]]="","",HYPERLINK("#'Planilha de Campo'!A"&amp;MATCH(INDEX(amostrasTab[],MATCH(petroTab[[#This Row],[*Nome Amostra]],amostrasTab[NOME AMOSTRA],0),MATCH("*NUMERO DE CAMPO",amostrasTab[#Headers],0)),campoTab[Numero de campo],0)+1,"Afloramento")),"")</f>
        <v/>
      </c>
      <c r="DI45" s="161" t="str">
        <f>IFERROR(IF(petroTab[[#This Row],[*Nome Amostra]]="","",HYPERLINK("#'Litologia'!A"&amp;MATCH(INDEX(amostrasTab[],MATCH(petroTab[[#This Row],[*Nome Amostra]],amostrasTab[NOME AMOSTRA],0),MATCH("*NUMERO DE CAMPO",amostrasTab[#Headers],0)),LitoTab[*NUMERO DE CAMPO],0)+1,"Litologia")),"")</f>
        <v/>
      </c>
      <c r="DJ45" s="162" t="str">
        <f>IFERROR(IF(petroTab[[#This Row],[*Nome Amostra]]="","",HYPERLINK("#'Amostras'!A"&amp;MATCH(petroTab[[#This Row],[*Nome Amostra]],amostrasTab[NOME AMOSTRA],0)+1,"Amostras")),"")</f>
        <v/>
      </c>
      <c r="DK45" s="162" t="str">
        <f>IFERROR(IF(petroTab[[#This Row],[*Nome Amostra]]="","",HYPERLINK("#'Estrutural'!A"&amp;MATCH(INDEX(amostrasTab[],MATCH(petroTab[[#This Row],[*Nome Amostra]],amostrasTab[NOME AMOSTRA],0),MATCH("*NUMERO DE CAMPO",amostrasTab[#Headers],0)),estrutTab[*NUMERO DE CAMPO],0)+1,"Estrutural")),"")</f>
        <v/>
      </c>
      <c r="DL45" s="162" t="str">
        <f>IFERROR(IF(petroTab[[#This Row],[*Nome Amostra]]="","",HYPERLINK("#'Econômica'!A"&amp;MATCH(INDEX(amostrasTab[],MATCH(petroTab[[#This Row],[*Nome Amostra]],amostrasTab[NOME AMOSTRA],0),MATCH("*NUMERO DE CAMPO",amostrasTab[#Headers],0)),ecoTab[*NUMERO DE CAMPO],0)+1,"Econômica")),"")</f>
        <v/>
      </c>
      <c r="DM4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IF(petroTab[[#This Row],[*Nome Amostra]]="","",IF(petroTab[[#This Row],[Nome Lamina]]="","",IF(FileExist(HYPERLINK("Fichas_Petrografia\"&amp;petroTab[[#This Row],[Nome Lamina]]&amp;"_petro"&amp;".xlsm")),HYPERLINK("Fichas_Petrografia\"&amp;petroTab[[#This Row],[Nome Lamina]]&amp;"_petro"&amp;".xlsm"),"")))</f>
        <v/>
      </c>
      <c r="DO45" s="159"/>
    </row>
    <row r="46" spans="2:119" x14ac:dyDescent="0.25">
      <c r="B46" s="158" t="str">
        <f>IFERROR(INDEX(amostrasTab[Lat],MATCH(petroTab[[#This Row],[*Nome Amostra]:[*Nome Amostra]],amostrasTab[[NOME AMOSTRA]:[NOME AMOSTRA]],0)),"")</f>
        <v/>
      </c>
      <c r="C46" s="158" t="str">
        <f>IFERROR(INDEX(amostrasTab[Long],MATCH(petroTab[[#This Row],[*Nome Amostra]:[*Nome Amostra]],amostrasTab[[NOME AMOSTRA]:[NOME AMOSTRA]],0)),"")</f>
        <v/>
      </c>
      <c r="D46" s="159"/>
      <c r="E46" s="158" t="str">
        <f>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IFERROR(IF(petroTab[[#This Row],[*Nome Amostra]]="","",HYPERLINK("#'Planilha de Campo'!A"&amp;MATCH(INDEX(amostrasTab[],MATCH(petroTab[[#This Row],[*Nome Amostra]],amostrasTab[NOME AMOSTRA],0),MATCH("*NUMERO DE CAMPO",amostrasTab[#Headers],0)),campoTab[Numero de campo],0)+1,"Afloramento")),"")</f>
        <v/>
      </c>
      <c r="DI46" s="161" t="str">
        <f>IFERROR(IF(petroTab[[#This Row],[*Nome Amostra]]="","",HYPERLINK("#'Litologia'!A"&amp;MATCH(INDEX(amostrasTab[],MATCH(petroTab[[#This Row],[*Nome Amostra]],amostrasTab[NOME AMOSTRA],0),MATCH("*NUMERO DE CAMPO",amostrasTab[#Headers],0)),LitoTab[*NUMERO DE CAMPO],0)+1,"Litologia")),"")</f>
        <v/>
      </c>
      <c r="DJ46" s="162" t="str">
        <f>IFERROR(IF(petroTab[[#This Row],[*Nome Amostra]]="","",HYPERLINK("#'Amostras'!A"&amp;MATCH(petroTab[[#This Row],[*Nome Amostra]],amostrasTab[NOME AMOSTRA],0)+1,"Amostras")),"")</f>
        <v/>
      </c>
      <c r="DK46" s="162" t="str">
        <f>IFERROR(IF(petroTab[[#This Row],[*Nome Amostra]]="","",HYPERLINK("#'Estrutural'!A"&amp;MATCH(INDEX(amostrasTab[],MATCH(petroTab[[#This Row],[*Nome Amostra]],amostrasTab[NOME AMOSTRA],0),MATCH("*NUMERO DE CAMPO",amostrasTab[#Headers],0)),estrutTab[*NUMERO DE CAMPO],0)+1,"Estrutural")),"")</f>
        <v/>
      </c>
      <c r="DL46" s="162" t="str">
        <f>IFERROR(IF(petroTab[[#This Row],[*Nome Amostra]]="","",HYPERLINK("#'Econômica'!A"&amp;MATCH(INDEX(amostrasTab[],MATCH(petroTab[[#This Row],[*Nome Amostra]],amostrasTab[NOME AMOSTRA],0),MATCH("*NUMERO DE CAMPO",amostrasTab[#Headers],0)),ecoTab[*NUMERO DE CAMPO],0)+1,"Econômica")),"")</f>
        <v/>
      </c>
      <c r="DM4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IF(petroTab[[#This Row],[*Nome Amostra]]="","",IF(petroTab[[#This Row],[Nome Lamina]]="","",IF(FileExist(HYPERLINK("Fichas_Petrografia\"&amp;petroTab[[#This Row],[Nome Lamina]]&amp;"_petro"&amp;".xlsm")),HYPERLINK("Fichas_Petrografia\"&amp;petroTab[[#This Row],[Nome Lamina]]&amp;"_petro"&amp;".xlsm"),"")))</f>
        <v/>
      </c>
      <c r="DO46" s="159"/>
    </row>
    <row r="47" spans="2:119" x14ac:dyDescent="0.25">
      <c r="B47" s="158" t="str">
        <f>IFERROR(INDEX(amostrasTab[Lat],MATCH(petroTab[[#This Row],[*Nome Amostra]:[*Nome Amostra]],amostrasTab[[NOME AMOSTRA]:[NOME AMOSTRA]],0)),"")</f>
        <v/>
      </c>
      <c r="C47" s="158" t="str">
        <f>IFERROR(INDEX(amostrasTab[Long],MATCH(petroTab[[#This Row],[*Nome Amostra]:[*Nome Amostra]],amostrasTab[[NOME AMOSTRA]:[NOME AMOSTRA]],0)),"")</f>
        <v/>
      </c>
      <c r="D47" s="159"/>
      <c r="E47" s="158" t="str">
        <f>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IFERROR(IF(petroTab[[#This Row],[*Nome Amostra]]="","",HYPERLINK("#'Planilha de Campo'!A"&amp;MATCH(INDEX(amostrasTab[],MATCH(petroTab[[#This Row],[*Nome Amostra]],amostrasTab[NOME AMOSTRA],0),MATCH("*NUMERO DE CAMPO",amostrasTab[#Headers],0)),campoTab[Numero de campo],0)+1,"Afloramento")),"")</f>
        <v/>
      </c>
      <c r="DI47" s="161" t="str">
        <f>IFERROR(IF(petroTab[[#This Row],[*Nome Amostra]]="","",HYPERLINK("#'Litologia'!A"&amp;MATCH(INDEX(amostrasTab[],MATCH(petroTab[[#This Row],[*Nome Amostra]],amostrasTab[NOME AMOSTRA],0),MATCH("*NUMERO DE CAMPO",amostrasTab[#Headers],0)),LitoTab[*NUMERO DE CAMPO],0)+1,"Litologia")),"")</f>
        <v/>
      </c>
      <c r="DJ47" s="162" t="str">
        <f>IFERROR(IF(petroTab[[#This Row],[*Nome Amostra]]="","",HYPERLINK("#'Amostras'!A"&amp;MATCH(petroTab[[#This Row],[*Nome Amostra]],amostrasTab[NOME AMOSTRA],0)+1,"Amostras")),"")</f>
        <v/>
      </c>
      <c r="DK47" s="162" t="str">
        <f>IFERROR(IF(petroTab[[#This Row],[*Nome Amostra]]="","",HYPERLINK("#'Estrutural'!A"&amp;MATCH(INDEX(amostrasTab[],MATCH(petroTab[[#This Row],[*Nome Amostra]],amostrasTab[NOME AMOSTRA],0),MATCH("*NUMERO DE CAMPO",amostrasTab[#Headers],0)),estrutTab[*NUMERO DE CAMPO],0)+1,"Estrutural")),"")</f>
        <v/>
      </c>
      <c r="DL47" s="162" t="str">
        <f>IFERROR(IF(petroTab[[#This Row],[*Nome Amostra]]="","",HYPERLINK("#'Econômica'!A"&amp;MATCH(INDEX(amostrasTab[],MATCH(petroTab[[#This Row],[*Nome Amostra]],amostrasTab[NOME AMOSTRA],0),MATCH("*NUMERO DE CAMPO",amostrasTab[#Headers],0)),ecoTab[*NUMERO DE CAMPO],0)+1,"Econômica")),"")</f>
        <v/>
      </c>
      <c r="DM4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IF(petroTab[[#This Row],[*Nome Amostra]]="","",IF(petroTab[[#This Row],[Nome Lamina]]="","",IF(FileExist(HYPERLINK("Fichas_Petrografia\"&amp;petroTab[[#This Row],[Nome Lamina]]&amp;"_petro"&amp;".xlsm")),HYPERLINK("Fichas_Petrografia\"&amp;petroTab[[#This Row],[Nome Lamina]]&amp;"_petro"&amp;".xlsm"),"")))</f>
        <v/>
      </c>
      <c r="DO47" s="159"/>
    </row>
    <row r="48" spans="2:119" x14ac:dyDescent="0.25">
      <c r="B48" s="158" t="str">
        <f>IFERROR(INDEX(amostrasTab[Lat],MATCH(petroTab[[#This Row],[*Nome Amostra]:[*Nome Amostra]],amostrasTab[[NOME AMOSTRA]:[NOME AMOSTRA]],0)),"")</f>
        <v/>
      </c>
      <c r="C48" s="158" t="str">
        <f>IFERROR(INDEX(amostrasTab[Long],MATCH(petroTab[[#This Row],[*Nome Amostra]:[*Nome Amostra]],amostrasTab[[NOME AMOSTRA]:[NOME AMOSTRA]],0)),"")</f>
        <v/>
      </c>
      <c r="D48" s="159"/>
      <c r="E48" s="158" t="str">
        <f>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IFERROR(IF(petroTab[[#This Row],[*Nome Amostra]]="","",HYPERLINK("#'Planilha de Campo'!A"&amp;MATCH(INDEX(amostrasTab[],MATCH(petroTab[[#This Row],[*Nome Amostra]],amostrasTab[NOME AMOSTRA],0),MATCH("*NUMERO DE CAMPO",amostrasTab[#Headers],0)),campoTab[Numero de campo],0)+1,"Afloramento")),"")</f>
        <v/>
      </c>
      <c r="DI48" s="161" t="str">
        <f>IFERROR(IF(petroTab[[#This Row],[*Nome Amostra]]="","",HYPERLINK("#'Litologia'!A"&amp;MATCH(INDEX(amostrasTab[],MATCH(petroTab[[#This Row],[*Nome Amostra]],amostrasTab[NOME AMOSTRA],0),MATCH("*NUMERO DE CAMPO",amostrasTab[#Headers],0)),LitoTab[*NUMERO DE CAMPO],0)+1,"Litologia")),"")</f>
        <v/>
      </c>
      <c r="DJ48" s="162" t="str">
        <f>IFERROR(IF(petroTab[[#This Row],[*Nome Amostra]]="","",HYPERLINK("#'Amostras'!A"&amp;MATCH(petroTab[[#This Row],[*Nome Amostra]],amostrasTab[NOME AMOSTRA],0)+1,"Amostras")),"")</f>
        <v/>
      </c>
      <c r="DK48" s="162" t="str">
        <f>IFERROR(IF(petroTab[[#This Row],[*Nome Amostra]]="","",HYPERLINK("#'Estrutural'!A"&amp;MATCH(INDEX(amostrasTab[],MATCH(petroTab[[#This Row],[*Nome Amostra]],amostrasTab[NOME AMOSTRA],0),MATCH("*NUMERO DE CAMPO",amostrasTab[#Headers],0)),estrutTab[*NUMERO DE CAMPO],0)+1,"Estrutural")),"")</f>
        <v/>
      </c>
      <c r="DL48" s="162" t="str">
        <f>IFERROR(IF(petroTab[[#This Row],[*Nome Amostra]]="","",HYPERLINK("#'Econômica'!A"&amp;MATCH(INDEX(amostrasTab[],MATCH(petroTab[[#This Row],[*Nome Amostra]],amostrasTab[NOME AMOSTRA],0),MATCH("*NUMERO DE CAMPO",amostrasTab[#Headers],0)),ecoTab[*NUMERO DE CAMPO],0)+1,"Econômica")),"")</f>
        <v/>
      </c>
      <c r="DM4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IF(petroTab[[#This Row],[*Nome Amostra]]="","",IF(petroTab[[#This Row],[Nome Lamina]]="","",IF(FileExist(HYPERLINK("Fichas_Petrografia\"&amp;petroTab[[#This Row],[Nome Lamina]]&amp;"_petro"&amp;".xlsm")),HYPERLINK("Fichas_Petrografia\"&amp;petroTab[[#This Row],[Nome Lamina]]&amp;"_petro"&amp;".xlsm"),"")))</f>
        <v/>
      </c>
      <c r="DO48" s="159"/>
    </row>
    <row r="49" spans="2:119" x14ac:dyDescent="0.25">
      <c r="B49" s="158" t="str">
        <f>IFERROR(INDEX(amostrasTab[Lat],MATCH(petroTab[[#This Row],[*Nome Amostra]:[*Nome Amostra]],amostrasTab[[NOME AMOSTRA]:[NOME AMOSTRA]],0)),"")</f>
        <v/>
      </c>
      <c r="C49" s="158" t="str">
        <f>IFERROR(INDEX(amostrasTab[Long],MATCH(petroTab[[#This Row],[*Nome Amostra]:[*Nome Amostra]],amostrasTab[[NOME AMOSTRA]:[NOME AMOSTRA]],0)),"")</f>
        <v/>
      </c>
      <c r="D49" s="159"/>
      <c r="E49" s="158" t="str">
        <f>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IFERROR(IF(petroTab[[#This Row],[*Nome Amostra]]="","",HYPERLINK("#'Planilha de Campo'!A"&amp;MATCH(INDEX(amostrasTab[],MATCH(petroTab[[#This Row],[*Nome Amostra]],amostrasTab[NOME AMOSTRA],0),MATCH("*NUMERO DE CAMPO",amostrasTab[#Headers],0)),campoTab[Numero de campo],0)+1,"Afloramento")),"")</f>
        <v/>
      </c>
      <c r="DI49" s="161" t="str">
        <f>IFERROR(IF(petroTab[[#This Row],[*Nome Amostra]]="","",HYPERLINK("#'Litologia'!A"&amp;MATCH(INDEX(amostrasTab[],MATCH(petroTab[[#This Row],[*Nome Amostra]],amostrasTab[NOME AMOSTRA],0),MATCH("*NUMERO DE CAMPO",amostrasTab[#Headers],0)),LitoTab[*NUMERO DE CAMPO],0)+1,"Litologia")),"")</f>
        <v/>
      </c>
      <c r="DJ49" s="162" t="str">
        <f>IFERROR(IF(petroTab[[#This Row],[*Nome Amostra]]="","",HYPERLINK("#'Amostras'!A"&amp;MATCH(petroTab[[#This Row],[*Nome Amostra]],amostrasTab[NOME AMOSTRA],0)+1,"Amostras")),"")</f>
        <v/>
      </c>
      <c r="DK49" s="162" t="str">
        <f>IFERROR(IF(petroTab[[#This Row],[*Nome Amostra]]="","",HYPERLINK("#'Estrutural'!A"&amp;MATCH(INDEX(amostrasTab[],MATCH(petroTab[[#This Row],[*Nome Amostra]],amostrasTab[NOME AMOSTRA],0),MATCH("*NUMERO DE CAMPO",amostrasTab[#Headers],0)),estrutTab[*NUMERO DE CAMPO],0)+1,"Estrutural")),"")</f>
        <v/>
      </c>
      <c r="DL49" s="162" t="str">
        <f>IFERROR(IF(petroTab[[#This Row],[*Nome Amostra]]="","",HYPERLINK("#'Econômica'!A"&amp;MATCH(INDEX(amostrasTab[],MATCH(petroTab[[#This Row],[*Nome Amostra]],amostrasTab[NOME AMOSTRA],0),MATCH("*NUMERO DE CAMPO",amostrasTab[#Headers],0)),ecoTab[*NUMERO DE CAMPO],0)+1,"Econômica")),"")</f>
        <v/>
      </c>
      <c r="DM4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IF(petroTab[[#This Row],[*Nome Amostra]]="","",IF(petroTab[[#This Row],[Nome Lamina]]="","",IF(FileExist(HYPERLINK("Fichas_Petrografia\"&amp;petroTab[[#This Row],[Nome Lamina]]&amp;"_petro"&amp;".xlsm")),HYPERLINK("Fichas_Petrografia\"&amp;petroTab[[#This Row],[Nome Lamina]]&amp;"_petro"&amp;".xlsm"),"")))</f>
        <v/>
      </c>
      <c r="DO49" s="159"/>
    </row>
    <row r="50" spans="2:119" x14ac:dyDescent="0.25">
      <c r="B50" s="158" t="str">
        <f>IFERROR(INDEX(amostrasTab[Lat],MATCH(petroTab[[#This Row],[*Nome Amostra]:[*Nome Amostra]],amostrasTab[[NOME AMOSTRA]:[NOME AMOSTRA]],0)),"")</f>
        <v/>
      </c>
      <c r="C50" s="158" t="str">
        <f>IFERROR(INDEX(amostrasTab[Long],MATCH(petroTab[[#This Row],[*Nome Amostra]:[*Nome Amostra]],amostrasTab[[NOME AMOSTRA]:[NOME AMOSTRA]],0)),"")</f>
        <v/>
      </c>
      <c r="D50" s="159"/>
      <c r="E50" s="158" t="str">
        <f>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IFERROR(IF(petroTab[[#This Row],[*Nome Amostra]]="","",HYPERLINK("#'Planilha de Campo'!A"&amp;MATCH(INDEX(amostrasTab[],MATCH(petroTab[[#This Row],[*Nome Amostra]],amostrasTab[NOME AMOSTRA],0),MATCH("*NUMERO DE CAMPO",amostrasTab[#Headers],0)),campoTab[Numero de campo],0)+1,"Afloramento")),"")</f>
        <v/>
      </c>
      <c r="DI50" s="161" t="str">
        <f>IFERROR(IF(petroTab[[#This Row],[*Nome Amostra]]="","",HYPERLINK("#'Litologia'!A"&amp;MATCH(INDEX(amostrasTab[],MATCH(petroTab[[#This Row],[*Nome Amostra]],amostrasTab[NOME AMOSTRA],0),MATCH("*NUMERO DE CAMPO",amostrasTab[#Headers],0)),LitoTab[*NUMERO DE CAMPO],0)+1,"Litologia")),"")</f>
        <v/>
      </c>
      <c r="DJ50" s="162" t="str">
        <f>IFERROR(IF(petroTab[[#This Row],[*Nome Amostra]]="","",HYPERLINK("#'Amostras'!A"&amp;MATCH(petroTab[[#This Row],[*Nome Amostra]],amostrasTab[NOME AMOSTRA],0)+1,"Amostras")),"")</f>
        <v/>
      </c>
      <c r="DK50" s="162" t="str">
        <f>IFERROR(IF(petroTab[[#This Row],[*Nome Amostra]]="","",HYPERLINK("#'Estrutural'!A"&amp;MATCH(INDEX(amostrasTab[],MATCH(petroTab[[#This Row],[*Nome Amostra]],amostrasTab[NOME AMOSTRA],0),MATCH("*NUMERO DE CAMPO",amostrasTab[#Headers],0)),estrutTab[*NUMERO DE CAMPO],0)+1,"Estrutural")),"")</f>
        <v/>
      </c>
      <c r="DL50" s="162" t="str">
        <f>IFERROR(IF(petroTab[[#This Row],[*Nome Amostra]]="","",HYPERLINK("#'Econômica'!A"&amp;MATCH(INDEX(amostrasTab[],MATCH(petroTab[[#This Row],[*Nome Amostra]],amostrasTab[NOME AMOSTRA],0),MATCH("*NUMERO DE CAMPO",amostrasTab[#Headers],0)),ecoTab[*NUMERO DE CAMPO],0)+1,"Econômica")),"")</f>
        <v/>
      </c>
      <c r="DM5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IF(petroTab[[#This Row],[*Nome Amostra]]="","",IF(petroTab[[#This Row],[Nome Lamina]]="","",IF(FileExist(HYPERLINK("Fichas_Petrografia\"&amp;petroTab[[#This Row],[Nome Lamina]]&amp;"_petro"&amp;".xlsm")),HYPERLINK("Fichas_Petrografia\"&amp;petroTab[[#This Row],[Nome Lamina]]&amp;"_petro"&amp;".xlsm"),"")))</f>
        <v/>
      </c>
      <c r="DO50" s="159"/>
    </row>
    <row r="51" spans="2:119" x14ac:dyDescent="0.25">
      <c r="B51" s="158" t="str">
        <f>IFERROR(INDEX(amostrasTab[Lat],MATCH(petroTab[[#This Row],[*Nome Amostra]:[*Nome Amostra]],amostrasTab[[NOME AMOSTRA]:[NOME AMOSTRA]],0)),"")</f>
        <v/>
      </c>
      <c r="C51" s="158" t="str">
        <f>IFERROR(INDEX(amostrasTab[Long],MATCH(petroTab[[#This Row],[*Nome Amostra]:[*Nome Amostra]],amostrasTab[[NOME AMOSTRA]:[NOME AMOSTRA]],0)),"")</f>
        <v/>
      </c>
      <c r="D51" s="159"/>
      <c r="E51" s="158" t="str">
        <f>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IFERROR(IF(petroTab[[#This Row],[*Nome Amostra]]="","",HYPERLINK("#'Planilha de Campo'!A"&amp;MATCH(INDEX(amostrasTab[],MATCH(petroTab[[#This Row],[*Nome Amostra]],amostrasTab[NOME AMOSTRA],0),MATCH("*NUMERO DE CAMPO",amostrasTab[#Headers],0)),campoTab[Numero de campo],0)+1,"Afloramento")),"")</f>
        <v/>
      </c>
      <c r="DI51" s="161" t="str">
        <f>IFERROR(IF(petroTab[[#This Row],[*Nome Amostra]]="","",HYPERLINK("#'Litologia'!A"&amp;MATCH(INDEX(amostrasTab[],MATCH(petroTab[[#This Row],[*Nome Amostra]],amostrasTab[NOME AMOSTRA],0),MATCH("*NUMERO DE CAMPO",amostrasTab[#Headers],0)),LitoTab[*NUMERO DE CAMPO],0)+1,"Litologia")),"")</f>
        <v/>
      </c>
      <c r="DJ51" s="162" t="str">
        <f>IFERROR(IF(petroTab[[#This Row],[*Nome Amostra]]="","",HYPERLINK("#'Amostras'!A"&amp;MATCH(petroTab[[#This Row],[*Nome Amostra]],amostrasTab[NOME AMOSTRA],0)+1,"Amostras")),"")</f>
        <v/>
      </c>
      <c r="DK51" s="162" t="str">
        <f>IFERROR(IF(petroTab[[#This Row],[*Nome Amostra]]="","",HYPERLINK("#'Estrutural'!A"&amp;MATCH(INDEX(amostrasTab[],MATCH(petroTab[[#This Row],[*Nome Amostra]],amostrasTab[NOME AMOSTRA],0),MATCH("*NUMERO DE CAMPO",amostrasTab[#Headers],0)),estrutTab[*NUMERO DE CAMPO],0)+1,"Estrutural")),"")</f>
        <v/>
      </c>
      <c r="DL51" s="162" t="str">
        <f>IFERROR(IF(petroTab[[#This Row],[*Nome Amostra]]="","",HYPERLINK("#'Econômica'!A"&amp;MATCH(INDEX(amostrasTab[],MATCH(petroTab[[#This Row],[*Nome Amostra]],amostrasTab[NOME AMOSTRA],0),MATCH("*NUMERO DE CAMPO",amostrasTab[#Headers],0)),ecoTab[*NUMERO DE CAMPO],0)+1,"Econômica")),"")</f>
        <v/>
      </c>
      <c r="DM5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IF(petroTab[[#This Row],[*Nome Amostra]]="","",IF(petroTab[[#This Row],[Nome Lamina]]="","",IF(FileExist(HYPERLINK("Fichas_Petrografia\"&amp;petroTab[[#This Row],[Nome Lamina]]&amp;"_petro"&amp;".xlsm")),HYPERLINK("Fichas_Petrografia\"&amp;petroTab[[#This Row],[Nome Lamina]]&amp;"_petro"&amp;".xlsm"),"")))</f>
        <v/>
      </c>
      <c r="DO51" s="159"/>
    </row>
    <row r="52" spans="2:119" x14ac:dyDescent="0.25">
      <c r="B52" s="158" t="str">
        <f>IFERROR(INDEX(amostrasTab[Lat],MATCH(petroTab[[#This Row],[*Nome Amostra]:[*Nome Amostra]],amostrasTab[[NOME AMOSTRA]:[NOME AMOSTRA]],0)),"")</f>
        <v/>
      </c>
      <c r="C52" s="158" t="str">
        <f>IFERROR(INDEX(amostrasTab[Long],MATCH(petroTab[[#This Row],[*Nome Amostra]:[*Nome Amostra]],amostrasTab[[NOME AMOSTRA]:[NOME AMOSTRA]],0)),"")</f>
        <v/>
      </c>
      <c r="D52" s="159"/>
      <c r="E52" s="158" t="str">
        <f>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IFERROR(IF(petroTab[[#This Row],[*Nome Amostra]]="","",HYPERLINK("#'Planilha de Campo'!A"&amp;MATCH(INDEX(amostrasTab[],MATCH(petroTab[[#This Row],[*Nome Amostra]],amostrasTab[NOME AMOSTRA],0),MATCH("*NUMERO DE CAMPO",amostrasTab[#Headers],0)),campoTab[Numero de campo],0)+1,"Afloramento")),"")</f>
        <v/>
      </c>
      <c r="DI52" s="161" t="str">
        <f>IFERROR(IF(petroTab[[#This Row],[*Nome Amostra]]="","",HYPERLINK("#'Litologia'!A"&amp;MATCH(INDEX(amostrasTab[],MATCH(petroTab[[#This Row],[*Nome Amostra]],amostrasTab[NOME AMOSTRA],0),MATCH("*NUMERO DE CAMPO",amostrasTab[#Headers],0)),LitoTab[*NUMERO DE CAMPO],0)+1,"Litologia")),"")</f>
        <v/>
      </c>
      <c r="DJ52" s="162" t="str">
        <f>IFERROR(IF(petroTab[[#This Row],[*Nome Amostra]]="","",HYPERLINK("#'Amostras'!A"&amp;MATCH(petroTab[[#This Row],[*Nome Amostra]],amostrasTab[NOME AMOSTRA],0)+1,"Amostras")),"")</f>
        <v/>
      </c>
      <c r="DK52" s="162" t="str">
        <f>IFERROR(IF(petroTab[[#This Row],[*Nome Amostra]]="","",HYPERLINK("#'Estrutural'!A"&amp;MATCH(INDEX(amostrasTab[],MATCH(petroTab[[#This Row],[*Nome Amostra]],amostrasTab[NOME AMOSTRA],0),MATCH("*NUMERO DE CAMPO",amostrasTab[#Headers],0)),estrutTab[*NUMERO DE CAMPO],0)+1,"Estrutural")),"")</f>
        <v/>
      </c>
      <c r="DL52" s="162" t="str">
        <f>IFERROR(IF(petroTab[[#This Row],[*Nome Amostra]]="","",HYPERLINK("#'Econômica'!A"&amp;MATCH(INDEX(amostrasTab[],MATCH(petroTab[[#This Row],[*Nome Amostra]],amostrasTab[NOME AMOSTRA],0),MATCH("*NUMERO DE CAMPO",amostrasTab[#Headers],0)),ecoTab[*NUMERO DE CAMPO],0)+1,"Econômica")),"")</f>
        <v/>
      </c>
      <c r="DM5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0" t="s">
        <v>3765</v>
      </c>
      <c r="B1" s="271"/>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2"/>
    </row>
    <row r="2" spans="1:33" x14ac:dyDescent="0.25">
      <c r="A2" s="273" t="s">
        <v>173</v>
      </c>
      <c r="B2" s="273" t="s">
        <v>3766</v>
      </c>
      <c r="C2" s="275" t="s">
        <v>3855</v>
      </c>
      <c r="D2" s="276"/>
      <c r="E2" s="276"/>
      <c r="F2" s="277"/>
      <c r="G2" s="275" t="s">
        <v>292</v>
      </c>
      <c r="H2" s="276"/>
      <c r="I2" s="276"/>
      <c r="J2" s="277"/>
      <c r="K2" s="275" t="s">
        <v>295</v>
      </c>
      <c r="L2" s="276"/>
      <c r="M2" s="276"/>
      <c r="N2" s="277"/>
      <c r="O2" s="275" t="s">
        <v>293</v>
      </c>
      <c r="P2" s="276"/>
      <c r="Q2" s="277"/>
      <c r="R2" s="275" t="s">
        <v>294</v>
      </c>
      <c r="S2" s="276"/>
      <c r="T2" s="277"/>
      <c r="U2" s="275" t="s">
        <v>296</v>
      </c>
      <c r="V2" s="276"/>
      <c r="W2" s="277"/>
      <c r="X2" s="275" t="s">
        <v>297</v>
      </c>
      <c r="Y2" s="276"/>
      <c r="Z2" s="277"/>
      <c r="AA2" s="275" t="s">
        <v>298</v>
      </c>
      <c r="AB2" s="276"/>
      <c r="AC2" s="277"/>
      <c r="AD2" s="275" t="s">
        <v>299</v>
      </c>
      <c r="AE2" s="276"/>
      <c r="AF2" s="277"/>
      <c r="AG2" s="278" t="s">
        <v>3767</v>
      </c>
    </row>
    <row r="3" spans="1:33" x14ac:dyDescent="0.25">
      <c r="A3" s="274"/>
      <c r="B3" s="274"/>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79"/>
    </row>
    <row r="4" spans="1:33" x14ac:dyDescent="0.25">
      <c r="A4" s="125" t="s">
        <v>183</v>
      </c>
      <c r="B4" s="127" t="s">
        <v>184</v>
      </c>
      <c r="C4" s="111">
        <f>COUNTIFS(amostrasTab[*NUMERO DE CAMPO],"*"&amp;'Relação Amostras'!$A4&amp;"*",amostrasTab[ESTADO LAMINA delgada],"a enviar para confecção")</f>
        <v>0</v>
      </c>
      <c r="D4" s="111">
        <f>COUNTIFS(amostrasTab[*NUMERO DE CAMPO],"*"&amp;'Relação Amostras'!$A4&amp;"*",amostrasTab[ESTADO LAMINA delgada],"eviada para confecção")</f>
        <v>0</v>
      </c>
      <c r="E4" s="111">
        <f>COUNTIFS(amostrasTab[*NUMERO DE CAMPO],"*"&amp;'Relação Amostras'!$A4&amp;"*",amostrasTab[ESTADO LAMINA delgada],"confecionada")</f>
        <v>0</v>
      </c>
      <c r="F4" s="124">
        <f>COUNTIFS(amostrasTab[*NUMERO DE CAMPO],"*"&amp;'Relação Amostras'!$A4&amp;"*",amostrasTab[ESTADO LAMINA delgada],"descrita")</f>
        <v>0</v>
      </c>
      <c r="G4" s="125">
        <f>COUNTIFS(amostrasTab[*NUMERO DE CAMPO],"*"&amp;'Relação Amostras'!A4&amp;"*",amostrasTab[ESTADO Seção Polida],"a enviar para confecção")</f>
        <v>0</v>
      </c>
      <c r="H4" s="111">
        <f>COUNTIFS(amostrasTab[*NUMERO DE CAMPO],"*"&amp;'Relação Amostras'!A4&amp;"*",amostrasTab[ESTADO Seção Polida],"eviada para confecção")</f>
        <v>0</v>
      </c>
      <c r="I4" s="111">
        <f>COUNTIFS(amostrasTab[*NUMERO DE CAMPO],"*"&amp;'Relação Amostras'!A4&amp;"*",amostrasTab[ESTADO Seção Polida],"confecionada")</f>
        <v>0</v>
      </c>
      <c r="J4" s="124">
        <f>COUNTIFS(amostrasTab[*NUMERO DE CAMPO],"*"&amp;'Relação Amostras'!A4&amp;"*",amostrasTab[ESTADO Seção Polida],"descrita")</f>
        <v>0</v>
      </c>
      <c r="K4" s="125">
        <f>COUNTIFS(amostrasTab[*NUMERO DE CAMPO],"*"&amp;'Relação Amostras'!$A4&amp;"*",amostrasTab[Estado Seção Bipolida],"a enviar para confecção")</f>
        <v>0</v>
      </c>
      <c r="L4" s="111">
        <f>COUNTIFS(amostrasTab[*NUMERO DE CAMPO],"*"&amp;'Relação Amostras'!$A4&amp;"*",amostrasTab[Estado Seção Bipolida],"eviada para confecção")</f>
        <v>0</v>
      </c>
      <c r="M4" s="111">
        <f>COUNTIFS(amostrasTab[*NUMERO DE CAMPO],"*"&amp;'Relação Amostras'!$A4&amp;"*",amostrasTab[Estado Seção Bipolida],"confecionada")</f>
        <v>0</v>
      </c>
      <c r="N4" s="124">
        <f>COUNTIFS(amostrasTab[*NUMERO DE CAMPO],"*"&amp;'Relação Amostras'!$A4&amp;"*",amostrasTab[Estado Seção Bipolida],"descrita")</f>
        <v>0</v>
      </c>
      <c r="O4" s="125">
        <f>COUNTIFS(amostrasTab[*NUMERO DE CAMPO],"*"&amp;'Relação Amostras'!A4&amp;"*",amostrasTab[Estado Litoquímica],"a enviar para análise")</f>
        <v>0</v>
      </c>
      <c r="P4" s="111">
        <f>COUNTIFS(amostrasTab[*NUMERO DE CAMPO],"*"&amp;'Relação Amostras'!A4&amp;"*",amostrasTab[Estado Litoquímica],"enviada para análise")</f>
        <v>0</v>
      </c>
      <c r="Q4" s="111">
        <f>COUNTIFS(amostrasTab[*NUMERO DE CAMPO],"*"&amp;'Relação Amostras'!A4&amp;"*",amostrasTab[Estado Litoquímica],"análise recebida")</f>
        <v>0</v>
      </c>
      <c r="R4" s="125">
        <f>COUNTIFS(amostrasTab[*NUMERO DE CAMPO],"*"&amp;'Relação Amostras'!$A4&amp;"*",amostrasTab[Estado Litoquimica de Minerio],"a enviar para análise")</f>
        <v>0</v>
      </c>
      <c r="S4" s="111">
        <f>COUNTIFS(amostrasTab[*NUMERO DE CAMPO],"*"&amp;'Relação Amostras'!$A4&amp;"*",amostrasTab[Estado Litoquimica de Minerio],"enviada para análise")</f>
        <v>0</v>
      </c>
      <c r="T4" s="125">
        <f>COUNTIFS(amostrasTab[*NUMERO DE CAMPO],"*"&amp;'Relação Amostras'!$A4&amp;"*",amostrasTab[Estado Litoquimica de Minerio],"análise recebida")</f>
        <v>0</v>
      </c>
      <c r="U4" s="125">
        <f>COUNTIFS(amostrasTab[*NUMERO DE CAMPO],"*"&amp;'Relação Amostras'!$A4&amp;"*",amostrasTab[Estado U-Pb],"a enviar para análise")</f>
        <v>0</v>
      </c>
      <c r="V4" s="111">
        <f>COUNTIFS(amostrasTab[*NUMERO DE CAMPO],"*"&amp;'Relação Amostras'!$A4&amp;"*",amostrasTab[Estado U-Pb],"enviada para análise")</f>
        <v>0</v>
      </c>
      <c r="W4" s="124">
        <f>COUNTIFS(amostrasTab[*NUMERO DE CAMPO],"*"&amp;'Relação Amostras'!$A4&amp;"*",amostrasTab[Estado U-Pb],"análise recebida")</f>
        <v>0</v>
      </c>
      <c r="X4" s="125">
        <f>COUNTIFS(amostrasTab[*NUMERO DE CAMPO],"*"&amp;'Relação Amostras'!$A4&amp;"*",amostrasTab[Estado Sm-Nd],"a enviar para análise")</f>
        <v>0</v>
      </c>
      <c r="Y4" s="111">
        <f>COUNTIFS(amostrasTab[*NUMERO DE CAMPO],"*"&amp;'Relação Amostras'!$A4&amp;"*",amostrasTab[Estado Sm-Nd],"enviada para análise")</f>
        <v>0</v>
      </c>
      <c r="Z4" s="124">
        <f>COUNTIFS(amostrasTab[*NUMERO DE CAMPO],"*"&amp;'Relação Amostras'!$A4&amp;"*",amostrasTab[Estado Sm-Nd],"análise recebida")</f>
        <v>0</v>
      </c>
      <c r="AA4" s="125">
        <f>COUNTIFS(amostrasTab[*NUMERO DE CAMPO],"*"&amp;'Relação Amostras'!$A4&amp;"*",amostrasTab[Estado Lu-Hf],"a enviar para análise")</f>
        <v>0</v>
      </c>
      <c r="AB4" s="111">
        <f>COUNTIFS(amostrasTab[*NUMERO DE CAMPO],"*"&amp;'Relação Amostras'!$A4&amp;"*",amostrasTab[Estado Lu-Hf],"enviada para análise")</f>
        <v>0</v>
      </c>
      <c r="AC4" s="124">
        <f>COUNTIFS(amostrasTab[*NUMERO DE CAMPO],"*"&amp;'Relação Amostras'!$A4&amp;"*",amostrasTab[Estado Lu-Hf],"análise recebida")</f>
        <v>0</v>
      </c>
      <c r="AD4" s="125">
        <f>COUNTIFS(amostrasTab[*NUMERO DE CAMPO],"*"&amp;'Relação Amostras'!$A4&amp;"*",amostrasTab[Estado Ar-Ar],"a enviar para análise")</f>
        <v>0</v>
      </c>
      <c r="AE4" s="111">
        <f>COUNTIFS(amostrasTab[*NUMERO DE CAMPO],"*"&amp;'Relação Amostras'!$A4&amp;"*",amostrasTab[Estado Ar-Ar],"enviada para análise")</f>
        <v>0</v>
      </c>
      <c r="AF4" s="124">
        <f>COUNTIFS(amostrasTab[*NUMERO DE CAMPO],"*"&amp;'Relação Amostras'!$A4&amp;"*",amostrasTab[Estado Ar-Ar],"análise recebida")</f>
        <v>0</v>
      </c>
      <c r="AG4" s="126">
        <f t="shared" ref="AG4:AG9" si="0">SUM(C4:AD4)</f>
        <v>0</v>
      </c>
    </row>
    <row r="5" spans="1:33" x14ac:dyDescent="0.25">
      <c r="A5" s="82" t="s">
        <v>182</v>
      </c>
      <c r="B5" s="86" t="s">
        <v>3129</v>
      </c>
      <c r="C5" s="83">
        <f>COUNTIFS(amostrasTab[*NUMERO DE CAMPO],"*"&amp;'Relação Amostras'!$A5&amp;"*",amostrasTab[ESTADO LAMINA delgada],"a enviar para confecção")</f>
        <v>0</v>
      </c>
      <c r="D5" s="83">
        <f>COUNTIFS(amostrasTab[*NUMERO DE CAMPO],"*"&amp;'Relação Amostras'!$A5&amp;"*",amostrasTab[ESTADO LAMINA delgada],"eviada para confecção")</f>
        <v>0</v>
      </c>
      <c r="E5" s="83">
        <f>COUNTIFS(amostrasTab[*NUMERO DE CAMPO],"*"&amp;'Relação Amostras'!$A5&amp;"*",amostrasTab[ESTADO LAMINA delgada],"confecionada")</f>
        <v>0</v>
      </c>
      <c r="F5" s="84">
        <f>COUNTIFS(amostrasTab[*NUMERO DE CAMPO],"*"&amp;'Relação Amostras'!$A5&amp;"*",amostrasTab[ESTADO LAMINA delgada],"descrita")</f>
        <v>0</v>
      </c>
      <c r="G5" s="82">
        <f>COUNTIFS(amostrasTab[*NUMERO DE CAMPO],"*"&amp;'Relação Amostras'!A5&amp;"*",amostrasTab[ESTADO Seção Polida],"a enviar para confecção")</f>
        <v>0</v>
      </c>
      <c r="H5" s="83">
        <f>COUNTIFS(amostrasTab[*NUMERO DE CAMPO],"*"&amp;'Relação Amostras'!A5&amp;"*",amostrasTab[ESTADO Seção Polida],"eviada para confecção")</f>
        <v>0</v>
      </c>
      <c r="I5" s="83">
        <f>COUNTIFS(amostrasTab[*NUMERO DE CAMPO],"*"&amp;'Relação Amostras'!A5&amp;"*",amostrasTab[ESTADO Seção Polida],"confecionada")</f>
        <v>0</v>
      </c>
      <c r="J5" s="84">
        <f>COUNTIFS(amostrasTab[*NUMERO DE CAMPO],"*"&amp;'Relação Amostras'!A5&amp;"*",amostrasTab[ESTADO Seção Polida],"descrita")</f>
        <v>0</v>
      </c>
      <c r="K5" s="82">
        <f>COUNTIFS(amostrasTab[*NUMERO DE CAMPO],"*"&amp;'Relação Amostras'!$A5&amp;"*",amostrasTab[Estado Seção Bipolida],"a enviar para confecção")</f>
        <v>0</v>
      </c>
      <c r="L5" s="83">
        <f>COUNTIFS(amostrasTab[*NUMERO DE CAMPO],"*"&amp;'Relação Amostras'!$A5&amp;"*",amostrasTab[Estado Seção Bipolida],"eviada para confecção")</f>
        <v>0</v>
      </c>
      <c r="M5" s="83">
        <f>COUNTIFS(amostrasTab[*NUMERO DE CAMPO],"*"&amp;'Relação Amostras'!$A5&amp;"*",amostrasTab[Estado Seção Bipolida],"confecionada")</f>
        <v>0</v>
      </c>
      <c r="N5" s="84">
        <f>COUNTIFS(amostrasTab[*NUMERO DE CAMPO],"*"&amp;'Relação Amostras'!$A5&amp;"*",amostrasTab[Estado Seção Bipolida],"descrita")</f>
        <v>0</v>
      </c>
      <c r="O5" s="82">
        <f>COUNTIFS(amostrasTab[*NUMERO DE CAMPO],"*"&amp;'Relação Amostras'!A5&amp;"*",amostrasTab[Estado Litoquímica],"a enviar para análise")</f>
        <v>0</v>
      </c>
      <c r="P5" s="83">
        <f>COUNTIFS(amostrasTab[*NUMERO DE CAMPO],"*"&amp;'Relação Amostras'!A5&amp;"*",amostrasTab[Estado Litoquímica],"enviada para análise")</f>
        <v>0</v>
      </c>
      <c r="Q5" s="83">
        <f>COUNTIFS(amostrasTab[*NUMERO DE CAMPO],"*"&amp;'Relação Amostras'!A5&amp;"*",amostrasTab[Estado Litoquímica],"análise recebida")</f>
        <v>0</v>
      </c>
      <c r="R5" s="82">
        <f>COUNTIFS(amostrasTab[*NUMERO DE CAMPO],"*"&amp;'Relação Amostras'!$A5&amp;"*",amostrasTab[Estado Litoquimica de Minerio],"a enviar para análise")</f>
        <v>0</v>
      </c>
      <c r="S5" s="83">
        <f>COUNTIFS(amostrasTab[*NUMERO DE CAMPO],"*"&amp;'Relação Amostras'!$A5&amp;"*",amostrasTab[Estado Litoquimica de Minerio],"enviada para análise")</f>
        <v>0</v>
      </c>
      <c r="T5" s="82">
        <f>COUNTIFS(amostrasTab[*NUMERO DE CAMPO],"*"&amp;'Relação Amostras'!$A5&amp;"*",amostrasTab[Estado Litoquimica de Minerio],"análise recebida")</f>
        <v>0</v>
      </c>
      <c r="U5" s="82">
        <f>COUNTIFS(amostrasTab[*NUMERO DE CAMPO],"*"&amp;'Relação Amostras'!$A5&amp;"*",amostrasTab[Estado U-Pb],"a enviar para análise")</f>
        <v>0</v>
      </c>
      <c r="V5" s="83">
        <f>COUNTIFS(amostrasTab[*NUMERO DE CAMPO],"*"&amp;'Relação Amostras'!$A5&amp;"*",amostrasTab[Estado U-Pb],"enviada para análise")</f>
        <v>0</v>
      </c>
      <c r="W5" s="84">
        <f>COUNTIFS(amostrasTab[*NUMERO DE CAMPO],"*"&amp;'Relação Amostras'!$A5&amp;"*",amostrasTab[Estado U-Pb],"análise recebida")</f>
        <v>0</v>
      </c>
      <c r="X5" s="82">
        <f>COUNTIFS(amostrasTab[*NUMERO DE CAMPO],"*"&amp;'Relação Amostras'!$A5&amp;"*",amostrasTab[Estado Sm-Nd],"a enviar para análise")</f>
        <v>0</v>
      </c>
      <c r="Y5" s="83">
        <f>COUNTIFS(amostrasTab[*NUMERO DE CAMPO],"*"&amp;'Relação Amostras'!$A5&amp;"*",amostrasTab[Estado Sm-Nd],"enviada para análise")</f>
        <v>0</v>
      </c>
      <c r="Z5" s="84">
        <f>COUNTIFS(amostrasTab[*NUMERO DE CAMPO],"*"&amp;'Relação Amostras'!$A5&amp;"*",amostrasTab[Estado Sm-Nd],"análise recebida")</f>
        <v>0</v>
      </c>
      <c r="AA5" s="82">
        <f>COUNTIFS(amostrasTab[*NUMERO DE CAMPO],"*"&amp;'Relação Amostras'!$A5&amp;"*",amostrasTab[Estado Lu-Hf],"a enviar para análise")</f>
        <v>0</v>
      </c>
      <c r="AB5" s="83">
        <f>COUNTIFS(amostrasTab[*NUMERO DE CAMPO],"*"&amp;'Relação Amostras'!$A5&amp;"*",amostrasTab[Estado Lu-Hf],"enviada para análise")</f>
        <v>0</v>
      </c>
      <c r="AC5" s="84">
        <f>COUNTIFS(amostrasTab[*NUMERO DE CAMPO],"*"&amp;'Relação Amostras'!$A5&amp;"*",amostrasTab[Estado Lu-Hf],"análise recebida")</f>
        <v>0</v>
      </c>
      <c r="AD5" s="82">
        <f>COUNTIFS(amostrasTab[*NUMERO DE CAMPO],"*"&amp;'Relação Amostras'!$A5&amp;"*",amostrasTab[Estado Ar-Ar],"a enviar para análise")</f>
        <v>0</v>
      </c>
      <c r="AE5" s="83">
        <f>COUNTIFS(amostrasTab[*NUMERO DE CAMPO],"*"&amp;'Relação Amostras'!$A5&amp;"*",amostrasTab[Estado Ar-Ar],"enviada para análise")</f>
        <v>0</v>
      </c>
      <c r="AF5" s="84">
        <f>COUNTIFS(amostrasTab[*NUMERO DE CAMPO],"*"&amp;'Relação Amostras'!$A5&amp;"*",amostrasTab[Estado Ar-Ar],"análise recebida")</f>
        <v>0</v>
      </c>
      <c r="AG5" s="85">
        <f t="shared" si="0"/>
        <v>0</v>
      </c>
    </row>
    <row r="6" spans="1:33" x14ac:dyDescent="0.25">
      <c r="A6" s="82" t="s">
        <v>181</v>
      </c>
      <c r="B6" s="86" t="s">
        <v>180</v>
      </c>
      <c r="C6" s="83">
        <f>COUNTIFS(amostrasTab[*NUMERO DE CAMPO],"*"&amp;'Relação Amostras'!$A6&amp;"*",amostrasTab[ESTADO LAMINA delgada],"a enviar para confecção")</f>
        <v>0</v>
      </c>
      <c r="D6" s="83">
        <f>COUNTIFS(amostrasTab[*NUMERO DE CAMPO],"*"&amp;'Relação Amostras'!$A6&amp;"*",amostrasTab[ESTADO LAMINA delgada],"eviada para confecção")</f>
        <v>0</v>
      </c>
      <c r="E6" s="83">
        <f>COUNTIFS(amostrasTab[*NUMERO DE CAMPO],"*"&amp;'Relação Amostras'!$A6&amp;"*",amostrasTab[ESTADO LAMINA delgada],"confecionada")</f>
        <v>0</v>
      </c>
      <c r="F6" s="84">
        <f>COUNTIFS(amostrasTab[*NUMERO DE CAMPO],"*"&amp;'Relação Amostras'!$A6&amp;"*",amostrasTab[ESTADO LAMINA delgada],"descrita")</f>
        <v>0</v>
      </c>
      <c r="G6" s="82">
        <f>COUNTIFS(amostrasTab[*NUMERO DE CAMPO],"*"&amp;'Relação Amostras'!A6&amp;"*",amostrasTab[ESTADO Seção Polida],"a enviar para confecção")</f>
        <v>0</v>
      </c>
      <c r="H6" s="83">
        <f>COUNTIFS(amostrasTab[*NUMERO DE CAMPO],"*"&amp;'Relação Amostras'!A6&amp;"*",amostrasTab[ESTADO Seção Polida],"eviada para confecção")</f>
        <v>0</v>
      </c>
      <c r="I6" s="83">
        <f>COUNTIFS(amostrasTab[*NUMERO DE CAMPO],"*"&amp;'Relação Amostras'!A6&amp;"*",amostrasTab[ESTADO Seção Polida],"confecionada")</f>
        <v>0</v>
      </c>
      <c r="J6" s="84">
        <f>COUNTIFS(amostrasTab[*NUMERO DE CAMPO],"*"&amp;'Relação Amostras'!A6&amp;"*",amostrasTab[ESTADO Seção Polida],"descrita")</f>
        <v>0</v>
      </c>
      <c r="K6" s="82">
        <f>COUNTIFS(amostrasTab[*NUMERO DE CAMPO],"*"&amp;'Relação Amostras'!$A6&amp;"*",amostrasTab[Estado Seção Bipolida],"a enviar para confecção")</f>
        <v>0</v>
      </c>
      <c r="L6" s="83">
        <f>COUNTIFS(amostrasTab[*NUMERO DE CAMPO],"*"&amp;'Relação Amostras'!$A6&amp;"*",amostrasTab[Estado Seção Bipolida],"eviada para confecção")</f>
        <v>0</v>
      </c>
      <c r="M6" s="83">
        <f>COUNTIFS(amostrasTab[*NUMERO DE CAMPO],"*"&amp;'Relação Amostras'!$A6&amp;"*",amostrasTab[Estado Seção Bipolida],"confecionada")</f>
        <v>0</v>
      </c>
      <c r="N6" s="84">
        <f>COUNTIFS(amostrasTab[*NUMERO DE CAMPO],"*"&amp;'Relação Amostras'!$A6&amp;"*",amostrasTab[Estado Seção Bipolida],"descrita")</f>
        <v>0</v>
      </c>
      <c r="O6" s="82">
        <f>COUNTIFS(amostrasTab[*NUMERO DE CAMPO],"*"&amp;'Relação Amostras'!A6&amp;"*",amostrasTab[Estado Litoquímica],"a enviar para análise")</f>
        <v>0</v>
      </c>
      <c r="P6" s="83">
        <f>COUNTIFS(amostrasTab[*NUMERO DE CAMPO],"*"&amp;'Relação Amostras'!A6&amp;"*",amostrasTab[Estado Litoquímica],"enviada para análise")</f>
        <v>0</v>
      </c>
      <c r="Q6" s="83">
        <f>COUNTIFS(amostrasTab[*NUMERO DE CAMPO],"*"&amp;'Relação Amostras'!A6&amp;"*",amostrasTab[Estado Litoquímica],"análise recebida")</f>
        <v>0</v>
      </c>
      <c r="R6" s="82">
        <f>COUNTIFS(amostrasTab[*NUMERO DE CAMPO],"*"&amp;'Relação Amostras'!$A6&amp;"*",amostrasTab[Estado Litoquimica de Minerio],"a enviar para análise")</f>
        <v>0</v>
      </c>
      <c r="S6" s="83">
        <f>COUNTIFS(amostrasTab[*NUMERO DE CAMPO],"*"&amp;'Relação Amostras'!$A6&amp;"*",amostrasTab[Estado Litoquimica de Minerio],"enviada para análise")</f>
        <v>0</v>
      </c>
      <c r="T6" s="82">
        <f>COUNTIFS(amostrasTab[*NUMERO DE CAMPO],"*"&amp;'Relação Amostras'!$A6&amp;"*",amostrasTab[Estado Litoquimica de Minerio],"análise recebida")</f>
        <v>0</v>
      </c>
      <c r="U6" s="82">
        <f>COUNTIFS(amostrasTab[*NUMERO DE CAMPO],"*"&amp;'Relação Amostras'!$A6&amp;"*",amostrasTab[Estado U-Pb],"a enviar para análise")</f>
        <v>0</v>
      </c>
      <c r="V6" s="83">
        <f>COUNTIFS(amostrasTab[*NUMERO DE CAMPO],"*"&amp;'Relação Amostras'!$A6&amp;"*",amostrasTab[Estado U-Pb],"enviada para análise")</f>
        <v>0</v>
      </c>
      <c r="W6" s="84">
        <f>COUNTIFS(amostrasTab[*NUMERO DE CAMPO],"*"&amp;'Relação Amostras'!$A6&amp;"*",amostrasTab[Estado U-Pb],"análise recebida")</f>
        <v>0</v>
      </c>
      <c r="X6" s="82">
        <f>COUNTIFS(amostrasTab[*NUMERO DE CAMPO],"*"&amp;'Relação Amostras'!$A6&amp;"*",amostrasTab[Estado Sm-Nd],"a enviar para análise")</f>
        <v>0</v>
      </c>
      <c r="Y6" s="83">
        <f>COUNTIFS(amostrasTab[*NUMERO DE CAMPO],"*"&amp;'Relação Amostras'!$A6&amp;"*",amostrasTab[Estado Sm-Nd],"enviada para análise")</f>
        <v>0</v>
      </c>
      <c r="Z6" s="84">
        <f>COUNTIFS(amostrasTab[*NUMERO DE CAMPO],"*"&amp;'Relação Amostras'!$A6&amp;"*",amostrasTab[Estado Sm-Nd],"análise recebida")</f>
        <v>0</v>
      </c>
      <c r="AA6" s="82">
        <f>COUNTIFS(amostrasTab[*NUMERO DE CAMPO],"*"&amp;'Relação Amostras'!$A6&amp;"*",amostrasTab[Estado Lu-Hf],"a enviar para análise")</f>
        <v>0</v>
      </c>
      <c r="AB6" s="83">
        <f>COUNTIFS(amostrasTab[*NUMERO DE CAMPO],"*"&amp;'Relação Amostras'!$A6&amp;"*",amostrasTab[Estado Lu-Hf],"enviada para análise")</f>
        <v>0</v>
      </c>
      <c r="AC6" s="84">
        <f>COUNTIFS(amostrasTab[*NUMERO DE CAMPO],"*"&amp;'Relação Amostras'!$A6&amp;"*",amostrasTab[Estado Lu-Hf],"análise recebida")</f>
        <v>0</v>
      </c>
      <c r="AD6" s="82">
        <f>COUNTIFS(amostrasTab[*NUMERO DE CAMPO],"*"&amp;'Relação Amostras'!$A6&amp;"*",amostrasTab[Estado Ar-Ar],"a enviar para análise")</f>
        <v>0</v>
      </c>
      <c r="AE6" s="83">
        <f>COUNTIFS(amostrasTab[*NUMERO DE CAMPO],"*"&amp;'Relação Amostras'!$A6&amp;"*",amostrasTab[Estado Ar-Ar],"enviada para análise")</f>
        <v>0</v>
      </c>
      <c r="AF6" s="84">
        <f>COUNTIFS(amostrasTab[*NUMERO DE CAMPO],"*"&amp;'Relação Amostras'!$A6&amp;"*",amostrasTab[Estado Ar-Ar],"análise recebida")</f>
        <v>0</v>
      </c>
      <c r="AG6" s="85">
        <f t="shared" si="0"/>
        <v>0</v>
      </c>
    </row>
    <row r="7" spans="1:33" x14ac:dyDescent="0.25">
      <c r="A7" s="82" t="s">
        <v>179</v>
      </c>
      <c r="B7" s="86" t="s">
        <v>178</v>
      </c>
      <c r="C7" s="83">
        <f>COUNTIFS(amostrasTab[*NUMERO DE CAMPO],"*"&amp;'Relação Amostras'!$A7&amp;"*",amostrasTab[ESTADO LAMINA delgada],"a enviar para confecção")</f>
        <v>0</v>
      </c>
      <c r="D7" s="83">
        <f>COUNTIFS(amostrasTab[*NUMERO DE CAMPO],"*"&amp;'Relação Amostras'!$A7&amp;"*",amostrasTab[ESTADO LAMINA delgada],"eviada para confecção")</f>
        <v>0</v>
      </c>
      <c r="E7" s="83">
        <f>COUNTIFS(amostrasTab[*NUMERO DE CAMPO],"*"&amp;'Relação Amostras'!$A7&amp;"*",amostrasTab[ESTADO LAMINA delgada],"confecionada")</f>
        <v>0</v>
      </c>
      <c r="F7" s="84">
        <f>COUNTIFS(amostrasTab[*NUMERO DE CAMPO],"*"&amp;'Relação Amostras'!$A7&amp;"*",amostrasTab[ESTADO LAMINA delgada],"descrita")</f>
        <v>0</v>
      </c>
      <c r="G7" s="82">
        <f>COUNTIFS(amostrasTab[*NUMERO DE CAMPO],"*"&amp;'Relação Amostras'!A7&amp;"*",amostrasTab[ESTADO Seção Polida],"a enviar para confecção")</f>
        <v>0</v>
      </c>
      <c r="H7" s="83">
        <f>COUNTIFS(amostrasTab[*NUMERO DE CAMPO],"*"&amp;'Relação Amostras'!A7&amp;"*",amostrasTab[ESTADO Seção Polida],"eviada para confecção")</f>
        <v>0</v>
      </c>
      <c r="I7" s="83">
        <f>COUNTIFS(amostrasTab[*NUMERO DE CAMPO],"*"&amp;'Relação Amostras'!A7&amp;"*",amostrasTab[ESTADO Seção Polida],"confecionada")</f>
        <v>0</v>
      </c>
      <c r="J7" s="84">
        <f>COUNTIFS(amostrasTab[*NUMERO DE CAMPO],"*"&amp;'Relação Amostras'!A7&amp;"*",amostrasTab[ESTADO Seção Polida],"descrita")</f>
        <v>0</v>
      </c>
      <c r="K7" s="82">
        <f>COUNTIFS(amostrasTab[*NUMERO DE CAMPO],"*"&amp;'Relação Amostras'!$A7&amp;"*",amostrasTab[Estado Seção Bipolida],"a enviar para confecção")</f>
        <v>0</v>
      </c>
      <c r="L7" s="83">
        <f>COUNTIFS(amostrasTab[*NUMERO DE CAMPO],"*"&amp;'Relação Amostras'!$A7&amp;"*",amostrasTab[Estado Seção Bipolida],"eviada para confecção")</f>
        <v>0</v>
      </c>
      <c r="M7" s="83">
        <f>COUNTIFS(amostrasTab[*NUMERO DE CAMPO],"*"&amp;'Relação Amostras'!$A7&amp;"*",amostrasTab[Estado Seção Bipolida],"confecionada")</f>
        <v>0</v>
      </c>
      <c r="N7" s="84">
        <f>COUNTIFS(amostrasTab[*NUMERO DE CAMPO],"*"&amp;'Relação Amostras'!$A7&amp;"*",amostrasTab[Estado Seção Bipolida],"descrita")</f>
        <v>0</v>
      </c>
      <c r="O7" s="82">
        <f>COUNTIFS(amostrasTab[*NUMERO DE CAMPO],"*"&amp;'Relação Amostras'!A7&amp;"*",amostrasTab[Estado Litoquímica],"a enviar para análise")</f>
        <v>0</v>
      </c>
      <c r="P7" s="83">
        <f>COUNTIFS(amostrasTab[*NUMERO DE CAMPO],"*"&amp;'Relação Amostras'!A7&amp;"*",amostrasTab[Estado Litoquímica],"enviada para análise")</f>
        <v>0</v>
      </c>
      <c r="Q7" s="83">
        <f>COUNTIFS(amostrasTab[*NUMERO DE CAMPO],"*"&amp;'Relação Amostras'!A7&amp;"*",amostrasTab[Estado Litoquímica],"análise recebida")</f>
        <v>0</v>
      </c>
      <c r="R7" s="82">
        <f>COUNTIFS(amostrasTab[*NUMERO DE CAMPO],"*"&amp;'Relação Amostras'!$A7&amp;"*",amostrasTab[Estado Litoquimica de Minerio],"a enviar para análise")</f>
        <v>0</v>
      </c>
      <c r="S7" s="83">
        <f>COUNTIFS(amostrasTab[*NUMERO DE CAMPO],"*"&amp;'Relação Amostras'!$A7&amp;"*",amostrasTab[Estado Litoquimica de Minerio],"enviada para análise")</f>
        <v>0</v>
      </c>
      <c r="T7" s="82">
        <f>COUNTIFS(amostrasTab[*NUMERO DE CAMPO],"*"&amp;'Relação Amostras'!$A7&amp;"*",amostrasTab[Estado Litoquimica de Minerio],"análise recebida")</f>
        <v>0</v>
      </c>
      <c r="U7" s="82">
        <f>COUNTIFS(amostrasTab[*NUMERO DE CAMPO],"*"&amp;'Relação Amostras'!$A7&amp;"*",amostrasTab[Estado U-Pb],"a enviar para análise")</f>
        <v>0</v>
      </c>
      <c r="V7" s="83">
        <f>COUNTIFS(amostrasTab[*NUMERO DE CAMPO],"*"&amp;'Relação Amostras'!$A7&amp;"*",amostrasTab[Estado U-Pb],"enviada para análise")</f>
        <v>0</v>
      </c>
      <c r="W7" s="84">
        <f>COUNTIFS(amostrasTab[*NUMERO DE CAMPO],"*"&amp;'Relação Amostras'!$A7&amp;"*",amostrasTab[Estado U-Pb],"análise recebida")</f>
        <v>0</v>
      </c>
      <c r="X7" s="82">
        <f>COUNTIFS(amostrasTab[*NUMERO DE CAMPO],"*"&amp;'Relação Amostras'!$A7&amp;"*",amostrasTab[Estado Sm-Nd],"a enviar para análise")</f>
        <v>0</v>
      </c>
      <c r="Y7" s="83">
        <f>COUNTIFS(amostrasTab[*NUMERO DE CAMPO],"*"&amp;'Relação Amostras'!$A7&amp;"*",amostrasTab[Estado Sm-Nd],"enviada para análise")</f>
        <v>0</v>
      </c>
      <c r="Z7" s="84">
        <f>COUNTIFS(amostrasTab[*NUMERO DE CAMPO],"*"&amp;'Relação Amostras'!$A7&amp;"*",amostrasTab[Estado Sm-Nd],"análise recebida")</f>
        <v>0</v>
      </c>
      <c r="AA7" s="82">
        <f>COUNTIFS(amostrasTab[*NUMERO DE CAMPO],"*"&amp;'Relação Amostras'!$A7&amp;"*",amostrasTab[Estado Lu-Hf],"a enviar para análise")</f>
        <v>0</v>
      </c>
      <c r="AB7" s="83">
        <f>COUNTIFS(amostrasTab[*NUMERO DE CAMPO],"*"&amp;'Relação Amostras'!$A7&amp;"*",amostrasTab[Estado Lu-Hf],"enviada para análise")</f>
        <v>0</v>
      </c>
      <c r="AC7" s="84">
        <f>COUNTIFS(amostrasTab[*NUMERO DE CAMPO],"*"&amp;'Relação Amostras'!$A7&amp;"*",amostrasTab[Estado Lu-Hf],"análise recebida")</f>
        <v>0</v>
      </c>
      <c r="AD7" s="82">
        <f>COUNTIFS(amostrasTab[*NUMERO DE CAMPO],"*"&amp;'Relação Amostras'!$A7&amp;"*",amostrasTab[Estado Ar-Ar],"a enviar para análise")</f>
        <v>0</v>
      </c>
      <c r="AE7" s="83">
        <f>COUNTIFS(amostrasTab[*NUMERO DE CAMPO],"*"&amp;'Relação Amostras'!$A7&amp;"*",amostrasTab[Estado Ar-Ar],"enviada para análise")</f>
        <v>0</v>
      </c>
      <c r="AF7" s="84">
        <f>COUNTIFS(amostrasTab[*NUMERO DE CAMPO],"*"&amp;'Relação Amostras'!$A7&amp;"*",amostrasTab[Estado Ar-Ar],"análise recebida")</f>
        <v>0</v>
      </c>
      <c r="AG7" s="85">
        <f t="shared" si="0"/>
        <v>0</v>
      </c>
    </row>
    <row r="8" spans="1:33" x14ac:dyDescent="0.25">
      <c r="A8" s="82" t="s">
        <v>177</v>
      </c>
      <c r="B8" s="86" t="s">
        <v>176</v>
      </c>
      <c r="C8" s="83">
        <f>COUNTIFS(amostrasTab[*NUMERO DE CAMPO],"*"&amp;'Relação Amostras'!$A8&amp;"*",amostrasTab[ESTADO LAMINA delgada],"a enviar para confecção")</f>
        <v>0</v>
      </c>
      <c r="D8" s="83">
        <f>COUNTIFS(amostrasTab[*NUMERO DE CAMPO],"*"&amp;'Relação Amostras'!$A8&amp;"*",amostrasTab[ESTADO LAMINA delgada],"eviada para confecção")</f>
        <v>0</v>
      </c>
      <c r="E8" s="83">
        <f>COUNTIFS(amostrasTab[*NUMERO DE CAMPO],"*"&amp;'Relação Amostras'!$A8&amp;"*",amostrasTab[ESTADO LAMINA delgada],"confecionada")</f>
        <v>0</v>
      </c>
      <c r="F8" s="84">
        <f>COUNTIFS(amostrasTab[*NUMERO DE CAMPO],"*"&amp;'Relação Amostras'!$A8&amp;"*",amostrasTab[ESTADO LAMINA delgada],"descrita")</f>
        <v>0</v>
      </c>
      <c r="G8" s="82">
        <f>COUNTIFS(amostrasTab[*NUMERO DE CAMPO],"*"&amp;'Relação Amostras'!A8&amp;"*",amostrasTab[ESTADO Seção Polida],"a enviar para confecção")</f>
        <v>0</v>
      </c>
      <c r="H8" s="83">
        <f>COUNTIFS(amostrasTab[*NUMERO DE CAMPO],"*"&amp;'Relação Amostras'!A8&amp;"*",amostrasTab[ESTADO Seção Polida],"eviada para confecção")</f>
        <v>0</v>
      </c>
      <c r="I8" s="83">
        <f>COUNTIFS(amostrasTab[*NUMERO DE CAMPO],"*"&amp;'Relação Amostras'!A8&amp;"*",amostrasTab[ESTADO Seção Polida],"confecionada")</f>
        <v>0</v>
      </c>
      <c r="J8" s="84">
        <f>COUNTIFS(amostrasTab[*NUMERO DE CAMPO],"*"&amp;'Relação Amostras'!A8&amp;"*",amostrasTab[ESTADO Seção Polida],"descrita")</f>
        <v>0</v>
      </c>
      <c r="K8" s="82">
        <f>COUNTIFS(amostrasTab[*NUMERO DE CAMPO],"*"&amp;'Relação Amostras'!$A8&amp;"*",amostrasTab[Estado Seção Bipolida],"a enviar para confecção")</f>
        <v>0</v>
      </c>
      <c r="L8" s="83">
        <f>COUNTIFS(amostrasTab[*NUMERO DE CAMPO],"*"&amp;'Relação Amostras'!$A8&amp;"*",amostrasTab[Estado Seção Bipolida],"eviada para confecção")</f>
        <v>0</v>
      </c>
      <c r="M8" s="83">
        <f>COUNTIFS(amostrasTab[*NUMERO DE CAMPO],"*"&amp;'Relação Amostras'!$A8&amp;"*",amostrasTab[Estado Seção Bipolida],"confecionada")</f>
        <v>0</v>
      </c>
      <c r="N8" s="84">
        <f>COUNTIFS(amostrasTab[*NUMERO DE CAMPO],"*"&amp;'Relação Amostras'!$A8&amp;"*",amostrasTab[Estado Seção Bipolida],"descrita")</f>
        <v>0</v>
      </c>
      <c r="O8" s="82">
        <f>COUNTIFS(amostrasTab[*NUMERO DE CAMPO],"*"&amp;'Relação Amostras'!A8&amp;"*",amostrasTab[Estado Litoquímica],"a enviar para análise")</f>
        <v>0</v>
      </c>
      <c r="P8" s="83">
        <f>COUNTIFS(amostrasTab[*NUMERO DE CAMPO],"*"&amp;'Relação Amostras'!A8&amp;"*",amostrasTab[Estado Litoquímica],"enviada para análise")</f>
        <v>0</v>
      </c>
      <c r="Q8" s="83">
        <f>COUNTIFS(amostrasTab[*NUMERO DE CAMPO],"*"&amp;'Relação Amostras'!A8&amp;"*",amostrasTab[Estado Litoquímica],"análise recebida")</f>
        <v>0</v>
      </c>
      <c r="R8" s="82">
        <f>COUNTIFS(amostrasTab[*NUMERO DE CAMPO],"*"&amp;'Relação Amostras'!$A8&amp;"*",amostrasTab[Estado Litoquimica de Minerio],"a enviar para análise")</f>
        <v>0</v>
      </c>
      <c r="S8" s="83">
        <f>COUNTIFS(amostrasTab[*NUMERO DE CAMPO],"*"&amp;'Relação Amostras'!$A8&amp;"*",amostrasTab[Estado Litoquimica de Minerio],"enviada para análise")</f>
        <v>0</v>
      </c>
      <c r="T8" s="82">
        <f>COUNTIFS(amostrasTab[*NUMERO DE CAMPO],"*"&amp;'Relação Amostras'!$A8&amp;"*",amostrasTab[Estado Litoquimica de Minerio],"análise recebida")</f>
        <v>0</v>
      </c>
      <c r="U8" s="82">
        <f>COUNTIFS(amostrasTab[*NUMERO DE CAMPO],"*"&amp;'Relação Amostras'!$A8&amp;"*",amostrasTab[Estado U-Pb],"a enviar para análise")</f>
        <v>0</v>
      </c>
      <c r="V8" s="83">
        <f>COUNTIFS(amostrasTab[*NUMERO DE CAMPO],"*"&amp;'Relação Amostras'!$A8&amp;"*",amostrasTab[Estado U-Pb],"enviada para análise")</f>
        <v>0</v>
      </c>
      <c r="W8" s="84">
        <f>COUNTIFS(amostrasTab[*NUMERO DE CAMPO],"*"&amp;'Relação Amostras'!$A8&amp;"*",amostrasTab[Estado U-Pb],"análise recebida")</f>
        <v>0</v>
      </c>
      <c r="X8" s="82">
        <f>COUNTIFS(amostrasTab[*NUMERO DE CAMPO],"*"&amp;'Relação Amostras'!$A8&amp;"*",amostrasTab[Estado Sm-Nd],"a enviar para análise")</f>
        <v>0</v>
      </c>
      <c r="Y8" s="83">
        <f>COUNTIFS(amostrasTab[*NUMERO DE CAMPO],"*"&amp;'Relação Amostras'!$A8&amp;"*",amostrasTab[Estado Sm-Nd],"enviada para análise")</f>
        <v>0</v>
      </c>
      <c r="Z8" s="84">
        <f>COUNTIFS(amostrasTab[*NUMERO DE CAMPO],"*"&amp;'Relação Amostras'!$A8&amp;"*",amostrasTab[Estado Sm-Nd],"análise recebida")</f>
        <v>0</v>
      </c>
      <c r="AA8" s="82">
        <f>COUNTIFS(amostrasTab[*NUMERO DE CAMPO],"*"&amp;'Relação Amostras'!$A8&amp;"*",amostrasTab[Estado Lu-Hf],"a enviar para análise")</f>
        <v>0</v>
      </c>
      <c r="AB8" s="83">
        <f>COUNTIFS(amostrasTab[*NUMERO DE CAMPO],"*"&amp;'Relação Amostras'!$A8&amp;"*",amostrasTab[Estado Lu-Hf],"enviada para análise")</f>
        <v>0</v>
      </c>
      <c r="AC8" s="84">
        <f>COUNTIFS(amostrasTab[*NUMERO DE CAMPO],"*"&amp;'Relação Amostras'!$A8&amp;"*",amostrasTab[Estado Lu-Hf],"análise recebida")</f>
        <v>0</v>
      </c>
      <c r="AD8" s="82">
        <f>COUNTIFS(amostrasTab[*NUMERO DE CAMPO],"*"&amp;'Relação Amostras'!$A8&amp;"*",amostrasTab[Estado Ar-Ar],"a enviar para análise")</f>
        <v>0</v>
      </c>
      <c r="AE8" s="83">
        <f>COUNTIFS(amostrasTab[*NUMERO DE CAMPO],"*"&amp;'Relação Amostras'!$A8&amp;"*",amostrasTab[Estado Ar-Ar],"enviada para análise")</f>
        <v>0</v>
      </c>
      <c r="AF8" s="84">
        <f>COUNTIFS(amostrasTab[*NUMERO DE CAMPO],"*"&amp;'Relação Amostras'!$A8&amp;"*",amostrasTab[Estado Ar-Ar],"análise recebida")</f>
        <v>0</v>
      </c>
      <c r="AG8" s="85">
        <f t="shared" si="0"/>
        <v>0</v>
      </c>
    </row>
    <row r="9" spans="1:33" x14ac:dyDescent="0.25">
      <c r="A9" s="87" t="s">
        <v>175</v>
      </c>
      <c r="B9" s="88" t="s">
        <v>174</v>
      </c>
      <c r="C9" s="116">
        <f>COUNTIFS(amostrasTab[*NUMERO DE CAMPO],"*"&amp;'Relação Amostras'!$A9&amp;"*",amostrasTab[ESTADO LAMINA delgada],"a enviar para confecção")</f>
        <v>0</v>
      </c>
      <c r="D9" s="116">
        <f>COUNTIFS(amostrasTab[*NUMERO DE CAMPO],"*"&amp;'Relação Amostras'!$A9&amp;"*",amostrasTab[ESTADO LAMINA delgada],"eviada para confecção")</f>
        <v>0</v>
      </c>
      <c r="E9" s="116">
        <f>COUNTIFS(amostrasTab[*NUMERO DE CAMPO],"*"&amp;'Relação Amostras'!$A9&amp;"*",amostrasTab[ESTADO LAMINA delgada],"confecionada")</f>
        <v>0</v>
      </c>
      <c r="F9" s="89">
        <f>COUNTIFS(amostrasTab[*NUMERO DE CAMPO],"*"&amp;'Relação Amostras'!$A9&amp;"*",amostrasTab[ESTADO LAMINA delgada],"descrita")</f>
        <v>0</v>
      </c>
      <c r="G9" s="87">
        <f>COUNTIFS(amostrasTab[*NUMERO DE CAMPO],"*"&amp;'Relação Amostras'!A9&amp;"*",amostrasTab[ESTADO Seção Polida],"a enviar para confecção")</f>
        <v>0</v>
      </c>
      <c r="H9" s="116">
        <f>COUNTIFS(amostrasTab[*NUMERO DE CAMPO],"*"&amp;'Relação Amostras'!A9&amp;"*",amostrasTab[ESTADO Seção Polida],"eviada para confecção")</f>
        <v>0</v>
      </c>
      <c r="I9" s="116">
        <f>COUNTIFS(amostrasTab[*NUMERO DE CAMPO],"*"&amp;'Relação Amostras'!A9&amp;"*",amostrasTab[ESTADO Seção Polida],"confecionada")</f>
        <v>0</v>
      </c>
      <c r="J9" s="89">
        <f>COUNTIFS(amostrasTab[*NUMERO DE CAMPO],"*"&amp;'Relação Amostras'!A9&amp;"*",amostrasTab[ESTADO Seção Polida],"descrita")</f>
        <v>0</v>
      </c>
      <c r="K9" s="87">
        <f>COUNTIFS(amostrasTab[*NUMERO DE CAMPO],"*"&amp;'Relação Amostras'!$A9&amp;"*",amostrasTab[Estado Seção Bipolida],"a enviar para confecção")</f>
        <v>0</v>
      </c>
      <c r="L9" s="116">
        <f>COUNTIFS(amostrasTab[*NUMERO DE CAMPO],"*"&amp;'Relação Amostras'!$A9&amp;"*",amostrasTab[Estado Seção Bipolida],"eviada para confecção")</f>
        <v>0</v>
      </c>
      <c r="M9" s="116">
        <f>COUNTIFS(amostrasTab[*NUMERO DE CAMPO],"*"&amp;'Relação Amostras'!$A9&amp;"*",amostrasTab[Estado Seção Bipolida],"confecionada")</f>
        <v>0</v>
      </c>
      <c r="N9" s="89">
        <f>COUNTIFS(amostrasTab[*NUMERO DE CAMPO],"*"&amp;'Relação Amostras'!$A9&amp;"*",amostrasTab[Estado Seção Bipolida],"descrita")</f>
        <v>0</v>
      </c>
      <c r="O9" s="87">
        <f>COUNTIFS(amostrasTab[*NUMERO DE CAMPO],"*"&amp;'Relação Amostras'!A9&amp;"*",amostrasTab[Estado Litoquímica],"a enviar para análise")</f>
        <v>0</v>
      </c>
      <c r="P9" s="116">
        <f>COUNTIFS(amostrasTab[*NUMERO DE CAMPO],"*"&amp;'Relação Amostras'!A9&amp;"*",amostrasTab[Estado Litoquímica],"enviada para análise")</f>
        <v>0</v>
      </c>
      <c r="Q9" s="116">
        <f>COUNTIFS(amostrasTab[*NUMERO DE CAMPO],"*"&amp;'Relação Amostras'!A9&amp;"*",amostrasTab[Estado Litoquímica],"análise recebida")</f>
        <v>0</v>
      </c>
      <c r="R9" s="87">
        <f>COUNTIFS(amostrasTab[*NUMERO DE CAMPO],"*"&amp;'Relação Amostras'!$A9&amp;"*",amostrasTab[Estado Litoquimica de Minerio],"a enviar para análise")</f>
        <v>0</v>
      </c>
      <c r="S9" s="116">
        <f>COUNTIFS(amostrasTab[*NUMERO DE CAMPO],"*"&amp;'Relação Amostras'!$A9&amp;"*",amostrasTab[Estado Litoquimica de Minerio],"enviada para análise")</f>
        <v>0</v>
      </c>
      <c r="T9" s="87">
        <f>COUNTIFS(amostrasTab[*NUMERO DE CAMPO],"*"&amp;'Relação Amostras'!$A9&amp;"*",amostrasTab[Estado Litoquimica de Minerio],"análise recebida")</f>
        <v>0</v>
      </c>
      <c r="U9" s="87">
        <f>COUNTIFS(amostrasTab[*NUMERO DE CAMPO],"*"&amp;'Relação Amostras'!$A9&amp;"*",amostrasTab[Estado U-Pb],"a enviar para análise")</f>
        <v>0</v>
      </c>
      <c r="V9" s="116">
        <f>COUNTIFS(amostrasTab[*NUMERO DE CAMPO],"*"&amp;'Relação Amostras'!$A9&amp;"*",amostrasTab[Estado U-Pb],"enviada para análise")</f>
        <v>0</v>
      </c>
      <c r="W9" s="89">
        <f>COUNTIFS(amostrasTab[*NUMERO DE CAMPO],"*"&amp;'Relação Amostras'!$A9&amp;"*",amostrasTab[Estado U-Pb],"análise recebida")</f>
        <v>0</v>
      </c>
      <c r="X9" s="87">
        <f>COUNTIFS(amostrasTab[*NUMERO DE CAMPO],"*"&amp;'Relação Amostras'!$A9&amp;"*",amostrasTab[Estado Sm-Nd],"a enviar para análise")</f>
        <v>0</v>
      </c>
      <c r="Y9" s="116">
        <f>COUNTIFS(amostrasTab[*NUMERO DE CAMPO],"*"&amp;'Relação Amostras'!$A9&amp;"*",amostrasTab[Estado Sm-Nd],"enviada para análise")</f>
        <v>0</v>
      </c>
      <c r="Z9" s="89">
        <f>COUNTIFS(amostrasTab[*NUMERO DE CAMPO],"*"&amp;'Relação Amostras'!$A9&amp;"*",amostrasTab[Estado Sm-Nd],"análise recebida")</f>
        <v>0</v>
      </c>
      <c r="AA9" s="87">
        <f>COUNTIFS(amostrasTab[*NUMERO DE CAMPO],"*"&amp;'Relação Amostras'!$A9&amp;"*",amostrasTab[Estado Lu-Hf],"a enviar para análise")</f>
        <v>0</v>
      </c>
      <c r="AB9" s="116">
        <f>COUNTIFS(amostrasTab[*NUMERO DE CAMPO],"*"&amp;'Relação Amostras'!$A9&amp;"*",amostrasTab[Estado Lu-Hf],"enviada para análise")</f>
        <v>0</v>
      </c>
      <c r="AC9" s="89">
        <f>COUNTIFS(amostrasTab[*NUMERO DE CAMPO],"*"&amp;'Relação Amostras'!$A9&amp;"*",amostrasTab[Estado Lu-Hf],"análise recebida")</f>
        <v>0</v>
      </c>
      <c r="AD9" s="87">
        <f>COUNTIFS(amostrasTab[*NUMERO DE CAMPO],"*"&amp;'Relação Amostras'!$A9&amp;"*",amostrasTab[Estado Ar-Ar],"a enviar para análise")</f>
        <v>0</v>
      </c>
      <c r="AE9" s="116">
        <f>COUNTIFS(amostrasTab[*NUMERO DE CAMPO],"*"&amp;'Relação Amostras'!$A9&amp;"*",amostrasTab[Estado Ar-Ar],"enviada para análise")</f>
        <v>0</v>
      </c>
      <c r="AF9" s="89">
        <f>COUNTIFS(amostrasTab[*NUMERO DE CAMPO],"*"&amp;'Relação Amostras'!$A9&amp;"*",amostrasTab[Estado Ar-Ar],"análise recebida")</f>
        <v>0</v>
      </c>
      <c r="AG9" s="90">
        <f t="shared" si="0"/>
        <v>0</v>
      </c>
    </row>
    <row r="10" spans="1:33" x14ac:dyDescent="0.25">
      <c r="A10" s="280" t="s">
        <v>3767</v>
      </c>
      <c r="B10" s="281"/>
      <c r="C10" s="91">
        <f>SUM($C$4:$C$9)</f>
        <v>0</v>
      </c>
      <c r="D10" s="92">
        <f>SUM($D$4:$D$9)</f>
        <v>0</v>
      </c>
      <c r="E10" s="92">
        <f>SUM($E$4:$E$9)</f>
        <v>0</v>
      </c>
      <c r="F10" s="93">
        <f>SUM($F$4:$F$9)</f>
        <v>0</v>
      </c>
      <c r="G10" s="91">
        <f>SUM($G$4:$G$9)</f>
        <v>0</v>
      </c>
      <c r="H10" s="92">
        <f>SUM($H$4:$H$9)</f>
        <v>0</v>
      </c>
      <c r="I10" s="92">
        <f>SUM($I$4:$I$9)</f>
        <v>0</v>
      </c>
      <c r="J10" s="93">
        <f>SUM($J$4:$J$9)</f>
        <v>0</v>
      </c>
      <c r="K10" s="91">
        <f>SUM($K$4:$K$9)</f>
        <v>0</v>
      </c>
      <c r="L10" s="92">
        <f>SUM($L$4:$L$9)</f>
        <v>0</v>
      </c>
      <c r="M10" s="92">
        <f>SUM($M$4:$M$9)</f>
        <v>0</v>
      </c>
      <c r="N10" s="93">
        <f>SUM($N$4:$N$9)</f>
        <v>0</v>
      </c>
      <c r="O10" s="91">
        <f>SUM($O$4:$O$9)</f>
        <v>0</v>
      </c>
      <c r="P10" s="119">
        <f>SUM($P$4:$P$9)</f>
        <v>0</v>
      </c>
      <c r="Q10" s="119">
        <f>SUM($Q$4:$Q$9)</f>
        <v>0</v>
      </c>
      <c r="R10" s="91">
        <f>SUM($R$4:$R$9)</f>
        <v>0</v>
      </c>
      <c r="S10" s="92">
        <f>SUM($S$4:$S$9)</f>
        <v>0</v>
      </c>
      <c r="T10" s="93">
        <f>SUM($T$4:$T$9)</f>
        <v>0</v>
      </c>
      <c r="U10" s="91">
        <f>SUM($U$4:$U$9)</f>
        <v>0</v>
      </c>
      <c r="V10" s="92">
        <f>SUM($V$4:$V$9)</f>
        <v>0</v>
      </c>
      <c r="W10" s="93">
        <f>SUM($W$4:$W$9)</f>
        <v>0</v>
      </c>
      <c r="X10" s="91">
        <f>SUM($X$4:$X$9)</f>
        <v>0</v>
      </c>
      <c r="Y10" s="92">
        <f>SUM($Y$4:$Y$9)</f>
        <v>0</v>
      </c>
      <c r="Z10" s="93">
        <f>SUM($Z$4:$Z$9)</f>
        <v>0</v>
      </c>
      <c r="AA10" s="91">
        <f>SUM($AA$4:$AA$9)</f>
        <v>0</v>
      </c>
      <c r="AB10" s="92">
        <f>SUM($AB$4:$AB$9)</f>
        <v>0</v>
      </c>
      <c r="AC10" s="93">
        <f>SUM($AC$4:$AC$9)</f>
        <v>0</v>
      </c>
      <c r="AD10" s="91">
        <f>SUM($AD$4:$AD$9)</f>
        <v>0</v>
      </c>
      <c r="AE10" s="92">
        <f>SUM($AE$4:$AE$9)</f>
        <v>0</v>
      </c>
      <c r="AF10" s="93">
        <f>SUM($AF$4:$AF$9)</f>
        <v>0</v>
      </c>
      <c r="AG10" s="282">
        <f>SUM($AG$4:$AG$9)</f>
        <v>0</v>
      </c>
    </row>
    <row r="11" spans="1:33" x14ac:dyDescent="0.25">
      <c r="A11" s="284" t="s">
        <v>3767</v>
      </c>
      <c r="B11" s="281"/>
      <c r="C11" s="284">
        <f>SUM(C10:F10)</f>
        <v>0</v>
      </c>
      <c r="D11" s="280"/>
      <c r="E11" s="280"/>
      <c r="F11" s="281"/>
      <c r="G11" s="284">
        <f>SUM(G10:J10)</f>
        <v>0</v>
      </c>
      <c r="H11" s="280"/>
      <c r="I11" s="280"/>
      <c r="J11" s="281"/>
      <c r="K11" s="284">
        <f>SUM(K10:N10)</f>
        <v>0</v>
      </c>
      <c r="L11" s="280"/>
      <c r="M11" s="280"/>
      <c r="N11" s="281"/>
      <c r="O11" s="284">
        <f>SUM(O10:Q10)</f>
        <v>0</v>
      </c>
      <c r="P11" s="280"/>
      <c r="Q11" s="281"/>
      <c r="R11" s="284">
        <f>SUM(R10:T10)</f>
        <v>0</v>
      </c>
      <c r="S11" s="280"/>
      <c r="T11" s="281"/>
      <c r="U11" s="284">
        <f>SUM(U10:W10)</f>
        <v>0</v>
      </c>
      <c r="V11" s="280"/>
      <c r="W11" s="281"/>
      <c r="X11" s="284">
        <f>SUM(X10:Z10)</f>
        <v>0</v>
      </c>
      <c r="Y11" s="280"/>
      <c r="Z11" s="281"/>
      <c r="AA11" s="284">
        <f>SUM(AA10:AC10)</f>
        <v>0</v>
      </c>
      <c r="AB11" s="280"/>
      <c r="AC11" s="281"/>
      <c r="AD11" s="284">
        <f>SUM(AD10:AF10)</f>
        <v>0</v>
      </c>
      <c r="AE11" s="280"/>
      <c r="AF11" s="281"/>
      <c r="AG11" s="283"/>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40625"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268" t="s">
        <v>9483</v>
      </c>
      <c r="P2" s="268" t="s">
        <v>9484</v>
      </c>
      <c r="Q2" s="269">
        <v>4</v>
      </c>
      <c r="R2" s="269">
        <v>0</v>
      </c>
      <c r="S2" s="269">
        <v>-66</v>
      </c>
      <c r="T2" s="269">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30" x14ac:dyDescent="0.25">
      <c r="M3" s="9"/>
      <c r="N3" s="9"/>
      <c r="O3" s="268" t="s">
        <v>9485</v>
      </c>
      <c r="P3" s="268" t="s">
        <v>9486</v>
      </c>
      <c r="Q3" s="269">
        <v>4</v>
      </c>
      <c r="R3" s="269">
        <v>2</v>
      </c>
      <c r="S3" s="269">
        <v>-66</v>
      </c>
      <c r="T3" s="269">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5" x14ac:dyDescent="0.25">
      <c r="M4" s="9"/>
      <c r="N4" s="9"/>
      <c r="O4" s="268" t="s">
        <v>9487</v>
      </c>
      <c r="P4" s="268" t="s">
        <v>9488</v>
      </c>
      <c r="Q4" s="269">
        <v>3</v>
      </c>
      <c r="R4" s="269">
        <v>2</v>
      </c>
      <c r="S4" s="269">
        <v>-67.5</v>
      </c>
      <c r="T4" s="269">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5" x14ac:dyDescent="0.25">
      <c r="M5" s="9"/>
      <c r="N5" s="9"/>
      <c r="O5" s="268" t="s">
        <v>9489</v>
      </c>
      <c r="P5" s="268" t="s">
        <v>9490</v>
      </c>
      <c r="Q5" s="269">
        <v>2.5</v>
      </c>
      <c r="R5" s="269">
        <v>2</v>
      </c>
      <c r="S5" s="269">
        <v>-67.5</v>
      </c>
      <c r="T5" s="269">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30" x14ac:dyDescent="0.25">
      <c r="M6" s="9"/>
      <c r="N6" s="9"/>
      <c r="O6" s="268" t="s">
        <v>9491</v>
      </c>
      <c r="P6" s="268" t="s">
        <v>9492</v>
      </c>
      <c r="Q6" s="269">
        <v>2.25</v>
      </c>
      <c r="R6" s="269">
        <v>2</v>
      </c>
      <c r="S6" s="269">
        <v>-67.75</v>
      </c>
      <c r="T6" s="269">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30" x14ac:dyDescent="0.25">
      <c r="M7" s="9"/>
      <c r="N7" s="9"/>
      <c r="O7" s="268" t="s">
        <v>9493</v>
      </c>
      <c r="P7" s="268" t="s">
        <v>9492</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30" x14ac:dyDescent="0.25">
      <c r="M8" s="9"/>
      <c r="N8" s="9"/>
      <c r="O8" s="268" t="s">
        <v>9494</v>
      </c>
      <c r="P8" s="268" t="s">
        <v>9488</v>
      </c>
      <c r="Q8" s="269">
        <v>3</v>
      </c>
      <c r="R8" s="269">
        <v>2</v>
      </c>
      <c r="S8" s="269">
        <v>-66</v>
      </c>
      <c r="T8" s="269">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45" x14ac:dyDescent="0.25">
      <c r="M9" s="9"/>
      <c r="N9" s="9"/>
      <c r="O9" s="268" t="s">
        <v>9495</v>
      </c>
      <c r="P9" s="268" t="s">
        <v>9490</v>
      </c>
      <c r="Q9" s="269">
        <v>2.5</v>
      </c>
      <c r="R9" s="269">
        <v>2</v>
      </c>
      <c r="S9" s="269">
        <v>-67</v>
      </c>
      <c r="T9" s="269">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45" x14ac:dyDescent="0.25">
      <c r="M10" s="9"/>
      <c r="N10" s="9"/>
      <c r="O10" s="268" t="s">
        <v>9496</v>
      </c>
      <c r="P10" s="268" t="s">
        <v>9492</v>
      </c>
      <c r="Q10" s="269">
        <v>2.25</v>
      </c>
      <c r="R10" s="269">
        <v>2</v>
      </c>
      <c r="S10" s="269">
        <v>-67.25</v>
      </c>
      <c r="T10" s="269">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45" x14ac:dyDescent="0.25">
      <c r="M11" s="9"/>
      <c r="N11" s="9"/>
      <c r="O11" s="268" t="s">
        <v>9497</v>
      </c>
      <c r="P11" s="268" t="s">
        <v>9486</v>
      </c>
      <c r="Q11" s="269">
        <v>2</v>
      </c>
      <c r="R11" s="269">
        <v>0</v>
      </c>
      <c r="S11" s="269">
        <v>-69</v>
      </c>
      <c r="T11" s="269">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60" x14ac:dyDescent="0.25">
      <c r="M12" s="9"/>
      <c r="N12" s="9"/>
      <c r="O12" s="268" t="s">
        <v>9498</v>
      </c>
      <c r="P12" s="268" t="s">
        <v>9488</v>
      </c>
      <c r="Q12" s="269">
        <v>2</v>
      </c>
      <c r="R12" s="269">
        <v>1</v>
      </c>
      <c r="S12" s="269">
        <v>-69</v>
      </c>
      <c r="T12" s="269">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30" x14ac:dyDescent="0.25">
      <c r="M13" s="8"/>
      <c r="N13" s="8"/>
      <c r="O13" s="268" t="s">
        <v>9499</v>
      </c>
      <c r="P13" s="268" t="s">
        <v>9490</v>
      </c>
      <c r="Q13" s="269">
        <v>2</v>
      </c>
      <c r="R13" s="269">
        <v>1.5</v>
      </c>
      <c r="S13" s="269">
        <v>-69.5</v>
      </c>
      <c r="T13" s="269">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30" x14ac:dyDescent="0.25">
      <c r="O14" s="268" t="s">
        <v>9500</v>
      </c>
      <c r="P14" s="268" t="s">
        <v>9492</v>
      </c>
      <c r="Q14" s="269">
        <v>2</v>
      </c>
      <c r="R14" s="269">
        <v>1.75</v>
      </c>
      <c r="S14" s="269">
        <v>-69.5</v>
      </c>
      <c r="T14" s="269">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30" x14ac:dyDescent="0.25">
      <c r="O15" s="268" t="s">
        <v>9501</v>
      </c>
      <c r="P15" s="268" t="s">
        <v>9492</v>
      </c>
      <c r="Q15" s="269">
        <v>1.75</v>
      </c>
      <c r="R15" s="269">
        <v>1.5</v>
      </c>
      <c r="S15" s="269">
        <v>-69.75</v>
      </c>
      <c r="T15" s="269">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30" x14ac:dyDescent="0.25">
      <c r="O16" s="268" t="s">
        <v>9502</v>
      </c>
      <c r="P16" s="268" t="s">
        <v>9492</v>
      </c>
      <c r="Q16" s="269">
        <v>1.75</v>
      </c>
      <c r="R16" s="269">
        <v>1.5</v>
      </c>
      <c r="S16" s="269">
        <v>-69.5</v>
      </c>
      <c r="T16" s="269">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30" x14ac:dyDescent="0.25">
      <c r="O17" s="268" t="s">
        <v>9503</v>
      </c>
      <c r="P17" s="268" t="s">
        <v>9490</v>
      </c>
      <c r="Q17" s="269">
        <v>2</v>
      </c>
      <c r="R17" s="269">
        <v>1.5</v>
      </c>
      <c r="S17" s="269">
        <v>-69</v>
      </c>
      <c r="T17" s="269">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30" x14ac:dyDescent="0.25">
      <c r="O18" s="268" t="s">
        <v>9504</v>
      </c>
      <c r="P18" s="268" t="s">
        <v>9492</v>
      </c>
      <c r="Q18" s="269">
        <v>2</v>
      </c>
      <c r="R18" s="269">
        <v>1.75</v>
      </c>
      <c r="S18" s="269">
        <v>-69.25</v>
      </c>
      <c r="T18" s="269">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30" x14ac:dyDescent="0.25">
      <c r="O19" s="268" t="s">
        <v>9505</v>
      </c>
      <c r="P19" s="268" t="s">
        <v>9492</v>
      </c>
      <c r="Q19" s="269">
        <v>1.75</v>
      </c>
      <c r="R19" s="269">
        <v>1.5</v>
      </c>
      <c r="S19" s="269">
        <v>-69.25</v>
      </c>
      <c r="T19" s="269">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5" x14ac:dyDescent="0.25">
      <c r="O20" s="268" t="s">
        <v>9506</v>
      </c>
      <c r="P20" s="268" t="s">
        <v>9492</v>
      </c>
      <c r="Q20" s="269">
        <v>1.75</v>
      </c>
      <c r="R20" s="269">
        <v>1.5</v>
      </c>
      <c r="S20" s="269">
        <v>-69</v>
      </c>
      <c r="T20" s="269">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30" x14ac:dyDescent="0.25">
      <c r="O21" s="268" t="s">
        <v>9507</v>
      </c>
      <c r="P21" s="268" t="s">
        <v>9490</v>
      </c>
      <c r="Q21" s="269">
        <v>1.5</v>
      </c>
      <c r="R21" s="269">
        <v>1</v>
      </c>
      <c r="S21" s="269">
        <v>-69.5</v>
      </c>
      <c r="T21" s="269">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30" x14ac:dyDescent="0.25">
      <c r="O22" s="268" t="s">
        <v>9508</v>
      </c>
      <c r="P22" s="268" t="s">
        <v>9492</v>
      </c>
      <c r="Q22" s="269">
        <v>1.5</v>
      </c>
      <c r="R22" s="269">
        <v>1.25</v>
      </c>
      <c r="S22" s="269">
        <v>-69.75</v>
      </c>
      <c r="T22" s="269">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30" x14ac:dyDescent="0.25">
      <c r="O23" s="268" t="s">
        <v>9509</v>
      </c>
      <c r="P23" s="268" t="s">
        <v>9492</v>
      </c>
      <c r="Q23" s="269">
        <v>1.5</v>
      </c>
      <c r="R23" s="269">
        <v>1.25</v>
      </c>
      <c r="S23" s="269">
        <v>-69.5</v>
      </c>
      <c r="T23" s="269">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45" x14ac:dyDescent="0.25">
      <c r="O24" s="268" t="s">
        <v>9510</v>
      </c>
      <c r="P24" s="268" t="s">
        <v>9492</v>
      </c>
      <c r="Q24" s="269">
        <v>1.25</v>
      </c>
      <c r="R24" s="269">
        <v>1</v>
      </c>
      <c r="S24" s="269">
        <v>-69.75</v>
      </c>
      <c r="T24" s="269">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30" x14ac:dyDescent="0.25">
      <c r="O25" s="268" t="s">
        <v>9511</v>
      </c>
      <c r="P25" s="268" t="s">
        <v>9492</v>
      </c>
      <c r="Q25" s="269">
        <v>1.25</v>
      </c>
      <c r="R25" s="269">
        <v>1</v>
      </c>
      <c r="S25" s="269">
        <v>-69.5</v>
      </c>
      <c r="T25" s="269">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30" x14ac:dyDescent="0.25">
      <c r="O26" s="268" t="s">
        <v>9512</v>
      </c>
      <c r="P26" s="268" t="s">
        <v>9490</v>
      </c>
      <c r="Q26" s="269">
        <v>1.5</v>
      </c>
      <c r="R26" s="269">
        <v>1</v>
      </c>
      <c r="S26" s="269">
        <v>-69</v>
      </c>
      <c r="T26" s="269">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30" x14ac:dyDescent="0.25">
      <c r="O27" s="268" t="s">
        <v>9513</v>
      </c>
      <c r="P27" s="268" t="s">
        <v>9492</v>
      </c>
      <c r="Q27" s="269">
        <v>1.5</v>
      </c>
      <c r="R27" s="269">
        <v>1.25</v>
      </c>
      <c r="S27" s="269">
        <v>-69.25</v>
      </c>
      <c r="T27" s="269">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30" x14ac:dyDescent="0.25">
      <c r="O28" s="268" t="s">
        <v>9514</v>
      </c>
      <c r="P28" s="268" t="s">
        <v>9492</v>
      </c>
      <c r="Q28" s="269">
        <v>1.5</v>
      </c>
      <c r="R28" s="269">
        <v>1.25</v>
      </c>
      <c r="S28" s="269">
        <v>-69</v>
      </c>
      <c r="T28" s="269">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30" x14ac:dyDescent="0.25">
      <c r="O29" s="268" t="s">
        <v>9515</v>
      </c>
      <c r="P29" s="268" t="s">
        <v>9492</v>
      </c>
      <c r="Q29" s="269">
        <v>1.25</v>
      </c>
      <c r="R29" s="269">
        <v>1</v>
      </c>
      <c r="S29" s="269">
        <v>-69.25</v>
      </c>
      <c r="T29" s="269">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30" x14ac:dyDescent="0.25">
      <c r="O30" s="268" t="s">
        <v>9516</v>
      </c>
      <c r="P30" s="268" t="s">
        <v>9492</v>
      </c>
      <c r="Q30" s="269">
        <v>1.25</v>
      </c>
      <c r="R30" s="269">
        <v>1</v>
      </c>
      <c r="S30" s="269">
        <v>-69</v>
      </c>
      <c r="T30" s="269">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30" x14ac:dyDescent="0.25">
      <c r="O31" s="268" t="s">
        <v>9517</v>
      </c>
      <c r="P31" s="268" t="s">
        <v>9488</v>
      </c>
      <c r="Q31" s="269">
        <v>1</v>
      </c>
      <c r="R31" s="269">
        <v>0</v>
      </c>
      <c r="S31" s="269">
        <v>-69</v>
      </c>
      <c r="T31" s="269">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30" x14ac:dyDescent="0.25">
      <c r="O32" s="268" t="s">
        <v>9518</v>
      </c>
      <c r="P32" s="268" t="s">
        <v>9490</v>
      </c>
      <c r="Q32" s="269">
        <v>1</v>
      </c>
      <c r="R32" s="269">
        <v>0.5</v>
      </c>
      <c r="S32" s="269">
        <v>-70</v>
      </c>
      <c r="T32" s="269">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30" x14ac:dyDescent="0.25">
      <c r="O33" s="268" t="s">
        <v>9519</v>
      </c>
      <c r="P33" s="268" t="s">
        <v>9492</v>
      </c>
      <c r="Q33" s="269">
        <v>0.75</v>
      </c>
      <c r="R33" s="269">
        <v>0.5</v>
      </c>
      <c r="S33" s="269">
        <v>-70</v>
      </c>
      <c r="T33" s="269">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30" x14ac:dyDescent="0.25">
      <c r="O34" s="268" t="s">
        <v>9520</v>
      </c>
      <c r="P34" s="268" t="s">
        <v>9490</v>
      </c>
      <c r="Q34" s="269">
        <v>1</v>
      </c>
      <c r="R34" s="269">
        <v>0.5</v>
      </c>
      <c r="S34" s="269">
        <v>-69.5</v>
      </c>
      <c r="T34" s="269">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30" x14ac:dyDescent="0.25">
      <c r="O35" s="268" t="s">
        <v>9521</v>
      </c>
      <c r="P35" s="268" t="s">
        <v>9492</v>
      </c>
      <c r="Q35" s="269">
        <v>0.75</v>
      </c>
      <c r="R35" s="269">
        <v>0.5</v>
      </c>
      <c r="S35" s="269">
        <v>-69.75</v>
      </c>
      <c r="T35" s="269">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45" x14ac:dyDescent="0.25">
      <c r="O36" s="268" t="s">
        <v>9522</v>
      </c>
      <c r="P36" s="268" t="s">
        <v>9492</v>
      </c>
      <c r="Q36" s="269">
        <v>0.75</v>
      </c>
      <c r="R36" s="269">
        <v>0.5</v>
      </c>
      <c r="S36" s="269">
        <v>-69.5</v>
      </c>
      <c r="T36" s="269">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30" x14ac:dyDescent="0.25">
      <c r="O37" s="268" t="s">
        <v>9523</v>
      </c>
      <c r="P37" s="268" t="s">
        <v>9490</v>
      </c>
      <c r="Q37" s="269">
        <v>1</v>
      </c>
      <c r="R37" s="269">
        <v>0.5</v>
      </c>
      <c r="S37" s="269">
        <v>-69</v>
      </c>
      <c r="T37" s="269">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30" x14ac:dyDescent="0.25">
      <c r="O38" s="268" t="s">
        <v>9524</v>
      </c>
      <c r="P38" s="268" t="s">
        <v>9492</v>
      </c>
      <c r="Q38" s="269">
        <v>1</v>
      </c>
      <c r="R38" s="269">
        <v>0.75</v>
      </c>
      <c r="S38" s="269">
        <v>-69</v>
      </c>
      <c r="T38" s="269">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30" x14ac:dyDescent="0.25">
      <c r="O39" s="268" t="s">
        <v>9525</v>
      </c>
      <c r="P39" s="268" t="s">
        <v>9492</v>
      </c>
      <c r="Q39" s="269">
        <v>0.75</v>
      </c>
      <c r="R39" s="269">
        <v>0.5</v>
      </c>
      <c r="S39" s="269">
        <v>-69.25</v>
      </c>
      <c r="T39" s="269">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30" x14ac:dyDescent="0.25">
      <c r="O40" s="268" t="s">
        <v>9526</v>
      </c>
      <c r="P40" s="268" t="s">
        <v>9492</v>
      </c>
      <c r="Q40" s="269">
        <v>0.75</v>
      </c>
      <c r="R40" s="269">
        <v>0.5</v>
      </c>
      <c r="S40" s="269">
        <v>-69</v>
      </c>
      <c r="T40" s="269">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30" x14ac:dyDescent="0.25">
      <c r="O41" s="268" t="s">
        <v>9527</v>
      </c>
      <c r="P41" s="268" t="s">
        <v>9490</v>
      </c>
      <c r="Q41" s="269">
        <v>0.5</v>
      </c>
      <c r="R41" s="269">
        <v>0</v>
      </c>
      <c r="S41" s="269">
        <v>-70</v>
      </c>
      <c r="T41" s="269">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30" x14ac:dyDescent="0.25">
      <c r="O42" s="268" t="s">
        <v>9528</v>
      </c>
      <c r="P42" s="268" t="s">
        <v>9492</v>
      </c>
      <c r="Q42" s="269">
        <v>0.5</v>
      </c>
      <c r="R42" s="269">
        <v>0.25</v>
      </c>
      <c r="S42" s="269">
        <v>-70</v>
      </c>
      <c r="T42" s="269">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30" x14ac:dyDescent="0.25">
      <c r="O43" s="268" t="s">
        <v>9529</v>
      </c>
      <c r="P43" s="268" t="s">
        <v>9492</v>
      </c>
      <c r="Q43" s="269">
        <v>0.25</v>
      </c>
      <c r="R43" s="269">
        <v>0</v>
      </c>
      <c r="S43" s="269">
        <v>-70</v>
      </c>
      <c r="T43" s="269">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30" x14ac:dyDescent="0.25">
      <c r="O44" s="268" t="s">
        <v>9530</v>
      </c>
      <c r="P44" s="268" t="s">
        <v>9490</v>
      </c>
      <c r="Q44" s="269">
        <v>0.5</v>
      </c>
      <c r="R44" s="269">
        <v>0</v>
      </c>
      <c r="S44" s="269">
        <v>-69.5</v>
      </c>
      <c r="T44" s="269">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5" x14ac:dyDescent="0.25">
      <c r="O45" s="268" t="s">
        <v>9531</v>
      </c>
      <c r="P45" s="268" t="s">
        <v>9492</v>
      </c>
      <c r="Q45" s="269">
        <v>0.5</v>
      </c>
      <c r="R45" s="269">
        <v>0.25</v>
      </c>
      <c r="S45" s="269">
        <v>-69.75</v>
      </c>
      <c r="T45" s="269">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30" x14ac:dyDescent="0.25">
      <c r="O46" s="268" t="s">
        <v>9532</v>
      </c>
      <c r="P46" s="268" t="s">
        <v>9492</v>
      </c>
      <c r="Q46" s="269">
        <v>0.5</v>
      </c>
      <c r="R46" s="269">
        <v>0.25</v>
      </c>
      <c r="S46" s="269">
        <v>-69.5</v>
      </c>
      <c r="T46" s="269">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30" x14ac:dyDescent="0.25">
      <c r="O47" s="268" t="s">
        <v>9533</v>
      </c>
      <c r="P47" s="268" t="s">
        <v>9492</v>
      </c>
      <c r="Q47" s="269">
        <v>0.25</v>
      </c>
      <c r="R47" s="269">
        <v>0</v>
      </c>
      <c r="S47" s="269">
        <v>-69.75</v>
      </c>
      <c r="T47" s="269">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30" x14ac:dyDescent="0.25">
      <c r="O48" s="268" t="s">
        <v>9534</v>
      </c>
      <c r="P48" s="268" t="s">
        <v>9492</v>
      </c>
      <c r="Q48" s="269">
        <v>0.25</v>
      </c>
      <c r="R48" s="269">
        <v>0</v>
      </c>
      <c r="S48" s="269">
        <v>-69.5</v>
      </c>
      <c r="T48" s="269">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30" x14ac:dyDescent="0.25">
      <c r="O49" s="268" t="s">
        <v>9535</v>
      </c>
      <c r="P49" s="268" t="s">
        <v>9490</v>
      </c>
      <c r="Q49" s="269">
        <v>0.5</v>
      </c>
      <c r="R49" s="269">
        <v>0</v>
      </c>
      <c r="S49" s="269">
        <v>-69</v>
      </c>
      <c r="T49" s="269">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30" x14ac:dyDescent="0.25">
      <c r="O50" s="268" t="s">
        <v>9536</v>
      </c>
      <c r="P50" s="268" t="s">
        <v>9492</v>
      </c>
      <c r="Q50" s="269">
        <v>0.5</v>
      </c>
      <c r="R50" s="269">
        <v>0.25</v>
      </c>
      <c r="S50" s="269">
        <v>-69.25</v>
      </c>
      <c r="T50" s="269">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25">
      <c r="O51" s="268" t="s">
        <v>9537</v>
      </c>
      <c r="P51" s="268" t="s">
        <v>9492</v>
      </c>
      <c r="Q51" s="269">
        <v>0.5</v>
      </c>
      <c r="R51" s="269">
        <v>0.25</v>
      </c>
      <c r="S51" s="269">
        <v>-69</v>
      </c>
      <c r="T51" s="269">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25">
      <c r="O52" s="268" t="s">
        <v>9538</v>
      </c>
      <c r="P52" s="268" t="s">
        <v>9492</v>
      </c>
      <c r="Q52" s="269">
        <v>0.25</v>
      </c>
      <c r="R52" s="269">
        <v>0</v>
      </c>
      <c r="S52" s="269">
        <v>-69.25</v>
      </c>
      <c r="T52" s="269">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30" x14ac:dyDescent="0.25">
      <c r="O53" s="268" t="s">
        <v>9539</v>
      </c>
      <c r="P53" s="268" t="s">
        <v>9492</v>
      </c>
      <c r="Q53" s="269">
        <v>0.25</v>
      </c>
      <c r="R53" s="269">
        <v>0</v>
      </c>
      <c r="S53" s="269">
        <v>-69</v>
      </c>
      <c r="T53" s="269">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25">
      <c r="O54" s="268" t="s">
        <v>9540</v>
      </c>
      <c r="P54" s="268" t="s">
        <v>9486</v>
      </c>
      <c r="Q54" s="269">
        <v>2</v>
      </c>
      <c r="R54" s="269">
        <v>0</v>
      </c>
      <c r="S54" s="269">
        <v>-66</v>
      </c>
      <c r="T54" s="269">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30" x14ac:dyDescent="0.25">
      <c r="O55" s="268" t="s">
        <v>9541</v>
      </c>
      <c r="P55" s="268" t="s">
        <v>9488</v>
      </c>
      <c r="Q55" s="269">
        <v>2</v>
      </c>
      <c r="R55" s="269">
        <v>1</v>
      </c>
      <c r="S55" s="269">
        <v>-67.5</v>
      </c>
      <c r="T55" s="269">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25">
      <c r="O56" s="268" t="s">
        <v>9542</v>
      </c>
      <c r="P56" s="268" t="s">
        <v>9490</v>
      </c>
      <c r="Q56" s="269">
        <v>2</v>
      </c>
      <c r="R56" s="269">
        <v>1.5</v>
      </c>
      <c r="S56" s="269">
        <v>-68.5</v>
      </c>
      <c r="T56" s="269">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30" x14ac:dyDescent="0.25">
      <c r="O57" s="268" t="s">
        <v>9543</v>
      </c>
      <c r="P57" s="268" t="s">
        <v>9492</v>
      </c>
      <c r="Q57" s="269">
        <v>1.75</v>
      </c>
      <c r="R57" s="269">
        <v>1.5</v>
      </c>
      <c r="S57" s="269">
        <v>-68.75</v>
      </c>
      <c r="T57" s="269">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25">
      <c r="O58" s="268" t="s">
        <v>9544</v>
      </c>
      <c r="P58" s="268" t="s">
        <v>9492</v>
      </c>
      <c r="Q58" s="269">
        <v>1.75</v>
      </c>
      <c r="R58" s="269">
        <v>1.5</v>
      </c>
      <c r="S58" s="269">
        <v>-68.5</v>
      </c>
      <c r="T58" s="269">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30" x14ac:dyDescent="0.25">
      <c r="O59" s="268" t="s">
        <v>9545</v>
      </c>
      <c r="P59" s="268" t="s">
        <v>9490</v>
      </c>
      <c r="Q59" s="269">
        <v>2</v>
      </c>
      <c r="R59" s="269">
        <v>1.5</v>
      </c>
      <c r="S59" s="269">
        <v>-68</v>
      </c>
      <c r="T59" s="269">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30" x14ac:dyDescent="0.25">
      <c r="O60" s="268" t="s">
        <v>9546</v>
      </c>
      <c r="P60" s="268" t="s">
        <v>9492</v>
      </c>
      <c r="Q60" s="269">
        <v>2</v>
      </c>
      <c r="R60" s="269">
        <v>1.75</v>
      </c>
      <c r="S60" s="269">
        <v>-68.25</v>
      </c>
      <c r="T60" s="269">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25">
      <c r="O61" s="268" t="s">
        <v>9547</v>
      </c>
      <c r="P61" s="268" t="s">
        <v>9492</v>
      </c>
      <c r="Q61" s="269">
        <v>2</v>
      </c>
      <c r="R61" s="269">
        <v>1.75</v>
      </c>
      <c r="S61" s="269">
        <v>-68</v>
      </c>
      <c r="T61" s="269">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25">
      <c r="O62" s="268" t="s">
        <v>9548</v>
      </c>
      <c r="P62" s="268" t="s">
        <v>9492</v>
      </c>
      <c r="Q62" s="269">
        <v>1.75</v>
      </c>
      <c r="R62" s="269">
        <v>1.5</v>
      </c>
      <c r="S62" s="269">
        <v>-68.25</v>
      </c>
      <c r="T62" s="269">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30" x14ac:dyDescent="0.25">
      <c r="O63" s="268" t="s">
        <v>9549</v>
      </c>
      <c r="P63" s="268" t="s">
        <v>9492</v>
      </c>
      <c r="Q63" s="269">
        <v>1.75</v>
      </c>
      <c r="R63" s="269">
        <v>1.5</v>
      </c>
      <c r="S63" s="269">
        <v>-68</v>
      </c>
      <c r="T63" s="269">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30" x14ac:dyDescent="0.25">
      <c r="O64" s="268" t="s">
        <v>9550</v>
      </c>
      <c r="P64" s="268" t="s">
        <v>9490</v>
      </c>
      <c r="Q64" s="269">
        <v>2</v>
      </c>
      <c r="R64" s="269">
        <v>1.5</v>
      </c>
      <c r="S64" s="269">
        <v>-67.5</v>
      </c>
      <c r="T64" s="269">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ht="30" x14ac:dyDescent="0.25">
      <c r="O65" s="268" t="s">
        <v>9551</v>
      </c>
      <c r="P65" s="268" t="s">
        <v>9492</v>
      </c>
      <c r="Q65" s="269">
        <v>2</v>
      </c>
      <c r="R65" s="269">
        <v>1.75</v>
      </c>
      <c r="S65" s="269">
        <v>-67.75</v>
      </c>
      <c r="T65" s="269">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60" x14ac:dyDescent="0.25">
      <c r="O66" s="268" t="s">
        <v>9552</v>
      </c>
      <c r="P66" s="268" t="s">
        <v>9492</v>
      </c>
      <c r="Q66" s="269">
        <v>2</v>
      </c>
      <c r="R66" s="269">
        <v>1.75</v>
      </c>
      <c r="S66" s="269">
        <v>-67.5</v>
      </c>
      <c r="T66" s="269">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45" x14ac:dyDescent="0.25">
      <c r="O67" s="268" t="s">
        <v>9553</v>
      </c>
      <c r="P67" s="268" t="s">
        <v>9492</v>
      </c>
      <c r="Q67" s="269">
        <v>1.75</v>
      </c>
      <c r="R67" s="269">
        <v>1.5</v>
      </c>
      <c r="S67" s="269">
        <v>-67.75</v>
      </c>
      <c r="T67" s="269">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30" x14ac:dyDescent="0.25">
      <c r="O68" s="268" t="s">
        <v>9554</v>
      </c>
      <c r="P68" s="268" t="s">
        <v>9492</v>
      </c>
      <c r="Q68" s="269">
        <v>1.75</v>
      </c>
      <c r="R68" s="269">
        <v>1.5</v>
      </c>
      <c r="S68" s="269">
        <v>-67.5</v>
      </c>
      <c r="T68" s="269">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30" x14ac:dyDescent="0.25">
      <c r="O69" s="268" t="s">
        <v>9555</v>
      </c>
      <c r="P69" s="268" t="s">
        <v>9490</v>
      </c>
      <c r="Q69" s="269">
        <v>1.5</v>
      </c>
      <c r="R69" s="269">
        <v>1</v>
      </c>
      <c r="S69" s="269">
        <v>-68.5</v>
      </c>
      <c r="T69" s="269">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30" x14ac:dyDescent="0.25">
      <c r="O70" s="268" t="s">
        <v>9556</v>
      </c>
      <c r="P70" s="268" t="s">
        <v>9492</v>
      </c>
      <c r="Q70" s="269">
        <v>1.5</v>
      </c>
      <c r="R70" s="269">
        <v>1.25</v>
      </c>
      <c r="S70" s="269">
        <v>-68.75</v>
      </c>
      <c r="T70" s="269">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30" x14ac:dyDescent="0.25">
      <c r="O71" s="268" t="s">
        <v>9557</v>
      </c>
      <c r="P71" s="268" t="s">
        <v>9492</v>
      </c>
      <c r="Q71" s="269">
        <v>1.5</v>
      </c>
      <c r="R71" s="269">
        <v>1.25</v>
      </c>
      <c r="S71" s="269">
        <v>-68.5</v>
      </c>
      <c r="T71" s="269">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30" x14ac:dyDescent="0.25">
      <c r="O72" s="268" t="s">
        <v>9558</v>
      </c>
      <c r="P72" s="268" t="s">
        <v>9492</v>
      </c>
      <c r="Q72" s="269">
        <v>1.25</v>
      </c>
      <c r="R72" s="269">
        <v>1</v>
      </c>
      <c r="S72" s="269">
        <v>-68.75</v>
      </c>
      <c r="T72" s="269">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30" x14ac:dyDescent="0.25">
      <c r="O73" s="268" t="s">
        <v>9559</v>
      </c>
      <c r="P73" s="268" t="s">
        <v>9492</v>
      </c>
      <c r="Q73" s="269">
        <v>1.25</v>
      </c>
      <c r="R73" s="269">
        <v>1</v>
      </c>
      <c r="S73" s="269">
        <v>-68.5</v>
      </c>
      <c r="T73" s="269">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30" x14ac:dyDescent="0.25">
      <c r="O74" s="268" t="s">
        <v>9560</v>
      </c>
      <c r="P74" s="268" t="s">
        <v>9490</v>
      </c>
      <c r="Q74" s="269">
        <v>1.5</v>
      </c>
      <c r="R74" s="269">
        <v>1</v>
      </c>
      <c r="S74" s="269">
        <v>-68</v>
      </c>
      <c r="T74" s="269">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30" x14ac:dyDescent="0.25">
      <c r="O75" s="268" t="s">
        <v>9561</v>
      </c>
      <c r="P75" s="268" t="s">
        <v>9492</v>
      </c>
      <c r="Q75" s="269">
        <v>1.5</v>
      </c>
      <c r="R75" s="269">
        <v>1.25</v>
      </c>
      <c r="S75" s="269">
        <v>-68.25</v>
      </c>
      <c r="T75" s="269">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30" x14ac:dyDescent="0.25">
      <c r="O76" s="268" t="s">
        <v>9562</v>
      </c>
      <c r="P76" s="268" t="s">
        <v>9492</v>
      </c>
      <c r="Q76" s="269">
        <v>1.5</v>
      </c>
      <c r="R76" s="269">
        <v>1.25</v>
      </c>
      <c r="S76" s="269">
        <v>-68</v>
      </c>
      <c r="T76" s="269">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30" x14ac:dyDescent="0.25">
      <c r="O77" s="268" t="s">
        <v>9563</v>
      </c>
      <c r="P77" s="268" t="s">
        <v>9492</v>
      </c>
      <c r="Q77" s="269">
        <v>1.25</v>
      </c>
      <c r="R77" s="269">
        <v>1</v>
      </c>
      <c r="S77" s="269">
        <v>-68.25</v>
      </c>
      <c r="T77" s="269">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30" x14ac:dyDescent="0.25">
      <c r="O78" s="268" t="s">
        <v>9564</v>
      </c>
      <c r="P78" s="268" t="s">
        <v>9492</v>
      </c>
      <c r="Q78" s="269">
        <v>1.25</v>
      </c>
      <c r="R78" s="269">
        <v>1</v>
      </c>
      <c r="S78" s="269">
        <v>-68</v>
      </c>
      <c r="T78" s="269">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30" x14ac:dyDescent="0.25">
      <c r="O79" s="268" t="s">
        <v>9565</v>
      </c>
      <c r="P79" s="268" t="s">
        <v>9490</v>
      </c>
      <c r="Q79" s="269">
        <v>1.5</v>
      </c>
      <c r="R79" s="269">
        <v>1</v>
      </c>
      <c r="S79" s="269">
        <v>-67.5</v>
      </c>
      <c r="T79" s="269">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30" x14ac:dyDescent="0.25">
      <c r="O80" s="268" t="s">
        <v>9566</v>
      </c>
      <c r="P80" s="268" t="s">
        <v>9492</v>
      </c>
      <c r="Q80" s="269">
        <v>1.5</v>
      </c>
      <c r="R80" s="269">
        <v>1.25</v>
      </c>
      <c r="S80" s="269">
        <v>-67.75</v>
      </c>
      <c r="T80" s="269">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5" x14ac:dyDescent="0.25">
      <c r="O81" s="268" t="s">
        <v>9567</v>
      </c>
      <c r="P81" s="268" t="s">
        <v>9492</v>
      </c>
      <c r="Q81" s="269">
        <v>1.5</v>
      </c>
      <c r="R81" s="269">
        <v>1.25</v>
      </c>
      <c r="S81" s="269">
        <v>-67.5</v>
      </c>
      <c r="T81" s="269">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30" x14ac:dyDescent="0.25">
      <c r="O82" s="268" t="s">
        <v>9568</v>
      </c>
      <c r="P82" s="268" t="s">
        <v>9492</v>
      </c>
      <c r="Q82" s="269">
        <v>1.25</v>
      </c>
      <c r="R82" s="269">
        <v>1</v>
      </c>
      <c r="S82" s="269">
        <v>-67.75</v>
      </c>
      <c r="T82" s="269">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30" x14ac:dyDescent="0.25">
      <c r="O83" s="268" t="s">
        <v>9569</v>
      </c>
      <c r="P83" s="268" t="s">
        <v>9492</v>
      </c>
      <c r="Q83" s="269">
        <v>1.25</v>
      </c>
      <c r="R83" s="269">
        <v>1</v>
      </c>
      <c r="S83" s="269">
        <v>-67.5</v>
      </c>
      <c r="T83" s="269">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30" x14ac:dyDescent="0.25">
      <c r="O84" s="268" t="s">
        <v>9570</v>
      </c>
      <c r="P84" s="268" t="s">
        <v>9488</v>
      </c>
      <c r="Q84" s="269">
        <v>2</v>
      </c>
      <c r="R84" s="269">
        <v>1</v>
      </c>
      <c r="S84" s="269">
        <v>-66</v>
      </c>
      <c r="T84" s="269">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30" x14ac:dyDescent="0.25">
      <c r="O85" s="268" t="s">
        <v>9571</v>
      </c>
      <c r="P85" s="268" t="s">
        <v>9490</v>
      </c>
      <c r="Q85" s="269">
        <v>2</v>
      </c>
      <c r="R85" s="269">
        <v>1.5</v>
      </c>
      <c r="S85" s="269">
        <v>-67</v>
      </c>
      <c r="T85" s="269">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30" x14ac:dyDescent="0.25">
      <c r="O86" s="268" t="s">
        <v>9572</v>
      </c>
      <c r="P86" s="268" t="s">
        <v>9492</v>
      </c>
      <c r="Q86" s="269">
        <v>2</v>
      </c>
      <c r="R86" s="269">
        <v>1.75</v>
      </c>
      <c r="S86" s="269">
        <v>-67.25</v>
      </c>
      <c r="T86" s="269">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30" x14ac:dyDescent="0.25">
      <c r="O87" s="268" t="s">
        <v>9573</v>
      </c>
      <c r="P87" s="268" t="s">
        <v>9492</v>
      </c>
      <c r="Q87" s="269">
        <v>2</v>
      </c>
      <c r="R87" s="269">
        <v>1.75</v>
      </c>
      <c r="S87" s="269">
        <v>-67</v>
      </c>
      <c r="T87" s="269">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30" x14ac:dyDescent="0.25">
      <c r="O88" s="268" t="s">
        <v>9574</v>
      </c>
      <c r="P88" s="268" t="s">
        <v>9492</v>
      </c>
      <c r="Q88" s="269">
        <v>1.75</v>
      </c>
      <c r="R88" s="269">
        <v>1.5</v>
      </c>
      <c r="S88" s="269">
        <v>-67.25</v>
      </c>
      <c r="T88" s="269">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30" x14ac:dyDescent="0.25">
      <c r="O89" s="268" t="s">
        <v>9575</v>
      </c>
      <c r="P89" s="268" t="s">
        <v>9492</v>
      </c>
      <c r="Q89" s="269">
        <v>1.75</v>
      </c>
      <c r="R89" s="269">
        <v>1.5</v>
      </c>
      <c r="S89" s="269">
        <v>-67</v>
      </c>
      <c r="T89" s="269">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30" x14ac:dyDescent="0.25">
      <c r="O90" s="268" t="s">
        <v>9576</v>
      </c>
      <c r="P90" s="268" t="s">
        <v>9490</v>
      </c>
      <c r="Q90" s="269">
        <v>1.5</v>
      </c>
      <c r="R90" s="269">
        <v>1</v>
      </c>
      <c r="S90" s="269">
        <v>-67</v>
      </c>
      <c r="T90" s="269">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5" x14ac:dyDescent="0.25">
      <c r="O91" s="268" t="s">
        <v>9577</v>
      </c>
      <c r="P91" s="268" t="s">
        <v>9492</v>
      </c>
      <c r="Q91" s="269">
        <v>1.5</v>
      </c>
      <c r="R91" s="269">
        <v>1.25</v>
      </c>
      <c r="S91" s="269">
        <v>-67.25</v>
      </c>
      <c r="T91" s="269">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30" x14ac:dyDescent="0.25">
      <c r="O92" s="268" t="s">
        <v>9578</v>
      </c>
      <c r="P92" s="268" t="s">
        <v>9492</v>
      </c>
      <c r="Q92" s="269">
        <v>1.5</v>
      </c>
      <c r="R92" s="269">
        <v>1.25</v>
      </c>
      <c r="S92" s="269">
        <v>-67</v>
      </c>
      <c r="T92" s="269">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45" x14ac:dyDescent="0.25">
      <c r="O93" s="268" t="s">
        <v>9579</v>
      </c>
      <c r="P93" s="268" t="s">
        <v>9492</v>
      </c>
      <c r="Q93" s="269">
        <v>1.25</v>
      </c>
      <c r="R93" s="269">
        <v>1</v>
      </c>
      <c r="S93" s="269">
        <v>-67.25</v>
      </c>
      <c r="T93" s="269">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5" x14ac:dyDescent="0.25">
      <c r="O94" s="268" t="s">
        <v>9580</v>
      </c>
      <c r="P94" s="268" t="s">
        <v>9492</v>
      </c>
      <c r="Q94" s="269">
        <v>1.25</v>
      </c>
      <c r="R94" s="269">
        <v>1</v>
      </c>
      <c r="S94" s="269">
        <v>-67</v>
      </c>
      <c r="T94" s="269">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30" x14ac:dyDescent="0.25">
      <c r="O95" s="268" t="s">
        <v>9581</v>
      </c>
      <c r="P95" s="268" t="s">
        <v>9490</v>
      </c>
      <c r="Q95" s="269">
        <v>1.5</v>
      </c>
      <c r="R95" s="269">
        <v>1</v>
      </c>
      <c r="S95" s="269">
        <v>-66.5</v>
      </c>
      <c r="T95" s="269">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30" x14ac:dyDescent="0.25">
      <c r="O96" s="268" t="s">
        <v>9582</v>
      </c>
      <c r="P96" s="268" t="s">
        <v>9492</v>
      </c>
      <c r="Q96" s="269">
        <v>1.25</v>
      </c>
      <c r="R96" s="269">
        <v>1</v>
      </c>
      <c r="S96" s="269">
        <v>-66.75</v>
      </c>
      <c r="T96" s="269">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30" x14ac:dyDescent="0.25">
      <c r="O97" s="268" t="s">
        <v>9583</v>
      </c>
      <c r="P97" s="268" t="s">
        <v>9492</v>
      </c>
      <c r="Q97" s="269">
        <v>1.25</v>
      </c>
      <c r="R97" s="269">
        <v>1</v>
      </c>
      <c r="S97" s="269">
        <v>-66.5</v>
      </c>
      <c r="T97" s="269">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30" x14ac:dyDescent="0.25">
      <c r="O98" s="268" t="s">
        <v>9584</v>
      </c>
      <c r="P98" s="268" t="s">
        <v>9488</v>
      </c>
      <c r="Q98" s="269">
        <v>1</v>
      </c>
      <c r="R98" s="269">
        <v>0</v>
      </c>
      <c r="S98" s="269">
        <v>-67.5</v>
      </c>
      <c r="T98" s="269">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45" x14ac:dyDescent="0.25">
      <c r="O99" s="268" t="s">
        <v>9585</v>
      </c>
      <c r="P99" s="268" t="s">
        <v>9490</v>
      </c>
      <c r="Q99" s="269">
        <v>1</v>
      </c>
      <c r="R99" s="269">
        <v>0.5</v>
      </c>
      <c r="S99" s="269">
        <v>-68.5</v>
      </c>
      <c r="T99" s="269">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30" x14ac:dyDescent="0.25">
      <c r="O100" s="268" t="s">
        <v>9586</v>
      </c>
      <c r="P100" s="268" t="s">
        <v>9492</v>
      </c>
      <c r="Q100" s="269">
        <v>1</v>
      </c>
      <c r="R100" s="269">
        <v>0.75</v>
      </c>
      <c r="S100" s="269">
        <v>-68.75</v>
      </c>
      <c r="T100" s="269">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30" x14ac:dyDescent="0.25">
      <c r="O101" s="268" t="s">
        <v>9587</v>
      </c>
      <c r="P101" s="268" t="s">
        <v>9492</v>
      </c>
      <c r="Q101" s="269">
        <v>1</v>
      </c>
      <c r="R101" s="269">
        <v>0.75</v>
      </c>
      <c r="S101" s="269">
        <v>-68.5</v>
      </c>
      <c r="T101" s="269">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25">
      <c r="O102" s="268" t="s">
        <v>9588</v>
      </c>
      <c r="P102" s="268" t="s">
        <v>9492</v>
      </c>
      <c r="Q102" s="269">
        <v>0.75</v>
      </c>
      <c r="R102" s="269">
        <v>0.5</v>
      </c>
      <c r="S102" s="269">
        <v>-68.75</v>
      </c>
      <c r="T102" s="269">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25">
      <c r="O103" s="268" t="s">
        <v>9589</v>
      </c>
      <c r="P103" s="268" t="s">
        <v>9492</v>
      </c>
      <c r="Q103" s="269">
        <v>0.75</v>
      </c>
      <c r="R103" s="269">
        <v>0.5</v>
      </c>
      <c r="S103" s="269">
        <v>-68.5</v>
      </c>
      <c r="T103" s="269">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30" x14ac:dyDescent="0.25">
      <c r="O104" s="268" t="s">
        <v>9590</v>
      </c>
      <c r="P104" s="268" t="s">
        <v>9490</v>
      </c>
      <c r="Q104" s="269">
        <v>1</v>
      </c>
      <c r="R104" s="269">
        <v>0.5</v>
      </c>
      <c r="S104" s="269">
        <v>-68</v>
      </c>
      <c r="T104" s="269">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30" x14ac:dyDescent="0.25">
      <c r="O105" s="268" t="s">
        <v>9591</v>
      </c>
      <c r="P105" s="268" t="s">
        <v>9492</v>
      </c>
      <c r="Q105" s="269">
        <v>1</v>
      </c>
      <c r="R105" s="269">
        <v>0.75</v>
      </c>
      <c r="S105" s="269">
        <v>-68.25</v>
      </c>
      <c r="T105" s="269">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25">
      <c r="O106" s="268" t="s">
        <v>9592</v>
      </c>
      <c r="P106" s="268" t="s">
        <v>9492</v>
      </c>
      <c r="Q106" s="269">
        <v>1</v>
      </c>
      <c r="R106" s="269">
        <v>0.75</v>
      </c>
      <c r="S106" s="269">
        <v>-68</v>
      </c>
      <c r="T106" s="269">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25">
      <c r="O107" s="268" t="s">
        <v>9593</v>
      </c>
      <c r="P107" s="268" t="s">
        <v>9492</v>
      </c>
      <c r="Q107" s="269">
        <v>0.75</v>
      </c>
      <c r="R107" s="269">
        <v>0.5</v>
      </c>
      <c r="S107" s="269">
        <v>-68.25</v>
      </c>
      <c r="T107" s="269">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30" x14ac:dyDescent="0.25">
      <c r="O108" s="268" t="s">
        <v>9594</v>
      </c>
      <c r="P108" s="268" t="s">
        <v>9492</v>
      </c>
      <c r="Q108" s="269">
        <v>0.75</v>
      </c>
      <c r="R108" s="269">
        <v>0.5</v>
      </c>
      <c r="S108" s="269">
        <v>-68</v>
      </c>
      <c r="T108" s="269">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45" x14ac:dyDescent="0.25">
      <c r="O109" s="268" t="s">
        <v>9595</v>
      </c>
      <c r="P109" s="268" t="s">
        <v>9490</v>
      </c>
      <c r="Q109" s="269">
        <v>1</v>
      </c>
      <c r="R109" s="269">
        <v>0.5</v>
      </c>
      <c r="S109" s="269">
        <v>-67.5</v>
      </c>
      <c r="T109" s="269">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ht="30" x14ac:dyDescent="0.25">
      <c r="O110" s="268" t="s">
        <v>9596</v>
      </c>
      <c r="P110" s="268" t="s">
        <v>9492</v>
      </c>
      <c r="Q110" s="269">
        <v>1</v>
      </c>
      <c r="R110" s="269">
        <v>0.75</v>
      </c>
      <c r="S110" s="269">
        <v>-67.75</v>
      </c>
      <c r="T110" s="269">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ht="30" x14ac:dyDescent="0.25">
      <c r="O111" s="268" t="s">
        <v>9597</v>
      </c>
      <c r="P111" s="268" t="s">
        <v>9492</v>
      </c>
      <c r="Q111" s="269">
        <v>1</v>
      </c>
      <c r="R111" s="269">
        <v>0.75</v>
      </c>
      <c r="S111" s="269">
        <v>-67.5</v>
      </c>
      <c r="T111" s="269">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25">
      <c r="O112" s="268" t="s">
        <v>9598</v>
      </c>
      <c r="P112" s="268" t="s">
        <v>9492</v>
      </c>
      <c r="Q112" s="269">
        <v>0.75</v>
      </c>
      <c r="R112" s="269">
        <v>0.5</v>
      </c>
      <c r="S112" s="269">
        <v>-67.75</v>
      </c>
      <c r="T112" s="269">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25">
      <c r="O113" s="268" t="s">
        <v>9599</v>
      </c>
      <c r="P113" s="268" t="s">
        <v>9492</v>
      </c>
      <c r="Q113" s="269">
        <v>0.75</v>
      </c>
      <c r="R113" s="269">
        <v>0.5</v>
      </c>
      <c r="S113" s="269">
        <v>-67.5</v>
      </c>
      <c r="T113" s="269">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30" x14ac:dyDescent="0.25">
      <c r="O114" s="268" t="s">
        <v>9600</v>
      </c>
      <c r="P114" s="268" t="s">
        <v>9490</v>
      </c>
      <c r="Q114" s="269">
        <v>0.5</v>
      </c>
      <c r="R114" s="269">
        <v>0</v>
      </c>
      <c r="S114" s="269">
        <v>-68.5</v>
      </c>
      <c r="T114" s="269">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25">
      <c r="O115" s="268" t="s">
        <v>9601</v>
      </c>
      <c r="P115" s="268" t="s">
        <v>9492</v>
      </c>
      <c r="Q115" s="269">
        <v>0.5</v>
      </c>
      <c r="R115" s="269">
        <v>0.25</v>
      </c>
      <c r="S115" s="269">
        <v>-68.75</v>
      </c>
      <c r="T115" s="269">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25">
      <c r="O116" s="268" t="s">
        <v>9602</v>
      </c>
      <c r="P116" s="268" t="s">
        <v>9492</v>
      </c>
      <c r="Q116" s="269">
        <v>0.5</v>
      </c>
      <c r="R116" s="269">
        <v>0.25</v>
      </c>
      <c r="S116" s="269">
        <v>-68.5</v>
      </c>
      <c r="T116" s="269">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25">
      <c r="O117" s="268" t="s">
        <v>9603</v>
      </c>
      <c r="P117" s="268" t="s">
        <v>9492</v>
      </c>
      <c r="Q117" s="269">
        <v>0.25</v>
      </c>
      <c r="R117" s="269">
        <v>0</v>
      </c>
      <c r="S117" s="269">
        <v>-68.75</v>
      </c>
      <c r="T117" s="269">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30" x14ac:dyDescent="0.25">
      <c r="O118" s="268" t="s">
        <v>9604</v>
      </c>
      <c r="P118" s="268" t="s">
        <v>9492</v>
      </c>
      <c r="Q118" s="269">
        <v>0.25</v>
      </c>
      <c r="R118" s="269">
        <v>0</v>
      </c>
      <c r="S118" s="269">
        <v>-68.5</v>
      </c>
      <c r="T118" s="269">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30" x14ac:dyDescent="0.25">
      <c r="O119" s="268" t="s">
        <v>9605</v>
      </c>
      <c r="P119" s="268" t="s">
        <v>9490</v>
      </c>
      <c r="Q119" s="269">
        <v>0.5</v>
      </c>
      <c r="R119" s="269">
        <v>0</v>
      </c>
      <c r="S119" s="269">
        <v>-68</v>
      </c>
      <c r="T119" s="269">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30" x14ac:dyDescent="0.25">
      <c r="O120" s="268" t="s">
        <v>9606</v>
      </c>
      <c r="P120" s="268" t="s">
        <v>9492</v>
      </c>
      <c r="Q120" s="269">
        <v>0.5</v>
      </c>
      <c r="R120" s="269">
        <v>0.25</v>
      </c>
      <c r="S120" s="269">
        <v>-68.25</v>
      </c>
      <c r="T120" s="269">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30" x14ac:dyDescent="0.25">
      <c r="O121" s="268" t="s">
        <v>9607</v>
      </c>
      <c r="P121" s="268" t="s">
        <v>9492</v>
      </c>
      <c r="Q121" s="269">
        <v>0.5</v>
      </c>
      <c r="R121" s="269">
        <v>0.25</v>
      </c>
      <c r="S121" s="269">
        <v>-68</v>
      </c>
      <c r="T121" s="269">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45" x14ac:dyDescent="0.25">
      <c r="O122" s="268" t="s">
        <v>9608</v>
      </c>
      <c r="P122" s="268" t="s">
        <v>9492</v>
      </c>
      <c r="Q122" s="269">
        <v>0.25</v>
      </c>
      <c r="R122" s="269">
        <v>0</v>
      </c>
      <c r="S122" s="269">
        <v>-68.25</v>
      </c>
      <c r="T122" s="269">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268" t="s">
        <v>9609</v>
      </c>
      <c r="P123" s="268" t="s">
        <v>9492</v>
      </c>
      <c r="Q123" s="269">
        <v>0.25</v>
      </c>
      <c r="R123" s="269">
        <v>0</v>
      </c>
      <c r="S123" s="269">
        <v>-68</v>
      </c>
      <c r="T123" s="269">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268" t="s">
        <v>9610</v>
      </c>
      <c r="P124" s="268" t="s">
        <v>9490</v>
      </c>
      <c r="Q124" s="269">
        <v>0.5</v>
      </c>
      <c r="R124" s="269">
        <v>0</v>
      </c>
      <c r="S124" s="269">
        <v>-67.5</v>
      </c>
      <c r="T124" s="269">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268" t="s">
        <v>9611</v>
      </c>
      <c r="P125" s="268" t="s">
        <v>9492</v>
      </c>
      <c r="Q125" s="269">
        <v>0.5</v>
      </c>
      <c r="R125" s="269">
        <v>0.25</v>
      </c>
      <c r="S125" s="269">
        <v>-67.75</v>
      </c>
      <c r="T125" s="269">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268" t="s">
        <v>9612</v>
      </c>
      <c r="P126" s="268" t="s">
        <v>9492</v>
      </c>
      <c r="Q126" s="269">
        <v>0.5</v>
      </c>
      <c r="R126" s="269">
        <v>0.25</v>
      </c>
      <c r="S126" s="269">
        <v>-67.5</v>
      </c>
      <c r="T126" s="269">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268" t="s">
        <v>9613</v>
      </c>
      <c r="P127" s="268" t="s">
        <v>9492</v>
      </c>
      <c r="Q127" s="269">
        <v>0.25</v>
      </c>
      <c r="R127" s="269">
        <v>0</v>
      </c>
      <c r="S127" s="269">
        <v>-67.75</v>
      </c>
      <c r="T127" s="269">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268" t="s">
        <v>9614</v>
      </c>
      <c r="P128" s="268" t="s">
        <v>9492</v>
      </c>
      <c r="Q128" s="269">
        <v>0.25</v>
      </c>
      <c r="R128" s="269">
        <v>0</v>
      </c>
      <c r="S128" s="269">
        <v>-67.5</v>
      </c>
      <c r="T128" s="269">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268" t="s">
        <v>9615</v>
      </c>
      <c r="P129" s="268" t="s">
        <v>9488</v>
      </c>
      <c r="Q129" s="269">
        <v>1</v>
      </c>
      <c r="R129" s="269">
        <v>0</v>
      </c>
      <c r="S129" s="269">
        <v>-66</v>
      </c>
      <c r="T129" s="269">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268" t="s">
        <v>9616</v>
      </c>
      <c r="P130" s="268" t="s">
        <v>9490</v>
      </c>
      <c r="Q130" s="269">
        <v>1</v>
      </c>
      <c r="R130" s="269">
        <v>0.5</v>
      </c>
      <c r="S130" s="269">
        <v>-67</v>
      </c>
      <c r="T130" s="269">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268" t="s">
        <v>9617</v>
      </c>
      <c r="P131" s="268" t="s">
        <v>9492</v>
      </c>
      <c r="Q131" s="269">
        <v>1</v>
      </c>
      <c r="R131" s="269">
        <v>0.75</v>
      </c>
      <c r="S131" s="269">
        <v>-67.25</v>
      </c>
      <c r="T131" s="269">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268" t="s">
        <v>9618</v>
      </c>
      <c r="P132" s="268" t="s">
        <v>9492</v>
      </c>
      <c r="Q132" s="269">
        <v>1</v>
      </c>
      <c r="R132" s="269">
        <v>0.75</v>
      </c>
      <c r="S132" s="269">
        <v>-67</v>
      </c>
      <c r="T132" s="269">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268" t="s">
        <v>9619</v>
      </c>
      <c r="P133" s="268" t="s">
        <v>9492</v>
      </c>
      <c r="Q133" s="269">
        <v>0.75</v>
      </c>
      <c r="R133" s="269">
        <v>0.5</v>
      </c>
      <c r="S133" s="269">
        <v>-67.25</v>
      </c>
      <c r="T133" s="269">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268" t="s">
        <v>9620</v>
      </c>
      <c r="P134" s="268" t="s">
        <v>9492</v>
      </c>
      <c r="Q134" s="269">
        <v>0.75</v>
      </c>
      <c r="R134" s="269">
        <v>0.5</v>
      </c>
      <c r="S134" s="269">
        <v>-67</v>
      </c>
      <c r="T134" s="269">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268" t="s">
        <v>9621</v>
      </c>
      <c r="P135" s="268" t="s">
        <v>9490</v>
      </c>
      <c r="Q135" s="269">
        <v>1</v>
      </c>
      <c r="R135" s="269">
        <v>0.5</v>
      </c>
      <c r="S135" s="269">
        <v>-66.5</v>
      </c>
      <c r="T135" s="269">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268" t="s">
        <v>9622</v>
      </c>
      <c r="P136" s="268" t="s">
        <v>9492</v>
      </c>
      <c r="Q136" s="269">
        <v>1</v>
      </c>
      <c r="R136" s="269">
        <v>0.75</v>
      </c>
      <c r="S136" s="269">
        <v>-66.75</v>
      </c>
      <c r="T136" s="269">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268" t="s">
        <v>9623</v>
      </c>
      <c r="P137" s="268" t="s">
        <v>9492</v>
      </c>
      <c r="Q137" s="269">
        <v>1</v>
      </c>
      <c r="R137" s="269">
        <v>0.75</v>
      </c>
      <c r="S137" s="269">
        <v>-66.5</v>
      </c>
      <c r="T137" s="269">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268" t="s">
        <v>9624</v>
      </c>
      <c r="P138" s="268" t="s">
        <v>9492</v>
      </c>
      <c r="Q138" s="269">
        <v>0.75</v>
      </c>
      <c r="R138" s="269">
        <v>0.5</v>
      </c>
      <c r="S138" s="269">
        <v>-66.75</v>
      </c>
      <c r="T138" s="269">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268" t="s">
        <v>9625</v>
      </c>
      <c r="P139" s="268" t="s">
        <v>9492</v>
      </c>
      <c r="Q139" s="269">
        <v>0.75</v>
      </c>
      <c r="R139" s="269">
        <v>0.5</v>
      </c>
      <c r="S139" s="269">
        <v>-66.5</v>
      </c>
      <c r="T139" s="269">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268" t="s">
        <v>9626</v>
      </c>
      <c r="P140" s="268" t="s">
        <v>9490</v>
      </c>
      <c r="Q140" s="269">
        <v>1</v>
      </c>
      <c r="R140" s="269">
        <v>0.5</v>
      </c>
      <c r="S140" s="269">
        <v>-66</v>
      </c>
      <c r="T140" s="269">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268" t="s">
        <v>9627</v>
      </c>
      <c r="P141" s="268" t="s">
        <v>9492</v>
      </c>
      <c r="Q141" s="269">
        <v>1</v>
      </c>
      <c r="R141" s="269">
        <v>0.75</v>
      </c>
      <c r="S141" s="269">
        <v>-66.25</v>
      </c>
      <c r="T141" s="269">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268" t="s">
        <v>9628</v>
      </c>
      <c r="P142" s="268" t="s">
        <v>9492</v>
      </c>
      <c r="Q142" s="269">
        <v>1</v>
      </c>
      <c r="R142" s="269">
        <v>0.75</v>
      </c>
      <c r="S142" s="269">
        <v>-66</v>
      </c>
      <c r="T142" s="269">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268" t="s">
        <v>9629</v>
      </c>
      <c r="P143" s="268" t="s">
        <v>9492</v>
      </c>
      <c r="Q143" s="269">
        <v>0.75</v>
      </c>
      <c r="R143" s="269">
        <v>0.5</v>
      </c>
      <c r="S143" s="269">
        <v>-66.25</v>
      </c>
      <c r="T143" s="269">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268" t="s">
        <v>9630</v>
      </c>
      <c r="P144" s="268" t="s">
        <v>9492</v>
      </c>
      <c r="Q144" s="269">
        <v>0.75</v>
      </c>
      <c r="R144" s="269">
        <v>0.5</v>
      </c>
      <c r="S144" s="269">
        <v>-66</v>
      </c>
      <c r="T144" s="269">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268" t="s">
        <v>9631</v>
      </c>
      <c r="P145" s="268" t="s">
        <v>9490</v>
      </c>
      <c r="Q145" s="269">
        <v>0.5</v>
      </c>
      <c r="R145" s="269">
        <v>0</v>
      </c>
      <c r="S145" s="269">
        <v>-67</v>
      </c>
      <c r="T145" s="269">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268" t="s">
        <v>9632</v>
      </c>
      <c r="P146" s="268" t="s">
        <v>9492</v>
      </c>
      <c r="Q146" s="269">
        <v>0.5</v>
      </c>
      <c r="R146" s="269">
        <v>0.25</v>
      </c>
      <c r="S146" s="269">
        <v>-67.25</v>
      </c>
      <c r="T146" s="269">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268" t="s">
        <v>9633</v>
      </c>
      <c r="P147" s="268" t="s">
        <v>9492</v>
      </c>
      <c r="Q147" s="269">
        <v>0.5</v>
      </c>
      <c r="R147" s="269">
        <v>0.25</v>
      </c>
      <c r="S147" s="269">
        <v>-67</v>
      </c>
      <c r="T147" s="269">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268" t="s">
        <v>9634</v>
      </c>
      <c r="P148" s="268" t="s">
        <v>9492</v>
      </c>
      <c r="Q148" s="269">
        <v>0.25</v>
      </c>
      <c r="R148" s="269">
        <v>0</v>
      </c>
      <c r="S148" s="269">
        <v>-67.25</v>
      </c>
      <c r="T148" s="269">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268" t="s">
        <v>9635</v>
      </c>
      <c r="P149" s="268" t="s">
        <v>9492</v>
      </c>
      <c r="Q149" s="269">
        <v>0.25</v>
      </c>
      <c r="R149" s="269">
        <v>0</v>
      </c>
      <c r="S149" s="269">
        <v>-67</v>
      </c>
      <c r="T149" s="269">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268" t="s">
        <v>9636</v>
      </c>
      <c r="P150" s="268" t="s">
        <v>9490</v>
      </c>
      <c r="Q150" s="269">
        <v>0.5</v>
      </c>
      <c r="R150" s="269">
        <v>0</v>
      </c>
      <c r="S150" s="269">
        <v>-66.5</v>
      </c>
      <c r="T150" s="269">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268" t="s">
        <v>9637</v>
      </c>
      <c r="P151" s="268" t="s">
        <v>9492</v>
      </c>
      <c r="Q151" s="269">
        <v>0.5</v>
      </c>
      <c r="R151" s="269">
        <v>0.25</v>
      </c>
      <c r="S151" s="269">
        <v>-66.75</v>
      </c>
      <c r="T151" s="269">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268" t="s">
        <v>9638</v>
      </c>
      <c r="P152" s="268" t="s">
        <v>9492</v>
      </c>
      <c r="Q152" s="269">
        <v>0.5</v>
      </c>
      <c r="R152" s="269">
        <v>0.25</v>
      </c>
      <c r="S152" s="269">
        <v>-66.5</v>
      </c>
      <c r="T152" s="269">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268" t="s">
        <v>9639</v>
      </c>
      <c r="P153" s="268" t="s">
        <v>9492</v>
      </c>
      <c r="Q153" s="269">
        <v>0.25</v>
      </c>
      <c r="R153" s="269">
        <v>0</v>
      </c>
      <c r="S153" s="269">
        <v>-66.75</v>
      </c>
      <c r="T153" s="269">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268" t="s">
        <v>9640</v>
      </c>
      <c r="P154" s="268" t="s">
        <v>9492</v>
      </c>
      <c r="Q154" s="269">
        <v>0.25</v>
      </c>
      <c r="R154" s="269">
        <v>0</v>
      </c>
      <c r="S154" s="269">
        <v>-66.5</v>
      </c>
      <c r="T154" s="269">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268" t="s">
        <v>9641</v>
      </c>
      <c r="P155" s="268" t="s">
        <v>9490</v>
      </c>
      <c r="Q155" s="269">
        <v>0.5</v>
      </c>
      <c r="R155" s="269">
        <v>0</v>
      </c>
      <c r="S155" s="269">
        <v>-66</v>
      </c>
      <c r="T155" s="269">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268" t="s">
        <v>9642</v>
      </c>
      <c r="P156" s="268" t="s">
        <v>9492</v>
      </c>
      <c r="Q156" s="269">
        <v>0.5</v>
      </c>
      <c r="R156" s="269">
        <v>0.25</v>
      </c>
      <c r="S156" s="269">
        <v>-66.25</v>
      </c>
      <c r="T156" s="269">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268" t="s">
        <v>9643</v>
      </c>
      <c r="P157" s="268" t="s">
        <v>9492</v>
      </c>
      <c r="Q157" s="269">
        <v>0.5</v>
      </c>
      <c r="R157" s="269">
        <v>0.25</v>
      </c>
      <c r="S157" s="269">
        <v>-66</v>
      </c>
      <c r="T157" s="269">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268" t="s">
        <v>9644</v>
      </c>
      <c r="P158" s="268" t="s">
        <v>9492</v>
      </c>
      <c r="Q158" s="269">
        <v>0.25</v>
      </c>
      <c r="R158" s="269">
        <v>0</v>
      </c>
      <c r="S158" s="269">
        <v>-66.25</v>
      </c>
      <c r="T158" s="269">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268" t="s">
        <v>9645</v>
      </c>
      <c r="P159" s="268" t="s">
        <v>9492</v>
      </c>
      <c r="Q159" s="269">
        <v>0.25</v>
      </c>
      <c r="R159" s="269">
        <v>0</v>
      </c>
      <c r="S159" s="269">
        <v>-66</v>
      </c>
      <c r="T159" s="269">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268" t="s">
        <v>9646</v>
      </c>
      <c r="P160" s="268" t="s">
        <v>9484</v>
      </c>
      <c r="Q160" s="269">
        <v>4</v>
      </c>
      <c r="R160" s="269">
        <v>0</v>
      </c>
      <c r="S160" s="269">
        <v>-60</v>
      </c>
      <c r="T160" s="269">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268" t="s">
        <v>9647</v>
      </c>
      <c r="P161" s="268" t="s">
        <v>9486</v>
      </c>
      <c r="Q161" s="269">
        <v>4</v>
      </c>
      <c r="R161" s="269">
        <v>2</v>
      </c>
      <c r="S161" s="269">
        <v>-63</v>
      </c>
      <c r="T161" s="269">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268" t="s">
        <v>9648</v>
      </c>
      <c r="P162" s="268" t="s">
        <v>9488</v>
      </c>
      <c r="Q162" s="269">
        <v>4</v>
      </c>
      <c r="R162" s="269">
        <v>3</v>
      </c>
      <c r="S162" s="269">
        <v>-64.5</v>
      </c>
      <c r="T162" s="269">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268" t="s">
        <v>9649</v>
      </c>
      <c r="P163" s="268" t="s">
        <v>9490</v>
      </c>
      <c r="Q163" s="269">
        <v>4</v>
      </c>
      <c r="R163" s="269">
        <v>3.5</v>
      </c>
      <c r="S163" s="269">
        <v>-64.5</v>
      </c>
      <c r="T163" s="269">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268" t="s">
        <v>9650</v>
      </c>
      <c r="P164" s="268" t="s">
        <v>9492</v>
      </c>
      <c r="Q164" s="269">
        <v>4</v>
      </c>
      <c r="R164" s="269">
        <v>3.75</v>
      </c>
      <c r="S164" s="269">
        <v>-64.5</v>
      </c>
      <c r="T164" s="269">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268" t="s">
        <v>9651</v>
      </c>
      <c r="P165" s="268" t="s">
        <v>9488</v>
      </c>
      <c r="Q165" s="269">
        <v>4</v>
      </c>
      <c r="R165" s="269">
        <v>3</v>
      </c>
      <c r="S165" s="269">
        <v>-63</v>
      </c>
      <c r="T165" s="269">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268" t="s">
        <v>9652</v>
      </c>
      <c r="P166" s="268" t="s">
        <v>9490</v>
      </c>
      <c r="Q166" s="269">
        <v>4</v>
      </c>
      <c r="R166" s="269">
        <v>3.5</v>
      </c>
      <c r="S166" s="269">
        <v>-64</v>
      </c>
      <c r="T166" s="269">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268" t="s">
        <v>9653</v>
      </c>
      <c r="P167" s="268" t="s">
        <v>9492</v>
      </c>
      <c r="Q167" s="269">
        <v>4</v>
      </c>
      <c r="R167" s="269">
        <v>3.75</v>
      </c>
      <c r="S167" s="269">
        <v>-64.25</v>
      </c>
      <c r="T167" s="269">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268" t="s">
        <v>9654</v>
      </c>
      <c r="P168" s="268" t="s">
        <v>9492</v>
      </c>
      <c r="Q168" s="269">
        <v>4</v>
      </c>
      <c r="R168" s="269">
        <v>3.75</v>
      </c>
      <c r="S168" s="269">
        <v>-64</v>
      </c>
      <c r="T168" s="269">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268" t="s">
        <v>9655</v>
      </c>
      <c r="P169" s="268" t="s">
        <v>9492</v>
      </c>
      <c r="Q169" s="269">
        <v>3.75</v>
      </c>
      <c r="R169" s="269">
        <v>3.5</v>
      </c>
      <c r="S169" s="269">
        <v>-64.25</v>
      </c>
      <c r="T169" s="269">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268" t="s">
        <v>9656</v>
      </c>
      <c r="P170" s="268" t="s">
        <v>9492</v>
      </c>
      <c r="Q170" s="269">
        <v>3.75</v>
      </c>
      <c r="R170" s="269">
        <v>3.5</v>
      </c>
      <c r="S170" s="269">
        <v>-64</v>
      </c>
      <c r="T170" s="269">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268" t="s">
        <v>9657</v>
      </c>
      <c r="P171" s="268" t="s">
        <v>9490</v>
      </c>
      <c r="Q171" s="269">
        <v>4</v>
      </c>
      <c r="R171" s="269">
        <v>3.5</v>
      </c>
      <c r="S171" s="269">
        <v>-63.5</v>
      </c>
      <c r="T171" s="269">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268" t="s">
        <v>9658</v>
      </c>
      <c r="P172" s="268" t="s">
        <v>9492</v>
      </c>
      <c r="Q172" s="269">
        <v>4</v>
      </c>
      <c r="R172" s="269">
        <v>3.75</v>
      </c>
      <c r="S172" s="269">
        <v>-63.75</v>
      </c>
      <c r="T172" s="269">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268" t="s">
        <v>9659</v>
      </c>
      <c r="P173" s="268" t="s">
        <v>9492</v>
      </c>
      <c r="Q173" s="269">
        <v>4</v>
      </c>
      <c r="R173" s="269">
        <v>3.75</v>
      </c>
      <c r="S173" s="269">
        <v>-63.5</v>
      </c>
      <c r="T173" s="269">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268" t="s">
        <v>9660</v>
      </c>
      <c r="P174" s="268" t="s">
        <v>9492</v>
      </c>
      <c r="Q174" s="269">
        <v>3.75</v>
      </c>
      <c r="R174" s="269">
        <v>3.5</v>
      </c>
      <c r="S174" s="269">
        <v>-63.75</v>
      </c>
      <c r="T174" s="269">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268" t="s">
        <v>9661</v>
      </c>
      <c r="P175" s="268" t="s">
        <v>9492</v>
      </c>
      <c r="Q175" s="269">
        <v>3.75</v>
      </c>
      <c r="R175" s="269">
        <v>3.5</v>
      </c>
      <c r="S175" s="269">
        <v>-63.5</v>
      </c>
      <c r="T175" s="269">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268" t="s">
        <v>9662</v>
      </c>
      <c r="P176" s="268" t="s">
        <v>9490</v>
      </c>
      <c r="Q176" s="269">
        <v>4</v>
      </c>
      <c r="R176" s="269">
        <v>3.5</v>
      </c>
      <c r="S176" s="269">
        <v>-63</v>
      </c>
      <c r="T176" s="269">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268" t="s">
        <v>9663</v>
      </c>
      <c r="P177" s="268" t="s">
        <v>9492</v>
      </c>
      <c r="Q177" s="269">
        <v>4</v>
      </c>
      <c r="R177" s="269">
        <v>3.75</v>
      </c>
      <c r="S177" s="269">
        <v>-63.25</v>
      </c>
      <c r="T177" s="269">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268" t="s">
        <v>9664</v>
      </c>
      <c r="P178" s="268" t="s">
        <v>9492</v>
      </c>
      <c r="Q178" s="269">
        <v>4</v>
      </c>
      <c r="R178" s="269">
        <v>3.75</v>
      </c>
      <c r="S178" s="269">
        <v>-63</v>
      </c>
      <c r="T178" s="269">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268" t="s">
        <v>9665</v>
      </c>
      <c r="P179" s="268" t="s">
        <v>9492</v>
      </c>
      <c r="Q179" s="269">
        <v>3.75</v>
      </c>
      <c r="R179" s="269">
        <v>3.5</v>
      </c>
      <c r="S179" s="269">
        <v>-63.25</v>
      </c>
      <c r="T179" s="269">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268" t="s">
        <v>9666</v>
      </c>
      <c r="P180" s="268" t="s">
        <v>9492</v>
      </c>
      <c r="Q180" s="269">
        <v>3.75</v>
      </c>
      <c r="R180" s="269">
        <v>3.5</v>
      </c>
      <c r="S180" s="269">
        <v>-63</v>
      </c>
      <c r="T180" s="269">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268" t="s">
        <v>9667</v>
      </c>
      <c r="P181" s="268" t="s">
        <v>9490</v>
      </c>
      <c r="Q181" s="269">
        <v>3.5</v>
      </c>
      <c r="R181" s="269">
        <v>3</v>
      </c>
      <c r="S181" s="269">
        <v>-64</v>
      </c>
      <c r="T181" s="269">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268" t="s">
        <v>9668</v>
      </c>
      <c r="P182" s="268" t="s">
        <v>9492</v>
      </c>
      <c r="Q182" s="269">
        <v>3.5</v>
      </c>
      <c r="R182" s="269">
        <v>3.25</v>
      </c>
      <c r="S182" s="269">
        <v>-64.25</v>
      </c>
      <c r="T182" s="269">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268" t="s">
        <v>9669</v>
      </c>
      <c r="P183" s="268" t="s">
        <v>9492</v>
      </c>
      <c r="Q183" s="269">
        <v>3.5</v>
      </c>
      <c r="R183" s="269">
        <v>3.25</v>
      </c>
      <c r="S183" s="269">
        <v>-64</v>
      </c>
      <c r="T183" s="269">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268" t="s">
        <v>9670</v>
      </c>
      <c r="P184" s="268" t="s">
        <v>9492</v>
      </c>
      <c r="Q184" s="269">
        <v>3.25</v>
      </c>
      <c r="R184" s="269">
        <v>3</v>
      </c>
      <c r="S184" s="269">
        <v>-64</v>
      </c>
      <c r="T184" s="269">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268" t="s">
        <v>9671</v>
      </c>
      <c r="P185" s="268" t="s">
        <v>9490</v>
      </c>
      <c r="Q185" s="269">
        <v>3.5</v>
      </c>
      <c r="R185" s="269">
        <v>3</v>
      </c>
      <c r="S185" s="269">
        <v>-63.5</v>
      </c>
      <c r="T185" s="269">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268" t="s">
        <v>9672</v>
      </c>
      <c r="P186" s="268" t="s">
        <v>9492</v>
      </c>
      <c r="Q186" s="269">
        <v>3.5</v>
      </c>
      <c r="R186" s="269">
        <v>3.25</v>
      </c>
      <c r="S186" s="269">
        <v>-63.75</v>
      </c>
      <c r="T186" s="269">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268" t="s">
        <v>9673</v>
      </c>
      <c r="P187" s="268" t="s">
        <v>9492</v>
      </c>
      <c r="Q187" s="269">
        <v>3.5</v>
      </c>
      <c r="R187" s="269">
        <v>3.25</v>
      </c>
      <c r="S187" s="269">
        <v>-63.5</v>
      </c>
      <c r="T187" s="269">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268" t="s">
        <v>9674</v>
      </c>
      <c r="P188" s="268" t="s">
        <v>9492</v>
      </c>
      <c r="Q188" s="269">
        <v>3.25</v>
      </c>
      <c r="R188" s="269">
        <v>3</v>
      </c>
      <c r="S188" s="269">
        <v>-63.75</v>
      </c>
      <c r="T188" s="269">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268" t="s">
        <v>9675</v>
      </c>
      <c r="P189" s="268" t="s">
        <v>9492</v>
      </c>
      <c r="Q189" s="269">
        <v>3.25</v>
      </c>
      <c r="R189" s="269">
        <v>3</v>
      </c>
      <c r="S189" s="269">
        <v>-63.5</v>
      </c>
      <c r="T189" s="269">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268" t="s">
        <v>9676</v>
      </c>
      <c r="P190" s="268" t="s">
        <v>9490</v>
      </c>
      <c r="Q190" s="269">
        <v>3.5</v>
      </c>
      <c r="R190" s="269">
        <v>3</v>
      </c>
      <c r="S190" s="269">
        <v>-63</v>
      </c>
      <c r="T190" s="269">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268" t="s">
        <v>9677</v>
      </c>
      <c r="P191" s="268" t="s">
        <v>9492</v>
      </c>
      <c r="Q191" s="269">
        <v>3.5</v>
      </c>
      <c r="R191" s="269">
        <v>3.25</v>
      </c>
      <c r="S191" s="269">
        <v>-63.25</v>
      </c>
      <c r="T191" s="269">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268" t="s">
        <v>9678</v>
      </c>
      <c r="P192" s="268" t="s">
        <v>9492</v>
      </c>
      <c r="Q192" s="269">
        <v>3.5</v>
      </c>
      <c r="R192" s="269">
        <v>3.25</v>
      </c>
      <c r="S192" s="269">
        <v>-63</v>
      </c>
      <c r="T192" s="269">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268" t="s">
        <v>9679</v>
      </c>
      <c r="P193" s="268" t="s">
        <v>9492</v>
      </c>
      <c r="Q193" s="269">
        <v>3.25</v>
      </c>
      <c r="R193" s="269">
        <v>3</v>
      </c>
      <c r="S193" s="269">
        <v>-63.25</v>
      </c>
      <c r="T193" s="269">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268" t="s">
        <v>9680</v>
      </c>
      <c r="P194" s="268" t="s">
        <v>9492</v>
      </c>
      <c r="Q194" s="269">
        <v>3.25</v>
      </c>
      <c r="R194" s="269">
        <v>3</v>
      </c>
      <c r="S194" s="269">
        <v>-63</v>
      </c>
      <c r="T194" s="269">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268" t="s">
        <v>9681</v>
      </c>
      <c r="P195" s="268" t="s">
        <v>9488</v>
      </c>
      <c r="Q195" s="269">
        <v>3</v>
      </c>
      <c r="R195" s="269">
        <v>2</v>
      </c>
      <c r="S195" s="269">
        <v>-63</v>
      </c>
      <c r="T195" s="269">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268" t="s">
        <v>9682</v>
      </c>
      <c r="P196" s="268" t="s">
        <v>9490</v>
      </c>
      <c r="Q196" s="269">
        <v>3</v>
      </c>
      <c r="R196" s="269">
        <v>2.5</v>
      </c>
      <c r="S196" s="269">
        <v>-64</v>
      </c>
      <c r="T196" s="269">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268" t="s">
        <v>9683</v>
      </c>
      <c r="P197" s="268" t="s">
        <v>9492</v>
      </c>
      <c r="Q197" s="269">
        <v>3</v>
      </c>
      <c r="R197" s="269">
        <v>2.75</v>
      </c>
      <c r="S197" s="269">
        <v>-64</v>
      </c>
      <c r="T197" s="269">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268" t="s">
        <v>9684</v>
      </c>
      <c r="P198" s="268" t="s">
        <v>9492</v>
      </c>
      <c r="Q198" s="269">
        <v>2.75</v>
      </c>
      <c r="R198" s="269">
        <v>2.5</v>
      </c>
      <c r="S198" s="269">
        <v>-64</v>
      </c>
      <c r="T198" s="269">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268" t="s">
        <v>9685</v>
      </c>
      <c r="P199" s="268" t="s">
        <v>9490</v>
      </c>
      <c r="Q199" s="269">
        <v>3</v>
      </c>
      <c r="R199" s="269">
        <v>2.5</v>
      </c>
      <c r="S199" s="269">
        <v>-63.5</v>
      </c>
      <c r="T199" s="269">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268" t="s">
        <v>9686</v>
      </c>
      <c r="P200" s="268" t="s">
        <v>9492</v>
      </c>
      <c r="Q200" s="269">
        <v>3</v>
      </c>
      <c r="R200" s="269">
        <v>2.75</v>
      </c>
      <c r="S200" s="269">
        <v>-63.75</v>
      </c>
      <c r="T200" s="269">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268" t="s">
        <v>9687</v>
      </c>
      <c r="P201" s="268" t="s">
        <v>9492</v>
      </c>
      <c r="Q201" s="269">
        <v>3</v>
      </c>
      <c r="R201" s="269">
        <v>2.75</v>
      </c>
      <c r="S201" s="269">
        <v>-63.5</v>
      </c>
      <c r="T201" s="269">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268" t="s">
        <v>9688</v>
      </c>
      <c r="P202" s="268" t="s">
        <v>9492</v>
      </c>
      <c r="Q202" s="269">
        <v>2.75</v>
      </c>
      <c r="R202" s="269">
        <v>2.5</v>
      </c>
      <c r="S202" s="269">
        <v>-63.75</v>
      </c>
      <c r="T202" s="269">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268" t="s">
        <v>9689</v>
      </c>
      <c r="P203" s="268" t="s">
        <v>9492</v>
      </c>
      <c r="Q203" s="269">
        <v>2.75</v>
      </c>
      <c r="R203" s="269">
        <v>2.5</v>
      </c>
      <c r="S203" s="269">
        <v>-63.5</v>
      </c>
      <c r="T203" s="269">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268" t="s">
        <v>9690</v>
      </c>
      <c r="P204" s="268" t="s">
        <v>9490</v>
      </c>
      <c r="Q204" s="269">
        <v>3</v>
      </c>
      <c r="R204" s="269">
        <v>2.5</v>
      </c>
      <c r="S204" s="269">
        <v>-63</v>
      </c>
      <c r="T204" s="269">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268" t="s">
        <v>9691</v>
      </c>
      <c r="P205" s="268" t="s">
        <v>9492</v>
      </c>
      <c r="Q205" s="269">
        <v>3</v>
      </c>
      <c r="R205" s="269">
        <v>2.75</v>
      </c>
      <c r="S205" s="269">
        <v>-63.25</v>
      </c>
      <c r="T205" s="269">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268" t="s">
        <v>9692</v>
      </c>
      <c r="P206" s="268" t="s">
        <v>9492</v>
      </c>
      <c r="Q206" s="269">
        <v>3</v>
      </c>
      <c r="R206" s="269">
        <v>2.75</v>
      </c>
      <c r="S206" s="269">
        <v>-63</v>
      </c>
      <c r="T206" s="269">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268" t="s">
        <v>9693</v>
      </c>
      <c r="P207" s="268" t="s">
        <v>9492</v>
      </c>
      <c r="Q207" s="269">
        <v>2.75</v>
      </c>
      <c r="R207" s="269">
        <v>2.5</v>
      </c>
      <c r="S207" s="269">
        <v>-63.25</v>
      </c>
      <c r="T207" s="269">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268" t="s">
        <v>9694</v>
      </c>
      <c r="P208" s="268" t="s">
        <v>9492</v>
      </c>
      <c r="Q208" s="269">
        <v>2.75</v>
      </c>
      <c r="R208" s="269">
        <v>2.5</v>
      </c>
      <c r="S208" s="269">
        <v>-63</v>
      </c>
      <c r="T208" s="269">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268" t="s">
        <v>9695</v>
      </c>
      <c r="P209" s="268" t="s">
        <v>9490</v>
      </c>
      <c r="Q209" s="269">
        <v>2.5</v>
      </c>
      <c r="R209" s="269">
        <v>2</v>
      </c>
      <c r="S209" s="269">
        <v>-64</v>
      </c>
      <c r="T209" s="269">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268" t="s">
        <v>9696</v>
      </c>
      <c r="P210" s="268" t="s">
        <v>9492</v>
      </c>
      <c r="Q210" s="269">
        <v>2.5</v>
      </c>
      <c r="R210" s="269">
        <v>2.25</v>
      </c>
      <c r="S210" s="269">
        <v>-64</v>
      </c>
      <c r="T210" s="269">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268" t="s">
        <v>9697</v>
      </c>
      <c r="P211" s="268" t="s">
        <v>9490</v>
      </c>
      <c r="Q211" s="269">
        <v>2.5</v>
      </c>
      <c r="R211" s="269">
        <v>2</v>
      </c>
      <c r="S211" s="269">
        <v>-63.5</v>
      </c>
      <c r="T211" s="269">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268" t="s">
        <v>9698</v>
      </c>
      <c r="P212" s="268" t="s">
        <v>9492</v>
      </c>
      <c r="Q212" s="269">
        <v>2.5</v>
      </c>
      <c r="R212" s="269">
        <v>2.25</v>
      </c>
      <c r="S212" s="269">
        <v>-63.75</v>
      </c>
      <c r="T212" s="269">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268" t="s">
        <v>9699</v>
      </c>
      <c r="P213" s="268" t="s">
        <v>9492</v>
      </c>
      <c r="Q213" s="269">
        <v>2.5</v>
      </c>
      <c r="R213" s="269">
        <v>2.25</v>
      </c>
      <c r="S213" s="269">
        <v>-63.5</v>
      </c>
      <c r="T213" s="269">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268" t="s">
        <v>9700</v>
      </c>
      <c r="P214" s="268" t="s">
        <v>9492</v>
      </c>
      <c r="Q214" s="269">
        <v>2.25</v>
      </c>
      <c r="R214" s="269">
        <v>2</v>
      </c>
      <c r="S214" s="269">
        <v>-63.75</v>
      </c>
      <c r="T214" s="269">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268" t="s">
        <v>9701</v>
      </c>
      <c r="P215" s="268" t="s">
        <v>9492</v>
      </c>
      <c r="Q215" s="269">
        <v>2.25</v>
      </c>
      <c r="R215" s="269">
        <v>2</v>
      </c>
      <c r="S215" s="269">
        <v>-63.5</v>
      </c>
      <c r="T215" s="269">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268" t="s">
        <v>9702</v>
      </c>
      <c r="P216" s="268" t="s">
        <v>9490</v>
      </c>
      <c r="Q216" s="269">
        <v>2.5</v>
      </c>
      <c r="R216" s="269">
        <v>2</v>
      </c>
      <c r="S216" s="269">
        <v>-63</v>
      </c>
      <c r="T216" s="269">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268" t="s">
        <v>9703</v>
      </c>
      <c r="P217" s="268" t="s">
        <v>9492</v>
      </c>
      <c r="Q217" s="269">
        <v>2.5</v>
      </c>
      <c r="R217" s="269">
        <v>2.25</v>
      </c>
      <c r="S217" s="269">
        <v>-63.25</v>
      </c>
      <c r="T217" s="269">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268" t="s">
        <v>9704</v>
      </c>
      <c r="P218" s="268" t="s">
        <v>9492</v>
      </c>
      <c r="Q218" s="269">
        <v>2.5</v>
      </c>
      <c r="R218" s="269">
        <v>2.25</v>
      </c>
      <c r="S218" s="269">
        <v>-63</v>
      </c>
      <c r="T218" s="269">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268" t="s">
        <v>9705</v>
      </c>
      <c r="P219" s="268" t="s">
        <v>9492</v>
      </c>
      <c r="Q219" s="269">
        <v>2.25</v>
      </c>
      <c r="R219" s="269">
        <v>2</v>
      </c>
      <c r="S219" s="269">
        <v>-63.25</v>
      </c>
      <c r="T219" s="269">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268" t="s">
        <v>9706</v>
      </c>
      <c r="P220" s="268" t="s">
        <v>9492</v>
      </c>
      <c r="Q220" s="269">
        <v>2.25</v>
      </c>
      <c r="R220" s="269">
        <v>2</v>
      </c>
      <c r="S220" s="269">
        <v>-63</v>
      </c>
      <c r="T220" s="269">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268" t="s">
        <v>9707</v>
      </c>
      <c r="P221" s="268" t="s">
        <v>9486</v>
      </c>
      <c r="Q221" s="269">
        <v>4</v>
      </c>
      <c r="R221" s="269">
        <v>2</v>
      </c>
      <c r="S221" s="269">
        <v>-60</v>
      </c>
      <c r="T221" s="269">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268" t="s">
        <v>9708</v>
      </c>
      <c r="P222" s="268" t="s">
        <v>9488</v>
      </c>
      <c r="Q222" s="269">
        <v>4</v>
      </c>
      <c r="R222" s="269">
        <v>3</v>
      </c>
      <c r="S222" s="269">
        <v>-61.5</v>
      </c>
      <c r="T222" s="269">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268" t="s">
        <v>9709</v>
      </c>
      <c r="P223" s="268" t="s">
        <v>9490</v>
      </c>
      <c r="Q223" s="269">
        <v>4</v>
      </c>
      <c r="R223" s="269">
        <v>3.5</v>
      </c>
      <c r="S223" s="269">
        <v>-62.5</v>
      </c>
      <c r="T223" s="269">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268" t="s">
        <v>9710</v>
      </c>
      <c r="P224" s="268" t="s">
        <v>9492</v>
      </c>
      <c r="Q224" s="269">
        <v>4</v>
      </c>
      <c r="R224" s="269">
        <v>3.75</v>
      </c>
      <c r="S224" s="269">
        <v>-62.75</v>
      </c>
      <c r="T224" s="269">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268" t="s">
        <v>9711</v>
      </c>
      <c r="P225" s="268" t="s">
        <v>9492</v>
      </c>
      <c r="Q225" s="269">
        <v>4</v>
      </c>
      <c r="R225" s="269">
        <v>3.75</v>
      </c>
      <c r="S225" s="269">
        <v>-62.5</v>
      </c>
      <c r="T225" s="269">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268" t="s">
        <v>9712</v>
      </c>
      <c r="P226" s="268" t="s">
        <v>9492</v>
      </c>
      <c r="Q226" s="269">
        <v>3.75</v>
      </c>
      <c r="R226" s="269">
        <v>3.5</v>
      </c>
      <c r="S226" s="269">
        <v>-62.75</v>
      </c>
      <c r="T226" s="269">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268" t="s">
        <v>9713</v>
      </c>
      <c r="P227" s="268" t="s">
        <v>9492</v>
      </c>
      <c r="Q227" s="269">
        <v>3.75</v>
      </c>
      <c r="R227" s="269">
        <v>3.5</v>
      </c>
      <c r="S227" s="269">
        <v>-62.5</v>
      </c>
      <c r="T227" s="269">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268" t="s">
        <v>9714</v>
      </c>
      <c r="P228" s="268" t="s">
        <v>9490</v>
      </c>
      <c r="Q228" s="269">
        <v>4</v>
      </c>
      <c r="R228" s="269">
        <v>3.5</v>
      </c>
      <c r="S228" s="269">
        <v>-62</v>
      </c>
      <c r="T228" s="269">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268" t="s">
        <v>9715</v>
      </c>
      <c r="P229" s="268" t="s">
        <v>9492</v>
      </c>
      <c r="Q229" s="269">
        <v>4</v>
      </c>
      <c r="R229" s="269">
        <v>3.75</v>
      </c>
      <c r="S229" s="269">
        <v>-62.25</v>
      </c>
      <c r="T229" s="269">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268" t="s">
        <v>9716</v>
      </c>
      <c r="P230" s="268" t="s">
        <v>9492</v>
      </c>
      <c r="Q230" s="269">
        <v>4</v>
      </c>
      <c r="R230" s="269">
        <v>3.75</v>
      </c>
      <c r="S230" s="269">
        <v>-62</v>
      </c>
      <c r="T230" s="269">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268" t="s">
        <v>9717</v>
      </c>
      <c r="P231" s="268" t="s">
        <v>9492</v>
      </c>
      <c r="Q231" s="269">
        <v>3.75</v>
      </c>
      <c r="R231" s="269">
        <v>3.5</v>
      </c>
      <c r="S231" s="269">
        <v>-62.25</v>
      </c>
      <c r="T231" s="269">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268" t="s">
        <v>9718</v>
      </c>
      <c r="P232" s="268" t="s">
        <v>9492</v>
      </c>
      <c r="Q232" s="269">
        <v>3.75</v>
      </c>
      <c r="R232" s="269">
        <v>3.5</v>
      </c>
      <c r="S232" s="269">
        <v>-62</v>
      </c>
      <c r="T232" s="269">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268" t="s">
        <v>9719</v>
      </c>
      <c r="P233" s="268" t="s">
        <v>9490</v>
      </c>
      <c r="Q233" s="269">
        <v>4</v>
      </c>
      <c r="R233" s="269">
        <v>3.5</v>
      </c>
      <c r="S233" s="269">
        <v>-61.5</v>
      </c>
      <c r="T233" s="269">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268" t="s">
        <v>9720</v>
      </c>
      <c r="P234" s="268" t="s">
        <v>9492</v>
      </c>
      <c r="Q234" s="269">
        <v>4</v>
      </c>
      <c r="R234" s="269">
        <v>3.75</v>
      </c>
      <c r="S234" s="269">
        <v>-61.75</v>
      </c>
      <c r="T234" s="269">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268" t="s">
        <v>9721</v>
      </c>
      <c r="P235" s="268" t="s">
        <v>9492</v>
      </c>
      <c r="Q235" s="269">
        <v>4</v>
      </c>
      <c r="R235" s="269">
        <v>3.75</v>
      </c>
      <c r="S235" s="269">
        <v>-61.5</v>
      </c>
      <c r="T235" s="269">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268" t="s">
        <v>9722</v>
      </c>
      <c r="P236" s="268" t="s">
        <v>9492</v>
      </c>
      <c r="Q236" s="269">
        <v>3.75</v>
      </c>
      <c r="R236" s="269">
        <v>3.5</v>
      </c>
      <c r="S236" s="269">
        <v>-61.75</v>
      </c>
      <c r="T236" s="269">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268" t="s">
        <v>9723</v>
      </c>
      <c r="P237" s="268" t="s">
        <v>9492</v>
      </c>
      <c r="Q237" s="269">
        <v>3.75</v>
      </c>
      <c r="R237" s="269">
        <v>3.5</v>
      </c>
      <c r="S237" s="269">
        <v>-61.5</v>
      </c>
      <c r="T237" s="269">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268" t="s">
        <v>9724</v>
      </c>
      <c r="P238" s="268" t="s">
        <v>9490</v>
      </c>
      <c r="Q238" s="269">
        <v>3.5</v>
      </c>
      <c r="R238" s="269">
        <v>3</v>
      </c>
      <c r="S238" s="269">
        <v>-62.5</v>
      </c>
      <c r="T238" s="269">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268" t="s">
        <v>9725</v>
      </c>
      <c r="P239" s="268" t="s">
        <v>9492</v>
      </c>
      <c r="Q239" s="269">
        <v>3.5</v>
      </c>
      <c r="R239" s="269">
        <v>3.25</v>
      </c>
      <c r="S239" s="269">
        <v>-62.75</v>
      </c>
      <c r="T239" s="269">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268" t="s">
        <v>9726</v>
      </c>
      <c r="P240" s="268" t="s">
        <v>9492</v>
      </c>
      <c r="Q240" s="269">
        <v>3.5</v>
      </c>
      <c r="R240" s="269">
        <v>3.25</v>
      </c>
      <c r="S240" s="269">
        <v>-62.5</v>
      </c>
      <c r="T240" s="269">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268" t="s">
        <v>9727</v>
      </c>
      <c r="P241" s="268" t="s">
        <v>9492</v>
      </c>
      <c r="Q241" s="269">
        <v>3.25</v>
      </c>
      <c r="R241" s="269">
        <v>3</v>
      </c>
      <c r="S241" s="269">
        <v>-62.75</v>
      </c>
      <c r="T241" s="269">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268" t="s">
        <v>9728</v>
      </c>
      <c r="P242" s="268" t="s">
        <v>9492</v>
      </c>
      <c r="Q242" s="269">
        <v>3.25</v>
      </c>
      <c r="R242" s="269">
        <v>3</v>
      </c>
      <c r="S242" s="269">
        <v>-62.5</v>
      </c>
      <c r="T242" s="269">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268" t="s">
        <v>9729</v>
      </c>
      <c r="P243" s="268" t="s">
        <v>9490</v>
      </c>
      <c r="Q243" s="269">
        <v>3.5</v>
      </c>
      <c r="R243" s="269">
        <v>3</v>
      </c>
      <c r="S243" s="269">
        <v>-62</v>
      </c>
      <c r="T243" s="269">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268" t="s">
        <v>9730</v>
      </c>
      <c r="P244" s="268" t="s">
        <v>9492</v>
      </c>
      <c r="Q244" s="269">
        <v>3.5</v>
      </c>
      <c r="R244" s="269">
        <v>3.25</v>
      </c>
      <c r="S244" s="269">
        <v>-62.25</v>
      </c>
      <c r="T244" s="269">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268" t="s">
        <v>9731</v>
      </c>
      <c r="P245" s="268" t="s">
        <v>9492</v>
      </c>
      <c r="Q245" s="269">
        <v>3.5</v>
      </c>
      <c r="R245" s="269">
        <v>3.25</v>
      </c>
      <c r="S245" s="269">
        <v>-62</v>
      </c>
      <c r="T245" s="269">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268" t="s">
        <v>9732</v>
      </c>
      <c r="P246" s="268" t="s">
        <v>9492</v>
      </c>
      <c r="Q246" s="269">
        <v>3.25</v>
      </c>
      <c r="R246" s="269">
        <v>3</v>
      </c>
      <c r="S246" s="269">
        <v>-62.25</v>
      </c>
      <c r="T246" s="269">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268" t="s">
        <v>9733</v>
      </c>
      <c r="P247" s="268" t="s">
        <v>9492</v>
      </c>
      <c r="Q247" s="269">
        <v>3.25</v>
      </c>
      <c r="R247" s="269">
        <v>3</v>
      </c>
      <c r="S247" s="269">
        <v>-62</v>
      </c>
      <c r="T247" s="269">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268" t="s">
        <v>9734</v>
      </c>
      <c r="P248" s="268" t="s">
        <v>9490</v>
      </c>
      <c r="Q248" s="269">
        <v>3.5</v>
      </c>
      <c r="R248" s="269">
        <v>3</v>
      </c>
      <c r="S248" s="269">
        <v>-61.5</v>
      </c>
      <c r="T248" s="269">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268" t="s">
        <v>9735</v>
      </c>
      <c r="P249" s="268" t="s">
        <v>9492</v>
      </c>
      <c r="Q249" s="269">
        <v>3.5</v>
      </c>
      <c r="R249" s="269">
        <v>3.25</v>
      </c>
      <c r="S249" s="269">
        <v>-61.75</v>
      </c>
      <c r="T249" s="269">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268" t="s">
        <v>9736</v>
      </c>
      <c r="P250" s="268" t="s">
        <v>9492</v>
      </c>
      <c r="Q250" s="269">
        <v>3.5</v>
      </c>
      <c r="R250" s="269">
        <v>3.25</v>
      </c>
      <c r="S250" s="269">
        <v>-61.5</v>
      </c>
      <c r="T250" s="269">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268" t="s">
        <v>9737</v>
      </c>
      <c r="P251" s="268" t="s">
        <v>9492</v>
      </c>
      <c r="Q251" s="269">
        <v>3.25</v>
      </c>
      <c r="R251" s="269">
        <v>3</v>
      </c>
      <c r="S251" s="269">
        <v>-61.75</v>
      </c>
      <c r="T251" s="269">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268" t="s">
        <v>9738</v>
      </c>
      <c r="P252" s="268" t="s">
        <v>9492</v>
      </c>
      <c r="Q252" s="269">
        <v>3.25</v>
      </c>
      <c r="R252" s="269">
        <v>3</v>
      </c>
      <c r="S252" s="269">
        <v>-61.5</v>
      </c>
      <c r="T252" s="269">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268" t="s">
        <v>9739</v>
      </c>
      <c r="P253" s="268" t="s">
        <v>9488</v>
      </c>
      <c r="Q253" s="269">
        <v>4</v>
      </c>
      <c r="R253" s="269">
        <v>3</v>
      </c>
      <c r="S253" s="269">
        <v>-60</v>
      </c>
      <c r="T253" s="269">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268" t="s">
        <v>9740</v>
      </c>
      <c r="P254" s="268" t="s">
        <v>9490</v>
      </c>
      <c r="Q254" s="269">
        <v>4</v>
      </c>
      <c r="R254" s="269">
        <v>3.5</v>
      </c>
      <c r="S254" s="269">
        <v>-61</v>
      </c>
      <c r="T254" s="269">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268" t="s">
        <v>9741</v>
      </c>
      <c r="P255" s="268" t="s">
        <v>9492</v>
      </c>
      <c r="Q255" s="269">
        <v>4</v>
      </c>
      <c r="R255" s="269">
        <v>3.75</v>
      </c>
      <c r="S255" s="269">
        <v>-61.25</v>
      </c>
      <c r="T255" s="269">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268" t="s">
        <v>9742</v>
      </c>
      <c r="P256" s="268" t="s">
        <v>9492</v>
      </c>
      <c r="Q256" s="269">
        <v>4</v>
      </c>
      <c r="R256" s="269">
        <v>3.75</v>
      </c>
      <c r="S256" s="269">
        <v>-61</v>
      </c>
      <c r="T256" s="269">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268" t="s">
        <v>9743</v>
      </c>
      <c r="P257" s="268" t="s">
        <v>9492</v>
      </c>
      <c r="Q257" s="269">
        <v>3.75</v>
      </c>
      <c r="R257" s="269">
        <v>3.5</v>
      </c>
      <c r="S257" s="269">
        <v>-61.25</v>
      </c>
      <c r="T257" s="269">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268" t="s">
        <v>9744</v>
      </c>
      <c r="P258" s="268" t="s">
        <v>9492</v>
      </c>
      <c r="Q258" s="269">
        <v>3.75</v>
      </c>
      <c r="R258" s="269">
        <v>3.5</v>
      </c>
      <c r="S258" s="269">
        <v>-61</v>
      </c>
      <c r="T258" s="269">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268" t="s">
        <v>9745</v>
      </c>
      <c r="P259" s="268" t="s">
        <v>9490</v>
      </c>
      <c r="Q259" s="269">
        <v>4</v>
      </c>
      <c r="R259" s="269">
        <v>3.5</v>
      </c>
      <c r="S259" s="269">
        <v>-60.5</v>
      </c>
      <c r="T259" s="269">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268" t="s">
        <v>9746</v>
      </c>
      <c r="P260" s="268" t="s">
        <v>9492</v>
      </c>
      <c r="Q260" s="269">
        <v>4</v>
      </c>
      <c r="R260" s="269">
        <v>3.75</v>
      </c>
      <c r="S260" s="269">
        <v>-60.75</v>
      </c>
      <c r="T260" s="269">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268" t="s">
        <v>9747</v>
      </c>
      <c r="P261" s="268" t="s">
        <v>9492</v>
      </c>
      <c r="Q261" s="269">
        <v>4</v>
      </c>
      <c r="R261" s="269">
        <v>3.75</v>
      </c>
      <c r="S261" s="269">
        <v>-60.5</v>
      </c>
      <c r="T261" s="269">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268" t="s">
        <v>9748</v>
      </c>
      <c r="P262" s="268" t="s">
        <v>9492</v>
      </c>
      <c r="Q262" s="269">
        <v>3.75</v>
      </c>
      <c r="R262" s="269">
        <v>3.5</v>
      </c>
      <c r="S262" s="269">
        <v>-60.75</v>
      </c>
      <c r="T262" s="269">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268" t="s">
        <v>9749</v>
      </c>
      <c r="P263" s="268" t="s">
        <v>9492</v>
      </c>
      <c r="Q263" s="269">
        <v>3.75</v>
      </c>
      <c r="R263" s="269">
        <v>3.5</v>
      </c>
      <c r="S263" s="269">
        <v>-60.5</v>
      </c>
      <c r="T263" s="269">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268" t="s">
        <v>9750</v>
      </c>
      <c r="P264" s="268" t="s">
        <v>9490</v>
      </c>
      <c r="Q264" s="269">
        <v>4</v>
      </c>
      <c r="R264" s="269">
        <v>3.5</v>
      </c>
      <c r="S264" s="269">
        <v>-60</v>
      </c>
      <c r="T264" s="269">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268" t="s">
        <v>9751</v>
      </c>
      <c r="P265" s="268" t="s">
        <v>9492</v>
      </c>
      <c r="Q265" s="269">
        <v>4</v>
      </c>
      <c r="R265" s="269">
        <v>3.75</v>
      </c>
      <c r="S265" s="269">
        <v>-60.25</v>
      </c>
      <c r="T265" s="269">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268" t="s">
        <v>9752</v>
      </c>
      <c r="P266" s="268" t="s">
        <v>9492</v>
      </c>
      <c r="Q266" s="269">
        <v>4</v>
      </c>
      <c r="R266" s="269">
        <v>3.75</v>
      </c>
      <c r="S266" s="269">
        <v>-60</v>
      </c>
      <c r="T266" s="269">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268" t="s">
        <v>9753</v>
      </c>
      <c r="P267" s="268" t="s">
        <v>9492</v>
      </c>
      <c r="Q267" s="269">
        <v>3.75</v>
      </c>
      <c r="R267" s="269">
        <v>3.5</v>
      </c>
      <c r="S267" s="269">
        <v>-60.25</v>
      </c>
      <c r="T267" s="269">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268" t="s">
        <v>9754</v>
      </c>
      <c r="P268" s="268" t="s">
        <v>9492</v>
      </c>
      <c r="Q268" s="269">
        <v>3.75</v>
      </c>
      <c r="R268" s="269">
        <v>3.5</v>
      </c>
      <c r="S268" s="269">
        <v>-60</v>
      </c>
      <c r="T268" s="269">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268" t="s">
        <v>9755</v>
      </c>
      <c r="P269" s="268" t="s">
        <v>9490</v>
      </c>
      <c r="Q269" s="269">
        <v>3.5</v>
      </c>
      <c r="R269" s="269">
        <v>3</v>
      </c>
      <c r="S269" s="269">
        <v>-61</v>
      </c>
      <c r="T269" s="269">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268" t="s">
        <v>9756</v>
      </c>
      <c r="P270" s="268" t="s">
        <v>9492</v>
      </c>
      <c r="Q270" s="269">
        <v>3.5</v>
      </c>
      <c r="R270" s="269">
        <v>3.25</v>
      </c>
      <c r="S270" s="269">
        <v>-61.25</v>
      </c>
      <c r="T270" s="269">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268" t="s">
        <v>9757</v>
      </c>
      <c r="P271" s="268" t="s">
        <v>9492</v>
      </c>
      <c r="Q271" s="269">
        <v>3.5</v>
      </c>
      <c r="R271" s="269">
        <v>3.25</v>
      </c>
      <c r="S271" s="269">
        <v>-61</v>
      </c>
      <c r="T271" s="269">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268" t="s">
        <v>9758</v>
      </c>
      <c r="P272" s="268" t="s">
        <v>9492</v>
      </c>
      <c r="Q272" s="269">
        <v>3.25</v>
      </c>
      <c r="R272" s="269">
        <v>3</v>
      </c>
      <c r="S272" s="269">
        <v>-61.25</v>
      </c>
      <c r="T272" s="269">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268" t="s">
        <v>9759</v>
      </c>
      <c r="P273" s="268" t="s">
        <v>9492</v>
      </c>
      <c r="Q273" s="269">
        <v>3.25</v>
      </c>
      <c r="R273" s="269">
        <v>3</v>
      </c>
      <c r="S273" s="269">
        <v>-61</v>
      </c>
      <c r="T273" s="269">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268" t="s">
        <v>9760</v>
      </c>
      <c r="P274" s="268" t="s">
        <v>9490</v>
      </c>
      <c r="Q274" s="269">
        <v>3.5</v>
      </c>
      <c r="R274" s="269">
        <v>3</v>
      </c>
      <c r="S274" s="269">
        <v>-60.5</v>
      </c>
      <c r="T274" s="269">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268" t="s">
        <v>9761</v>
      </c>
      <c r="P275" s="268" t="s">
        <v>9492</v>
      </c>
      <c r="Q275" s="269">
        <v>3.5</v>
      </c>
      <c r="R275" s="269">
        <v>3.25</v>
      </c>
      <c r="S275" s="269">
        <v>-60.75</v>
      </c>
      <c r="T275" s="269">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268" t="s">
        <v>9762</v>
      </c>
      <c r="P276" s="268" t="s">
        <v>9492</v>
      </c>
      <c r="Q276" s="269">
        <v>3.5</v>
      </c>
      <c r="R276" s="269">
        <v>3.25</v>
      </c>
      <c r="S276" s="269">
        <v>-60.5</v>
      </c>
      <c r="T276" s="269">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268" t="s">
        <v>9763</v>
      </c>
      <c r="P277" s="268" t="s">
        <v>9492</v>
      </c>
      <c r="Q277" s="269">
        <v>3.25</v>
      </c>
      <c r="R277" s="269">
        <v>3</v>
      </c>
      <c r="S277" s="269">
        <v>-60.75</v>
      </c>
      <c r="T277" s="269">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268" t="s">
        <v>9764</v>
      </c>
      <c r="P278" s="268" t="s">
        <v>9492</v>
      </c>
      <c r="Q278" s="269">
        <v>3.25</v>
      </c>
      <c r="R278" s="269">
        <v>3</v>
      </c>
      <c r="S278" s="269">
        <v>-60.5</v>
      </c>
      <c r="T278" s="269">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268" t="s">
        <v>9765</v>
      </c>
      <c r="P279" s="268" t="s">
        <v>9490</v>
      </c>
      <c r="Q279" s="269">
        <v>3.5</v>
      </c>
      <c r="R279" s="269">
        <v>3</v>
      </c>
      <c r="S279" s="269">
        <v>-60</v>
      </c>
      <c r="T279" s="269">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268" t="s">
        <v>9766</v>
      </c>
      <c r="P280" s="268" t="s">
        <v>9492</v>
      </c>
      <c r="Q280" s="269">
        <v>3.5</v>
      </c>
      <c r="R280" s="269">
        <v>3.25</v>
      </c>
      <c r="S280" s="269">
        <v>-60.25</v>
      </c>
      <c r="T280" s="269">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268" t="s">
        <v>9767</v>
      </c>
      <c r="P281" s="268" t="s">
        <v>9492</v>
      </c>
      <c r="Q281" s="269">
        <v>3.5</v>
      </c>
      <c r="R281" s="269">
        <v>3.25</v>
      </c>
      <c r="S281" s="269">
        <v>-60</v>
      </c>
      <c r="T281" s="269">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268" t="s">
        <v>9768</v>
      </c>
      <c r="P282" s="268" t="s">
        <v>9492</v>
      </c>
      <c r="Q282" s="269">
        <v>3.25</v>
      </c>
      <c r="R282" s="269">
        <v>3</v>
      </c>
      <c r="S282" s="269">
        <v>-60.25</v>
      </c>
      <c r="T282" s="269">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268" t="s">
        <v>9769</v>
      </c>
      <c r="P283" s="268" t="s">
        <v>9492</v>
      </c>
      <c r="Q283" s="269">
        <v>3.25</v>
      </c>
      <c r="R283" s="269">
        <v>3</v>
      </c>
      <c r="S283" s="269">
        <v>-60</v>
      </c>
      <c r="T283" s="269">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268" t="s">
        <v>9770</v>
      </c>
      <c r="P284" s="268" t="s">
        <v>9488</v>
      </c>
      <c r="Q284" s="269">
        <v>3</v>
      </c>
      <c r="R284" s="269">
        <v>2</v>
      </c>
      <c r="S284" s="269">
        <v>-61.5</v>
      </c>
      <c r="T284" s="269">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268" t="s">
        <v>9771</v>
      </c>
      <c r="P285" s="268" t="s">
        <v>9490</v>
      </c>
      <c r="Q285" s="269">
        <v>3</v>
      </c>
      <c r="R285" s="269">
        <v>2.5</v>
      </c>
      <c r="S285" s="269">
        <v>-62.5</v>
      </c>
      <c r="T285" s="269">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268" t="s">
        <v>9772</v>
      </c>
      <c r="P286" s="268" t="s">
        <v>9492</v>
      </c>
      <c r="Q286" s="269">
        <v>3</v>
      </c>
      <c r="R286" s="269">
        <v>2.75</v>
      </c>
      <c r="S286" s="269">
        <v>-62.75</v>
      </c>
      <c r="T286" s="269">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268" t="s">
        <v>9773</v>
      </c>
      <c r="P287" s="268" t="s">
        <v>9492</v>
      </c>
      <c r="Q287" s="269">
        <v>3</v>
      </c>
      <c r="R287" s="269">
        <v>2.75</v>
      </c>
      <c r="S287" s="269">
        <v>-62.5</v>
      </c>
      <c r="T287" s="269">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268" t="s">
        <v>9774</v>
      </c>
      <c r="P288" s="268" t="s">
        <v>9492</v>
      </c>
      <c r="Q288" s="269">
        <v>2.75</v>
      </c>
      <c r="R288" s="269">
        <v>2.5</v>
      </c>
      <c r="S288" s="269">
        <v>-62.75</v>
      </c>
      <c r="T288" s="269">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268" t="s">
        <v>9775</v>
      </c>
      <c r="P289" s="268" t="s">
        <v>9492</v>
      </c>
      <c r="Q289" s="269">
        <v>2.75</v>
      </c>
      <c r="R289" s="269">
        <v>2.5</v>
      </c>
      <c r="S289" s="269">
        <v>-62.5</v>
      </c>
      <c r="T289" s="269">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268" t="s">
        <v>9776</v>
      </c>
      <c r="P290" s="268" t="s">
        <v>9490</v>
      </c>
      <c r="Q290" s="269">
        <v>3</v>
      </c>
      <c r="R290" s="269">
        <v>2.5</v>
      </c>
      <c r="S290" s="269">
        <v>-62</v>
      </c>
      <c r="T290" s="269">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268" t="s">
        <v>9777</v>
      </c>
      <c r="P291" s="268" t="s">
        <v>9492</v>
      </c>
      <c r="Q291" s="269">
        <v>3</v>
      </c>
      <c r="R291" s="269">
        <v>2.75</v>
      </c>
      <c r="S291" s="269">
        <v>-62.25</v>
      </c>
      <c r="T291" s="269">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268" t="s">
        <v>9778</v>
      </c>
      <c r="P292" s="268" t="s">
        <v>9492</v>
      </c>
      <c r="Q292" s="269">
        <v>3</v>
      </c>
      <c r="R292" s="269">
        <v>2.75</v>
      </c>
      <c r="S292" s="269">
        <v>-62</v>
      </c>
      <c r="T292" s="269">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268" t="s">
        <v>9779</v>
      </c>
      <c r="P293" s="268" t="s">
        <v>9492</v>
      </c>
      <c r="Q293" s="269">
        <v>2.75</v>
      </c>
      <c r="R293" s="269">
        <v>2.5</v>
      </c>
      <c r="S293" s="269">
        <v>-62.25</v>
      </c>
      <c r="T293" s="269">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268" t="s">
        <v>9780</v>
      </c>
      <c r="P294" s="268" t="s">
        <v>9492</v>
      </c>
      <c r="Q294" s="269">
        <v>2.75</v>
      </c>
      <c r="R294" s="269">
        <v>2.5</v>
      </c>
      <c r="S294" s="269">
        <v>-62</v>
      </c>
      <c r="T294" s="269">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268" t="s">
        <v>9781</v>
      </c>
      <c r="P295" s="268" t="s">
        <v>9490</v>
      </c>
      <c r="Q295" s="269">
        <v>3</v>
      </c>
      <c r="R295" s="269">
        <v>2.5</v>
      </c>
      <c r="S295" s="269">
        <v>-61.5</v>
      </c>
      <c r="T295" s="269">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268" t="s">
        <v>9782</v>
      </c>
      <c r="P296" s="268" t="s">
        <v>9492</v>
      </c>
      <c r="Q296" s="269">
        <v>3</v>
      </c>
      <c r="R296" s="269">
        <v>2.75</v>
      </c>
      <c r="S296" s="269">
        <v>-61.75</v>
      </c>
      <c r="T296" s="269">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268" t="s">
        <v>9783</v>
      </c>
      <c r="P297" s="268" t="s">
        <v>9492</v>
      </c>
      <c r="Q297" s="269">
        <v>3</v>
      </c>
      <c r="R297" s="269">
        <v>2.75</v>
      </c>
      <c r="S297" s="269">
        <v>-61.5</v>
      </c>
      <c r="T297" s="269">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268" t="s">
        <v>9784</v>
      </c>
      <c r="P298" s="268" t="s">
        <v>9492</v>
      </c>
      <c r="Q298" s="269">
        <v>2.75</v>
      </c>
      <c r="R298" s="269">
        <v>2.5</v>
      </c>
      <c r="S298" s="269">
        <v>-61.75</v>
      </c>
      <c r="T298" s="269">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268" t="s">
        <v>9785</v>
      </c>
      <c r="P299" s="268" t="s">
        <v>9492</v>
      </c>
      <c r="Q299" s="269">
        <v>2.75</v>
      </c>
      <c r="R299" s="269">
        <v>2.5</v>
      </c>
      <c r="S299" s="269">
        <v>-61.5</v>
      </c>
      <c r="T299" s="269">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268" t="s">
        <v>9786</v>
      </c>
      <c r="P300" s="268" t="s">
        <v>9490</v>
      </c>
      <c r="Q300" s="269">
        <v>2.5</v>
      </c>
      <c r="R300" s="269">
        <v>2</v>
      </c>
      <c r="S300" s="269">
        <v>-62.5</v>
      </c>
      <c r="T300" s="269">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268" t="s">
        <v>9787</v>
      </c>
      <c r="P301" s="268" t="s">
        <v>9492</v>
      </c>
      <c r="Q301" s="269">
        <v>2.5</v>
      </c>
      <c r="R301" s="269">
        <v>2.25</v>
      </c>
      <c r="S301" s="269">
        <v>-62.75</v>
      </c>
      <c r="T301" s="269">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268" t="s">
        <v>9788</v>
      </c>
      <c r="P302" s="268" t="s">
        <v>9492</v>
      </c>
      <c r="Q302" s="269">
        <v>2.5</v>
      </c>
      <c r="R302" s="269">
        <v>2.25</v>
      </c>
      <c r="S302" s="269">
        <v>-62.5</v>
      </c>
      <c r="T302" s="269">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268" t="s">
        <v>9789</v>
      </c>
      <c r="P303" s="268" t="s">
        <v>9492</v>
      </c>
      <c r="Q303" s="269">
        <v>2.25</v>
      </c>
      <c r="R303" s="269">
        <v>2</v>
      </c>
      <c r="S303" s="269">
        <v>-62.75</v>
      </c>
      <c r="T303" s="269">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268" t="s">
        <v>9790</v>
      </c>
      <c r="P304" s="268" t="s">
        <v>9492</v>
      </c>
      <c r="Q304" s="269">
        <v>2.25</v>
      </c>
      <c r="R304" s="269">
        <v>2</v>
      </c>
      <c r="S304" s="269">
        <v>-62.5</v>
      </c>
      <c r="T304" s="269">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268" t="s">
        <v>9791</v>
      </c>
      <c r="P305" s="268" t="s">
        <v>9490</v>
      </c>
      <c r="Q305" s="269">
        <v>2.5</v>
      </c>
      <c r="R305" s="269">
        <v>2</v>
      </c>
      <c r="S305" s="269">
        <v>-62</v>
      </c>
      <c r="T305" s="269">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268" t="s">
        <v>9792</v>
      </c>
      <c r="P306" s="268" t="s">
        <v>9492</v>
      </c>
      <c r="Q306" s="269">
        <v>2.5</v>
      </c>
      <c r="R306" s="269">
        <v>2.25</v>
      </c>
      <c r="S306" s="269">
        <v>-62.25</v>
      </c>
      <c r="T306" s="269">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268" t="s">
        <v>9793</v>
      </c>
      <c r="P307" s="268" t="s">
        <v>9492</v>
      </c>
      <c r="Q307" s="269">
        <v>2.5</v>
      </c>
      <c r="R307" s="269">
        <v>2.25</v>
      </c>
      <c r="S307" s="269">
        <v>-62</v>
      </c>
      <c r="T307" s="269">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268" t="s">
        <v>9794</v>
      </c>
      <c r="P308" s="268" t="s">
        <v>9492</v>
      </c>
      <c r="Q308" s="269">
        <v>2.25</v>
      </c>
      <c r="R308" s="269">
        <v>2</v>
      </c>
      <c r="S308" s="269">
        <v>-62.25</v>
      </c>
      <c r="T308" s="269">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268" t="s">
        <v>9795</v>
      </c>
      <c r="P309" s="268" t="s">
        <v>9492</v>
      </c>
      <c r="Q309" s="269">
        <v>2.25</v>
      </c>
      <c r="R309" s="269">
        <v>2</v>
      </c>
      <c r="S309" s="269">
        <v>-62</v>
      </c>
      <c r="T309" s="269">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268" t="s">
        <v>9796</v>
      </c>
      <c r="P310" s="268" t="s">
        <v>9490</v>
      </c>
      <c r="Q310" s="269">
        <v>2.5</v>
      </c>
      <c r="R310" s="269">
        <v>2</v>
      </c>
      <c r="S310" s="269">
        <v>-61.5</v>
      </c>
      <c r="T310" s="269">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268" t="s">
        <v>9797</v>
      </c>
      <c r="P311" s="268" t="s">
        <v>9492</v>
      </c>
      <c r="Q311" s="269">
        <v>2.5</v>
      </c>
      <c r="R311" s="269">
        <v>2.25</v>
      </c>
      <c r="S311" s="269">
        <v>-61.75</v>
      </c>
      <c r="T311" s="269">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268" t="s">
        <v>9798</v>
      </c>
      <c r="P312" s="268" t="s">
        <v>9492</v>
      </c>
      <c r="Q312" s="269">
        <v>2.5</v>
      </c>
      <c r="R312" s="269">
        <v>2.25</v>
      </c>
      <c r="S312" s="269">
        <v>-61.5</v>
      </c>
      <c r="T312" s="269">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268" t="s">
        <v>9799</v>
      </c>
      <c r="P313" s="268" t="s">
        <v>9492</v>
      </c>
      <c r="Q313" s="269">
        <v>2.25</v>
      </c>
      <c r="R313" s="269">
        <v>2</v>
      </c>
      <c r="S313" s="269">
        <v>-61.75</v>
      </c>
      <c r="T313" s="269">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268" t="s">
        <v>9800</v>
      </c>
      <c r="P314" s="268" t="s">
        <v>9492</v>
      </c>
      <c r="Q314" s="269">
        <v>2.25</v>
      </c>
      <c r="R314" s="269">
        <v>2</v>
      </c>
      <c r="S314" s="269">
        <v>-61.5</v>
      </c>
      <c r="T314" s="269">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268" t="s">
        <v>9801</v>
      </c>
      <c r="P315" s="268" t="s">
        <v>9488</v>
      </c>
      <c r="Q315" s="269">
        <v>3</v>
      </c>
      <c r="R315" s="269">
        <v>2</v>
      </c>
      <c r="S315" s="269">
        <v>-60</v>
      </c>
      <c r="T315" s="269">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268" t="s">
        <v>9802</v>
      </c>
      <c r="P316" s="268" t="s">
        <v>9490</v>
      </c>
      <c r="Q316" s="269">
        <v>3</v>
      </c>
      <c r="R316" s="269">
        <v>2.5</v>
      </c>
      <c r="S316" s="269">
        <v>-61</v>
      </c>
      <c r="T316" s="269">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268" t="s">
        <v>9803</v>
      </c>
      <c r="P317" s="268" t="s">
        <v>9492</v>
      </c>
      <c r="Q317" s="269">
        <v>3</v>
      </c>
      <c r="R317" s="269">
        <v>2.75</v>
      </c>
      <c r="S317" s="269">
        <v>-61.25</v>
      </c>
      <c r="T317" s="269">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268" t="s">
        <v>9804</v>
      </c>
      <c r="P318" s="268" t="s">
        <v>9492</v>
      </c>
      <c r="Q318" s="269">
        <v>3</v>
      </c>
      <c r="R318" s="269">
        <v>2.75</v>
      </c>
      <c r="S318" s="269">
        <v>-61</v>
      </c>
      <c r="T318" s="269">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268" t="s">
        <v>9805</v>
      </c>
      <c r="P319" s="268" t="s">
        <v>9492</v>
      </c>
      <c r="Q319" s="269">
        <v>2.75</v>
      </c>
      <c r="R319" s="269">
        <v>2.5</v>
      </c>
      <c r="S319" s="269">
        <v>-61.25</v>
      </c>
      <c r="T319" s="269">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268" t="s">
        <v>9806</v>
      </c>
      <c r="P320" s="268" t="s">
        <v>9492</v>
      </c>
      <c r="Q320" s="269">
        <v>2.75</v>
      </c>
      <c r="R320" s="269">
        <v>2.5</v>
      </c>
      <c r="S320" s="269">
        <v>-61</v>
      </c>
      <c r="T320" s="269">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268" t="s">
        <v>9807</v>
      </c>
      <c r="P321" s="268" t="s">
        <v>9490</v>
      </c>
      <c r="Q321" s="269">
        <v>3</v>
      </c>
      <c r="R321" s="269">
        <v>2.5</v>
      </c>
      <c r="S321" s="269">
        <v>-60.5</v>
      </c>
      <c r="T321" s="269">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268" t="s">
        <v>9808</v>
      </c>
      <c r="P322" s="268" t="s">
        <v>9492</v>
      </c>
      <c r="Q322" s="269">
        <v>3</v>
      </c>
      <c r="R322" s="269">
        <v>2.75</v>
      </c>
      <c r="S322" s="269">
        <v>-60.75</v>
      </c>
      <c r="T322" s="269">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268" t="s">
        <v>9809</v>
      </c>
      <c r="P323" s="268" t="s">
        <v>9492</v>
      </c>
      <c r="Q323" s="269">
        <v>3</v>
      </c>
      <c r="R323" s="269">
        <v>2.75</v>
      </c>
      <c r="S323" s="269">
        <v>-60.5</v>
      </c>
      <c r="T323" s="269">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268" t="s">
        <v>9810</v>
      </c>
      <c r="P324" s="268" t="s">
        <v>9492</v>
      </c>
      <c r="Q324" s="269">
        <v>2.75</v>
      </c>
      <c r="R324" s="269">
        <v>2.5</v>
      </c>
      <c r="S324" s="269">
        <v>-60.75</v>
      </c>
      <c r="T324" s="269">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268" t="s">
        <v>9811</v>
      </c>
      <c r="P325" s="268" t="s">
        <v>9492</v>
      </c>
      <c r="Q325" s="269">
        <v>2.75</v>
      </c>
      <c r="R325" s="269">
        <v>2.5</v>
      </c>
      <c r="S325" s="269">
        <v>-60.5</v>
      </c>
      <c r="T325" s="269">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268" t="s">
        <v>9812</v>
      </c>
      <c r="P326" s="268" t="s">
        <v>9490</v>
      </c>
      <c r="Q326" s="269">
        <v>3</v>
      </c>
      <c r="R326" s="269">
        <v>2.5</v>
      </c>
      <c r="S326" s="269">
        <v>-60</v>
      </c>
      <c r="T326" s="269">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268" t="s">
        <v>9813</v>
      </c>
      <c r="P327" s="268" t="s">
        <v>9492</v>
      </c>
      <c r="Q327" s="269">
        <v>3</v>
      </c>
      <c r="R327" s="269">
        <v>2.75</v>
      </c>
      <c r="S327" s="269">
        <v>-60.25</v>
      </c>
      <c r="T327" s="269">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268" t="s">
        <v>9814</v>
      </c>
      <c r="P328" s="268" t="s">
        <v>9492</v>
      </c>
      <c r="Q328" s="269">
        <v>3</v>
      </c>
      <c r="R328" s="269">
        <v>2.75</v>
      </c>
      <c r="S328" s="269">
        <v>-60</v>
      </c>
      <c r="T328" s="269">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268" t="s">
        <v>9815</v>
      </c>
      <c r="P329" s="268" t="s">
        <v>9492</v>
      </c>
      <c r="Q329" s="269">
        <v>2.75</v>
      </c>
      <c r="R329" s="269">
        <v>2.5</v>
      </c>
      <c r="S329" s="269">
        <v>-60.25</v>
      </c>
      <c r="T329" s="269">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268" t="s">
        <v>9816</v>
      </c>
      <c r="P330" s="268" t="s">
        <v>9492</v>
      </c>
      <c r="Q330" s="269">
        <v>2.75</v>
      </c>
      <c r="R330" s="269">
        <v>2.5</v>
      </c>
      <c r="S330" s="269">
        <v>-60</v>
      </c>
      <c r="T330" s="269">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268" t="s">
        <v>9817</v>
      </c>
      <c r="P331" s="268" t="s">
        <v>9490</v>
      </c>
      <c r="Q331" s="269">
        <v>2.5</v>
      </c>
      <c r="R331" s="269">
        <v>2</v>
      </c>
      <c r="S331" s="269">
        <v>-61</v>
      </c>
      <c r="T331" s="269">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268" t="s">
        <v>9818</v>
      </c>
      <c r="P332" s="268" t="s">
        <v>9492</v>
      </c>
      <c r="Q332" s="269">
        <v>2.5</v>
      </c>
      <c r="R332" s="269">
        <v>2.25</v>
      </c>
      <c r="S332" s="269">
        <v>-61.25</v>
      </c>
      <c r="T332" s="269">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268" t="s">
        <v>9819</v>
      </c>
      <c r="P333" s="268" t="s">
        <v>9492</v>
      </c>
      <c r="Q333" s="269">
        <v>2.5</v>
      </c>
      <c r="R333" s="269">
        <v>2.25</v>
      </c>
      <c r="S333" s="269">
        <v>-61</v>
      </c>
      <c r="T333" s="269">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268" t="s">
        <v>9820</v>
      </c>
      <c r="P334" s="268" t="s">
        <v>9492</v>
      </c>
      <c r="Q334" s="269">
        <v>2.25</v>
      </c>
      <c r="R334" s="269">
        <v>2</v>
      </c>
      <c r="S334" s="269">
        <v>-61.25</v>
      </c>
      <c r="T334" s="269">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268" t="s">
        <v>9821</v>
      </c>
      <c r="P335" s="268" t="s">
        <v>9492</v>
      </c>
      <c r="Q335" s="269">
        <v>2.25</v>
      </c>
      <c r="R335" s="269">
        <v>2</v>
      </c>
      <c r="S335" s="269">
        <v>-61</v>
      </c>
      <c r="T335" s="269">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268" t="s">
        <v>9822</v>
      </c>
      <c r="P336" s="268" t="s">
        <v>9490</v>
      </c>
      <c r="Q336" s="269">
        <v>2.5</v>
      </c>
      <c r="R336" s="269">
        <v>2</v>
      </c>
      <c r="S336" s="269">
        <v>-60.5</v>
      </c>
      <c r="T336" s="269">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268" t="s">
        <v>9823</v>
      </c>
      <c r="P337" s="268" t="s">
        <v>9492</v>
      </c>
      <c r="Q337" s="269">
        <v>2.5</v>
      </c>
      <c r="R337" s="269">
        <v>2.25</v>
      </c>
      <c r="S337" s="269">
        <v>-60.75</v>
      </c>
      <c r="T337" s="269">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268" t="s">
        <v>9824</v>
      </c>
      <c r="P338" s="268" t="s">
        <v>9492</v>
      </c>
      <c r="Q338" s="269">
        <v>2.5</v>
      </c>
      <c r="R338" s="269">
        <v>2.25</v>
      </c>
      <c r="S338" s="269">
        <v>-60.5</v>
      </c>
      <c r="T338" s="269">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268" t="s">
        <v>9825</v>
      </c>
      <c r="P339" s="268" t="s">
        <v>9492</v>
      </c>
      <c r="Q339" s="269">
        <v>2.25</v>
      </c>
      <c r="R339" s="269">
        <v>2</v>
      </c>
      <c r="S339" s="269">
        <v>-60.75</v>
      </c>
      <c r="T339" s="269">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268" t="s">
        <v>9826</v>
      </c>
      <c r="P340" s="268" t="s">
        <v>9492</v>
      </c>
      <c r="Q340" s="269">
        <v>2.25</v>
      </c>
      <c r="R340" s="269">
        <v>2</v>
      </c>
      <c r="S340" s="269">
        <v>-60.5</v>
      </c>
      <c r="T340" s="269">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268" t="s">
        <v>9827</v>
      </c>
      <c r="P341" s="268" t="s">
        <v>9490</v>
      </c>
      <c r="Q341" s="269">
        <v>2.5</v>
      </c>
      <c r="R341" s="269">
        <v>2</v>
      </c>
      <c r="S341" s="269">
        <v>-60</v>
      </c>
      <c r="T341" s="269">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268" t="s">
        <v>9828</v>
      </c>
      <c r="P342" s="268" t="s">
        <v>9492</v>
      </c>
      <c r="Q342" s="269">
        <v>2.5</v>
      </c>
      <c r="R342" s="269">
        <v>2.25</v>
      </c>
      <c r="S342" s="269">
        <v>-60.25</v>
      </c>
      <c r="T342" s="269">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268" t="s">
        <v>9829</v>
      </c>
      <c r="P343" s="268" t="s">
        <v>9492</v>
      </c>
      <c r="Q343" s="269">
        <v>2.5</v>
      </c>
      <c r="R343" s="269">
        <v>2.25</v>
      </c>
      <c r="S343" s="269">
        <v>-60</v>
      </c>
      <c r="T343" s="269">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268" t="s">
        <v>9830</v>
      </c>
      <c r="P344" s="268" t="s">
        <v>9492</v>
      </c>
      <c r="Q344" s="269">
        <v>2.25</v>
      </c>
      <c r="R344" s="269">
        <v>2</v>
      </c>
      <c r="S344" s="269">
        <v>-60.25</v>
      </c>
      <c r="T344" s="269">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268" t="s">
        <v>9831</v>
      </c>
      <c r="P345" s="268" t="s">
        <v>9492</v>
      </c>
      <c r="Q345" s="269">
        <v>2.25</v>
      </c>
      <c r="R345" s="269">
        <v>2</v>
      </c>
      <c r="S345" s="269">
        <v>-60</v>
      </c>
      <c r="T345" s="269">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268" t="s">
        <v>9832</v>
      </c>
      <c r="P346" s="268" t="s">
        <v>9486</v>
      </c>
      <c r="Q346" s="269">
        <v>2</v>
      </c>
      <c r="R346" s="269">
        <v>0</v>
      </c>
      <c r="S346" s="269">
        <v>-63</v>
      </c>
      <c r="T346" s="269">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268" t="s">
        <v>9833</v>
      </c>
      <c r="P347" s="268" t="s">
        <v>9488</v>
      </c>
      <c r="Q347" s="269">
        <v>2</v>
      </c>
      <c r="R347" s="269">
        <v>1</v>
      </c>
      <c r="S347" s="269">
        <v>-64.5</v>
      </c>
      <c r="T347" s="269">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268" t="s">
        <v>9834</v>
      </c>
      <c r="P348" s="268" t="s">
        <v>9492</v>
      </c>
      <c r="Q348" s="269">
        <v>1.25</v>
      </c>
      <c r="R348" s="269">
        <v>1</v>
      </c>
      <c r="S348" s="269">
        <v>-65.5</v>
      </c>
      <c r="T348" s="269">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268" t="s">
        <v>9835</v>
      </c>
      <c r="P349" s="268" t="s">
        <v>9490</v>
      </c>
      <c r="Q349" s="269">
        <v>1.5</v>
      </c>
      <c r="R349" s="269">
        <v>1</v>
      </c>
      <c r="S349" s="269">
        <v>-65</v>
      </c>
      <c r="T349" s="269">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268" t="s">
        <v>9836</v>
      </c>
      <c r="P350" s="268" t="s">
        <v>9492</v>
      </c>
      <c r="Q350" s="269">
        <v>1.25</v>
      </c>
      <c r="R350" s="269">
        <v>1</v>
      </c>
      <c r="S350" s="269">
        <v>-65</v>
      </c>
      <c r="T350" s="269">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268" t="s">
        <v>9837</v>
      </c>
      <c r="P351" s="268" t="s">
        <v>9490</v>
      </c>
      <c r="Q351" s="269">
        <v>1.5</v>
      </c>
      <c r="R351" s="269">
        <v>1</v>
      </c>
      <c r="S351" s="269">
        <v>-64.5</v>
      </c>
      <c r="T351" s="269">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268" t="s">
        <v>9838</v>
      </c>
      <c r="P352" s="268" t="s">
        <v>9492</v>
      </c>
      <c r="Q352" s="269">
        <v>1.5</v>
      </c>
      <c r="R352" s="269">
        <v>1.25</v>
      </c>
      <c r="S352" s="269">
        <v>-64.75</v>
      </c>
      <c r="T352" s="269">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268" t="s">
        <v>9839</v>
      </c>
      <c r="P353" s="268" t="s">
        <v>9492</v>
      </c>
      <c r="Q353" s="269">
        <v>1.5</v>
      </c>
      <c r="R353" s="269">
        <v>1.25</v>
      </c>
      <c r="S353" s="269">
        <v>-64.5</v>
      </c>
      <c r="T353" s="269">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268" t="s">
        <v>9840</v>
      </c>
      <c r="P354" s="268" t="s">
        <v>9492</v>
      </c>
      <c r="Q354" s="269">
        <v>1.25</v>
      </c>
      <c r="R354" s="269">
        <v>1</v>
      </c>
      <c r="S354" s="269">
        <v>-64.75</v>
      </c>
      <c r="T354" s="269">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268" t="s">
        <v>9841</v>
      </c>
      <c r="P355" s="268" t="s">
        <v>9492</v>
      </c>
      <c r="Q355" s="269">
        <v>1.25</v>
      </c>
      <c r="R355" s="269">
        <v>1</v>
      </c>
      <c r="S355" s="269">
        <v>-64.5</v>
      </c>
      <c r="T355" s="269">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268" t="s">
        <v>9842</v>
      </c>
      <c r="P356" s="268" t="s">
        <v>9488</v>
      </c>
      <c r="Q356" s="269">
        <v>2</v>
      </c>
      <c r="R356" s="269">
        <v>1</v>
      </c>
      <c r="S356" s="269">
        <v>-63</v>
      </c>
      <c r="T356" s="269">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268" t="s">
        <v>9843</v>
      </c>
      <c r="P357" s="268" t="s">
        <v>9490</v>
      </c>
      <c r="Q357" s="269">
        <v>2</v>
      </c>
      <c r="R357" s="269">
        <v>1.5</v>
      </c>
      <c r="S357" s="269">
        <v>-64</v>
      </c>
      <c r="T357" s="269">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268" t="s">
        <v>9844</v>
      </c>
      <c r="P358" s="268" t="s">
        <v>9492</v>
      </c>
      <c r="Q358" s="269">
        <v>2</v>
      </c>
      <c r="R358" s="269">
        <v>1.75</v>
      </c>
      <c r="S358" s="269">
        <v>-64</v>
      </c>
      <c r="T358" s="269">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268" t="s">
        <v>9845</v>
      </c>
      <c r="P359" s="268" t="s">
        <v>9492</v>
      </c>
      <c r="Q359" s="269">
        <v>1.75</v>
      </c>
      <c r="R359" s="269">
        <v>1.5</v>
      </c>
      <c r="S359" s="269">
        <v>-64.25</v>
      </c>
      <c r="T359" s="269">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268" t="s">
        <v>9846</v>
      </c>
      <c r="P360" s="268" t="s">
        <v>9492</v>
      </c>
      <c r="Q360" s="269">
        <v>1.75</v>
      </c>
      <c r="R360" s="269">
        <v>1.5</v>
      </c>
      <c r="S360" s="269">
        <v>-64</v>
      </c>
      <c r="T360" s="269">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268" t="s">
        <v>9847</v>
      </c>
      <c r="P361" s="268" t="s">
        <v>9490</v>
      </c>
      <c r="Q361" s="269">
        <v>2</v>
      </c>
      <c r="R361" s="269">
        <v>1.5</v>
      </c>
      <c r="S361" s="269">
        <v>-63.5</v>
      </c>
      <c r="T361" s="269">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268" t="s">
        <v>9848</v>
      </c>
      <c r="P362" s="268" t="s">
        <v>9492</v>
      </c>
      <c r="Q362" s="269">
        <v>2</v>
      </c>
      <c r="R362" s="269">
        <v>1.75</v>
      </c>
      <c r="S362" s="269">
        <v>-63.75</v>
      </c>
      <c r="T362" s="269">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268" t="s">
        <v>9849</v>
      </c>
      <c r="P363" s="268" t="s">
        <v>9492</v>
      </c>
      <c r="Q363" s="269">
        <v>2</v>
      </c>
      <c r="R363" s="269">
        <v>1.75</v>
      </c>
      <c r="S363" s="269">
        <v>-63.5</v>
      </c>
      <c r="T363" s="269">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268" t="s">
        <v>9850</v>
      </c>
      <c r="P364" s="268" t="s">
        <v>9492</v>
      </c>
      <c r="Q364" s="269">
        <v>1.75</v>
      </c>
      <c r="R364" s="269">
        <v>1.5</v>
      </c>
      <c r="S364" s="269">
        <v>-63.75</v>
      </c>
      <c r="T364" s="269">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268" t="s">
        <v>9851</v>
      </c>
      <c r="P365" s="268" t="s">
        <v>9492</v>
      </c>
      <c r="Q365" s="269">
        <v>1.75</v>
      </c>
      <c r="R365" s="269">
        <v>1.5</v>
      </c>
      <c r="S365" s="269">
        <v>-63.5</v>
      </c>
      <c r="T365" s="269">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268" t="s">
        <v>9852</v>
      </c>
      <c r="P366" s="268" t="s">
        <v>9490</v>
      </c>
      <c r="Q366" s="269">
        <v>2</v>
      </c>
      <c r="R366" s="269">
        <v>1.5</v>
      </c>
      <c r="S366" s="269">
        <v>-63</v>
      </c>
      <c r="T366" s="269">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268" t="s">
        <v>9853</v>
      </c>
      <c r="P367" s="268" t="s">
        <v>9492</v>
      </c>
      <c r="Q367" s="269">
        <v>2</v>
      </c>
      <c r="R367" s="269">
        <v>1.75</v>
      </c>
      <c r="S367" s="269">
        <v>-63.25</v>
      </c>
      <c r="T367" s="269">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268" t="s">
        <v>9854</v>
      </c>
      <c r="P368" s="268" t="s">
        <v>9492</v>
      </c>
      <c r="Q368" s="269">
        <v>2</v>
      </c>
      <c r="R368" s="269">
        <v>1.75</v>
      </c>
      <c r="S368" s="269">
        <v>-63</v>
      </c>
      <c r="T368" s="269">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268" t="s">
        <v>9855</v>
      </c>
      <c r="P369" s="268" t="s">
        <v>9492</v>
      </c>
      <c r="Q369" s="269">
        <v>1.75</v>
      </c>
      <c r="R369" s="269">
        <v>1.5</v>
      </c>
      <c r="S369" s="269">
        <v>-63.25</v>
      </c>
      <c r="T369" s="269">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268" t="s">
        <v>9856</v>
      </c>
      <c r="P370" s="268" t="s">
        <v>9492</v>
      </c>
      <c r="Q370" s="269">
        <v>1.75</v>
      </c>
      <c r="R370" s="269">
        <v>1.5</v>
      </c>
      <c r="S370" s="269">
        <v>-63</v>
      </c>
      <c r="T370" s="269">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268" t="s">
        <v>9857</v>
      </c>
      <c r="P371" s="268" t="s">
        <v>9490</v>
      </c>
      <c r="Q371" s="269">
        <v>1.5</v>
      </c>
      <c r="R371" s="269">
        <v>1</v>
      </c>
      <c r="S371" s="269">
        <v>-64</v>
      </c>
      <c r="T371" s="269">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268" t="s">
        <v>9858</v>
      </c>
      <c r="P372" s="268" t="s">
        <v>9492</v>
      </c>
      <c r="Q372" s="269">
        <v>1.5</v>
      </c>
      <c r="R372" s="269">
        <v>1.25</v>
      </c>
      <c r="S372" s="269">
        <v>-64.25</v>
      </c>
      <c r="T372" s="269">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268" t="s">
        <v>9859</v>
      </c>
      <c r="P373" s="268" t="s">
        <v>9492</v>
      </c>
      <c r="Q373" s="269">
        <v>1.5</v>
      </c>
      <c r="R373" s="269">
        <v>1.25</v>
      </c>
      <c r="S373" s="269">
        <v>-64</v>
      </c>
      <c r="T373" s="269">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268" t="s">
        <v>9860</v>
      </c>
      <c r="P374" s="268" t="s">
        <v>9492</v>
      </c>
      <c r="Q374" s="269">
        <v>1.25</v>
      </c>
      <c r="R374" s="269">
        <v>1</v>
      </c>
      <c r="S374" s="269">
        <v>-64.25</v>
      </c>
      <c r="T374" s="269">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268" t="s">
        <v>9861</v>
      </c>
      <c r="P375" s="268" t="s">
        <v>9492</v>
      </c>
      <c r="Q375" s="269">
        <v>1.25</v>
      </c>
      <c r="R375" s="269">
        <v>1</v>
      </c>
      <c r="S375" s="269">
        <v>-64</v>
      </c>
      <c r="T375" s="269">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268" t="s">
        <v>9862</v>
      </c>
      <c r="P376" s="268" t="s">
        <v>9490</v>
      </c>
      <c r="Q376" s="269">
        <v>1.5</v>
      </c>
      <c r="R376" s="269">
        <v>1</v>
      </c>
      <c r="S376" s="269">
        <v>-63.5</v>
      </c>
      <c r="T376" s="269">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268" t="s">
        <v>9863</v>
      </c>
      <c r="P377" s="268" t="s">
        <v>9492</v>
      </c>
      <c r="Q377" s="269">
        <v>1.5</v>
      </c>
      <c r="R377" s="269">
        <v>1.25</v>
      </c>
      <c r="S377" s="269">
        <v>-63.75</v>
      </c>
      <c r="T377" s="269">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268" t="s">
        <v>9864</v>
      </c>
      <c r="P378" s="268" t="s">
        <v>9492</v>
      </c>
      <c r="Q378" s="269">
        <v>1.5</v>
      </c>
      <c r="R378" s="269">
        <v>1.25</v>
      </c>
      <c r="S378" s="269">
        <v>-63.5</v>
      </c>
      <c r="T378" s="269">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268" t="s">
        <v>9865</v>
      </c>
      <c r="P379" s="268" t="s">
        <v>9492</v>
      </c>
      <c r="Q379" s="269">
        <v>1.25</v>
      </c>
      <c r="R379" s="269">
        <v>1</v>
      </c>
      <c r="S379" s="269">
        <v>-63.75</v>
      </c>
      <c r="T379" s="269">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268" t="s">
        <v>9866</v>
      </c>
      <c r="P380" s="268" t="s">
        <v>9492</v>
      </c>
      <c r="Q380" s="269">
        <v>1.25</v>
      </c>
      <c r="R380" s="269">
        <v>1</v>
      </c>
      <c r="S380" s="269">
        <v>-63.5</v>
      </c>
      <c r="T380" s="269">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268" t="s">
        <v>9867</v>
      </c>
      <c r="P381" s="268" t="s">
        <v>9490</v>
      </c>
      <c r="Q381" s="269">
        <v>1.5</v>
      </c>
      <c r="R381" s="269">
        <v>1</v>
      </c>
      <c r="S381" s="269">
        <v>-63</v>
      </c>
      <c r="T381" s="269">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268" t="s">
        <v>9868</v>
      </c>
      <c r="P382" s="268" t="s">
        <v>9492</v>
      </c>
      <c r="Q382" s="269">
        <v>1.5</v>
      </c>
      <c r="R382" s="269">
        <v>1.25</v>
      </c>
      <c r="S382" s="269">
        <v>-63.25</v>
      </c>
      <c r="T382" s="269">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268" t="s">
        <v>9869</v>
      </c>
      <c r="P383" s="268" t="s">
        <v>9492</v>
      </c>
      <c r="Q383" s="269">
        <v>1.5</v>
      </c>
      <c r="R383" s="269">
        <v>1.25</v>
      </c>
      <c r="S383" s="269">
        <v>-63</v>
      </c>
      <c r="T383" s="269">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268" t="s">
        <v>9870</v>
      </c>
      <c r="P384" s="268" t="s">
        <v>9492</v>
      </c>
      <c r="Q384" s="269">
        <v>1.25</v>
      </c>
      <c r="R384" s="269">
        <v>1</v>
      </c>
      <c r="S384" s="269">
        <v>-63.25</v>
      </c>
      <c r="T384" s="269">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268" t="s">
        <v>9871</v>
      </c>
      <c r="P385" s="268" t="s">
        <v>9492</v>
      </c>
      <c r="Q385" s="269">
        <v>1.25</v>
      </c>
      <c r="R385" s="269">
        <v>1</v>
      </c>
      <c r="S385" s="269">
        <v>-63</v>
      </c>
      <c r="T385" s="269">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268" t="s">
        <v>9872</v>
      </c>
      <c r="P386" s="268" t="s">
        <v>9488</v>
      </c>
      <c r="Q386" s="269">
        <v>1</v>
      </c>
      <c r="R386" s="269">
        <v>0</v>
      </c>
      <c r="S386" s="269">
        <v>-64.5</v>
      </c>
      <c r="T386" s="269">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268" t="s">
        <v>9873</v>
      </c>
      <c r="P387" s="268" t="s">
        <v>9490</v>
      </c>
      <c r="Q387" s="269">
        <v>1</v>
      </c>
      <c r="R387" s="269">
        <v>0.5</v>
      </c>
      <c r="S387" s="269">
        <v>-65.5</v>
      </c>
      <c r="T387" s="269">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268" t="s">
        <v>9874</v>
      </c>
      <c r="P388" s="268" t="s">
        <v>9492</v>
      </c>
      <c r="Q388" s="269">
        <v>1</v>
      </c>
      <c r="R388" s="269">
        <v>0.75</v>
      </c>
      <c r="S388" s="269">
        <v>-65.75</v>
      </c>
      <c r="T388" s="269">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268" t="s">
        <v>9875</v>
      </c>
      <c r="P389" s="268" t="s">
        <v>9492</v>
      </c>
      <c r="Q389" s="269">
        <v>1</v>
      </c>
      <c r="R389" s="269">
        <v>0.75</v>
      </c>
      <c r="S389" s="269">
        <v>-65.5</v>
      </c>
      <c r="T389" s="269">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268" t="s">
        <v>9876</v>
      </c>
      <c r="P390" s="268" t="s">
        <v>9492</v>
      </c>
      <c r="Q390" s="269">
        <v>0.75</v>
      </c>
      <c r="R390" s="269">
        <v>0.5</v>
      </c>
      <c r="S390" s="269">
        <v>-65.75</v>
      </c>
      <c r="T390" s="269">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268" t="s">
        <v>9877</v>
      </c>
      <c r="P391" s="268" t="s">
        <v>9492</v>
      </c>
      <c r="Q391" s="269">
        <v>0.75</v>
      </c>
      <c r="R391" s="269">
        <v>0.5</v>
      </c>
      <c r="S391" s="269">
        <v>-65.5</v>
      </c>
      <c r="T391" s="269">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268" t="s">
        <v>9878</v>
      </c>
      <c r="P392" s="268" t="s">
        <v>9490</v>
      </c>
      <c r="Q392" s="269">
        <v>1</v>
      </c>
      <c r="R392" s="269">
        <v>0.5</v>
      </c>
      <c r="S392" s="269">
        <v>-65</v>
      </c>
      <c r="T392" s="269">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268" t="s">
        <v>9879</v>
      </c>
      <c r="P393" s="268" t="s">
        <v>9492</v>
      </c>
      <c r="Q393" s="269">
        <v>1</v>
      </c>
      <c r="R393" s="269">
        <v>0.75</v>
      </c>
      <c r="S393" s="269">
        <v>-65.25</v>
      </c>
      <c r="T393" s="269">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268" t="s">
        <v>9880</v>
      </c>
      <c r="P394" s="268" t="s">
        <v>9492</v>
      </c>
      <c r="Q394" s="269">
        <v>1</v>
      </c>
      <c r="R394" s="269">
        <v>0.75</v>
      </c>
      <c r="S394" s="269">
        <v>-65</v>
      </c>
      <c r="T394" s="269">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268" t="s">
        <v>9881</v>
      </c>
      <c r="P395" s="268" t="s">
        <v>9492</v>
      </c>
      <c r="Q395" s="269">
        <v>0.75</v>
      </c>
      <c r="R395" s="269">
        <v>0.5</v>
      </c>
      <c r="S395" s="269">
        <v>-65.25</v>
      </c>
      <c r="T395" s="269">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268" t="s">
        <v>9882</v>
      </c>
      <c r="P396" s="268" t="s">
        <v>9492</v>
      </c>
      <c r="Q396" s="269">
        <v>0.75</v>
      </c>
      <c r="R396" s="269">
        <v>0.5</v>
      </c>
      <c r="S396" s="269">
        <v>-65</v>
      </c>
      <c r="T396" s="269">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268" t="s">
        <v>9883</v>
      </c>
      <c r="P397" s="268" t="s">
        <v>9490</v>
      </c>
      <c r="Q397" s="269">
        <v>1</v>
      </c>
      <c r="R397" s="269">
        <v>0.5</v>
      </c>
      <c r="S397" s="269">
        <v>-64.5</v>
      </c>
      <c r="T397" s="269">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268" t="s">
        <v>9884</v>
      </c>
      <c r="P398" s="268" t="s">
        <v>9492</v>
      </c>
      <c r="Q398" s="269">
        <v>1</v>
      </c>
      <c r="R398" s="269">
        <v>0.75</v>
      </c>
      <c r="S398" s="269">
        <v>-64.75</v>
      </c>
      <c r="T398" s="269">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268" t="s">
        <v>9885</v>
      </c>
      <c r="P399" s="268" t="s">
        <v>9492</v>
      </c>
      <c r="Q399" s="269">
        <v>1</v>
      </c>
      <c r="R399" s="269">
        <v>0.75</v>
      </c>
      <c r="S399" s="269">
        <v>-64.5</v>
      </c>
      <c r="T399" s="269">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268" t="s">
        <v>9886</v>
      </c>
      <c r="P400" s="268" t="s">
        <v>9492</v>
      </c>
      <c r="Q400" s="269">
        <v>0.75</v>
      </c>
      <c r="R400" s="269">
        <v>0.5</v>
      </c>
      <c r="S400" s="269">
        <v>-64.75</v>
      </c>
      <c r="T400" s="269">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268" t="s">
        <v>9887</v>
      </c>
      <c r="P401" s="268" t="s">
        <v>9492</v>
      </c>
      <c r="Q401" s="269">
        <v>0.75</v>
      </c>
      <c r="R401" s="269">
        <v>0.5</v>
      </c>
      <c r="S401" s="269">
        <v>-64.5</v>
      </c>
      <c r="T401" s="269">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268" t="s">
        <v>9888</v>
      </c>
      <c r="P402" s="268" t="s">
        <v>9490</v>
      </c>
      <c r="Q402" s="269">
        <v>0.5</v>
      </c>
      <c r="R402" s="269">
        <v>0</v>
      </c>
      <c r="S402" s="269">
        <v>-65.5</v>
      </c>
      <c r="T402" s="269">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268" t="s">
        <v>9889</v>
      </c>
      <c r="P403" s="268" t="s">
        <v>9492</v>
      </c>
      <c r="Q403" s="269">
        <v>0.5</v>
      </c>
      <c r="R403" s="269">
        <v>0.25</v>
      </c>
      <c r="S403" s="269">
        <v>-65.75</v>
      </c>
      <c r="T403" s="269">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268" t="s">
        <v>9890</v>
      </c>
      <c r="P404" s="268" t="s">
        <v>9492</v>
      </c>
      <c r="Q404" s="269">
        <v>0.5</v>
      </c>
      <c r="R404" s="269">
        <v>0.25</v>
      </c>
      <c r="S404" s="269">
        <v>-65.5</v>
      </c>
      <c r="T404" s="269">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268" t="s">
        <v>9891</v>
      </c>
      <c r="P405" s="268" t="s">
        <v>9492</v>
      </c>
      <c r="Q405" s="269">
        <v>0.25</v>
      </c>
      <c r="R405" s="269">
        <v>0</v>
      </c>
      <c r="S405" s="269">
        <v>-65.75</v>
      </c>
      <c r="T405" s="269">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268" t="s">
        <v>9892</v>
      </c>
      <c r="P406" s="268" t="s">
        <v>9492</v>
      </c>
      <c r="Q406" s="269">
        <v>0.25</v>
      </c>
      <c r="R406" s="269">
        <v>0</v>
      </c>
      <c r="S406" s="269">
        <v>-65.5</v>
      </c>
      <c r="T406" s="269">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268" t="s">
        <v>9893</v>
      </c>
      <c r="P407" s="268" t="s">
        <v>9490</v>
      </c>
      <c r="Q407" s="269">
        <v>0.5</v>
      </c>
      <c r="R407" s="269">
        <v>0</v>
      </c>
      <c r="S407" s="269">
        <v>-65</v>
      </c>
      <c r="T407" s="269">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268" t="s">
        <v>9894</v>
      </c>
      <c r="P408" s="268" t="s">
        <v>9492</v>
      </c>
      <c r="Q408" s="269">
        <v>0.5</v>
      </c>
      <c r="R408" s="269">
        <v>0.25</v>
      </c>
      <c r="S408" s="269">
        <v>-65.25</v>
      </c>
      <c r="T408" s="269">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268" t="s">
        <v>9895</v>
      </c>
      <c r="P409" s="268" t="s">
        <v>9492</v>
      </c>
      <c r="Q409" s="269">
        <v>0.5</v>
      </c>
      <c r="R409" s="269">
        <v>0.25</v>
      </c>
      <c r="S409" s="269">
        <v>-65</v>
      </c>
      <c r="T409" s="269">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268" t="s">
        <v>9896</v>
      </c>
      <c r="P410" s="268" t="s">
        <v>9492</v>
      </c>
      <c r="Q410" s="269">
        <v>0.25</v>
      </c>
      <c r="R410" s="269">
        <v>0</v>
      </c>
      <c r="S410" s="269">
        <v>-65.25</v>
      </c>
      <c r="T410" s="269">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268" t="s">
        <v>9897</v>
      </c>
      <c r="P411" s="268" t="s">
        <v>9492</v>
      </c>
      <c r="Q411" s="269">
        <v>0.25</v>
      </c>
      <c r="R411" s="269">
        <v>0</v>
      </c>
      <c r="S411" s="269">
        <v>-65</v>
      </c>
      <c r="T411" s="269">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268" t="s">
        <v>9898</v>
      </c>
      <c r="P412" s="268" t="s">
        <v>9490</v>
      </c>
      <c r="Q412" s="269">
        <v>0.5</v>
      </c>
      <c r="R412" s="269">
        <v>0</v>
      </c>
      <c r="S412" s="269">
        <v>-64.5</v>
      </c>
      <c r="T412" s="269">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268" t="s">
        <v>9899</v>
      </c>
      <c r="P413" s="268" t="s">
        <v>9492</v>
      </c>
      <c r="Q413" s="269">
        <v>0.5</v>
      </c>
      <c r="R413" s="269">
        <v>0.25</v>
      </c>
      <c r="S413" s="269">
        <v>-64.75</v>
      </c>
      <c r="T413" s="269">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268" t="s">
        <v>9900</v>
      </c>
      <c r="P414" s="268" t="s">
        <v>9492</v>
      </c>
      <c r="Q414" s="269">
        <v>0.5</v>
      </c>
      <c r="R414" s="269">
        <v>0.25</v>
      </c>
      <c r="S414" s="269">
        <v>-64.5</v>
      </c>
      <c r="T414" s="269">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268" t="s">
        <v>9901</v>
      </c>
      <c r="P415" s="268" t="s">
        <v>9492</v>
      </c>
      <c r="Q415" s="269">
        <v>0.25</v>
      </c>
      <c r="R415" s="269">
        <v>0</v>
      </c>
      <c r="S415" s="269">
        <v>-64.75</v>
      </c>
      <c r="T415" s="269">
        <v>-65</v>
      </c>
      <c r="AT415" s="15" t="s">
        <v>1061</v>
      </c>
      <c r="BR415" s="15" t="s">
        <v>2873</v>
      </c>
      <c r="BS415" s="15" t="s">
        <v>1939</v>
      </c>
      <c r="BT415" s="15">
        <v>2</v>
      </c>
      <c r="CU415" s="54" t="s">
        <v>2945</v>
      </c>
      <c r="CV415" s="63" t="s">
        <v>3554</v>
      </c>
      <c r="DI415" s="112" t="s">
        <v>6355</v>
      </c>
      <c r="DJ415" s="112" t="s">
        <v>6305</v>
      </c>
      <c r="DO415"/>
    </row>
    <row r="416" spans="15:119" ht="45" x14ac:dyDescent="0.25">
      <c r="O416" s="268" t="s">
        <v>9902</v>
      </c>
      <c r="P416" s="268" t="s">
        <v>9492</v>
      </c>
      <c r="Q416" s="269">
        <v>0.25</v>
      </c>
      <c r="R416" s="269">
        <v>0</v>
      </c>
      <c r="S416" s="269">
        <v>-64.5</v>
      </c>
      <c r="T416" s="269">
        <v>-64.75</v>
      </c>
      <c r="AT416" s="15" t="s">
        <v>1062</v>
      </c>
      <c r="BR416" s="15" t="s">
        <v>2874</v>
      </c>
      <c r="BS416" s="15" t="s">
        <v>1939</v>
      </c>
      <c r="BT416" s="15">
        <v>2</v>
      </c>
      <c r="CU416" s="54" t="s">
        <v>2717</v>
      </c>
      <c r="CV416" s="63" t="s">
        <v>3555</v>
      </c>
      <c r="DI416" s="112" t="s">
        <v>7940</v>
      </c>
      <c r="DJ416" s="112" t="s">
        <v>7916</v>
      </c>
      <c r="DO416"/>
    </row>
    <row r="417" spans="15:119" ht="45" x14ac:dyDescent="0.25">
      <c r="O417" s="268" t="s">
        <v>9903</v>
      </c>
      <c r="P417" s="268" t="s">
        <v>9488</v>
      </c>
      <c r="Q417" s="269">
        <v>1</v>
      </c>
      <c r="R417" s="269">
        <v>0</v>
      </c>
      <c r="S417" s="269">
        <v>-63</v>
      </c>
      <c r="T417" s="269">
        <v>-64.5</v>
      </c>
      <c r="AT417" s="15" t="s">
        <v>1063</v>
      </c>
      <c r="BR417" s="15" t="s">
        <v>2875</v>
      </c>
      <c r="BS417" s="15" t="s">
        <v>1939</v>
      </c>
      <c r="BT417" s="15">
        <v>2</v>
      </c>
      <c r="CU417" s="54" t="s">
        <v>2953</v>
      </c>
      <c r="CV417" s="63" t="s">
        <v>3556</v>
      </c>
      <c r="DI417" s="112" t="s">
        <v>5746</v>
      </c>
      <c r="DJ417" s="112" t="s">
        <v>5743</v>
      </c>
      <c r="DO417"/>
    </row>
    <row r="418" spans="15:119" ht="45" x14ac:dyDescent="0.25">
      <c r="O418" s="268" t="s">
        <v>9904</v>
      </c>
      <c r="P418" s="268" t="s">
        <v>9490</v>
      </c>
      <c r="Q418" s="269">
        <v>1</v>
      </c>
      <c r="R418" s="269">
        <v>0.5</v>
      </c>
      <c r="S418" s="269">
        <v>-64</v>
      </c>
      <c r="T418" s="269">
        <v>-64.5</v>
      </c>
      <c r="AT418" s="15" t="s">
        <v>1064</v>
      </c>
      <c r="BR418" s="15" t="s">
        <v>2876</v>
      </c>
      <c r="BS418" s="15" t="s">
        <v>1939</v>
      </c>
      <c r="BT418" s="15">
        <v>2</v>
      </c>
      <c r="CU418" s="54" t="s">
        <v>2595</v>
      </c>
      <c r="CV418" s="63" t="s">
        <v>3557</v>
      </c>
      <c r="DI418" s="112" t="s">
        <v>5746</v>
      </c>
      <c r="DJ418" s="112" t="s">
        <v>7916</v>
      </c>
      <c r="DO418"/>
    </row>
    <row r="419" spans="15:119" ht="30" x14ac:dyDescent="0.25">
      <c r="O419" s="268" t="s">
        <v>9905</v>
      </c>
      <c r="P419" s="268" t="s">
        <v>9492</v>
      </c>
      <c r="Q419" s="269">
        <v>1</v>
      </c>
      <c r="R419" s="269">
        <v>0.75</v>
      </c>
      <c r="S419" s="269">
        <v>-64.25</v>
      </c>
      <c r="T419" s="269">
        <v>-64.5</v>
      </c>
      <c r="AT419" s="15" t="s">
        <v>1065</v>
      </c>
      <c r="BR419" s="15" t="s">
        <v>2877</v>
      </c>
      <c r="BS419" s="15" t="s">
        <v>1939</v>
      </c>
      <c r="BT419" s="15">
        <v>2</v>
      </c>
      <c r="CU419" s="54" t="s">
        <v>2581</v>
      </c>
      <c r="CV419" s="63" t="s">
        <v>715</v>
      </c>
      <c r="DI419" s="112" t="s">
        <v>4217</v>
      </c>
      <c r="DJ419" s="112" t="s">
        <v>4212</v>
      </c>
      <c r="DO419"/>
    </row>
    <row r="420" spans="15:119" ht="45" x14ac:dyDescent="0.25">
      <c r="O420" s="268" t="s">
        <v>9906</v>
      </c>
      <c r="P420" s="268" t="s">
        <v>9492</v>
      </c>
      <c r="Q420" s="269">
        <v>1</v>
      </c>
      <c r="R420" s="269">
        <v>0.75</v>
      </c>
      <c r="S420" s="269">
        <v>-64</v>
      </c>
      <c r="T420" s="269">
        <v>-64.25</v>
      </c>
      <c r="AT420" s="15" t="s">
        <v>1066</v>
      </c>
      <c r="BR420" s="15" t="s">
        <v>2878</v>
      </c>
      <c r="BS420" s="15" t="s">
        <v>1939</v>
      </c>
      <c r="BT420" s="15">
        <v>2</v>
      </c>
      <c r="CU420" s="54" t="s">
        <v>2718</v>
      </c>
      <c r="CV420" s="63" t="s">
        <v>3558</v>
      </c>
      <c r="DI420" s="112" t="s">
        <v>8306</v>
      </c>
      <c r="DJ420" s="112" t="s">
        <v>8285</v>
      </c>
      <c r="DO420"/>
    </row>
    <row r="421" spans="15:119" x14ac:dyDescent="0.25">
      <c r="O421" s="268" t="s">
        <v>9907</v>
      </c>
      <c r="P421" s="268" t="s">
        <v>9492</v>
      </c>
      <c r="Q421" s="269">
        <v>0.75</v>
      </c>
      <c r="R421" s="269">
        <v>0.5</v>
      </c>
      <c r="S421" s="269">
        <v>-64.25</v>
      </c>
      <c r="T421" s="269">
        <v>-64.5</v>
      </c>
      <c r="AT421" s="15" t="s">
        <v>1067</v>
      </c>
      <c r="BR421" s="15" t="s">
        <v>2886</v>
      </c>
      <c r="BS421" s="15" t="s">
        <v>1939</v>
      </c>
      <c r="BT421" s="15">
        <v>2</v>
      </c>
      <c r="CU421" s="54" t="s">
        <v>1864</v>
      </c>
      <c r="CV421" s="63" t="s">
        <v>216</v>
      </c>
      <c r="DI421" s="112" t="s">
        <v>6356</v>
      </c>
      <c r="DJ421" s="112" t="s">
        <v>6305</v>
      </c>
      <c r="DO421"/>
    </row>
    <row r="422" spans="15:119" x14ac:dyDescent="0.25">
      <c r="O422" s="268" t="s">
        <v>9908</v>
      </c>
      <c r="P422" s="268" t="s">
        <v>9492</v>
      </c>
      <c r="Q422" s="269">
        <v>0.75</v>
      </c>
      <c r="R422" s="269">
        <v>0.5</v>
      </c>
      <c r="S422" s="269">
        <v>-64</v>
      </c>
      <c r="T422" s="269">
        <v>-64.25</v>
      </c>
      <c r="AT422" s="15" t="s">
        <v>1068</v>
      </c>
      <c r="BR422" s="15" t="s">
        <v>2888</v>
      </c>
      <c r="BS422" s="15" t="s">
        <v>1939</v>
      </c>
      <c r="BT422" s="15">
        <v>2</v>
      </c>
      <c r="CU422" s="54" t="s">
        <v>2135</v>
      </c>
      <c r="CV422" s="63" t="s">
        <v>3559</v>
      </c>
      <c r="DI422" s="112" t="s">
        <v>7341</v>
      </c>
      <c r="DJ422" s="112" t="s">
        <v>7298</v>
      </c>
      <c r="DO422"/>
    </row>
    <row r="423" spans="15:119" ht="30" x14ac:dyDescent="0.25">
      <c r="O423" s="268" t="s">
        <v>9909</v>
      </c>
      <c r="P423" s="268" t="s">
        <v>9490</v>
      </c>
      <c r="Q423" s="269">
        <v>1</v>
      </c>
      <c r="R423" s="269">
        <v>0.5</v>
      </c>
      <c r="S423" s="269">
        <v>-63.5</v>
      </c>
      <c r="T423" s="269">
        <v>-64</v>
      </c>
      <c r="AT423" s="15" t="s">
        <v>354</v>
      </c>
      <c r="BR423" s="15" t="s">
        <v>2889</v>
      </c>
      <c r="BS423" s="15" t="s">
        <v>1939</v>
      </c>
      <c r="BT423" s="15">
        <v>2</v>
      </c>
      <c r="CU423" s="54" t="s">
        <v>2768</v>
      </c>
      <c r="CV423" s="63" t="s">
        <v>217</v>
      </c>
      <c r="DI423" s="112" t="s">
        <v>7144</v>
      </c>
      <c r="DJ423" s="112" t="s">
        <v>7135</v>
      </c>
      <c r="DO423"/>
    </row>
    <row r="424" spans="15:119" ht="30" x14ac:dyDescent="0.25">
      <c r="O424" s="268" t="s">
        <v>9910</v>
      </c>
      <c r="P424" s="268" t="s">
        <v>9492</v>
      </c>
      <c r="Q424" s="269">
        <v>1</v>
      </c>
      <c r="R424" s="269">
        <v>0.75</v>
      </c>
      <c r="S424" s="269">
        <v>-63.75</v>
      </c>
      <c r="T424" s="269">
        <v>-64</v>
      </c>
      <c r="AT424" s="15" t="s">
        <v>1069</v>
      </c>
      <c r="BR424" s="15" t="s">
        <v>2890</v>
      </c>
      <c r="BS424" s="15" t="s">
        <v>1939</v>
      </c>
      <c r="BT424" s="15">
        <v>2</v>
      </c>
      <c r="CU424" s="54" t="s">
        <v>2566</v>
      </c>
      <c r="CV424" s="63" t="s">
        <v>3560</v>
      </c>
      <c r="DI424" s="112" t="s">
        <v>4468</v>
      </c>
      <c r="DJ424" s="112" t="s">
        <v>4452</v>
      </c>
      <c r="DO424"/>
    </row>
    <row r="425" spans="15:119" x14ac:dyDescent="0.25">
      <c r="O425" s="268" t="s">
        <v>9911</v>
      </c>
      <c r="P425" s="268" t="s">
        <v>9492</v>
      </c>
      <c r="Q425" s="269">
        <v>1</v>
      </c>
      <c r="R425" s="269">
        <v>0.75</v>
      </c>
      <c r="S425" s="269">
        <v>-63.5</v>
      </c>
      <c r="T425" s="269">
        <v>-63.75</v>
      </c>
      <c r="AT425" s="15" t="s">
        <v>1070</v>
      </c>
      <c r="BR425" s="15" t="s">
        <v>2891</v>
      </c>
      <c r="BS425" s="15" t="s">
        <v>1939</v>
      </c>
      <c r="BT425" s="15">
        <v>2</v>
      </c>
      <c r="CU425" s="54" t="s">
        <v>2136</v>
      </c>
      <c r="CV425" s="63" t="s">
        <v>3561</v>
      </c>
      <c r="DI425" s="112" t="s">
        <v>4302</v>
      </c>
      <c r="DJ425" s="112" t="s">
        <v>4291</v>
      </c>
      <c r="DO425"/>
    </row>
    <row r="426" spans="15:119" x14ac:dyDescent="0.25">
      <c r="O426" s="268" t="s">
        <v>9912</v>
      </c>
      <c r="P426" s="268" t="s">
        <v>9492</v>
      </c>
      <c r="Q426" s="269">
        <v>0.75</v>
      </c>
      <c r="R426" s="269">
        <v>0.5</v>
      </c>
      <c r="S426" s="269">
        <v>-63.75</v>
      </c>
      <c r="T426" s="269">
        <v>-64</v>
      </c>
      <c r="AT426" s="15" t="s">
        <v>1071</v>
      </c>
      <c r="BR426" s="15" t="s">
        <v>2892</v>
      </c>
      <c r="BS426" s="15" t="s">
        <v>1939</v>
      </c>
      <c r="BT426" s="15">
        <v>2</v>
      </c>
      <c r="CU426" s="54" t="s">
        <v>509</v>
      </c>
      <c r="CV426" s="63" t="s">
        <v>716</v>
      </c>
      <c r="DI426" s="112" t="s">
        <v>6357</v>
      </c>
      <c r="DJ426" s="112" t="s">
        <v>6305</v>
      </c>
      <c r="DO426"/>
    </row>
    <row r="427" spans="15:119" x14ac:dyDescent="0.25">
      <c r="O427" s="268" t="s">
        <v>9913</v>
      </c>
      <c r="P427" s="268" t="s">
        <v>9492</v>
      </c>
      <c r="Q427" s="269">
        <v>0.75</v>
      </c>
      <c r="R427" s="269">
        <v>0.5</v>
      </c>
      <c r="S427" s="269">
        <v>-63.5</v>
      </c>
      <c r="T427" s="269">
        <v>-63.75</v>
      </c>
      <c r="AT427" s="15" t="s">
        <v>1072</v>
      </c>
      <c r="BR427" s="15" t="s">
        <v>2893</v>
      </c>
      <c r="BS427" s="15" t="s">
        <v>1939</v>
      </c>
      <c r="BT427" s="15">
        <v>2</v>
      </c>
      <c r="CU427" s="54" t="s">
        <v>2784</v>
      </c>
      <c r="CV427" s="63" t="s">
        <v>3562</v>
      </c>
      <c r="DI427" s="112" t="s">
        <v>8570</v>
      </c>
      <c r="DJ427" s="112" t="s">
        <v>8544</v>
      </c>
      <c r="DO427"/>
    </row>
    <row r="428" spans="15:119" ht="30" x14ac:dyDescent="0.25">
      <c r="O428" s="268" t="s">
        <v>9914</v>
      </c>
      <c r="P428" s="268" t="s">
        <v>9490</v>
      </c>
      <c r="Q428" s="269">
        <v>1</v>
      </c>
      <c r="R428" s="269">
        <v>0.5</v>
      </c>
      <c r="S428" s="269">
        <v>-63</v>
      </c>
      <c r="T428" s="269">
        <v>-63.5</v>
      </c>
      <c r="AT428" s="15" t="s">
        <v>1073</v>
      </c>
      <c r="BR428" s="15" t="s">
        <v>2894</v>
      </c>
      <c r="BS428" s="15" t="s">
        <v>1939</v>
      </c>
      <c r="BT428" s="15">
        <v>2</v>
      </c>
      <c r="CU428" s="54" t="s">
        <v>2497</v>
      </c>
      <c r="CV428" s="63" t="s">
        <v>3563</v>
      </c>
      <c r="DI428" s="112" t="s">
        <v>5223</v>
      </c>
      <c r="DJ428" s="112" t="s">
        <v>5211</v>
      </c>
      <c r="DO428"/>
    </row>
    <row r="429" spans="15:119" x14ac:dyDescent="0.25">
      <c r="O429" s="268" t="s">
        <v>9915</v>
      </c>
      <c r="P429" s="268" t="s">
        <v>9492</v>
      </c>
      <c r="Q429" s="269">
        <v>1</v>
      </c>
      <c r="R429" s="269">
        <v>0.75</v>
      </c>
      <c r="S429" s="269">
        <v>-63.25</v>
      </c>
      <c r="T429" s="269">
        <v>-63.5</v>
      </c>
      <c r="AT429" s="15" t="s">
        <v>1074</v>
      </c>
      <c r="BR429" s="15" t="s">
        <v>2895</v>
      </c>
      <c r="BS429" s="15" t="s">
        <v>1939</v>
      </c>
      <c r="BT429" s="15">
        <v>2</v>
      </c>
      <c r="CU429" s="54" t="s">
        <v>497</v>
      </c>
      <c r="CV429" s="63" t="s">
        <v>635</v>
      </c>
      <c r="DI429" s="112" t="s">
        <v>8571</v>
      </c>
      <c r="DJ429" s="112" t="s">
        <v>8544</v>
      </c>
      <c r="DO429"/>
    </row>
    <row r="430" spans="15:119" x14ac:dyDescent="0.25">
      <c r="O430" s="268" t="s">
        <v>9916</v>
      </c>
      <c r="P430" s="268" t="s">
        <v>9492</v>
      </c>
      <c r="Q430" s="269">
        <v>1</v>
      </c>
      <c r="R430" s="269">
        <v>0.75</v>
      </c>
      <c r="S430" s="269">
        <v>-63</v>
      </c>
      <c r="T430" s="269">
        <v>-63.25</v>
      </c>
      <c r="AT430" s="15" t="s">
        <v>1074</v>
      </c>
      <c r="BR430" s="15" t="s">
        <v>2896</v>
      </c>
      <c r="BS430" s="15" t="s">
        <v>1939</v>
      </c>
      <c r="BT430" s="15">
        <v>2</v>
      </c>
      <c r="CU430" s="54" t="s">
        <v>2520</v>
      </c>
      <c r="CV430" s="63" t="s">
        <v>1618</v>
      </c>
      <c r="DI430" s="112" t="s">
        <v>5938</v>
      </c>
      <c r="DJ430" s="112" t="s">
        <v>5909</v>
      </c>
      <c r="DO430"/>
    </row>
    <row r="431" spans="15:119" x14ac:dyDescent="0.25">
      <c r="O431" s="268" t="s">
        <v>9917</v>
      </c>
      <c r="P431" s="268" t="s">
        <v>9492</v>
      </c>
      <c r="Q431" s="269">
        <v>0.75</v>
      </c>
      <c r="R431" s="269">
        <v>0.5</v>
      </c>
      <c r="S431" s="269">
        <v>-63.25</v>
      </c>
      <c r="T431" s="269">
        <v>-63.5</v>
      </c>
      <c r="AT431" s="15" t="s">
        <v>1075</v>
      </c>
      <c r="BR431" s="15" t="s">
        <v>2897</v>
      </c>
      <c r="BS431" s="15" t="s">
        <v>1939</v>
      </c>
      <c r="BT431" s="15">
        <v>2</v>
      </c>
      <c r="CU431" s="54" t="s">
        <v>2137</v>
      </c>
      <c r="CV431" s="63" t="s">
        <v>1619</v>
      </c>
      <c r="DI431" s="112" t="s">
        <v>7342</v>
      </c>
      <c r="DJ431" s="112" t="s">
        <v>7298</v>
      </c>
      <c r="DO431"/>
    </row>
    <row r="432" spans="15:119" x14ac:dyDescent="0.25">
      <c r="O432" s="268" t="s">
        <v>9918</v>
      </c>
      <c r="P432" s="268" t="s">
        <v>9492</v>
      </c>
      <c r="Q432" s="269">
        <v>0.75</v>
      </c>
      <c r="R432" s="269">
        <v>0.5</v>
      </c>
      <c r="S432" s="269">
        <v>-63</v>
      </c>
      <c r="T432" s="269">
        <v>-63.25</v>
      </c>
      <c r="AT432" s="15" t="s">
        <v>1076</v>
      </c>
      <c r="BR432" s="15" t="s">
        <v>2898</v>
      </c>
      <c r="BS432" s="15" t="s">
        <v>1939</v>
      </c>
      <c r="BT432" s="15">
        <v>2</v>
      </c>
      <c r="CU432" s="54" t="s">
        <v>2138</v>
      </c>
      <c r="CV432" s="63" t="s">
        <v>1620</v>
      </c>
      <c r="DI432" s="112" t="s">
        <v>9247</v>
      </c>
      <c r="DJ432" s="112" t="s">
        <v>9220</v>
      </c>
      <c r="DO432"/>
    </row>
    <row r="433" spans="15:119" x14ac:dyDescent="0.25">
      <c r="O433" s="268" t="s">
        <v>9919</v>
      </c>
      <c r="P433" s="268" t="s">
        <v>9490</v>
      </c>
      <c r="Q433" s="269">
        <v>0.5</v>
      </c>
      <c r="R433" s="269">
        <v>0</v>
      </c>
      <c r="S433" s="269">
        <v>-64</v>
      </c>
      <c r="T433" s="269">
        <v>-64.5</v>
      </c>
      <c r="AT433" s="15" t="s">
        <v>1077</v>
      </c>
      <c r="BR433" s="15" t="s">
        <v>2901</v>
      </c>
      <c r="BS433" s="15" t="s">
        <v>1939</v>
      </c>
      <c r="BT433" s="15">
        <v>2</v>
      </c>
      <c r="CU433" s="54" t="s">
        <v>416</v>
      </c>
      <c r="CV433" s="63" t="s">
        <v>1621</v>
      </c>
      <c r="DI433" s="112" t="s">
        <v>5050</v>
      </c>
      <c r="DJ433" s="112" t="s">
        <v>5031</v>
      </c>
      <c r="DO433"/>
    </row>
    <row r="434" spans="15:119" ht="30" x14ac:dyDescent="0.25">
      <c r="O434" s="268" t="s">
        <v>9920</v>
      </c>
      <c r="P434" s="268" t="s">
        <v>9492</v>
      </c>
      <c r="Q434" s="269">
        <v>0.5</v>
      </c>
      <c r="R434" s="269">
        <v>0.25</v>
      </c>
      <c r="S434" s="269">
        <v>-64.25</v>
      </c>
      <c r="T434" s="269">
        <v>-64.5</v>
      </c>
      <c r="AT434" s="15" t="s">
        <v>1369</v>
      </c>
      <c r="BR434" s="15" t="s">
        <v>2903</v>
      </c>
      <c r="BS434" s="15" t="s">
        <v>1939</v>
      </c>
      <c r="BT434" s="15">
        <v>2</v>
      </c>
      <c r="CU434" s="54" t="s">
        <v>2139</v>
      </c>
      <c r="CV434" s="63" t="s">
        <v>1622</v>
      </c>
      <c r="DI434" s="112" t="s">
        <v>5050</v>
      </c>
      <c r="DJ434" s="112" t="s">
        <v>8285</v>
      </c>
      <c r="DO434"/>
    </row>
    <row r="435" spans="15:119" ht="30" x14ac:dyDescent="0.25">
      <c r="O435" s="268" t="s">
        <v>9921</v>
      </c>
      <c r="P435" s="268" t="s">
        <v>9492</v>
      </c>
      <c r="Q435" s="269">
        <v>0.5</v>
      </c>
      <c r="R435" s="269">
        <v>0.25</v>
      </c>
      <c r="S435" s="269">
        <v>-64</v>
      </c>
      <c r="T435" s="269">
        <v>-64.25</v>
      </c>
      <c r="AT435" s="15" t="s">
        <v>1078</v>
      </c>
      <c r="BR435" s="15" t="s">
        <v>2904</v>
      </c>
      <c r="BS435" s="15" t="s">
        <v>1939</v>
      </c>
      <c r="BT435" s="15">
        <v>2</v>
      </c>
      <c r="CU435" s="54" t="s">
        <v>2140</v>
      </c>
      <c r="CV435" s="63" t="s">
        <v>717</v>
      </c>
      <c r="DI435" s="112" t="s">
        <v>4303</v>
      </c>
      <c r="DJ435" s="112" t="s">
        <v>4291</v>
      </c>
      <c r="DO435"/>
    </row>
    <row r="436" spans="15:119" x14ac:dyDescent="0.25">
      <c r="O436" s="268" t="s">
        <v>9922</v>
      </c>
      <c r="P436" s="268" t="s">
        <v>9492</v>
      </c>
      <c r="Q436" s="269">
        <v>0.25</v>
      </c>
      <c r="R436" s="269">
        <v>0</v>
      </c>
      <c r="S436" s="269">
        <v>-64.25</v>
      </c>
      <c r="T436" s="269">
        <v>-64.5</v>
      </c>
      <c r="AT436" s="15" t="s">
        <v>1079</v>
      </c>
      <c r="BR436" s="15" t="s">
        <v>2905</v>
      </c>
      <c r="BS436" s="15" t="s">
        <v>1939</v>
      </c>
      <c r="BT436" s="15">
        <v>2</v>
      </c>
      <c r="CU436" s="54" t="s">
        <v>2141</v>
      </c>
      <c r="CV436" s="63" t="s">
        <v>218</v>
      </c>
      <c r="DI436" s="112" t="s">
        <v>4469</v>
      </c>
      <c r="DJ436" s="112" t="s">
        <v>4452</v>
      </c>
      <c r="DO436"/>
    </row>
    <row r="437" spans="15:119" x14ac:dyDescent="0.25">
      <c r="O437" s="268" t="s">
        <v>9923</v>
      </c>
      <c r="P437" s="268" t="s">
        <v>9492</v>
      </c>
      <c r="Q437" s="269">
        <v>0.25</v>
      </c>
      <c r="R437" s="269">
        <v>0</v>
      </c>
      <c r="S437" s="269">
        <v>-64</v>
      </c>
      <c r="T437" s="269">
        <v>-64.25</v>
      </c>
      <c r="AT437" s="15" t="s">
        <v>1370</v>
      </c>
      <c r="BR437" s="15" t="s">
        <v>2906</v>
      </c>
      <c r="BS437" s="15" t="s">
        <v>1939</v>
      </c>
      <c r="BT437" s="15">
        <v>2</v>
      </c>
      <c r="CU437" s="54" t="s">
        <v>2142</v>
      </c>
      <c r="CV437" s="63" t="s">
        <v>219</v>
      </c>
      <c r="DI437" s="112" t="s">
        <v>4218</v>
      </c>
      <c r="DJ437" s="112" t="s">
        <v>4212</v>
      </c>
      <c r="DO437"/>
    </row>
    <row r="438" spans="15:119" ht="30" x14ac:dyDescent="0.25">
      <c r="O438" s="268" t="s">
        <v>9924</v>
      </c>
      <c r="P438" s="268" t="s">
        <v>9490</v>
      </c>
      <c r="Q438" s="269">
        <v>0.5</v>
      </c>
      <c r="R438" s="269">
        <v>0</v>
      </c>
      <c r="S438" s="269">
        <v>-63.5</v>
      </c>
      <c r="T438" s="269">
        <v>-64</v>
      </c>
      <c r="AT438" s="15" t="s">
        <v>1080</v>
      </c>
      <c r="BR438" s="15" t="s">
        <v>2907</v>
      </c>
      <c r="BS438" s="15" t="s">
        <v>1939</v>
      </c>
      <c r="BT438" s="15">
        <v>2</v>
      </c>
      <c r="CU438" s="54" t="s">
        <v>2570</v>
      </c>
      <c r="CV438" s="63" t="s">
        <v>718</v>
      </c>
      <c r="DI438" s="112" t="s">
        <v>7343</v>
      </c>
      <c r="DJ438" s="112" t="s">
        <v>7298</v>
      </c>
      <c r="DO438"/>
    </row>
    <row r="439" spans="15:119" x14ac:dyDescent="0.25">
      <c r="O439" s="268" t="s">
        <v>9925</v>
      </c>
      <c r="P439" s="268" t="s">
        <v>9492</v>
      </c>
      <c r="Q439" s="269">
        <v>0.5</v>
      </c>
      <c r="R439" s="269">
        <v>0.25</v>
      </c>
      <c r="S439" s="269">
        <v>-63.75</v>
      </c>
      <c r="T439" s="269">
        <v>-64</v>
      </c>
      <c r="AT439" s="15" t="s">
        <v>382</v>
      </c>
      <c r="BR439" s="15" t="s">
        <v>2908</v>
      </c>
      <c r="BS439" s="15" t="s">
        <v>1939</v>
      </c>
      <c r="BT439" s="15">
        <v>2</v>
      </c>
      <c r="CU439" s="54" t="s">
        <v>2143</v>
      </c>
      <c r="CV439" s="63" t="s">
        <v>3564</v>
      </c>
      <c r="DI439" s="112" t="s">
        <v>7344</v>
      </c>
      <c r="DJ439" s="112" t="s">
        <v>7298</v>
      </c>
      <c r="DO439"/>
    </row>
    <row r="440" spans="15:119" x14ac:dyDescent="0.25">
      <c r="O440" s="268" t="s">
        <v>9926</v>
      </c>
      <c r="P440" s="268" t="s">
        <v>9492</v>
      </c>
      <c r="Q440" s="269">
        <v>0.5</v>
      </c>
      <c r="R440" s="269">
        <v>0.25</v>
      </c>
      <c r="S440" s="269">
        <v>-63.5</v>
      </c>
      <c r="T440" s="269">
        <v>-63.75</v>
      </c>
      <c r="AT440" s="15" t="s">
        <v>1081</v>
      </c>
      <c r="BR440" s="15" t="s">
        <v>2909</v>
      </c>
      <c r="BS440" s="15" t="s">
        <v>1939</v>
      </c>
      <c r="BT440" s="15">
        <v>2</v>
      </c>
      <c r="CU440" s="54" t="s">
        <v>2970</v>
      </c>
      <c r="CV440" s="63" t="s">
        <v>3565</v>
      </c>
      <c r="DI440" s="112" t="s">
        <v>7345</v>
      </c>
      <c r="DJ440" s="112" t="s">
        <v>7298</v>
      </c>
      <c r="DO440"/>
    </row>
    <row r="441" spans="15:119" ht="30" x14ac:dyDescent="0.25">
      <c r="O441" s="268" t="s">
        <v>9927</v>
      </c>
      <c r="P441" s="268" t="s">
        <v>9492</v>
      </c>
      <c r="Q441" s="269">
        <v>0.25</v>
      </c>
      <c r="R441" s="269">
        <v>0</v>
      </c>
      <c r="S441" s="269">
        <v>-63.75</v>
      </c>
      <c r="T441" s="269">
        <v>-64</v>
      </c>
      <c r="AT441" s="15" t="s">
        <v>1082</v>
      </c>
      <c r="BR441" s="15" t="s">
        <v>2910</v>
      </c>
      <c r="BS441" s="15" t="s">
        <v>1939</v>
      </c>
      <c r="BT441" s="15">
        <v>2</v>
      </c>
      <c r="CU441" s="54" t="s">
        <v>2144</v>
      </c>
      <c r="CV441" s="63" t="s">
        <v>3566</v>
      </c>
      <c r="DI441" s="112" t="s">
        <v>4304</v>
      </c>
      <c r="DJ441" s="112" t="s">
        <v>4291</v>
      </c>
      <c r="DO441"/>
    </row>
    <row r="442" spans="15:119" ht="30" x14ac:dyDescent="0.25">
      <c r="O442" s="268" t="s">
        <v>9928</v>
      </c>
      <c r="P442" s="268" t="s">
        <v>9492</v>
      </c>
      <c r="Q442" s="269">
        <v>0.25</v>
      </c>
      <c r="R442" s="269">
        <v>0</v>
      </c>
      <c r="S442" s="269">
        <v>-63.5</v>
      </c>
      <c r="T442" s="269">
        <v>-63.75</v>
      </c>
      <c r="AT442" s="15" t="s">
        <v>1083</v>
      </c>
      <c r="BR442" s="15" t="s">
        <v>2911</v>
      </c>
      <c r="BS442" s="15" t="s">
        <v>1939</v>
      </c>
      <c r="BT442" s="15">
        <v>2</v>
      </c>
      <c r="CU442" s="54" t="s">
        <v>2571</v>
      </c>
      <c r="CV442" s="63" t="s">
        <v>3567</v>
      </c>
      <c r="DI442" s="112" t="s">
        <v>4824</v>
      </c>
      <c r="DJ442" s="112" t="s">
        <v>4808</v>
      </c>
      <c r="DO442"/>
    </row>
    <row r="443" spans="15:119" ht="30" x14ac:dyDescent="0.25">
      <c r="O443" s="268" t="s">
        <v>9929</v>
      </c>
      <c r="P443" s="268" t="s">
        <v>9490</v>
      </c>
      <c r="Q443" s="269">
        <v>0.5</v>
      </c>
      <c r="R443" s="269">
        <v>0</v>
      </c>
      <c r="S443" s="269">
        <v>-63</v>
      </c>
      <c r="T443" s="269">
        <v>-63.5</v>
      </c>
      <c r="AT443" s="15" t="s">
        <v>1084</v>
      </c>
      <c r="BR443" s="15" t="s">
        <v>2912</v>
      </c>
      <c r="BS443" s="15" t="s">
        <v>1939</v>
      </c>
      <c r="BT443" s="15">
        <v>2</v>
      </c>
      <c r="CU443" s="54" t="s">
        <v>2463</v>
      </c>
      <c r="CV443" s="63" t="s">
        <v>3568</v>
      </c>
      <c r="DI443" s="112" t="s">
        <v>9248</v>
      </c>
      <c r="DJ443" s="112" t="s">
        <v>9220</v>
      </c>
      <c r="DO443"/>
    </row>
    <row r="444" spans="15:119" x14ac:dyDescent="0.25">
      <c r="O444" s="268" t="s">
        <v>9930</v>
      </c>
      <c r="P444" s="268" t="s">
        <v>9492</v>
      </c>
      <c r="Q444" s="269">
        <v>0.5</v>
      </c>
      <c r="R444" s="269">
        <v>0.25</v>
      </c>
      <c r="S444" s="269">
        <v>-63.25</v>
      </c>
      <c r="T444" s="269">
        <v>-63.5</v>
      </c>
      <c r="AT444" s="15" t="s">
        <v>1085</v>
      </c>
      <c r="BR444" s="15" t="s">
        <v>2914</v>
      </c>
      <c r="BS444" s="15" t="s">
        <v>1939</v>
      </c>
      <c r="BT444" s="15">
        <v>2</v>
      </c>
      <c r="CU444" s="54" t="s">
        <v>2808</v>
      </c>
      <c r="CV444" s="63" t="s">
        <v>3569</v>
      </c>
      <c r="DI444" s="112" t="s">
        <v>4609</v>
      </c>
      <c r="DJ444" s="112" t="s">
        <v>4591</v>
      </c>
      <c r="DO444"/>
    </row>
    <row r="445" spans="15:119" ht="30" x14ac:dyDescent="0.25">
      <c r="O445" s="268" t="s">
        <v>9931</v>
      </c>
      <c r="P445" s="268" t="s">
        <v>9492</v>
      </c>
      <c r="Q445" s="269">
        <v>0.5</v>
      </c>
      <c r="R445" s="269">
        <v>0.25</v>
      </c>
      <c r="S445" s="269">
        <v>-63</v>
      </c>
      <c r="T445" s="269">
        <v>-63.25</v>
      </c>
      <c r="AT445" s="15" t="s">
        <v>1086</v>
      </c>
      <c r="BR445" s="15" t="s">
        <v>2915</v>
      </c>
      <c r="BS445" s="15" t="s">
        <v>1939</v>
      </c>
      <c r="BT445" s="15">
        <v>2</v>
      </c>
      <c r="CU445" s="54" t="s">
        <v>419</v>
      </c>
      <c r="CV445" s="63" t="s">
        <v>3570</v>
      </c>
      <c r="DI445" s="112" t="s">
        <v>4470</v>
      </c>
      <c r="DJ445" s="112" t="s">
        <v>4452</v>
      </c>
      <c r="DO445"/>
    </row>
    <row r="446" spans="15:119" ht="30" x14ac:dyDescent="0.25">
      <c r="O446" s="268" t="s">
        <v>9932</v>
      </c>
      <c r="P446" s="268" t="s">
        <v>9492</v>
      </c>
      <c r="Q446" s="269">
        <v>0.25</v>
      </c>
      <c r="R446" s="269">
        <v>0</v>
      </c>
      <c r="S446" s="269">
        <v>-63.25</v>
      </c>
      <c r="T446" s="269">
        <v>-63.5</v>
      </c>
      <c r="AT446" s="15" t="s">
        <v>1087</v>
      </c>
      <c r="BR446" s="15" t="s">
        <v>2916</v>
      </c>
      <c r="BS446" s="15" t="s">
        <v>1939</v>
      </c>
      <c r="BT446" s="15">
        <v>2</v>
      </c>
      <c r="CU446" s="54" t="s">
        <v>2858</v>
      </c>
      <c r="CV446" s="63" t="s">
        <v>3571</v>
      </c>
      <c r="DI446" s="112" t="s">
        <v>4471</v>
      </c>
      <c r="DJ446" s="112" t="s">
        <v>4452</v>
      </c>
      <c r="DO446"/>
    </row>
    <row r="447" spans="15:119" ht="30" x14ac:dyDescent="0.25">
      <c r="O447" s="268" t="s">
        <v>9933</v>
      </c>
      <c r="P447" s="268" t="s">
        <v>9492</v>
      </c>
      <c r="Q447" s="269">
        <v>0.25</v>
      </c>
      <c r="R447" s="269">
        <v>0</v>
      </c>
      <c r="S447" s="269">
        <v>-63</v>
      </c>
      <c r="T447" s="269">
        <v>-63.25</v>
      </c>
      <c r="AT447" s="15" t="s">
        <v>1088</v>
      </c>
      <c r="BR447" s="15" t="s">
        <v>2917</v>
      </c>
      <c r="BS447" s="15" t="s">
        <v>1939</v>
      </c>
      <c r="BT447" s="15">
        <v>2</v>
      </c>
      <c r="CU447" s="54" t="s">
        <v>2145</v>
      </c>
      <c r="CV447" s="63" t="s">
        <v>3572</v>
      </c>
      <c r="DI447" s="112" t="s">
        <v>4610</v>
      </c>
      <c r="DJ447" s="112" t="s">
        <v>4591</v>
      </c>
      <c r="DO447"/>
    </row>
    <row r="448" spans="15:119" ht="30" x14ac:dyDescent="0.25">
      <c r="O448" s="268" t="s">
        <v>9934</v>
      </c>
      <c r="P448" s="268" t="s">
        <v>9486</v>
      </c>
      <c r="Q448" s="269">
        <v>2</v>
      </c>
      <c r="R448" s="269">
        <v>0</v>
      </c>
      <c r="S448" s="269">
        <v>-60</v>
      </c>
      <c r="T448" s="269">
        <v>-63</v>
      </c>
      <c r="AT448" s="15" t="s">
        <v>1089</v>
      </c>
      <c r="BR448" s="15" t="s">
        <v>2920</v>
      </c>
      <c r="BS448" s="15" t="s">
        <v>1939</v>
      </c>
      <c r="BT448" s="15">
        <v>2</v>
      </c>
      <c r="CU448" s="54" t="s">
        <v>2146</v>
      </c>
      <c r="CV448" s="63" t="s">
        <v>3573</v>
      </c>
      <c r="DI448" s="112" t="s">
        <v>4611</v>
      </c>
      <c r="DJ448" s="112" t="s">
        <v>4591</v>
      </c>
      <c r="DO448"/>
    </row>
    <row r="449" spans="15:119" ht="30" x14ac:dyDescent="0.25">
      <c r="O449" s="268" t="s">
        <v>9935</v>
      </c>
      <c r="P449" s="268" t="s">
        <v>9488</v>
      </c>
      <c r="Q449" s="269">
        <v>2</v>
      </c>
      <c r="R449" s="269">
        <v>1</v>
      </c>
      <c r="S449" s="269">
        <v>-61.5</v>
      </c>
      <c r="T449" s="269">
        <v>-63</v>
      </c>
      <c r="AT449" s="15" t="s">
        <v>1090</v>
      </c>
      <c r="BR449" s="15" t="s">
        <v>2921</v>
      </c>
      <c r="BS449" s="15" t="s">
        <v>1939</v>
      </c>
      <c r="BT449" s="15">
        <v>2</v>
      </c>
      <c r="CU449" s="54" t="s">
        <v>2147</v>
      </c>
      <c r="CV449" s="63" t="s">
        <v>3574</v>
      </c>
      <c r="DI449" s="112" t="s">
        <v>4612</v>
      </c>
      <c r="DJ449" s="112" t="s">
        <v>4591</v>
      </c>
      <c r="DO449"/>
    </row>
    <row r="450" spans="15:119" x14ac:dyDescent="0.25">
      <c r="O450" s="268" t="s">
        <v>9936</v>
      </c>
      <c r="P450" s="268" t="s">
        <v>9490</v>
      </c>
      <c r="Q450" s="269">
        <v>2</v>
      </c>
      <c r="R450" s="269">
        <v>1.5</v>
      </c>
      <c r="S450" s="269">
        <v>-62.5</v>
      </c>
      <c r="T450" s="269">
        <v>-63</v>
      </c>
      <c r="AT450" s="15" t="s">
        <v>1091</v>
      </c>
      <c r="BR450" s="15" t="s">
        <v>2923</v>
      </c>
      <c r="BS450" s="15" t="s">
        <v>1939</v>
      </c>
      <c r="BT450" s="15">
        <v>2</v>
      </c>
      <c r="CU450" s="54" t="s">
        <v>2148</v>
      </c>
      <c r="CV450" s="63" t="s">
        <v>3575</v>
      </c>
      <c r="DI450" s="112" t="s">
        <v>4613</v>
      </c>
      <c r="DJ450" s="112" t="s">
        <v>4591</v>
      </c>
      <c r="DO450"/>
    </row>
    <row r="451" spans="15:119" ht="30" x14ac:dyDescent="0.25">
      <c r="O451" s="268" t="s">
        <v>9937</v>
      </c>
      <c r="P451" s="268" t="s">
        <v>9492</v>
      </c>
      <c r="Q451" s="269">
        <v>2</v>
      </c>
      <c r="R451" s="269">
        <v>1.75</v>
      </c>
      <c r="S451" s="269">
        <v>-62.75</v>
      </c>
      <c r="T451" s="269">
        <v>-63</v>
      </c>
      <c r="AT451" s="15" t="s">
        <v>355</v>
      </c>
      <c r="BR451" s="15" t="s">
        <v>2925</v>
      </c>
      <c r="BS451" s="15" t="s">
        <v>1939</v>
      </c>
      <c r="BT451" s="15">
        <v>2</v>
      </c>
      <c r="CU451" s="54" t="s">
        <v>2150</v>
      </c>
      <c r="CV451" s="63" t="s">
        <v>719</v>
      </c>
      <c r="DI451" s="112" t="s">
        <v>7346</v>
      </c>
      <c r="DJ451" s="112" t="s">
        <v>7298</v>
      </c>
      <c r="DO451"/>
    </row>
    <row r="452" spans="15:119" ht="30" x14ac:dyDescent="0.25">
      <c r="O452" s="268" t="s">
        <v>9938</v>
      </c>
      <c r="P452" s="268" t="s">
        <v>9492</v>
      </c>
      <c r="Q452" s="269">
        <v>2</v>
      </c>
      <c r="R452" s="269">
        <v>1.75</v>
      </c>
      <c r="S452" s="269">
        <v>-62.5</v>
      </c>
      <c r="T452" s="269">
        <v>-62.75</v>
      </c>
      <c r="AT452" s="15" t="s">
        <v>356</v>
      </c>
      <c r="BR452" s="15" t="s">
        <v>2926</v>
      </c>
      <c r="BS452" s="15" t="s">
        <v>1939</v>
      </c>
      <c r="BT452" s="15">
        <v>2</v>
      </c>
      <c r="CU452" s="54" t="s">
        <v>2151</v>
      </c>
      <c r="CV452" s="63" t="s">
        <v>3576</v>
      </c>
      <c r="DI452" s="112" t="s">
        <v>6358</v>
      </c>
      <c r="DJ452" s="112" t="s">
        <v>6305</v>
      </c>
      <c r="DO452"/>
    </row>
    <row r="453" spans="15:119" x14ac:dyDescent="0.25">
      <c r="O453" s="268" t="s">
        <v>9939</v>
      </c>
      <c r="P453" s="268" t="s">
        <v>9492</v>
      </c>
      <c r="Q453" s="269">
        <v>1.75</v>
      </c>
      <c r="R453" s="269">
        <v>1.5</v>
      </c>
      <c r="S453" s="269">
        <v>-62.75</v>
      </c>
      <c r="T453" s="269">
        <v>-63</v>
      </c>
      <c r="AT453" s="15" t="s">
        <v>1092</v>
      </c>
      <c r="BR453" s="15" t="s">
        <v>2927</v>
      </c>
      <c r="BS453" s="15" t="s">
        <v>1939</v>
      </c>
      <c r="BT453" s="15">
        <v>2</v>
      </c>
      <c r="CU453" s="54" t="s">
        <v>2152</v>
      </c>
      <c r="CV453" s="63" t="s">
        <v>721</v>
      </c>
      <c r="DI453" s="112" t="s">
        <v>8572</v>
      </c>
      <c r="DJ453" s="112" t="s">
        <v>8544</v>
      </c>
      <c r="DO453"/>
    </row>
    <row r="454" spans="15:119" x14ac:dyDescent="0.25">
      <c r="O454" s="268" t="s">
        <v>9940</v>
      </c>
      <c r="P454" s="268" t="s">
        <v>9492</v>
      </c>
      <c r="Q454" s="269">
        <v>1.75</v>
      </c>
      <c r="R454" s="269">
        <v>1.5</v>
      </c>
      <c r="S454" s="269">
        <v>-62.5</v>
      </c>
      <c r="T454" s="269">
        <v>-62.75</v>
      </c>
      <c r="AT454" s="15" t="s">
        <v>1093</v>
      </c>
      <c r="BR454" s="15" t="s">
        <v>2930</v>
      </c>
      <c r="BS454" s="15" t="s">
        <v>1939</v>
      </c>
      <c r="BT454" s="15">
        <v>2</v>
      </c>
      <c r="CU454" s="54" t="s">
        <v>2149</v>
      </c>
      <c r="CV454" s="63" t="s">
        <v>3577</v>
      </c>
      <c r="DI454" s="112" t="s">
        <v>4305</v>
      </c>
      <c r="DJ454" s="112" t="s">
        <v>4291</v>
      </c>
      <c r="DO454"/>
    </row>
    <row r="455" spans="15:119" ht="30" x14ac:dyDescent="0.25">
      <c r="O455" s="268" t="s">
        <v>9941</v>
      </c>
      <c r="P455" s="268" t="s">
        <v>9490</v>
      </c>
      <c r="Q455" s="269">
        <v>2</v>
      </c>
      <c r="R455" s="269">
        <v>1.5</v>
      </c>
      <c r="S455" s="269">
        <v>-62</v>
      </c>
      <c r="T455" s="269">
        <v>-62.5</v>
      </c>
      <c r="AT455" s="15" t="s">
        <v>1094</v>
      </c>
      <c r="BR455" s="15" t="s">
        <v>2931</v>
      </c>
      <c r="BS455" s="15" t="s">
        <v>1939</v>
      </c>
      <c r="BT455" s="15">
        <v>2</v>
      </c>
      <c r="CU455" s="54" t="s">
        <v>2153</v>
      </c>
      <c r="CV455" s="63" t="s">
        <v>3578</v>
      </c>
      <c r="DI455" s="112" t="s">
        <v>5391</v>
      </c>
      <c r="DJ455" s="112" t="s">
        <v>5373</v>
      </c>
      <c r="DO455"/>
    </row>
    <row r="456" spans="15:119" ht="30" x14ac:dyDescent="0.25">
      <c r="O456" s="268" t="s">
        <v>9942</v>
      </c>
      <c r="P456" s="268" t="s">
        <v>9492</v>
      </c>
      <c r="Q456" s="269">
        <v>2</v>
      </c>
      <c r="R456" s="269">
        <v>1.75</v>
      </c>
      <c r="S456" s="269">
        <v>-62.25</v>
      </c>
      <c r="T456" s="269">
        <v>-62.5</v>
      </c>
      <c r="AT456" s="15" t="s">
        <v>1095</v>
      </c>
      <c r="BR456" s="15" t="s">
        <v>2932</v>
      </c>
      <c r="BS456" s="15" t="s">
        <v>1939</v>
      </c>
      <c r="BT456" s="15">
        <v>2</v>
      </c>
      <c r="CU456" s="54" t="s">
        <v>2154</v>
      </c>
      <c r="CV456" s="63" t="s">
        <v>3579</v>
      </c>
      <c r="DI456" s="112" t="s">
        <v>5224</v>
      </c>
      <c r="DJ456" s="112" t="s">
        <v>5211</v>
      </c>
      <c r="DO456"/>
    </row>
    <row r="457" spans="15:119" ht="30" x14ac:dyDescent="0.25">
      <c r="O457" s="268" t="s">
        <v>9943</v>
      </c>
      <c r="P457" s="268" t="s">
        <v>9492</v>
      </c>
      <c r="Q457" s="269">
        <v>2</v>
      </c>
      <c r="R457" s="269">
        <v>1.75</v>
      </c>
      <c r="S457" s="269">
        <v>-62</v>
      </c>
      <c r="T457" s="269">
        <v>-62.25</v>
      </c>
      <c r="AT457" s="15" t="s">
        <v>1096</v>
      </c>
      <c r="BR457" s="15" t="s">
        <v>2933</v>
      </c>
      <c r="BS457" s="15" t="s">
        <v>1939</v>
      </c>
      <c r="BT457" s="15">
        <v>2</v>
      </c>
      <c r="CU457" s="54" t="s">
        <v>2155</v>
      </c>
      <c r="CV457" s="63" t="s">
        <v>3580</v>
      </c>
      <c r="DI457" s="112" t="s">
        <v>5939</v>
      </c>
      <c r="DJ457" s="112" t="s">
        <v>5909</v>
      </c>
      <c r="DO457"/>
    </row>
    <row r="458" spans="15:119" ht="45" x14ac:dyDescent="0.25">
      <c r="O458" s="268" t="s">
        <v>9944</v>
      </c>
      <c r="P458" s="268" t="s">
        <v>9492</v>
      </c>
      <c r="Q458" s="269">
        <v>1.75</v>
      </c>
      <c r="R458" s="269">
        <v>1.5</v>
      </c>
      <c r="S458" s="269">
        <v>-62.25</v>
      </c>
      <c r="T458" s="269">
        <v>-62.5</v>
      </c>
      <c r="AT458" s="15" t="s">
        <v>1097</v>
      </c>
      <c r="BR458" s="15" t="s">
        <v>2935</v>
      </c>
      <c r="BS458" s="15" t="s">
        <v>1939</v>
      </c>
      <c r="BT458" s="15">
        <v>2</v>
      </c>
      <c r="CU458" s="54" t="s">
        <v>2950</v>
      </c>
      <c r="CV458" s="63" t="s">
        <v>3581</v>
      </c>
      <c r="DI458" s="112" t="s">
        <v>4306</v>
      </c>
      <c r="DJ458" s="112" t="s">
        <v>4291</v>
      </c>
      <c r="DO458"/>
    </row>
    <row r="459" spans="15:119" ht="30" x14ac:dyDescent="0.25">
      <c r="O459" s="268" t="s">
        <v>9945</v>
      </c>
      <c r="P459" s="268" t="s">
        <v>9492</v>
      </c>
      <c r="Q459" s="269">
        <v>1.75</v>
      </c>
      <c r="R459" s="269">
        <v>1.5</v>
      </c>
      <c r="S459" s="269">
        <v>-62</v>
      </c>
      <c r="T459" s="269">
        <v>-62.25</v>
      </c>
      <c r="AT459" s="15" t="s">
        <v>1098</v>
      </c>
      <c r="BR459" s="15" t="s">
        <v>2936</v>
      </c>
      <c r="BS459" s="15" t="s">
        <v>1939</v>
      </c>
      <c r="BT459" s="15">
        <v>2</v>
      </c>
      <c r="CU459" s="54" t="s">
        <v>2954</v>
      </c>
      <c r="CV459" s="63" t="s">
        <v>3582</v>
      </c>
      <c r="DI459" s="112" t="s">
        <v>5940</v>
      </c>
      <c r="DJ459" s="112" t="s">
        <v>5909</v>
      </c>
      <c r="DO459"/>
    </row>
    <row r="460" spans="15:119" ht="30" x14ac:dyDescent="0.25">
      <c r="O460" s="268" t="s">
        <v>9946</v>
      </c>
      <c r="P460" s="268" t="s">
        <v>9490</v>
      </c>
      <c r="Q460" s="269">
        <v>2</v>
      </c>
      <c r="R460" s="269">
        <v>1.5</v>
      </c>
      <c r="S460" s="269">
        <v>-61.5</v>
      </c>
      <c r="T460" s="269">
        <v>-62</v>
      </c>
      <c r="AT460" s="15" t="s">
        <v>1371</v>
      </c>
      <c r="BR460" s="15" t="s">
        <v>2937</v>
      </c>
      <c r="BS460" s="15" t="s">
        <v>1939</v>
      </c>
      <c r="BT460" s="15">
        <v>2</v>
      </c>
      <c r="CU460" s="54" t="s">
        <v>2859</v>
      </c>
      <c r="CV460" s="63" t="s">
        <v>3583</v>
      </c>
      <c r="DI460" s="112" t="s">
        <v>4825</v>
      </c>
      <c r="DJ460" s="112" t="s">
        <v>4808</v>
      </c>
      <c r="DO460"/>
    </row>
    <row r="461" spans="15:119" ht="30" x14ac:dyDescent="0.25">
      <c r="O461" s="268" t="s">
        <v>9947</v>
      </c>
      <c r="P461" s="268" t="s">
        <v>9492</v>
      </c>
      <c r="Q461" s="269">
        <v>2</v>
      </c>
      <c r="R461" s="269">
        <v>1.75</v>
      </c>
      <c r="S461" s="269">
        <v>-61.75</v>
      </c>
      <c r="T461" s="269">
        <v>-62</v>
      </c>
      <c r="AT461" s="15" t="s">
        <v>1099</v>
      </c>
      <c r="BR461" s="15" t="s">
        <v>2956</v>
      </c>
      <c r="BS461" s="15" t="s">
        <v>1939</v>
      </c>
      <c r="BT461" s="15">
        <v>2</v>
      </c>
      <c r="CU461" s="54" t="s">
        <v>2860</v>
      </c>
      <c r="CV461" s="68" t="s">
        <v>3584</v>
      </c>
      <c r="DI461" s="112" t="s">
        <v>5051</v>
      </c>
      <c r="DJ461" s="112" t="s">
        <v>5031</v>
      </c>
      <c r="DO461"/>
    </row>
    <row r="462" spans="15:119" ht="30" x14ac:dyDescent="0.25">
      <c r="O462" s="268" t="s">
        <v>9948</v>
      </c>
      <c r="P462" s="268" t="s">
        <v>9492</v>
      </c>
      <c r="Q462" s="269">
        <v>2</v>
      </c>
      <c r="R462" s="269">
        <v>1.75</v>
      </c>
      <c r="S462" s="269">
        <v>-61.5</v>
      </c>
      <c r="T462" s="269">
        <v>-61.75</v>
      </c>
      <c r="AT462" s="15" t="s">
        <v>1100</v>
      </c>
      <c r="BR462" s="15" t="s">
        <v>1936</v>
      </c>
      <c r="BS462" s="15" t="s">
        <v>1937</v>
      </c>
      <c r="BT462" s="15">
        <v>4</v>
      </c>
      <c r="CU462" s="54" t="s">
        <v>2861</v>
      </c>
      <c r="CV462" s="64"/>
      <c r="DI462" s="112" t="s">
        <v>7145</v>
      </c>
      <c r="DJ462" s="112" t="s">
        <v>7135</v>
      </c>
      <c r="DO462"/>
    </row>
    <row r="463" spans="15:119" x14ac:dyDescent="0.25">
      <c r="O463" s="268" t="s">
        <v>9949</v>
      </c>
      <c r="P463" s="268" t="s">
        <v>9492</v>
      </c>
      <c r="Q463" s="269">
        <v>1.75</v>
      </c>
      <c r="R463" s="269">
        <v>1.5</v>
      </c>
      <c r="S463" s="269">
        <v>-61.75</v>
      </c>
      <c r="T463" s="269">
        <v>-62</v>
      </c>
      <c r="AT463" s="15" t="s">
        <v>1101</v>
      </c>
      <c r="BR463" s="15" t="s">
        <v>1942</v>
      </c>
      <c r="BS463" s="15" t="s">
        <v>1937</v>
      </c>
      <c r="BT463" s="15">
        <v>4</v>
      </c>
      <c r="CU463" s="54" t="s">
        <v>2960</v>
      </c>
      <c r="CV463" s="64"/>
      <c r="DI463" s="112" t="s">
        <v>7347</v>
      </c>
      <c r="DJ463" s="112" t="s">
        <v>7298</v>
      </c>
      <c r="DO463"/>
    </row>
    <row r="464" spans="15:119" ht="30" x14ac:dyDescent="0.25">
      <c r="O464" s="268" t="s">
        <v>9950</v>
      </c>
      <c r="P464" s="268" t="s">
        <v>9492</v>
      </c>
      <c r="Q464" s="269">
        <v>1.75</v>
      </c>
      <c r="R464" s="269">
        <v>1.5</v>
      </c>
      <c r="S464" s="269">
        <v>-61.5</v>
      </c>
      <c r="T464" s="269">
        <v>-61.75</v>
      </c>
      <c r="AT464" s="15" t="s">
        <v>1102</v>
      </c>
      <c r="BR464" s="15" t="s">
        <v>1950</v>
      </c>
      <c r="BS464" s="15" t="s">
        <v>1937</v>
      </c>
      <c r="BT464" s="15">
        <v>4</v>
      </c>
      <c r="CU464" s="54" t="s">
        <v>2961</v>
      </c>
      <c r="CV464" s="64"/>
      <c r="DI464" s="112" t="s">
        <v>6359</v>
      </c>
      <c r="DJ464" s="112" t="s">
        <v>6305</v>
      </c>
      <c r="DO464"/>
    </row>
    <row r="465" spans="15:119" x14ac:dyDescent="0.25">
      <c r="O465" s="268" t="s">
        <v>9951</v>
      </c>
      <c r="P465" s="268" t="s">
        <v>9490</v>
      </c>
      <c r="Q465" s="269">
        <v>1.5</v>
      </c>
      <c r="R465" s="269">
        <v>1</v>
      </c>
      <c r="S465" s="269">
        <v>-62.5</v>
      </c>
      <c r="T465" s="269">
        <v>-63</v>
      </c>
      <c r="AT465" s="15" t="s">
        <v>1372</v>
      </c>
      <c r="BR465" s="15" t="s">
        <v>1954</v>
      </c>
      <c r="BS465" s="15" t="s">
        <v>1937</v>
      </c>
      <c r="BT465" s="15">
        <v>4</v>
      </c>
      <c r="CU465" s="54" t="s">
        <v>2513</v>
      </c>
      <c r="CV465" s="64"/>
      <c r="DI465" s="112" t="s">
        <v>9249</v>
      </c>
      <c r="DJ465" s="112" t="s">
        <v>9220</v>
      </c>
      <c r="DO465"/>
    </row>
    <row r="466" spans="15:119" ht="30" x14ac:dyDescent="0.25">
      <c r="O466" s="268" t="s">
        <v>9952</v>
      </c>
      <c r="P466" s="268" t="s">
        <v>9492</v>
      </c>
      <c r="Q466" s="269">
        <v>1.5</v>
      </c>
      <c r="R466" s="269">
        <v>1.25</v>
      </c>
      <c r="S466" s="269">
        <v>-62.75</v>
      </c>
      <c r="T466" s="269">
        <v>-63</v>
      </c>
      <c r="AT466" s="15" t="s">
        <v>357</v>
      </c>
      <c r="BR466" s="15" t="s">
        <v>128</v>
      </c>
      <c r="BS466" s="15" t="s">
        <v>1937</v>
      </c>
      <c r="BT466" s="15">
        <v>4</v>
      </c>
      <c r="CU466" s="54" t="s">
        <v>2509</v>
      </c>
      <c r="CV466" s="64"/>
      <c r="DI466" s="112" t="s">
        <v>8307</v>
      </c>
      <c r="DJ466" s="112" t="s">
        <v>8285</v>
      </c>
      <c r="DO466"/>
    </row>
    <row r="467" spans="15:119" x14ac:dyDescent="0.25">
      <c r="O467" s="268" t="s">
        <v>9953</v>
      </c>
      <c r="P467" s="268" t="s">
        <v>9492</v>
      </c>
      <c r="Q467" s="269">
        <v>1.5</v>
      </c>
      <c r="R467" s="269">
        <v>1.25</v>
      </c>
      <c r="S467" s="269">
        <v>-62.5</v>
      </c>
      <c r="T467" s="269">
        <v>-62.75</v>
      </c>
      <c r="AT467" s="15" t="s">
        <v>358</v>
      </c>
      <c r="BR467" s="15" t="s">
        <v>1958</v>
      </c>
      <c r="BS467" s="15" t="s">
        <v>1937</v>
      </c>
      <c r="BT467" s="15">
        <v>4</v>
      </c>
      <c r="CU467" s="54" t="s">
        <v>2498</v>
      </c>
      <c r="CV467" s="64"/>
      <c r="DI467" s="112" t="s">
        <v>8309</v>
      </c>
      <c r="DJ467" s="112" t="s">
        <v>8285</v>
      </c>
      <c r="DO467"/>
    </row>
    <row r="468" spans="15:119" ht="30" x14ac:dyDescent="0.25">
      <c r="O468" s="268" t="s">
        <v>9954</v>
      </c>
      <c r="P468" s="268" t="s">
        <v>9492</v>
      </c>
      <c r="Q468" s="269">
        <v>1.25</v>
      </c>
      <c r="R468" s="269">
        <v>1</v>
      </c>
      <c r="S468" s="269">
        <v>-62.75</v>
      </c>
      <c r="T468" s="269">
        <v>-63</v>
      </c>
      <c r="AT468" s="15" t="s">
        <v>359</v>
      </c>
      <c r="BR468" s="15" t="s">
        <v>1959</v>
      </c>
      <c r="BS468" s="15" t="s">
        <v>1937</v>
      </c>
      <c r="BT468" s="15">
        <v>4</v>
      </c>
      <c r="CU468" s="54" t="s">
        <v>2719</v>
      </c>
      <c r="CV468" s="64"/>
      <c r="DI468" s="112" t="s">
        <v>8308</v>
      </c>
      <c r="DJ468" s="112" t="s">
        <v>8285</v>
      </c>
      <c r="DO468"/>
    </row>
    <row r="469" spans="15:119" ht="30" x14ac:dyDescent="0.25">
      <c r="O469" s="268" t="s">
        <v>9955</v>
      </c>
      <c r="P469" s="268" t="s">
        <v>9492</v>
      </c>
      <c r="Q469" s="269">
        <v>1.25</v>
      </c>
      <c r="R469" s="269">
        <v>1</v>
      </c>
      <c r="S469" s="269">
        <v>-62.5</v>
      </c>
      <c r="T469" s="269">
        <v>-62.75</v>
      </c>
      <c r="AT469" s="15" t="s">
        <v>1373</v>
      </c>
      <c r="BR469" s="15" t="s">
        <v>1823</v>
      </c>
      <c r="BS469" s="15" t="s">
        <v>1937</v>
      </c>
      <c r="BT469" s="15">
        <v>4</v>
      </c>
      <c r="CU469" s="54" t="s">
        <v>2540</v>
      </c>
      <c r="CV469" s="64"/>
      <c r="DI469" s="112" t="s">
        <v>8310</v>
      </c>
      <c r="DJ469" s="112" t="s">
        <v>8285</v>
      </c>
      <c r="DO469"/>
    </row>
    <row r="470" spans="15:119" x14ac:dyDescent="0.25">
      <c r="O470" s="268" t="s">
        <v>9956</v>
      </c>
      <c r="P470" s="268" t="s">
        <v>9490</v>
      </c>
      <c r="Q470" s="269">
        <v>1.5</v>
      </c>
      <c r="R470" s="269">
        <v>1</v>
      </c>
      <c r="S470" s="269">
        <v>-62</v>
      </c>
      <c r="T470" s="269">
        <v>-62.5</v>
      </c>
      <c r="AT470" s="15" t="s">
        <v>1103</v>
      </c>
      <c r="BR470" s="15" t="s">
        <v>1977</v>
      </c>
      <c r="BS470" s="15" t="s">
        <v>1937</v>
      </c>
      <c r="BT470" s="15">
        <v>4</v>
      </c>
      <c r="CU470" s="54" t="s">
        <v>2720</v>
      </c>
      <c r="CV470" s="64"/>
      <c r="DI470" s="112" t="s">
        <v>8456</v>
      </c>
      <c r="DJ470" s="112" t="s">
        <v>8285</v>
      </c>
      <c r="DO470"/>
    </row>
    <row r="471" spans="15:119" x14ac:dyDescent="0.25">
      <c r="O471" s="268" t="s">
        <v>9957</v>
      </c>
      <c r="P471" s="268" t="s">
        <v>9492</v>
      </c>
      <c r="Q471" s="269">
        <v>1.5</v>
      </c>
      <c r="R471" s="269">
        <v>1.25</v>
      </c>
      <c r="S471" s="269">
        <v>-62.25</v>
      </c>
      <c r="T471" s="269">
        <v>-62.5</v>
      </c>
      <c r="AT471" s="15" t="s">
        <v>1104</v>
      </c>
      <c r="BR471" s="15" t="s">
        <v>1980</v>
      </c>
      <c r="BS471" s="15" t="s">
        <v>1937</v>
      </c>
      <c r="BT471" s="15">
        <v>4</v>
      </c>
      <c r="CU471" s="54" t="s">
        <v>2156</v>
      </c>
      <c r="CV471" s="64"/>
      <c r="DI471" s="112" t="s">
        <v>8573</v>
      </c>
      <c r="DJ471" s="112" t="s">
        <v>8544</v>
      </c>
      <c r="DO471"/>
    </row>
    <row r="472" spans="15:119" ht="30" x14ac:dyDescent="0.25">
      <c r="O472" s="268" t="s">
        <v>9958</v>
      </c>
      <c r="P472" s="268" t="s">
        <v>9492</v>
      </c>
      <c r="Q472" s="269">
        <v>1.5</v>
      </c>
      <c r="R472" s="269">
        <v>1.25</v>
      </c>
      <c r="S472" s="269">
        <v>-62</v>
      </c>
      <c r="T472" s="269">
        <v>-62.25</v>
      </c>
      <c r="AT472" s="15" t="s">
        <v>1105</v>
      </c>
      <c r="BR472" s="15" t="s">
        <v>1982</v>
      </c>
      <c r="BS472" s="15" t="s">
        <v>1937</v>
      </c>
      <c r="BT472" s="15">
        <v>4</v>
      </c>
      <c r="CU472" s="54" t="s">
        <v>2597</v>
      </c>
      <c r="CV472" s="64"/>
      <c r="DI472" s="112" t="s">
        <v>7941</v>
      </c>
      <c r="DJ472" s="112" t="s">
        <v>7916</v>
      </c>
      <c r="DO472"/>
    </row>
    <row r="473" spans="15:119" x14ac:dyDescent="0.25">
      <c r="O473" s="268" t="s">
        <v>9959</v>
      </c>
      <c r="P473" s="268" t="s">
        <v>9492</v>
      </c>
      <c r="Q473" s="269">
        <v>1.25</v>
      </c>
      <c r="R473" s="269">
        <v>1</v>
      </c>
      <c r="S473" s="269">
        <v>-62.25</v>
      </c>
      <c r="T473" s="269">
        <v>-62.5</v>
      </c>
      <c r="AT473" s="15" t="s">
        <v>1106</v>
      </c>
      <c r="BR473" s="15" t="s">
        <v>1983</v>
      </c>
      <c r="BS473" s="15" t="s">
        <v>1937</v>
      </c>
      <c r="BT473" s="15">
        <v>4</v>
      </c>
      <c r="CU473" s="54" t="s">
        <v>2158</v>
      </c>
      <c r="CV473" s="64"/>
      <c r="DI473" s="112" t="s">
        <v>7348</v>
      </c>
      <c r="DJ473" s="112" t="s">
        <v>7298</v>
      </c>
      <c r="DO473"/>
    </row>
    <row r="474" spans="15:119" x14ac:dyDescent="0.25">
      <c r="O474" s="268" t="s">
        <v>9960</v>
      </c>
      <c r="P474" s="268" t="s">
        <v>9492</v>
      </c>
      <c r="Q474" s="269">
        <v>1.25</v>
      </c>
      <c r="R474" s="269">
        <v>1</v>
      </c>
      <c r="S474" s="269">
        <v>-62</v>
      </c>
      <c r="T474" s="269">
        <v>-62.25</v>
      </c>
      <c r="AT474" s="15" t="s">
        <v>1107</v>
      </c>
      <c r="BR474" s="15" t="s">
        <v>1986</v>
      </c>
      <c r="BS474" s="15" t="s">
        <v>1937</v>
      </c>
      <c r="BT474" s="15">
        <v>4</v>
      </c>
      <c r="CU474" s="54" t="s">
        <v>2522</v>
      </c>
      <c r="CV474" s="64"/>
      <c r="DI474" s="112" t="s">
        <v>4614</v>
      </c>
      <c r="DJ474" s="112" t="s">
        <v>4591</v>
      </c>
      <c r="DO474"/>
    </row>
    <row r="475" spans="15:119" ht="30" x14ac:dyDescent="0.25">
      <c r="O475" s="268" t="s">
        <v>9961</v>
      </c>
      <c r="P475" s="268" t="s">
        <v>9490</v>
      </c>
      <c r="Q475" s="269">
        <v>1.5</v>
      </c>
      <c r="R475" s="269">
        <v>1</v>
      </c>
      <c r="S475" s="269">
        <v>-61.5</v>
      </c>
      <c r="T475" s="269">
        <v>-62</v>
      </c>
      <c r="AT475" s="15" t="s">
        <v>1108</v>
      </c>
      <c r="BR475" s="15" t="s">
        <v>1989</v>
      </c>
      <c r="BS475" s="15" t="s">
        <v>1937</v>
      </c>
      <c r="BT475" s="15">
        <v>4</v>
      </c>
      <c r="CU475" s="54" t="s">
        <v>2561</v>
      </c>
      <c r="CV475" s="64"/>
      <c r="DI475" s="112" t="s">
        <v>6360</v>
      </c>
      <c r="DJ475" s="112" t="s">
        <v>6305</v>
      </c>
      <c r="DO475"/>
    </row>
    <row r="476" spans="15:119" x14ac:dyDescent="0.25">
      <c r="O476" s="268" t="s">
        <v>9962</v>
      </c>
      <c r="P476" s="268" t="s">
        <v>9492</v>
      </c>
      <c r="Q476" s="269">
        <v>1.5</v>
      </c>
      <c r="R476" s="269">
        <v>1.25</v>
      </c>
      <c r="S476" s="269">
        <v>-61.75</v>
      </c>
      <c r="T476" s="269">
        <v>-62</v>
      </c>
      <c r="AT476" s="15" t="s">
        <v>1109</v>
      </c>
      <c r="BR476" s="15" t="s">
        <v>1991</v>
      </c>
      <c r="BS476" s="15" t="s">
        <v>1937</v>
      </c>
      <c r="BT476" s="15">
        <v>4</v>
      </c>
      <c r="CU476" s="54" t="s">
        <v>2795</v>
      </c>
      <c r="CV476" s="64"/>
      <c r="DI476" s="112" t="s">
        <v>5052</v>
      </c>
      <c r="DJ476" s="112" t="s">
        <v>5031</v>
      </c>
      <c r="DO476"/>
    </row>
    <row r="477" spans="15:119" ht="30" x14ac:dyDescent="0.25">
      <c r="O477" s="268" t="s">
        <v>9963</v>
      </c>
      <c r="P477" s="268" t="s">
        <v>9492</v>
      </c>
      <c r="Q477" s="269">
        <v>1.5</v>
      </c>
      <c r="R477" s="269">
        <v>1.25</v>
      </c>
      <c r="S477" s="269">
        <v>-61.5</v>
      </c>
      <c r="T477" s="269">
        <v>-61.75</v>
      </c>
      <c r="AT477" s="15" t="s">
        <v>1110</v>
      </c>
      <c r="BR477" s="15" t="s">
        <v>1997</v>
      </c>
      <c r="BS477" s="15" t="s">
        <v>1937</v>
      </c>
      <c r="BT477" s="15">
        <v>4</v>
      </c>
      <c r="CU477" s="54" t="s">
        <v>2721</v>
      </c>
      <c r="CV477" s="64"/>
      <c r="DI477" s="112" t="s">
        <v>7349</v>
      </c>
      <c r="DJ477" s="112" t="s">
        <v>7298</v>
      </c>
      <c r="DO477"/>
    </row>
    <row r="478" spans="15:119" ht="30" x14ac:dyDescent="0.25">
      <c r="O478" s="268" t="s">
        <v>9964</v>
      </c>
      <c r="P478" s="268" t="s">
        <v>9492</v>
      </c>
      <c r="Q478" s="269">
        <v>1.25</v>
      </c>
      <c r="R478" s="269">
        <v>1</v>
      </c>
      <c r="S478" s="269">
        <v>-61.75</v>
      </c>
      <c r="T478" s="269">
        <v>-62</v>
      </c>
      <c r="AT478" s="15" t="s">
        <v>1111</v>
      </c>
      <c r="BR478" s="15" t="s">
        <v>2005</v>
      </c>
      <c r="BS478" s="15" t="s">
        <v>1937</v>
      </c>
      <c r="BT478" s="15">
        <v>4</v>
      </c>
      <c r="CU478" s="54" t="s">
        <v>2722</v>
      </c>
      <c r="CV478" s="64"/>
      <c r="DI478" s="112" t="s">
        <v>5392</v>
      </c>
      <c r="DJ478" s="112" t="s">
        <v>5373</v>
      </c>
      <c r="DO478"/>
    </row>
    <row r="479" spans="15:119" x14ac:dyDescent="0.25">
      <c r="O479" s="268" t="s">
        <v>9965</v>
      </c>
      <c r="P479" s="268" t="s">
        <v>9492</v>
      </c>
      <c r="Q479" s="269">
        <v>1.25</v>
      </c>
      <c r="R479" s="269">
        <v>1</v>
      </c>
      <c r="S479" s="269">
        <v>-61.5</v>
      </c>
      <c r="T479" s="269">
        <v>-61.75</v>
      </c>
      <c r="AT479" s="15" t="s">
        <v>1112</v>
      </c>
      <c r="BR479" s="15" t="s">
        <v>2006</v>
      </c>
      <c r="BS479" s="15" t="s">
        <v>1937</v>
      </c>
      <c r="BT479" s="15">
        <v>4</v>
      </c>
      <c r="CU479" s="54" t="s">
        <v>2159</v>
      </c>
      <c r="CV479" s="64"/>
      <c r="DI479" s="112" t="s">
        <v>6361</v>
      </c>
      <c r="DJ479" s="112" t="s">
        <v>6305</v>
      </c>
      <c r="DO479"/>
    </row>
    <row r="480" spans="15:119" ht="30" x14ac:dyDescent="0.25">
      <c r="O480" s="268" t="s">
        <v>9966</v>
      </c>
      <c r="P480" s="268" t="s">
        <v>9488</v>
      </c>
      <c r="Q480" s="269">
        <v>2</v>
      </c>
      <c r="R480" s="269">
        <v>1</v>
      </c>
      <c r="S480" s="269">
        <v>-60</v>
      </c>
      <c r="T480" s="269">
        <v>-61.5</v>
      </c>
      <c r="AT480" s="15" t="s">
        <v>1113</v>
      </c>
      <c r="BR480" s="15" t="s">
        <v>2007</v>
      </c>
      <c r="BS480" s="15" t="s">
        <v>1937</v>
      </c>
      <c r="BT480" s="15">
        <v>4</v>
      </c>
      <c r="CU480" s="54" t="s">
        <v>2599</v>
      </c>
      <c r="CV480" s="64"/>
      <c r="DI480" s="112" t="s">
        <v>6362</v>
      </c>
      <c r="DJ480" s="112" t="s">
        <v>6305</v>
      </c>
      <c r="DO480"/>
    </row>
    <row r="481" spans="15:119" ht="45" x14ac:dyDescent="0.25">
      <c r="O481" s="268" t="s">
        <v>9967</v>
      </c>
      <c r="P481" s="268" t="s">
        <v>9490</v>
      </c>
      <c r="Q481" s="269">
        <v>2</v>
      </c>
      <c r="R481" s="269">
        <v>1.5</v>
      </c>
      <c r="S481" s="269">
        <v>-61</v>
      </c>
      <c r="T481" s="269">
        <v>-61.5</v>
      </c>
      <c r="AT481" s="15" t="s">
        <v>1114</v>
      </c>
      <c r="BR481" s="15" t="s">
        <v>2026</v>
      </c>
      <c r="BS481" s="15" t="s">
        <v>1937</v>
      </c>
      <c r="BT481" s="15">
        <v>4</v>
      </c>
      <c r="CU481" s="54" t="s">
        <v>2481</v>
      </c>
      <c r="CV481" s="64"/>
      <c r="DI481" s="112" t="s">
        <v>8311</v>
      </c>
      <c r="DJ481" s="112" t="s">
        <v>8285</v>
      </c>
      <c r="DO481"/>
    </row>
    <row r="482" spans="15:119" ht="30" x14ac:dyDescent="0.25">
      <c r="O482" s="268" t="s">
        <v>9968</v>
      </c>
      <c r="P482" s="268" t="s">
        <v>9492</v>
      </c>
      <c r="Q482" s="269">
        <v>2</v>
      </c>
      <c r="R482" s="269">
        <v>1.75</v>
      </c>
      <c r="S482" s="269">
        <v>-61.25</v>
      </c>
      <c r="T482" s="269">
        <v>-61.5</v>
      </c>
      <c r="AT482" s="15" t="s">
        <v>1374</v>
      </c>
      <c r="BR482" s="15" t="s">
        <v>2031</v>
      </c>
      <c r="BS482" s="15" t="s">
        <v>1937</v>
      </c>
      <c r="BT482" s="15">
        <v>4</v>
      </c>
      <c r="CU482" s="54" t="s">
        <v>2723</v>
      </c>
      <c r="CV482" s="64"/>
      <c r="DI482" s="112" t="s">
        <v>7942</v>
      </c>
      <c r="DJ482" s="112" t="s">
        <v>9016</v>
      </c>
      <c r="DO482"/>
    </row>
    <row r="483" spans="15:119" x14ac:dyDescent="0.25">
      <c r="O483" s="268" t="s">
        <v>9969</v>
      </c>
      <c r="P483" s="268" t="s">
        <v>9492</v>
      </c>
      <c r="Q483" s="269">
        <v>2</v>
      </c>
      <c r="R483" s="269">
        <v>1.75</v>
      </c>
      <c r="S483" s="269">
        <v>-61</v>
      </c>
      <c r="T483" s="269">
        <v>-61.25</v>
      </c>
      <c r="AT483" s="15" t="s">
        <v>1115</v>
      </c>
      <c r="BR483" s="15" t="s">
        <v>2032</v>
      </c>
      <c r="BS483" s="15" t="s">
        <v>1937</v>
      </c>
      <c r="BT483" s="15">
        <v>4</v>
      </c>
      <c r="CU483" s="54" t="s">
        <v>2724</v>
      </c>
      <c r="CV483" s="64"/>
      <c r="DI483" s="112" t="s">
        <v>7942</v>
      </c>
      <c r="DJ483" s="112" t="s">
        <v>7916</v>
      </c>
      <c r="DO483"/>
    </row>
    <row r="484" spans="15:119" ht="30" x14ac:dyDescent="0.25">
      <c r="O484" s="268" t="s">
        <v>9970</v>
      </c>
      <c r="P484" s="268" t="s">
        <v>9492</v>
      </c>
      <c r="Q484" s="269">
        <v>1.75</v>
      </c>
      <c r="R484" s="269">
        <v>1.5</v>
      </c>
      <c r="S484" s="269">
        <v>-61.25</v>
      </c>
      <c r="T484" s="269">
        <v>-61.5</v>
      </c>
      <c r="AT484" s="15" t="s">
        <v>1375</v>
      </c>
      <c r="BR484" s="15" t="s">
        <v>2033</v>
      </c>
      <c r="BS484" s="15" t="s">
        <v>1937</v>
      </c>
      <c r="BT484" s="15">
        <v>4</v>
      </c>
      <c r="CU484" s="54" t="s">
        <v>2560</v>
      </c>
      <c r="CV484" s="64"/>
      <c r="DI484" s="112" t="s">
        <v>4472</v>
      </c>
      <c r="DJ484" s="112" t="s">
        <v>4452</v>
      </c>
      <c r="DO484"/>
    </row>
    <row r="485" spans="15:119" ht="30" x14ac:dyDescent="0.25">
      <c r="O485" s="268" t="s">
        <v>9971</v>
      </c>
      <c r="P485" s="268" t="s">
        <v>9492</v>
      </c>
      <c r="Q485" s="269">
        <v>1.75</v>
      </c>
      <c r="R485" s="269">
        <v>1.5</v>
      </c>
      <c r="S485" s="269">
        <v>-61</v>
      </c>
      <c r="T485" s="269">
        <v>-61.25</v>
      </c>
      <c r="AT485" s="15" t="s">
        <v>1376</v>
      </c>
      <c r="BR485" s="15" t="s">
        <v>1929</v>
      </c>
      <c r="BS485" s="15" t="s">
        <v>1937</v>
      </c>
      <c r="BT485" s="15">
        <v>4</v>
      </c>
      <c r="CU485" s="54" t="s">
        <v>2557</v>
      </c>
      <c r="CV485" s="64"/>
      <c r="DI485" s="112" t="s">
        <v>4307</v>
      </c>
      <c r="DJ485" s="112" t="s">
        <v>4291</v>
      </c>
      <c r="DO485"/>
    </row>
    <row r="486" spans="15:119" ht="30" x14ac:dyDescent="0.25">
      <c r="O486" s="268" t="s">
        <v>9972</v>
      </c>
      <c r="P486" s="268" t="s">
        <v>9490</v>
      </c>
      <c r="Q486" s="269">
        <v>2</v>
      </c>
      <c r="R486" s="269">
        <v>1.5</v>
      </c>
      <c r="S486" s="269">
        <v>-60.5</v>
      </c>
      <c r="T486" s="269">
        <v>-61</v>
      </c>
      <c r="AT486" s="15" t="s">
        <v>1377</v>
      </c>
      <c r="BR486" s="15" t="s">
        <v>2040</v>
      </c>
      <c r="BS486" s="15" t="s">
        <v>1937</v>
      </c>
      <c r="BT486" s="15">
        <v>4</v>
      </c>
      <c r="CU486" s="54" t="s">
        <v>2567</v>
      </c>
      <c r="CV486" s="64"/>
      <c r="DI486" s="112" t="s">
        <v>5941</v>
      </c>
      <c r="DJ486" s="112" t="s">
        <v>5909</v>
      </c>
      <c r="DO486"/>
    </row>
    <row r="487" spans="15:119" ht="30" x14ac:dyDescent="0.25">
      <c r="O487" s="268" t="s">
        <v>9973</v>
      </c>
      <c r="P487" s="268" t="s">
        <v>9492</v>
      </c>
      <c r="Q487" s="269">
        <v>2</v>
      </c>
      <c r="R487" s="269">
        <v>1.75</v>
      </c>
      <c r="S487" s="269">
        <v>-60.75</v>
      </c>
      <c r="T487" s="269">
        <v>-61</v>
      </c>
      <c r="AT487" s="15" t="s">
        <v>1116</v>
      </c>
      <c r="BR487" s="15" t="s">
        <v>2047</v>
      </c>
      <c r="BS487" s="15" t="s">
        <v>1937</v>
      </c>
      <c r="BT487" s="15">
        <v>4</v>
      </c>
      <c r="CU487" s="54" t="s">
        <v>2499</v>
      </c>
      <c r="CV487" s="64"/>
      <c r="DI487" s="112" t="s">
        <v>8574</v>
      </c>
      <c r="DJ487" s="112" t="s">
        <v>8544</v>
      </c>
      <c r="DO487"/>
    </row>
    <row r="488" spans="15:119" ht="45" x14ac:dyDescent="0.25">
      <c r="O488" s="268" t="s">
        <v>9974</v>
      </c>
      <c r="P488" s="268" t="s">
        <v>9492</v>
      </c>
      <c r="Q488" s="269">
        <v>2</v>
      </c>
      <c r="R488" s="269">
        <v>1.75</v>
      </c>
      <c r="S488" s="269">
        <v>-60.5</v>
      </c>
      <c r="T488" s="269">
        <v>-60.75</v>
      </c>
      <c r="AT488" s="15" t="s">
        <v>1378</v>
      </c>
      <c r="BR488" s="15" t="s">
        <v>2053</v>
      </c>
      <c r="BS488" s="15" t="s">
        <v>1937</v>
      </c>
      <c r="BT488" s="15">
        <v>4</v>
      </c>
      <c r="CU488" s="54" t="s">
        <v>2165</v>
      </c>
      <c r="CV488" s="64"/>
      <c r="DI488" s="112" t="s">
        <v>7350</v>
      </c>
      <c r="DJ488" s="112" t="s">
        <v>7298</v>
      </c>
      <c r="DO488"/>
    </row>
    <row r="489" spans="15:119" ht="30" x14ac:dyDescent="0.25">
      <c r="O489" s="268" t="s">
        <v>9975</v>
      </c>
      <c r="P489" s="268" t="s">
        <v>9492</v>
      </c>
      <c r="Q489" s="269">
        <v>1.75</v>
      </c>
      <c r="R489" s="269">
        <v>1.5</v>
      </c>
      <c r="S489" s="269">
        <v>-60.75</v>
      </c>
      <c r="T489" s="269">
        <v>-61</v>
      </c>
      <c r="AT489" s="15" t="s">
        <v>1117</v>
      </c>
      <c r="BR489" s="15" t="s">
        <v>1855</v>
      </c>
      <c r="BS489" s="15" t="s">
        <v>1937</v>
      </c>
      <c r="BT489" s="15">
        <v>4</v>
      </c>
      <c r="CU489" s="54" t="s">
        <v>2576</v>
      </c>
      <c r="CV489" s="64"/>
      <c r="DI489" s="112" t="s">
        <v>6363</v>
      </c>
      <c r="DJ489" s="112" t="s">
        <v>6305</v>
      </c>
      <c r="DO489"/>
    </row>
    <row r="490" spans="15:119" ht="30" x14ac:dyDescent="0.25">
      <c r="O490" s="268" t="s">
        <v>9976</v>
      </c>
      <c r="P490" s="268" t="s">
        <v>9492</v>
      </c>
      <c r="Q490" s="269">
        <v>1.75</v>
      </c>
      <c r="R490" s="269">
        <v>1.5</v>
      </c>
      <c r="S490" s="269">
        <v>-60.5</v>
      </c>
      <c r="T490" s="269">
        <v>-60.75</v>
      </c>
      <c r="AT490" s="15" t="s">
        <v>1118</v>
      </c>
      <c r="BR490" s="15" t="s">
        <v>2078</v>
      </c>
      <c r="BS490" s="15" t="s">
        <v>1937</v>
      </c>
      <c r="BT490" s="15">
        <v>4</v>
      </c>
      <c r="CU490" s="54" t="s">
        <v>2598</v>
      </c>
      <c r="CV490" s="64"/>
      <c r="DI490" s="112" t="s">
        <v>8575</v>
      </c>
      <c r="DJ490" s="112" t="s">
        <v>8544</v>
      </c>
      <c r="DO490"/>
    </row>
    <row r="491" spans="15:119" x14ac:dyDescent="0.25">
      <c r="O491" s="268" t="s">
        <v>9977</v>
      </c>
      <c r="P491" s="268" t="s">
        <v>9490</v>
      </c>
      <c r="Q491" s="269">
        <v>2</v>
      </c>
      <c r="R491" s="269">
        <v>1.5</v>
      </c>
      <c r="S491" s="269">
        <v>-60</v>
      </c>
      <c r="T491" s="269">
        <v>-60.5</v>
      </c>
      <c r="AT491" s="15" t="s">
        <v>1119</v>
      </c>
      <c r="BR491" s="15" t="s">
        <v>2083</v>
      </c>
      <c r="BS491" s="15" t="s">
        <v>1937</v>
      </c>
      <c r="BT491" s="15">
        <v>4</v>
      </c>
      <c r="CU491" s="54" t="s">
        <v>2166</v>
      </c>
      <c r="CV491" s="64"/>
      <c r="DI491" s="112" t="s">
        <v>4615</v>
      </c>
      <c r="DJ491" s="112" t="s">
        <v>4591</v>
      </c>
      <c r="DO491"/>
    </row>
    <row r="492" spans="15:119" ht="30" x14ac:dyDescent="0.25">
      <c r="O492" s="268" t="s">
        <v>9978</v>
      </c>
      <c r="P492" s="268" t="s">
        <v>9492</v>
      </c>
      <c r="Q492" s="269">
        <v>2</v>
      </c>
      <c r="R492" s="269">
        <v>1.75</v>
      </c>
      <c r="S492" s="269">
        <v>-60.25</v>
      </c>
      <c r="T492" s="269">
        <v>-60.5</v>
      </c>
      <c r="AT492" s="15" t="s">
        <v>1120</v>
      </c>
      <c r="BR492" s="15" t="s">
        <v>2087</v>
      </c>
      <c r="BS492" s="15" t="s">
        <v>1937</v>
      </c>
      <c r="BT492" s="15">
        <v>4</v>
      </c>
      <c r="CU492" s="54" t="s">
        <v>2482</v>
      </c>
      <c r="CV492" s="64"/>
      <c r="DI492" s="112" t="s">
        <v>9099</v>
      </c>
      <c r="DJ492" s="112" t="s">
        <v>9086</v>
      </c>
      <c r="DO492"/>
    </row>
    <row r="493" spans="15:119" x14ac:dyDescent="0.25">
      <c r="O493" s="268" t="s">
        <v>9979</v>
      </c>
      <c r="P493" s="268" t="s">
        <v>9492</v>
      </c>
      <c r="Q493" s="269">
        <v>2</v>
      </c>
      <c r="R493" s="269">
        <v>1.75</v>
      </c>
      <c r="S493" s="269">
        <v>-60</v>
      </c>
      <c r="T493" s="269">
        <v>-60.25</v>
      </c>
      <c r="AT493" s="15" t="s">
        <v>1121</v>
      </c>
      <c r="BR493" s="15" t="s">
        <v>1908</v>
      </c>
      <c r="BS493" s="15" t="s">
        <v>1937</v>
      </c>
      <c r="BT493" s="15">
        <v>4</v>
      </c>
      <c r="CU493" s="54" t="s">
        <v>2167</v>
      </c>
      <c r="CV493" s="64"/>
      <c r="DI493" s="112" t="s">
        <v>6364</v>
      </c>
      <c r="DJ493" s="112" t="s">
        <v>6305</v>
      </c>
      <c r="DO493"/>
    </row>
    <row r="494" spans="15:119" x14ac:dyDescent="0.25">
      <c r="O494" s="268" t="s">
        <v>9980</v>
      </c>
      <c r="P494" s="268" t="s">
        <v>9492</v>
      </c>
      <c r="Q494" s="269">
        <v>1.75</v>
      </c>
      <c r="R494" s="269">
        <v>1.5</v>
      </c>
      <c r="S494" s="269">
        <v>-60.25</v>
      </c>
      <c r="T494" s="269">
        <v>-60.5</v>
      </c>
      <c r="AT494" s="15" t="s">
        <v>109</v>
      </c>
      <c r="BR494" s="15" t="s">
        <v>470</v>
      </c>
      <c r="BS494" s="15" t="s">
        <v>1937</v>
      </c>
      <c r="BT494" s="15">
        <v>4</v>
      </c>
      <c r="CU494" s="54" t="s">
        <v>2168</v>
      </c>
      <c r="CV494" s="64"/>
      <c r="DI494" s="112" t="s">
        <v>8576</v>
      </c>
      <c r="DJ494" s="112" t="s">
        <v>8544</v>
      </c>
      <c r="DO494"/>
    </row>
    <row r="495" spans="15:119" x14ac:dyDescent="0.25">
      <c r="O495" s="268" t="s">
        <v>9981</v>
      </c>
      <c r="P495" s="268" t="s">
        <v>9492</v>
      </c>
      <c r="Q495" s="269">
        <v>1.75</v>
      </c>
      <c r="R495" s="269">
        <v>1.5</v>
      </c>
      <c r="S495" s="269">
        <v>-60</v>
      </c>
      <c r="T495" s="269">
        <v>-60.25</v>
      </c>
      <c r="AT495" s="15" t="s">
        <v>1122</v>
      </c>
      <c r="BR495" s="15" t="s">
        <v>2119</v>
      </c>
      <c r="BS495" s="15" t="s">
        <v>1937</v>
      </c>
      <c r="BT495" s="15">
        <v>4</v>
      </c>
      <c r="CU495" s="54" t="s">
        <v>2169</v>
      </c>
      <c r="CV495" s="64"/>
      <c r="DI495" s="112" t="s">
        <v>5225</v>
      </c>
      <c r="DJ495" s="112" t="s">
        <v>5373</v>
      </c>
      <c r="DO495"/>
    </row>
    <row r="496" spans="15:119" x14ac:dyDescent="0.25">
      <c r="O496" s="268" t="s">
        <v>9982</v>
      </c>
      <c r="P496" s="268" t="s">
        <v>9490</v>
      </c>
      <c r="Q496" s="269">
        <v>1.5</v>
      </c>
      <c r="R496" s="269">
        <v>1</v>
      </c>
      <c r="S496" s="269">
        <v>-61</v>
      </c>
      <c r="T496" s="269">
        <v>-61.5</v>
      </c>
      <c r="AT496" s="15" t="s">
        <v>436</v>
      </c>
      <c r="BR496" s="15" t="s">
        <v>2120</v>
      </c>
      <c r="BS496" s="15" t="s">
        <v>1937</v>
      </c>
      <c r="BT496" s="15">
        <v>4</v>
      </c>
      <c r="CU496" s="54" t="s">
        <v>2170</v>
      </c>
      <c r="CV496" s="64"/>
      <c r="DI496" s="112" t="s">
        <v>5225</v>
      </c>
      <c r="DJ496" s="112" t="s">
        <v>5211</v>
      </c>
      <c r="DO496"/>
    </row>
    <row r="497" spans="15:119" x14ac:dyDescent="0.25">
      <c r="O497" s="268" t="s">
        <v>9983</v>
      </c>
      <c r="P497" s="268" t="s">
        <v>9492</v>
      </c>
      <c r="Q497" s="269">
        <v>1.5</v>
      </c>
      <c r="R497" s="269">
        <v>1.25</v>
      </c>
      <c r="S497" s="269">
        <v>-61.25</v>
      </c>
      <c r="T497" s="269">
        <v>-61.5</v>
      </c>
      <c r="AT497" s="15" t="s">
        <v>1123</v>
      </c>
      <c r="BR497" s="15" t="s">
        <v>2121</v>
      </c>
      <c r="BS497" s="15" t="s">
        <v>1937</v>
      </c>
      <c r="BT497" s="15">
        <v>4</v>
      </c>
      <c r="CU497" s="54" t="s">
        <v>2727</v>
      </c>
      <c r="CV497" s="64"/>
      <c r="DI497" s="112" t="s">
        <v>6365</v>
      </c>
      <c r="DJ497" s="112" t="s">
        <v>6305</v>
      </c>
      <c r="DO497"/>
    </row>
    <row r="498" spans="15:119" x14ac:dyDescent="0.25">
      <c r="O498" s="268" t="s">
        <v>9984</v>
      </c>
      <c r="P498" s="268" t="s">
        <v>9492</v>
      </c>
      <c r="Q498" s="269">
        <v>1.5</v>
      </c>
      <c r="R498" s="269">
        <v>1.25</v>
      </c>
      <c r="S498" s="269">
        <v>-61</v>
      </c>
      <c r="T498" s="269">
        <v>-61.25</v>
      </c>
      <c r="AT498" s="15" t="s">
        <v>1124</v>
      </c>
      <c r="BR498" s="15" t="s">
        <v>2122</v>
      </c>
      <c r="BS498" s="15" t="s">
        <v>1937</v>
      </c>
      <c r="BT498" s="15">
        <v>4</v>
      </c>
      <c r="CU498" s="54" t="s">
        <v>2725</v>
      </c>
      <c r="CV498" s="64"/>
      <c r="DI498" s="112" t="s">
        <v>5053</v>
      </c>
      <c r="DJ498" s="112" t="s">
        <v>5031</v>
      </c>
      <c r="DO498"/>
    </row>
    <row r="499" spans="15:119" x14ac:dyDescent="0.25">
      <c r="O499" s="268" t="s">
        <v>9985</v>
      </c>
      <c r="P499" s="268" t="s">
        <v>9492</v>
      </c>
      <c r="Q499" s="269">
        <v>1.25</v>
      </c>
      <c r="R499" s="269">
        <v>1</v>
      </c>
      <c r="S499" s="269">
        <v>-61.25</v>
      </c>
      <c r="T499" s="269">
        <v>-61.5</v>
      </c>
      <c r="AT499" s="15" t="s">
        <v>1125</v>
      </c>
      <c r="BR499" s="15" t="s">
        <v>2123</v>
      </c>
      <c r="BS499" s="15" t="s">
        <v>1937</v>
      </c>
      <c r="BT499" s="15">
        <v>4</v>
      </c>
      <c r="CU499" s="54" t="s">
        <v>2726</v>
      </c>
      <c r="CV499" s="64"/>
      <c r="DI499" s="112" t="s">
        <v>7351</v>
      </c>
      <c r="DJ499" s="112" t="s">
        <v>7298</v>
      </c>
      <c r="DO499"/>
    </row>
    <row r="500" spans="15:119" x14ac:dyDescent="0.25">
      <c r="O500" s="268" t="s">
        <v>9986</v>
      </c>
      <c r="P500" s="268" t="s">
        <v>9492</v>
      </c>
      <c r="Q500" s="269">
        <v>1.25</v>
      </c>
      <c r="R500" s="269">
        <v>1</v>
      </c>
      <c r="S500" s="269">
        <v>-61</v>
      </c>
      <c r="T500" s="269">
        <v>-61.25</v>
      </c>
      <c r="AT500" s="15" t="s">
        <v>1126</v>
      </c>
      <c r="BR500" s="15" t="s">
        <v>2124</v>
      </c>
      <c r="BS500" s="15" t="s">
        <v>1937</v>
      </c>
      <c r="BT500" s="15">
        <v>4</v>
      </c>
      <c r="CU500" s="54" t="s">
        <v>2728</v>
      </c>
      <c r="CV500" s="64"/>
      <c r="DI500" s="112" t="s">
        <v>7943</v>
      </c>
      <c r="DJ500" s="112" t="s">
        <v>7916</v>
      </c>
      <c r="DO500"/>
    </row>
    <row r="501" spans="15:119" x14ac:dyDescent="0.25">
      <c r="O501" s="268" t="s">
        <v>9987</v>
      </c>
      <c r="P501" s="268" t="s">
        <v>9490</v>
      </c>
      <c r="Q501" s="269">
        <v>1.5</v>
      </c>
      <c r="R501" s="269">
        <v>1</v>
      </c>
      <c r="S501" s="269">
        <v>-60.5</v>
      </c>
      <c r="T501" s="269">
        <v>-61</v>
      </c>
      <c r="AT501" s="15" t="s">
        <v>1127</v>
      </c>
      <c r="BR501" s="15" t="s">
        <v>2125</v>
      </c>
      <c r="BS501" s="15" t="s">
        <v>1937</v>
      </c>
      <c r="BT501" s="15">
        <v>4</v>
      </c>
      <c r="CU501" s="54" t="s">
        <v>2171</v>
      </c>
      <c r="CV501" s="64"/>
      <c r="DI501" s="112" t="s">
        <v>4308</v>
      </c>
      <c r="DJ501" s="112" t="s">
        <v>4291</v>
      </c>
      <c r="DO501"/>
    </row>
    <row r="502" spans="15:119" x14ac:dyDescent="0.25">
      <c r="O502" s="268" t="s">
        <v>9988</v>
      </c>
      <c r="P502" s="268" t="s">
        <v>9492</v>
      </c>
      <c r="Q502" s="269">
        <v>1.5</v>
      </c>
      <c r="R502" s="269">
        <v>1.25</v>
      </c>
      <c r="S502" s="269">
        <v>-60.75</v>
      </c>
      <c r="T502" s="269">
        <v>-61</v>
      </c>
      <c r="AT502" s="15" t="s">
        <v>1128</v>
      </c>
      <c r="BR502" s="15" t="s">
        <v>2127</v>
      </c>
      <c r="BS502" s="15" t="s">
        <v>1937</v>
      </c>
      <c r="BT502" s="15">
        <v>4</v>
      </c>
      <c r="CU502" s="54" t="s">
        <v>2862</v>
      </c>
      <c r="CV502" s="64"/>
      <c r="DI502" s="112" t="s">
        <v>5226</v>
      </c>
      <c r="DJ502" s="112" t="s">
        <v>5211</v>
      </c>
      <c r="DO502"/>
    </row>
    <row r="503" spans="15:119" x14ac:dyDescent="0.25">
      <c r="O503" s="268" t="s">
        <v>9989</v>
      </c>
      <c r="P503" s="268" t="s">
        <v>9492</v>
      </c>
      <c r="Q503" s="269">
        <v>1.5</v>
      </c>
      <c r="R503" s="269">
        <v>1.25</v>
      </c>
      <c r="S503" s="269">
        <v>-60.5</v>
      </c>
      <c r="T503" s="269">
        <v>-60.75</v>
      </c>
      <c r="AT503" s="15" t="s">
        <v>1129</v>
      </c>
      <c r="BR503" s="15" t="s">
        <v>2128</v>
      </c>
      <c r="BS503" s="15" t="s">
        <v>1937</v>
      </c>
      <c r="BT503" s="15">
        <v>4</v>
      </c>
      <c r="CU503" s="54" t="s">
        <v>2863</v>
      </c>
      <c r="CV503" s="64"/>
      <c r="DI503" s="112" t="s">
        <v>4219</v>
      </c>
      <c r="DJ503" s="112" t="s">
        <v>4212</v>
      </c>
      <c r="DO503"/>
    </row>
    <row r="504" spans="15:119" x14ac:dyDescent="0.25">
      <c r="O504" s="268" t="s">
        <v>9990</v>
      </c>
      <c r="P504" s="268" t="s">
        <v>9492</v>
      </c>
      <c r="Q504" s="269">
        <v>1.25</v>
      </c>
      <c r="R504" s="269">
        <v>1</v>
      </c>
      <c r="S504" s="269">
        <v>-60.75</v>
      </c>
      <c r="T504" s="269">
        <v>-61</v>
      </c>
      <c r="AT504" s="15" t="s">
        <v>1130</v>
      </c>
      <c r="BR504" s="15" t="s">
        <v>2131</v>
      </c>
      <c r="BS504" s="15" t="s">
        <v>1937</v>
      </c>
      <c r="BT504" s="15">
        <v>4</v>
      </c>
      <c r="CU504" s="54" t="s">
        <v>2172</v>
      </c>
      <c r="CV504" s="64"/>
      <c r="DI504" s="112" t="s">
        <v>7352</v>
      </c>
      <c r="DJ504" s="112" t="s">
        <v>7298</v>
      </c>
      <c r="DO504"/>
    </row>
    <row r="505" spans="15:119" x14ac:dyDescent="0.25">
      <c r="O505" s="268" t="s">
        <v>9991</v>
      </c>
      <c r="P505" s="268" t="s">
        <v>9492</v>
      </c>
      <c r="Q505" s="269">
        <v>1.25</v>
      </c>
      <c r="R505" s="269">
        <v>1</v>
      </c>
      <c r="S505" s="269">
        <v>-60.5</v>
      </c>
      <c r="T505" s="269">
        <v>-60.75</v>
      </c>
      <c r="AT505" s="15" t="s">
        <v>1131</v>
      </c>
      <c r="BR505" s="15" t="s">
        <v>2137</v>
      </c>
      <c r="BS505" s="15" t="s">
        <v>1937</v>
      </c>
      <c r="BT505" s="15">
        <v>4</v>
      </c>
      <c r="CU505" s="54" t="s">
        <v>2173</v>
      </c>
      <c r="CV505" s="64"/>
      <c r="DI505" s="112" t="s">
        <v>5942</v>
      </c>
      <c r="DJ505" s="112" t="s">
        <v>5909</v>
      </c>
      <c r="DO505"/>
    </row>
    <row r="506" spans="15:119" x14ac:dyDescent="0.25">
      <c r="O506" s="268" t="s">
        <v>9992</v>
      </c>
      <c r="P506" s="268" t="s">
        <v>9490</v>
      </c>
      <c r="Q506" s="269">
        <v>1.5</v>
      </c>
      <c r="R506" s="269">
        <v>1</v>
      </c>
      <c r="S506" s="269">
        <v>-60</v>
      </c>
      <c r="T506" s="269">
        <v>-60.5</v>
      </c>
      <c r="AT506" s="15" t="s">
        <v>1132</v>
      </c>
      <c r="BR506" s="15" t="s">
        <v>416</v>
      </c>
      <c r="BS506" s="15" t="s">
        <v>1937</v>
      </c>
      <c r="BT506" s="15">
        <v>4</v>
      </c>
      <c r="CU506" s="54" t="s">
        <v>2864</v>
      </c>
      <c r="CV506" s="64"/>
      <c r="DI506" s="112" t="s">
        <v>7353</v>
      </c>
      <c r="DJ506" s="112" t="s">
        <v>8285</v>
      </c>
      <c r="DO506"/>
    </row>
    <row r="507" spans="15:119" x14ac:dyDescent="0.25">
      <c r="O507" s="268" t="s">
        <v>9993</v>
      </c>
      <c r="P507" s="268" t="s">
        <v>9492</v>
      </c>
      <c r="Q507" s="269">
        <v>1.5</v>
      </c>
      <c r="R507" s="269">
        <v>1.25</v>
      </c>
      <c r="S507" s="269">
        <v>-60.25</v>
      </c>
      <c r="T507" s="269">
        <v>-60.5</v>
      </c>
      <c r="AT507" s="15" t="s">
        <v>1133</v>
      </c>
      <c r="BR507" s="15" t="s">
        <v>2139</v>
      </c>
      <c r="BS507" s="15" t="s">
        <v>1937</v>
      </c>
      <c r="BT507" s="15">
        <v>4</v>
      </c>
      <c r="CU507" s="54" t="s">
        <v>2865</v>
      </c>
      <c r="CV507" s="64"/>
      <c r="DI507" s="112" t="s">
        <v>7353</v>
      </c>
      <c r="DJ507" s="112" t="s">
        <v>7298</v>
      </c>
      <c r="DO507"/>
    </row>
    <row r="508" spans="15:119" ht="30" x14ac:dyDescent="0.25">
      <c r="O508" s="268" t="s">
        <v>9994</v>
      </c>
      <c r="P508" s="268" t="s">
        <v>9492</v>
      </c>
      <c r="Q508" s="269">
        <v>1.5</v>
      </c>
      <c r="R508" s="269">
        <v>1.25</v>
      </c>
      <c r="S508" s="269">
        <v>-60</v>
      </c>
      <c r="T508" s="269">
        <v>-60.25</v>
      </c>
      <c r="AT508" s="15" t="s">
        <v>1134</v>
      </c>
      <c r="BR508" s="15" t="s">
        <v>2140</v>
      </c>
      <c r="BS508" s="15" t="s">
        <v>1937</v>
      </c>
      <c r="BT508" s="15">
        <v>4</v>
      </c>
      <c r="CU508" s="54" t="s">
        <v>2866</v>
      </c>
      <c r="CV508" s="64"/>
      <c r="DI508" s="112" t="s">
        <v>5943</v>
      </c>
      <c r="DJ508" s="112" t="s">
        <v>5909</v>
      </c>
      <c r="DO508"/>
    </row>
    <row r="509" spans="15:119" x14ac:dyDescent="0.25">
      <c r="O509" s="268" t="s">
        <v>9995</v>
      </c>
      <c r="P509" s="268" t="s">
        <v>9492</v>
      </c>
      <c r="Q509" s="269">
        <v>1.25</v>
      </c>
      <c r="R509" s="269">
        <v>1</v>
      </c>
      <c r="S509" s="269">
        <v>-60.25</v>
      </c>
      <c r="T509" s="269">
        <v>-60.5</v>
      </c>
      <c r="AT509" s="15" t="s">
        <v>1135</v>
      </c>
      <c r="BR509" s="15" t="s">
        <v>2141</v>
      </c>
      <c r="BS509" s="15" t="s">
        <v>1937</v>
      </c>
      <c r="BT509" s="15">
        <v>4</v>
      </c>
      <c r="CU509" s="54" t="s">
        <v>2867</v>
      </c>
      <c r="CV509" s="64"/>
      <c r="DI509" s="112" t="s">
        <v>4826</v>
      </c>
      <c r="DJ509" s="112" t="s">
        <v>4808</v>
      </c>
      <c r="DO509"/>
    </row>
    <row r="510" spans="15:119" x14ac:dyDescent="0.25">
      <c r="O510" s="268" t="s">
        <v>9996</v>
      </c>
      <c r="P510" s="268" t="s">
        <v>9492</v>
      </c>
      <c r="Q510" s="269">
        <v>1.25</v>
      </c>
      <c r="R510" s="269">
        <v>1</v>
      </c>
      <c r="S510" s="269">
        <v>-60</v>
      </c>
      <c r="T510" s="269">
        <v>-60.25</v>
      </c>
      <c r="AT510" s="15" t="s">
        <v>1136</v>
      </c>
      <c r="BR510" s="15" t="s">
        <v>2142</v>
      </c>
      <c r="BS510" s="15" t="s">
        <v>1937</v>
      </c>
      <c r="BT510" s="15">
        <v>4</v>
      </c>
      <c r="CU510" s="54" t="s">
        <v>2868</v>
      </c>
      <c r="CV510" s="64"/>
      <c r="DI510" s="112" t="s">
        <v>5589</v>
      </c>
      <c r="DJ510" s="112" t="s">
        <v>5576</v>
      </c>
      <c r="DO510"/>
    </row>
    <row r="511" spans="15:119" x14ac:dyDescent="0.25">
      <c r="O511" s="268" t="s">
        <v>9997</v>
      </c>
      <c r="P511" s="268" t="s">
        <v>9488</v>
      </c>
      <c r="Q511" s="269">
        <v>1</v>
      </c>
      <c r="R511" s="269">
        <v>0</v>
      </c>
      <c r="S511" s="269">
        <v>-61.5</v>
      </c>
      <c r="T511" s="269">
        <v>-63</v>
      </c>
      <c r="AT511" s="15" t="s">
        <v>1137</v>
      </c>
      <c r="BR511" s="15" t="s">
        <v>2143</v>
      </c>
      <c r="BS511" s="15" t="s">
        <v>1937</v>
      </c>
      <c r="BT511" s="15">
        <v>4</v>
      </c>
      <c r="CU511" s="54" t="s">
        <v>2869</v>
      </c>
      <c r="CV511" s="64"/>
      <c r="DI511" s="112" t="s">
        <v>5394</v>
      </c>
      <c r="DJ511" s="112" t="s">
        <v>5373</v>
      </c>
      <c r="DO511"/>
    </row>
    <row r="512" spans="15:119" x14ac:dyDescent="0.25">
      <c r="O512" s="268" t="s">
        <v>9998</v>
      </c>
      <c r="P512" s="268" t="s">
        <v>9490</v>
      </c>
      <c r="Q512" s="269">
        <v>1</v>
      </c>
      <c r="R512" s="269">
        <v>0.5</v>
      </c>
      <c r="S512" s="269">
        <v>-62.5</v>
      </c>
      <c r="T512" s="269">
        <v>-63</v>
      </c>
      <c r="AT512" s="15" t="s">
        <v>1138</v>
      </c>
      <c r="BR512" s="15" t="s">
        <v>2158</v>
      </c>
      <c r="BS512" s="15" t="s">
        <v>1937</v>
      </c>
      <c r="BT512" s="15">
        <v>4</v>
      </c>
      <c r="CU512" s="54" t="s">
        <v>2870</v>
      </c>
      <c r="CV512" s="64"/>
      <c r="DI512" s="112" t="s">
        <v>5393</v>
      </c>
      <c r="DJ512" s="112" t="s">
        <v>5373</v>
      </c>
      <c r="DO512"/>
    </row>
    <row r="513" spans="15:119" x14ac:dyDescent="0.25">
      <c r="O513" s="268" t="s">
        <v>9999</v>
      </c>
      <c r="P513" s="268" t="s">
        <v>9492</v>
      </c>
      <c r="Q513" s="269">
        <v>1</v>
      </c>
      <c r="R513" s="269">
        <v>0.75</v>
      </c>
      <c r="S513" s="269">
        <v>-62.75</v>
      </c>
      <c r="T513" s="269">
        <v>-63</v>
      </c>
      <c r="AT513" s="15" t="s">
        <v>1139</v>
      </c>
      <c r="BR513" s="15" t="s">
        <v>2162</v>
      </c>
      <c r="BS513" s="15" t="s">
        <v>1937</v>
      </c>
      <c r="BT513" s="15">
        <v>4</v>
      </c>
      <c r="CU513" s="54" t="s">
        <v>2871</v>
      </c>
      <c r="CV513" s="64"/>
      <c r="DI513" s="112" t="s">
        <v>5747</v>
      </c>
      <c r="DJ513" s="112" t="s">
        <v>5743</v>
      </c>
      <c r="DO513"/>
    </row>
    <row r="514" spans="15:119" ht="30" x14ac:dyDescent="0.25">
      <c r="O514" s="268" t="s">
        <v>10000</v>
      </c>
      <c r="P514" s="268" t="s">
        <v>9492</v>
      </c>
      <c r="Q514" s="269">
        <v>1</v>
      </c>
      <c r="R514" s="269">
        <v>0.75</v>
      </c>
      <c r="S514" s="269">
        <v>-62.5</v>
      </c>
      <c r="T514" s="269">
        <v>-62.75</v>
      </c>
      <c r="AT514" s="15" t="s">
        <v>1140</v>
      </c>
      <c r="BR514" s="15" t="s">
        <v>2171</v>
      </c>
      <c r="BS514" s="15" t="s">
        <v>1937</v>
      </c>
      <c r="BT514" s="15">
        <v>4</v>
      </c>
      <c r="CU514" s="54" t="s">
        <v>2872</v>
      </c>
      <c r="CV514" s="64"/>
      <c r="DI514" s="112" t="s">
        <v>7146</v>
      </c>
      <c r="DJ514" s="112" t="s">
        <v>7135</v>
      </c>
      <c r="DO514"/>
    </row>
    <row r="515" spans="15:119" ht="30" x14ac:dyDescent="0.25">
      <c r="O515" s="268" t="s">
        <v>10001</v>
      </c>
      <c r="P515" s="268" t="s">
        <v>9492</v>
      </c>
      <c r="Q515" s="269">
        <v>0.75</v>
      </c>
      <c r="R515" s="269">
        <v>0.5</v>
      </c>
      <c r="S515" s="269">
        <v>-62.75</v>
      </c>
      <c r="T515" s="269">
        <v>-63</v>
      </c>
      <c r="AT515" s="15" t="s">
        <v>1141</v>
      </c>
      <c r="BR515" s="15" t="s">
        <v>1869</v>
      </c>
      <c r="BS515" s="15" t="s">
        <v>1937</v>
      </c>
      <c r="BT515" s="15">
        <v>4</v>
      </c>
      <c r="CU515" s="54" t="s">
        <v>2873</v>
      </c>
      <c r="CV515" s="64"/>
      <c r="DI515" s="112" t="s">
        <v>5395</v>
      </c>
      <c r="DJ515" s="112" t="s">
        <v>5743</v>
      </c>
      <c r="DO515"/>
    </row>
    <row r="516" spans="15:119" ht="30" x14ac:dyDescent="0.25">
      <c r="O516" s="268" t="s">
        <v>10002</v>
      </c>
      <c r="P516" s="268" t="s">
        <v>9492</v>
      </c>
      <c r="Q516" s="269">
        <v>0.75</v>
      </c>
      <c r="R516" s="269">
        <v>0.5</v>
      </c>
      <c r="S516" s="269">
        <v>-62.5</v>
      </c>
      <c r="T516" s="269">
        <v>-62.75</v>
      </c>
      <c r="AT516" s="15" t="s">
        <v>360</v>
      </c>
      <c r="BR516" s="15" t="s">
        <v>2179</v>
      </c>
      <c r="BS516" s="15" t="s">
        <v>1937</v>
      </c>
      <c r="BT516" s="15">
        <v>4</v>
      </c>
      <c r="CU516" s="54" t="s">
        <v>2874</v>
      </c>
      <c r="CV516" s="64"/>
      <c r="DI516" s="112" t="s">
        <v>5395</v>
      </c>
      <c r="DJ516" s="112" t="s">
        <v>5373</v>
      </c>
      <c r="DO516"/>
    </row>
    <row r="517" spans="15:119" x14ac:dyDescent="0.25">
      <c r="O517" s="268" t="s">
        <v>10003</v>
      </c>
      <c r="P517" s="268" t="s">
        <v>9490</v>
      </c>
      <c r="Q517" s="269">
        <v>1</v>
      </c>
      <c r="R517" s="269">
        <v>0.5</v>
      </c>
      <c r="S517" s="269">
        <v>-62</v>
      </c>
      <c r="T517" s="269">
        <v>-62.5</v>
      </c>
      <c r="AT517" s="15" t="s">
        <v>1142</v>
      </c>
      <c r="BR517" s="15" t="s">
        <v>2180</v>
      </c>
      <c r="BS517" s="15" t="s">
        <v>1937</v>
      </c>
      <c r="BT517" s="15">
        <v>4</v>
      </c>
      <c r="CU517" s="54" t="s">
        <v>2875</v>
      </c>
      <c r="CV517" s="64"/>
      <c r="DI517" s="112" t="s">
        <v>9100</v>
      </c>
      <c r="DJ517" s="112" t="s">
        <v>9086</v>
      </c>
      <c r="DO517"/>
    </row>
    <row r="518" spans="15:119" x14ac:dyDescent="0.25">
      <c r="O518" s="268" t="s">
        <v>10004</v>
      </c>
      <c r="P518" s="268" t="s">
        <v>9492</v>
      </c>
      <c r="Q518" s="269">
        <v>1</v>
      </c>
      <c r="R518" s="269">
        <v>0.75</v>
      </c>
      <c r="S518" s="269">
        <v>-62.25</v>
      </c>
      <c r="T518" s="269">
        <v>-62.5</v>
      </c>
      <c r="AT518" s="15" t="s">
        <v>1143</v>
      </c>
      <c r="BR518" s="15" t="s">
        <v>2181</v>
      </c>
      <c r="BS518" s="15" t="s">
        <v>1937</v>
      </c>
      <c r="BT518" s="15">
        <v>4</v>
      </c>
      <c r="CU518" s="54" t="s">
        <v>2876</v>
      </c>
      <c r="CV518" s="64"/>
      <c r="DI518" s="112" t="s">
        <v>7354</v>
      </c>
      <c r="DJ518" s="112" t="s">
        <v>7298</v>
      </c>
      <c r="DO518"/>
    </row>
    <row r="519" spans="15:119" x14ac:dyDescent="0.25">
      <c r="O519" s="268" t="s">
        <v>10005</v>
      </c>
      <c r="P519" s="268" t="s">
        <v>9492</v>
      </c>
      <c r="Q519" s="269">
        <v>1</v>
      </c>
      <c r="R519" s="269">
        <v>0.75</v>
      </c>
      <c r="S519" s="269">
        <v>-62</v>
      </c>
      <c r="T519" s="269">
        <v>-62.25</v>
      </c>
      <c r="AT519" s="15" t="s">
        <v>1144</v>
      </c>
      <c r="BR519" s="15" t="s">
        <v>2184</v>
      </c>
      <c r="BS519" s="15" t="s">
        <v>1937</v>
      </c>
      <c r="BT519" s="15">
        <v>4</v>
      </c>
      <c r="CU519" s="54" t="s">
        <v>2174</v>
      </c>
      <c r="CV519" s="64"/>
      <c r="DI519" s="112" t="s">
        <v>5944</v>
      </c>
      <c r="DJ519" s="112" t="s">
        <v>5909</v>
      </c>
      <c r="DO519"/>
    </row>
    <row r="520" spans="15:119" x14ac:dyDescent="0.25">
      <c r="O520" s="268" t="s">
        <v>10006</v>
      </c>
      <c r="P520" s="268" t="s">
        <v>9492</v>
      </c>
      <c r="Q520" s="269">
        <v>0.75</v>
      </c>
      <c r="R520" s="269">
        <v>0.5</v>
      </c>
      <c r="S520" s="269">
        <v>-62.25</v>
      </c>
      <c r="T520" s="269">
        <v>-62.5</v>
      </c>
      <c r="AT520" s="15" t="s">
        <v>1145</v>
      </c>
      <c r="BR520" s="15" t="s">
        <v>2185</v>
      </c>
      <c r="BS520" s="15" t="s">
        <v>1937</v>
      </c>
      <c r="BT520" s="15">
        <v>4</v>
      </c>
      <c r="CU520" s="54" t="s">
        <v>1869</v>
      </c>
      <c r="CV520" s="64"/>
      <c r="DI520" s="112" t="s">
        <v>4616</v>
      </c>
      <c r="DJ520" s="112" t="s">
        <v>4591</v>
      </c>
      <c r="DO520"/>
    </row>
    <row r="521" spans="15:119" x14ac:dyDescent="0.25">
      <c r="O521" s="268" t="s">
        <v>10007</v>
      </c>
      <c r="P521" s="268" t="s">
        <v>9492</v>
      </c>
      <c r="Q521" s="269">
        <v>0.75</v>
      </c>
      <c r="R521" s="269">
        <v>0.5</v>
      </c>
      <c r="S521" s="269">
        <v>-62</v>
      </c>
      <c r="T521" s="269">
        <v>-62.25</v>
      </c>
      <c r="AT521" s="15" t="s">
        <v>388</v>
      </c>
      <c r="BR521" s="15" t="s">
        <v>2186</v>
      </c>
      <c r="BS521" s="15" t="s">
        <v>1937</v>
      </c>
      <c r="BT521" s="15">
        <v>4</v>
      </c>
      <c r="CU521" s="54" t="s">
        <v>2187</v>
      </c>
      <c r="CV521" s="64"/>
      <c r="DI521" s="112" t="s">
        <v>9101</v>
      </c>
      <c r="DJ521" s="112" t="s">
        <v>9086</v>
      </c>
      <c r="DO521"/>
    </row>
    <row r="522" spans="15:119" x14ac:dyDescent="0.25">
      <c r="O522" s="268" t="s">
        <v>10008</v>
      </c>
      <c r="P522" s="268" t="s">
        <v>9490</v>
      </c>
      <c r="Q522" s="269">
        <v>1</v>
      </c>
      <c r="R522" s="269">
        <v>0.5</v>
      </c>
      <c r="S522" s="269">
        <v>-61.5</v>
      </c>
      <c r="T522" s="269">
        <v>-62</v>
      </c>
      <c r="AT522" s="15" t="s">
        <v>1146</v>
      </c>
      <c r="BR522" s="15" t="s">
        <v>2219</v>
      </c>
      <c r="BS522" s="15" t="s">
        <v>1937</v>
      </c>
      <c r="BT522" s="15">
        <v>4</v>
      </c>
      <c r="CU522" s="54" t="s">
        <v>2877</v>
      </c>
      <c r="CV522" s="64"/>
      <c r="DI522" s="112" t="s">
        <v>8577</v>
      </c>
      <c r="DJ522" s="112" t="s">
        <v>8544</v>
      </c>
      <c r="DO522"/>
    </row>
    <row r="523" spans="15:119" x14ac:dyDescent="0.25">
      <c r="O523" s="268" t="s">
        <v>10009</v>
      </c>
      <c r="P523" s="268" t="s">
        <v>9492</v>
      </c>
      <c r="Q523" s="269">
        <v>1</v>
      </c>
      <c r="R523" s="269">
        <v>0.75</v>
      </c>
      <c r="S523" s="269">
        <v>-61.75</v>
      </c>
      <c r="T523" s="269">
        <v>-62</v>
      </c>
      <c r="AT523" s="15" t="s">
        <v>1147</v>
      </c>
      <c r="BR523" s="15" t="s">
        <v>2224</v>
      </c>
      <c r="BS523" s="15" t="s">
        <v>1937</v>
      </c>
      <c r="BT523" s="15">
        <v>4</v>
      </c>
      <c r="CU523" s="54" t="s">
        <v>2878</v>
      </c>
      <c r="CV523" s="64"/>
      <c r="DI523" s="112" t="s">
        <v>7945</v>
      </c>
      <c r="DJ523" s="112" t="s">
        <v>7916</v>
      </c>
      <c r="DO523"/>
    </row>
    <row r="524" spans="15:119" x14ac:dyDescent="0.25">
      <c r="O524" s="268" t="s">
        <v>10010</v>
      </c>
      <c r="P524" s="268" t="s">
        <v>9492</v>
      </c>
      <c r="Q524" s="269">
        <v>1</v>
      </c>
      <c r="R524" s="269">
        <v>0.75</v>
      </c>
      <c r="S524" s="269">
        <v>-61.5</v>
      </c>
      <c r="T524" s="269">
        <v>-61.75</v>
      </c>
      <c r="AT524" s="15" t="s">
        <v>1148</v>
      </c>
      <c r="BR524" s="15" t="s">
        <v>1880</v>
      </c>
      <c r="BS524" s="15" t="s">
        <v>1937</v>
      </c>
      <c r="BT524" s="15">
        <v>4</v>
      </c>
      <c r="CU524" s="54" t="s">
        <v>2188</v>
      </c>
      <c r="CV524" s="64"/>
      <c r="DI524" s="112" t="s">
        <v>5945</v>
      </c>
      <c r="DJ524" s="112" t="s">
        <v>5909</v>
      </c>
      <c r="DO524"/>
    </row>
    <row r="525" spans="15:119" x14ac:dyDescent="0.25">
      <c r="O525" s="268" t="s">
        <v>10011</v>
      </c>
      <c r="P525" s="268" t="s">
        <v>9492</v>
      </c>
      <c r="Q525" s="269">
        <v>0.75</v>
      </c>
      <c r="R525" s="269">
        <v>0.5</v>
      </c>
      <c r="S525" s="269">
        <v>-61.75</v>
      </c>
      <c r="T525" s="269">
        <v>-62</v>
      </c>
      <c r="AT525" s="15" t="s">
        <v>1149</v>
      </c>
      <c r="BR525" s="15" t="s">
        <v>2228</v>
      </c>
      <c r="BS525" s="15" t="s">
        <v>1937</v>
      </c>
      <c r="BT525" s="15">
        <v>4</v>
      </c>
      <c r="CU525" s="54" t="s">
        <v>2189</v>
      </c>
      <c r="CV525" s="64"/>
      <c r="DI525" s="112" t="s">
        <v>4473</v>
      </c>
      <c r="DJ525" s="112" t="s">
        <v>4452</v>
      </c>
      <c r="DO525"/>
    </row>
    <row r="526" spans="15:119" x14ac:dyDescent="0.25">
      <c r="O526" s="268" t="s">
        <v>10012</v>
      </c>
      <c r="P526" s="268" t="s">
        <v>9492</v>
      </c>
      <c r="Q526" s="269">
        <v>0.75</v>
      </c>
      <c r="R526" s="269">
        <v>0.5</v>
      </c>
      <c r="S526" s="269">
        <v>-61.5</v>
      </c>
      <c r="T526" s="269">
        <v>-61.75</v>
      </c>
      <c r="AT526" s="15" t="s">
        <v>1150</v>
      </c>
      <c r="BR526" s="15" t="s">
        <v>2229</v>
      </c>
      <c r="BS526" s="15" t="s">
        <v>1937</v>
      </c>
      <c r="BT526" s="15">
        <v>4</v>
      </c>
      <c r="CU526" s="54" t="s">
        <v>2190</v>
      </c>
      <c r="CV526" s="64"/>
      <c r="DI526" s="112" t="s">
        <v>7217</v>
      </c>
      <c r="DJ526" s="112" t="s">
        <v>7211</v>
      </c>
      <c r="DO526"/>
    </row>
    <row r="527" spans="15:119" ht="30" x14ac:dyDescent="0.25">
      <c r="O527" s="268" t="s">
        <v>10013</v>
      </c>
      <c r="P527" s="268" t="s">
        <v>9490</v>
      </c>
      <c r="Q527" s="269">
        <v>0.5</v>
      </c>
      <c r="R527" s="269">
        <v>0</v>
      </c>
      <c r="S527" s="269">
        <v>-62.5</v>
      </c>
      <c r="T527" s="269">
        <v>-63</v>
      </c>
      <c r="AT527" s="15" t="s">
        <v>1151</v>
      </c>
      <c r="BR527" s="15" t="s">
        <v>2235</v>
      </c>
      <c r="BS527" s="15" t="s">
        <v>1937</v>
      </c>
      <c r="BT527" s="15">
        <v>4</v>
      </c>
      <c r="CU527" s="54" t="s">
        <v>2729</v>
      </c>
      <c r="CV527" s="64"/>
      <c r="DI527" s="112" t="s">
        <v>8578</v>
      </c>
      <c r="DJ527" s="112" t="s">
        <v>8544</v>
      </c>
      <c r="DO527"/>
    </row>
    <row r="528" spans="15:119" ht="30" x14ac:dyDescent="0.25">
      <c r="O528" s="268" t="s">
        <v>10014</v>
      </c>
      <c r="P528" s="268" t="s">
        <v>9492</v>
      </c>
      <c r="Q528" s="269">
        <v>0.5</v>
      </c>
      <c r="R528" s="269">
        <v>0.25</v>
      </c>
      <c r="S528" s="269">
        <v>-62.75</v>
      </c>
      <c r="T528" s="269">
        <v>-63</v>
      </c>
      <c r="AT528" s="15" t="s">
        <v>1152</v>
      </c>
      <c r="BR528" s="15" t="s">
        <v>2236</v>
      </c>
      <c r="BS528" s="15" t="s">
        <v>1937</v>
      </c>
      <c r="BT528" s="15">
        <v>4</v>
      </c>
      <c r="CU528" s="54" t="s">
        <v>2730</v>
      </c>
      <c r="CV528" s="64"/>
      <c r="DI528" s="112" t="s">
        <v>8579</v>
      </c>
      <c r="DJ528" s="112" t="s">
        <v>8544</v>
      </c>
      <c r="DO528"/>
    </row>
    <row r="529" spans="15:119" ht="30" x14ac:dyDescent="0.25">
      <c r="O529" s="268" t="s">
        <v>10015</v>
      </c>
      <c r="P529" s="268" t="s">
        <v>9492</v>
      </c>
      <c r="Q529" s="269">
        <v>0.5</v>
      </c>
      <c r="R529" s="269">
        <v>0.25</v>
      </c>
      <c r="S529" s="269">
        <v>-62.5</v>
      </c>
      <c r="T529" s="269">
        <v>-62.75</v>
      </c>
      <c r="AT529" s="15" t="s">
        <v>1153</v>
      </c>
      <c r="BR529" s="15" t="s">
        <v>2237</v>
      </c>
      <c r="BS529" s="15" t="s">
        <v>1937</v>
      </c>
      <c r="BT529" s="15">
        <v>4</v>
      </c>
      <c r="CU529" s="54" t="s">
        <v>2731</v>
      </c>
      <c r="CV529" s="64"/>
      <c r="DI529" s="112" t="s">
        <v>8580</v>
      </c>
      <c r="DJ529" s="112" t="s">
        <v>8544</v>
      </c>
      <c r="DO529"/>
    </row>
    <row r="530" spans="15:119" x14ac:dyDescent="0.25">
      <c r="O530" s="268" t="s">
        <v>10016</v>
      </c>
      <c r="P530" s="268" t="s">
        <v>9492</v>
      </c>
      <c r="Q530" s="269">
        <v>0.25</v>
      </c>
      <c r="R530" s="269">
        <v>0</v>
      </c>
      <c r="S530" s="269">
        <v>-62.75</v>
      </c>
      <c r="T530" s="269">
        <v>-63</v>
      </c>
      <c r="AT530" s="15" t="s">
        <v>1154</v>
      </c>
      <c r="BR530" s="15" t="s">
        <v>2238</v>
      </c>
      <c r="BS530" s="15" t="s">
        <v>1937</v>
      </c>
      <c r="BT530" s="15">
        <v>4</v>
      </c>
      <c r="CU530" s="54" t="s">
        <v>2191</v>
      </c>
      <c r="CV530" s="64"/>
      <c r="DI530" s="112" t="s">
        <v>5946</v>
      </c>
      <c r="DJ530" s="112" t="s">
        <v>5909</v>
      </c>
      <c r="DO530"/>
    </row>
    <row r="531" spans="15:119" x14ac:dyDescent="0.25">
      <c r="O531" s="268" t="s">
        <v>10017</v>
      </c>
      <c r="P531" s="268" t="s">
        <v>9492</v>
      </c>
      <c r="Q531" s="269">
        <v>0.25</v>
      </c>
      <c r="R531" s="269">
        <v>0</v>
      </c>
      <c r="S531" s="269">
        <v>-62.5</v>
      </c>
      <c r="T531" s="269">
        <v>-62.75</v>
      </c>
      <c r="AT531" s="15" t="s">
        <v>1155</v>
      </c>
      <c r="BR531" s="15" t="s">
        <v>2239</v>
      </c>
      <c r="BS531" s="15" t="s">
        <v>1937</v>
      </c>
      <c r="BT531" s="15">
        <v>4</v>
      </c>
      <c r="CU531" s="54" t="s">
        <v>2192</v>
      </c>
      <c r="CV531" s="64"/>
      <c r="DI531" s="112" t="s">
        <v>7355</v>
      </c>
      <c r="DJ531" s="112" t="s">
        <v>7298</v>
      </c>
      <c r="DO531"/>
    </row>
    <row r="532" spans="15:119" x14ac:dyDescent="0.25">
      <c r="O532" s="268" t="s">
        <v>10018</v>
      </c>
      <c r="P532" s="268" t="s">
        <v>9490</v>
      </c>
      <c r="Q532" s="269">
        <v>0.5</v>
      </c>
      <c r="R532" s="269">
        <v>0</v>
      </c>
      <c r="S532" s="269">
        <v>-62</v>
      </c>
      <c r="T532" s="269">
        <v>-62.5</v>
      </c>
      <c r="AT532" s="15" t="s">
        <v>1156</v>
      </c>
      <c r="BR532" s="15" t="s">
        <v>2240</v>
      </c>
      <c r="BS532" s="15" t="s">
        <v>1937</v>
      </c>
      <c r="BT532" s="15">
        <v>4</v>
      </c>
      <c r="CU532" s="54" t="s">
        <v>2732</v>
      </c>
      <c r="CV532" s="64"/>
      <c r="DI532" s="112" t="s">
        <v>5844</v>
      </c>
      <c r="DJ532" s="112" t="s">
        <v>5840</v>
      </c>
      <c r="DO532"/>
    </row>
    <row r="533" spans="15:119" x14ac:dyDescent="0.25">
      <c r="O533" s="268" t="s">
        <v>10019</v>
      </c>
      <c r="P533" s="268" t="s">
        <v>9492</v>
      </c>
      <c r="Q533" s="269">
        <v>0.5</v>
      </c>
      <c r="R533" s="269">
        <v>0.25</v>
      </c>
      <c r="S533" s="269">
        <v>-62.25</v>
      </c>
      <c r="T533" s="269">
        <v>-62.5</v>
      </c>
      <c r="AT533" s="15" t="s">
        <v>1379</v>
      </c>
      <c r="BR533" s="15" t="s">
        <v>2241</v>
      </c>
      <c r="BS533" s="15" t="s">
        <v>1937</v>
      </c>
      <c r="BT533" s="15">
        <v>4</v>
      </c>
      <c r="CU533" s="54" t="s">
        <v>2193</v>
      </c>
      <c r="CV533" s="64"/>
      <c r="DI533" s="112" t="s">
        <v>8581</v>
      </c>
      <c r="DJ533" s="112" t="s">
        <v>8544</v>
      </c>
      <c r="DO533"/>
    </row>
    <row r="534" spans="15:119" x14ac:dyDescent="0.25">
      <c r="O534" s="268" t="s">
        <v>10020</v>
      </c>
      <c r="P534" s="268" t="s">
        <v>9492</v>
      </c>
      <c r="Q534" s="269">
        <v>0.5</v>
      </c>
      <c r="R534" s="269">
        <v>0.25</v>
      </c>
      <c r="S534" s="269">
        <v>-62</v>
      </c>
      <c r="T534" s="269">
        <v>-62.25</v>
      </c>
      <c r="AT534" s="15" t="s">
        <v>133</v>
      </c>
      <c r="BR534" s="15" t="s">
        <v>2242</v>
      </c>
      <c r="BS534" s="15" t="s">
        <v>1937</v>
      </c>
      <c r="BT534" s="15">
        <v>4</v>
      </c>
      <c r="CU534" s="54" t="s">
        <v>1872</v>
      </c>
      <c r="CV534" s="64"/>
      <c r="DI534" s="112" t="s">
        <v>6366</v>
      </c>
      <c r="DJ534" s="112" t="s">
        <v>6305</v>
      </c>
      <c r="DO534"/>
    </row>
    <row r="535" spans="15:119" x14ac:dyDescent="0.25">
      <c r="O535" s="268" t="s">
        <v>10021</v>
      </c>
      <c r="P535" s="268" t="s">
        <v>9492</v>
      </c>
      <c r="Q535" s="269">
        <v>0.25</v>
      </c>
      <c r="R535" s="269">
        <v>0</v>
      </c>
      <c r="S535" s="269">
        <v>-62.25</v>
      </c>
      <c r="T535" s="269">
        <v>-62.5</v>
      </c>
      <c r="AT535" s="15" t="s">
        <v>1157</v>
      </c>
      <c r="BR535" s="15" t="s">
        <v>2243</v>
      </c>
      <c r="BS535" s="15" t="s">
        <v>1937</v>
      </c>
      <c r="BT535" s="15">
        <v>4</v>
      </c>
      <c r="CU535" s="54" t="s">
        <v>2194</v>
      </c>
      <c r="CV535" s="64"/>
      <c r="DI535" s="112" t="s">
        <v>7218</v>
      </c>
      <c r="DJ535" s="112" t="s">
        <v>7211</v>
      </c>
      <c r="DO535"/>
    </row>
    <row r="536" spans="15:119" x14ac:dyDescent="0.25">
      <c r="O536" s="268" t="s">
        <v>10022</v>
      </c>
      <c r="P536" s="268" t="s">
        <v>9492</v>
      </c>
      <c r="Q536" s="269">
        <v>0.25</v>
      </c>
      <c r="R536" s="269">
        <v>0</v>
      </c>
      <c r="S536" s="269">
        <v>-62</v>
      </c>
      <c r="T536" s="269">
        <v>-62.25</v>
      </c>
      <c r="AT536" s="15" t="s">
        <v>1158</v>
      </c>
      <c r="BR536" s="15" t="s">
        <v>2244</v>
      </c>
      <c r="BS536" s="15" t="s">
        <v>1937</v>
      </c>
      <c r="BT536" s="15">
        <v>4</v>
      </c>
      <c r="CU536" s="54" t="s">
        <v>2879</v>
      </c>
      <c r="CV536" s="64"/>
      <c r="DI536" s="112" t="s">
        <v>8312</v>
      </c>
      <c r="DJ536" s="112" t="s">
        <v>8285</v>
      </c>
      <c r="DO536"/>
    </row>
    <row r="537" spans="15:119" x14ac:dyDescent="0.25">
      <c r="O537" s="268" t="s">
        <v>10023</v>
      </c>
      <c r="P537" s="268" t="s">
        <v>9490</v>
      </c>
      <c r="Q537" s="269">
        <v>0.5</v>
      </c>
      <c r="R537" s="269">
        <v>0</v>
      </c>
      <c r="S537" s="269">
        <v>-61.5</v>
      </c>
      <c r="T537" s="269">
        <v>-62</v>
      </c>
      <c r="AT537" s="15" t="s">
        <v>1159</v>
      </c>
      <c r="BR537" s="15" t="s">
        <v>2245</v>
      </c>
      <c r="BS537" s="15" t="s">
        <v>1937</v>
      </c>
      <c r="BT537" s="15">
        <v>4</v>
      </c>
      <c r="CU537" s="54" t="s">
        <v>2195</v>
      </c>
      <c r="CV537" s="64"/>
      <c r="DI537" s="112" t="s">
        <v>7944</v>
      </c>
      <c r="DJ537" s="112" t="s">
        <v>7916</v>
      </c>
      <c r="DO537"/>
    </row>
    <row r="538" spans="15:119" x14ac:dyDescent="0.25">
      <c r="O538" s="268" t="s">
        <v>10024</v>
      </c>
      <c r="P538" s="268" t="s">
        <v>9492</v>
      </c>
      <c r="Q538" s="269">
        <v>0.5</v>
      </c>
      <c r="R538" s="269">
        <v>0.25</v>
      </c>
      <c r="S538" s="269">
        <v>-61.75</v>
      </c>
      <c r="T538" s="269">
        <v>-62</v>
      </c>
      <c r="AT538" s="15" t="s">
        <v>1160</v>
      </c>
      <c r="BR538" s="15" t="s">
        <v>2246</v>
      </c>
      <c r="BS538" s="15" t="s">
        <v>1937</v>
      </c>
      <c r="BT538" s="15">
        <v>4</v>
      </c>
      <c r="CU538" s="54" t="s">
        <v>2880</v>
      </c>
      <c r="CV538" s="64"/>
      <c r="DI538" s="112" t="s">
        <v>7944</v>
      </c>
      <c r="DJ538" s="112" t="s">
        <v>8544</v>
      </c>
      <c r="DO538"/>
    </row>
    <row r="539" spans="15:119" x14ac:dyDescent="0.25">
      <c r="O539" s="268" t="s">
        <v>10025</v>
      </c>
      <c r="P539" s="268" t="s">
        <v>9492</v>
      </c>
      <c r="Q539" s="269">
        <v>0.5</v>
      </c>
      <c r="R539" s="269">
        <v>0.25</v>
      </c>
      <c r="S539" s="269">
        <v>-61.5</v>
      </c>
      <c r="T539" s="269">
        <v>-61.75</v>
      </c>
      <c r="AT539" s="15" t="s">
        <v>1380</v>
      </c>
      <c r="BR539" s="15" t="s">
        <v>2250</v>
      </c>
      <c r="BS539" s="15" t="s">
        <v>1937</v>
      </c>
      <c r="BT539" s="15">
        <v>4</v>
      </c>
      <c r="CU539" s="54" t="s">
        <v>2197</v>
      </c>
      <c r="CV539" s="64"/>
      <c r="DI539" s="112" t="s">
        <v>4827</v>
      </c>
      <c r="DJ539" s="112" t="s">
        <v>4808</v>
      </c>
      <c r="DO539"/>
    </row>
    <row r="540" spans="15:119" ht="30" x14ac:dyDescent="0.25">
      <c r="O540" s="268" t="s">
        <v>10026</v>
      </c>
      <c r="P540" s="268" t="s">
        <v>9492</v>
      </c>
      <c r="Q540" s="269">
        <v>0.25</v>
      </c>
      <c r="R540" s="269">
        <v>0</v>
      </c>
      <c r="S540" s="269">
        <v>-61.75</v>
      </c>
      <c r="T540" s="269">
        <v>-62</v>
      </c>
      <c r="AT540" s="15" t="s">
        <v>1161</v>
      </c>
      <c r="BR540" s="15" t="s">
        <v>2251</v>
      </c>
      <c r="BS540" s="15" t="s">
        <v>1937</v>
      </c>
      <c r="BT540" s="15">
        <v>4</v>
      </c>
      <c r="CU540" s="54" t="s">
        <v>2881</v>
      </c>
      <c r="CV540" s="64"/>
      <c r="DI540" s="112" t="s">
        <v>5054</v>
      </c>
      <c r="DJ540" s="112" t="s">
        <v>5031</v>
      </c>
      <c r="DO540"/>
    </row>
    <row r="541" spans="15:119" x14ac:dyDescent="0.25">
      <c r="O541" s="268" t="s">
        <v>10027</v>
      </c>
      <c r="P541" s="268" t="s">
        <v>9492</v>
      </c>
      <c r="Q541" s="269">
        <v>0.25</v>
      </c>
      <c r="R541" s="269">
        <v>0</v>
      </c>
      <c r="S541" s="269">
        <v>-61.5</v>
      </c>
      <c r="T541" s="269">
        <v>-61.75</v>
      </c>
      <c r="AT541" s="15" t="s">
        <v>1381</v>
      </c>
      <c r="BR541" s="15" t="s">
        <v>2263</v>
      </c>
      <c r="BS541" s="15" t="s">
        <v>1937</v>
      </c>
      <c r="BT541" s="15">
        <v>4</v>
      </c>
      <c r="CU541" s="54" t="s">
        <v>2882</v>
      </c>
      <c r="CV541" s="64"/>
      <c r="DI541" s="112" t="s">
        <v>5947</v>
      </c>
      <c r="DJ541" s="112" t="s">
        <v>5909</v>
      </c>
      <c r="DO541"/>
    </row>
    <row r="542" spans="15:119" x14ac:dyDescent="0.25">
      <c r="O542" s="268" t="s">
        <v>10028</v>
      </c>
      <c r="P542" s="268" t="s">
        <v>9488</v>
      </c>
      <c r="Q542" s="269">
        <v>1</v>
      </c>
      <c r="R542" s="269">
        <v>0</v>
      </c>
      <c r="S542" s="269">
        <v>-60</v>
      </c>
      <c r="T542" s="269">
        <v>-61.5</v>
      </c>
      <c r="AT542" s="15" t="s">
        <v>1162</v>
      </c>
      <c r="BR542" s="15" t="s">
        <v>2273</v>
      </c>
      <c r="BS542" s="15" t="s">
        <v>1937</v>
      </c>
      <c r="BT542" s="15">
        <v>4</v>
      </c>
      <c r="CU542" s="54" t="s">
        <v>2198</v>
      </c>
      <c r="CV542" s="64"/>
      <c r="DI542" s="112" t="s">
        <v>4828</v>
      </c>
      <c r="DJ542" s="112" t="s">
        <v>4808</v>
      </c>
      <c r="DO542"/>
    </row>
    <row r="543" spans="15:119" x14ac:dyDescent="0.25">
      <c r="O543" s="268" t="s">
        <v>10029</v>
      </c>
      <c r="P543" s="268" t="s">
        <v>9490</v>
      </c>
      <c r="Q543" s="269">
        <v>1</v>
      </c>
      <c r="R543" s="269">
        <v>0.5</v>
      </c>
      <c r="S543" s="269">
        <v>-61</v>
      </c>
      <c r="T543" s="269">
        <v>-61.5</v>
      </c>
      <c r="AT543" s="15" t="s">
        <v>1382</v>
      </c>
      <c r="BR543" s="15" t="s">
        <v>2275</v>
      </c>
      <c r="BS543" s="15" t="s">
        <v>1937</v>
      </c>
      <c r="BT543" s="15">
        <v>4</v>
      </c>
      <c r="CU543" s="54" t="s">
        <v>2200</v>
      </c>
      <c r="CV543" s="64"/>
      <c r="DI543" s="112" t="s">
        <v>4220</v>
      </c>
      <c r="DJ543" s="112" t="s">
        <v>4212</v>
      </c>
      <c r="DO543"/>
    </row>
    <row r="544" spans="15:119" x14ac:dyDescent="0.25">
      <c r="O544" s="268" t="s">
        <v>10030</v>
      </c>
      <c r="P544" s="268" t="s">
        <v>9492</v>
      </c>
      <c r="Q544" s="269">
        <v>1</v>
      </c>
      <c r="R544" s="269">
        <v>0.75</v>
      </c>
      <c r="S544" s="269">
        <v>-61.25</v>
      </c>
      <c r="T544" s="269">
        <v>-61.5</v>
      </c>
      <c r="AT544" s="15" t="s">
        <v>1163</v>
      </c>
      <c r="BR544" s="15" t="s">
        <v>2276</v>
      </c>
      <c r="BS544" s="15" t="s">
        <v>1937</v>
      </c>
      <c r="BT544" s="15">
        <v>4</v>
      </c>
      <c r="CU544" s="54" t="s">
        <v>2201</v>
      </c>
      <c r="CV544" s="64"/>
      <c r="DI544" s="112" t="s">
        <v>4617</v>
      </c>
      <c r="DJ544" s="112" t="s">
        <v>4591</v>
      </c>
      <c r="DO544"/>
    </row>
    <row r="545" spans="15:119" x14ac:dyDescent="0.25">
      <c r="O545" s="268" t="s">
        <v>10031</v>
      </c>
      <c r="P545" s="268" t="s">
        <v>9492</v>
      </c>
      <c r="Q545" s="269">
        <v>1</v>
      </c>
      <c r="R545" s="269">
        <v>0.75</v>
      </c>
      <c r="S545" s="269">
        <v>-61</v>
      </c>
      <c r="T545" s="269">
        <v>-61.25</v>
      </c>
      <c r="AT545" s="15" t="s">
        <v>361</v>
      </c>
      <c r="BR545" s="15" t="s">
        <v>2277</v>
      </c>
      <c r="BS545" s="15" t="s">
        <v>1937</v>
      </c>
      <c r="BT545" s="15">
        <v>4</v>
      </c>
      <c r="CU545" s="54" t="s">
        <v>2203</v>
      </c>
      <c r="CV545" s="64"/>
      <c r="DI545" s="112" t="s">
        <v>5590</v>
      </c>
      <c r="DJ545" s="112" t="s">
        <v>5576</v>
      </c>
      <c r="DO545"/>
    </row>
    <row r="546" spans="15:119" ht="30" x14ac:dyDescent="0.25">
      <c r="O546" s="268" t="s">
        <v>10032</v>
      </c>
      <c r="P546" s="268" t="s">
        <v>9492</v>
      </c>
      <c r="Q546" s="269">
        <v>0.75</v>
      </c>
      <c r="R546" s="269">
        <v>0.5</v>
      </c>
      <c r="S546" s="269">
        <v>-61.25</v>
      </c>
      <c r="T546" s="269">
        <v>-61.5</v>
      </c>
      <c r="AT546" s="15" t="s">
        <v>1164</v>
      </c>
      <c r="BR546" s="15" t="s">
        <v>2278</v>
      </c>
      <c r="BS546" s="15" t="s">
        <v>1937</v>
      </c>
      <c r="BT546" s="15">
        <v>4</v>
      </c>
      <c r="CU546" s="54" t="s">
        <v>2883</v>
      </c>
      <c r="CV546" s="64"/>
      <c r="DI546" s="112" t="s">
        <v>7356</v>
      </c>
      <c r="DJ546" s="112" t="s">
        <v>7298</v>
      </c>
      <c r="DO546"/>
    </row>
    <row r="547" spans="15:119" x14ac:dyDescent="0.25">
      <c r="O547" s="268" t="s">
        <v>10033</v>
      </c>
      <c r="P547" s="268" t="s">
        <v>9492</v>
      </c>
      <c r="Q547" s="269">
        <v>0.75</v>
      </c>
      <c r="R547" s="269">
        <v>0.5</v>
      </c>
      <c r="S547" s="269">
        <v>-61</v>
      </c>
      <c r="T547" s="269">
        <v>-61.25</v>
      </c>
      <c r="AT547" s="15" t="s">
        <v>1165</v>
      </c>
      <c r="BR547" s="15" t="s">
        <v>2280</v>
      </c>
      <c r="BS547" s="15" t="s">
        <v>1937</v>
      </c>
      <c r="BT547" s="15">
        <v>4</v>
      </c>
      <c r="CU547" s="54" t="s">
        <v>2204</v>
      </c>
      <c r="CV547" s="64"/>
      <c r="DI547" s="112" t="s">
        <v>7357</v>
      </c>
      <c r="DJ547" s="112" t="s">
        <v>7298</v>
      </c>
      <c r="DO547"/>
    </row>
    <row r="548" spans="15:119" x14ac:dyDescent="0.25">
      <c r="O548" s="268" t="s">
        <v>10034</v>
      </c>
      <c r="P548" s="268" t="s">
        <v>9490</v>
      </c>
      <c r="Q548" s="269">
        <v>1</v>
      </c>
      <c r="R548" s="269">
        <v>0.5</v>
      </c>
      <c r="S548" s="269">
        <v>-60.5</v>
      </c>
      <c r="T548" s="269">
        <v>-61</v>
      </c>
      <c r="AT548" s="15" t="s">
        <v>1166</v>
      </c>
      <c r="BR548" s="15" t="s">
        <v>2281</v>
      </c>
      <c r="BS548" s="15" t="s">
        <v>1937</v>
      </c>
      <c r="BT548" s="15">
        <v>4</v>
      </c>
      <c r="CU548" s="54" t="s">
        <v>2199</v>
      </c>
      <c r="CV548" s="64"/>
      <c r="DI548" s="112" t="s">
        <v>5055</v>
      </c>
      <c r="DJ548" s="112" t="s">
        <v>5031</v>
      </c>
      <c r="DO548"/>
    </row>
    <row r="549" spans="15:119" x14ac:dyDescent="0.25">
      <c r="O549" s="268" t="s">
        <v>10035</v>
      </c>
      <c r="P549" s="268" t="s">
        <v>9492</v>
      </c>
      <c r="Q549" s="269">
        <v>1</v>
      </c>
      <c r="R549" s="269">
        <v>0.75</v>
      </c>
      <c r="S549" s="269">
        <v>-60.75</v>
      </c>
      <c r="T549" s="269">
        <v>-61</v>
      </c>
      <c r="AT549" s="15" t="s">
        <v>1167</v>
      </c>
      <c r="BR549" s="15" t="s">
        <v>1896</v>
      </c>
      <c r="BS549" s="15" t="s">
        <v>1937</v>
      </c>
      <c r="BT549" s="15">
        <v>4</v>
      </c>
      <c r="CU549" s="54" t="s">
        <v>2884</v>
      </c>
      <c r="CV549" s="64"/>
      <c r="DI549" s="112" t="s">
        <v>5948</v>
      </c>
      <c r="DJ549" s="112" t="s">
        <v>5909</v>
      </c>
      <c r="DO549"/>
    </row>
    <row r="550" spans="15:119" ht="30" x14ac:dyDescent="0.25">
      <c r="O550" s="268" t="s">
        <v>10036</v>
      </c>
      <c r="P550" s="268" t="s">
        <v>9492</v>
      </c>
      <c r="Q550" s="269">
        <v>1</v>
      </c>
      <c r="R550" s="269">
        <v>0.75</v>
      </c>
      <c r="S550" s="269">
        <v>-60.5</v>
      </c>
      <c r="T550" s="269">
        <v>-60.75</v>
      </c>
      <c r="AT550" s="15" t="s">
        <v>1168</v>
      </c>
      <c r="BR550" s="15" t="s">
        <v>2287</v>
      </c>
      <c r="BS550" s="15" t="s">
        <v>1937</v>
      </c>
      <c r="BT550" s="15">
        <v>4</v>
      </c>
      <c r="CU550" s="54" t="s">
        <v>2205</v>
      </c>
      <c r="CV550" s="64"/>
      <c r="DI550" s="112" t="s">
        <v>5948</v>
      </c>
      <c r="DJ550" s="112" t="s">
        <v>9220</v>
      </c>
      <c r="DO550"/>
    </row>
    <row r="551" spans="15:119" ht="30" x14ac:dyDescent="0.25">
      <c r="O551" s="268" t="s">
        <v>10037</v>
      </c>
      <c r="P551" s="268" t="s">
        <v>9492</v>
      </c>
      <c r="Q551" s="269">
        <v>0.75</v>
      </c>
      <c r="R551" s="269">
        <v>0.5</v>
      </c>
      <c r="S551" s="269">
        <v>-60.75</v>
      </c>
      <c r="T551" s="269">
        <v>-61</v>
      </c>
      <c r="AT551" s="15" t="s">
        <v>1169</v>
      </c>
      <c r="BR551" s="15" t="s">
        <v>2300</v>
      </c>
      <c r="BS551" s="15" t="s">
        <v>1937</v>
      </c>
      <c r="BT551" s="15">
        <v>4</v>
      </c>
      <c r="CU551" s="54" t="s">
        <v>2206</v>
      </c>
      <c r="CV551" s="64"/>
      <c r="DI551" s="112" t="s">
        <v>4829</v>
      </c>
      <c r="DJ551" s="112" t="s">
        <v>4808</v>
      </c>
      <c r="DO551"/>
    </row>
    <row r="552" spans="15:119" x14ac:dyDescent="0.25">
      <c r="O552" s="268" t="s">
        <v>10038</v>
      </c>
      <c r="P552" s="268" t="s">
        <v>9492</v>
      </c>
      <c r="Q552" s="269">
        <v>0.75</v>
      </c>
      <c r="R552" s="269">
        <v>0.5</v>
      </c>
      <c r="S552" s="269">
        <v>-60.5</v>
      </c>
      <c r="T552" s="269">
        <v>-60.75</v>
      </c>
      <c r="AT552" s="15" t="s">
        <v>1170</v>
      </c>
      <c r="BR552" s="15" t="s">
        <v>2322</v>
      </c>
      <c r="BS552" s="15" t="s">
        <v>1937</v>
      </c>
      <c r="BT552" s="15">
        <v>4</v>
      </c>
      <c r="CU552" s="54" t="s">
        <v>2796</v>
      </c>
      <c r="CV552" s="64"/>
      <c r="DI552" s="112" t="s">
        <v>5950</v>
      </c>
      <c r="DJ552" s="112" t="s">
        <v>5909</v>
      </c>
      <c r="DO552"/>
    </row>
    <row r="553" spans="15:119" x14ac:dyDescent="0.25">
      <c r="O553" s="268" t="s">
        <v>10039</v>
      </c>
      <c r="P553" s="268" t="s">
        <v>9490</v>
      </c>
      <c r="Q553" s="269">
        <v>1</v>
      </c>
      <c r="R553" s="269">
        <v>0.5</v>
      </c>
      <c r="S553" s="269">
        <v>-60</v>
      </c>
      <c r="T553" s="269">
        <v>-60.5</v>
      </c>
      <c r="AT553" s="15" t="s">
        <v>1171</v>
      </c>
      <c r="BR553" s="15" t="s">
        <v>2325</v>
      </c>
      <c r="BS553" s="15" t="s">
        <v>1937</v>
      </c>
      <c r="BT553" s="15">
        <v>4</v>
      </c>
      <c r="CU553" s="54" t="s">
        <v>2885</v>
      </c>
      <c r="CV553" s="64"/>
      <c r="DI553" s="112" t="s">
        <v>5949</v>
      </c>
      <c r="DJ553" s="112" t="s">
        <v>5909</v>
      </c>
      <c r="DO553"/>
    </row>
    <row r="554" spans="15:119" x14ac:dyDescent="0.25">
      <c r="O554" s="268" t="s">
        <v>10040</v>
      </c>
      <c r="P554" s="268" t="s">
        <v>9492</v>
      </c>
      <c r="Q554" s="269">
        <v>1</v>
      </c>
      <c r="R554" s="269">
        <v>0.75</v>
      </c>
      <c r="S554" s="269">
        <v>-60.25</v>
      </c>
      <c r="T554" s="269">
        <v>-60.5</v>
      </c>
      <c r="AT554" s="15" t="s">
        <v>1172</v>
      </c>
      <c r="BR554" s="15" t="s">
        <v>2331</v>
      </c>
      <c r="BS554" s="15" t="s">
        <v>1937</v>
      </c>
      <c r="BT554" s="15">
        <v>4</v>
      </c>
      <c r="CU554" s="54" t="s">
        <v>2460</v>
      </c>
      <c r="CV554" s="64"/>
      <c r="DI554" s="112" t="s">
        <v>4474</v>
      </c>
      <c r="DJ554" s="112" t="s">
        <v>4452</v>
      </c>
      <c r="DO554"/>
    </row>
    <row r="555" spans="15:119" x14ac:dyDescent="0.25">
      <c r="O555" s="268" t="s">
        <v>10041</v>
      </c>
      <c r="P555" s="268" t="s">
        <v>9492</v>
      </c>
      <c r="Q555" s="269">
        <v>1</v>
      </c>
      <c r="R555" s="269">
        <v>0.75</v>
      </c>
      <c r="S555" s="269">
        <v>-60</v>
      </c>
      <c r="T555" s="269">
        <v>-60.25</v>
      </c>
      <c r="AT555" s="15" t="s">
        <v>1173</v>
      </c>
      <c r="BR555" s="15" t="s">
        <v>2338</v>
      </c>
      <c r="BS555" s="15" t="s">
        <v>1937</v>
      </c>
      <c r="BT555" s="15">
        <v>4</v>
      </c>
      <c r="CU555" s="54" t="s">
        <v>2461</v>
      </c>
      <c r="CV555" s="64"/>
      <c r="DI555" s="112" t="s">
        <v>5056</v>
      </c>
      <c r="DJ555" s="112" t="s">
        <v>5031</v>
      </c>
      <c r="DO555"/>
    </row>
    <row r="556" spans="15:119" x14ac:dyDescent="0.25">
      <c r="O556" s="268" t="s">
        <v>10042</v>
      </c>
      <c r="P556" s="268" t="s">
        <v>9492</v>
      </c>
      <c r="Q556" s="269">
        <v>0.75</v>
      </c>
      <c r="R556" s="269">
        <v>0.5</v>
      </c>
      <c r="S556" s="269">
        <v>-60.25</v>
      </c>
      <c r="T556" s="269">
        <v>-60.5</v>
      </c>
      <c r="AT556" s="15" t="s">
        <v>1174</v>
      </c>
      <c r="BR556" s="15" t="s">
        <v>2342</v>
      </c>
      <c r="BS556" s="15" t="s">
        <v>1937</v>
      </c>
      <c r="BT556" s="15">
        <v>4</v>
      </c>
      <c r="CU556" s="54" t="s">
        <v>2733</v>
      </c>
      <c r="CV556" s="64"/>
      <c r="DI556" s="112" t="s">
        <v>8582</v>
      </c>
      <c r="DJ556" s="112" t="s">
        <v>8544</v>
      </c>
      <c r="DO556"/>
    </row>
    <row r="557" spans="15:119" x14ac:dyDescent="0.25">
      <c r="O557" s="268" t="s">
        <v>10043</v>
      </c>
      <c r="P557" s="268" t="s">
        <v>9492</v>
      </c>
      <c r="Q557" s="269">
        <v>0.75</v>
      </c>
      <c r="R557" s="269">
        <v>0.5</v>
      </c>
      <c r="S557" s="269">
        <v>-60</v>
      </c>
      <c r="T557" s="269">
        <v>-60.25</v>
      </c>
      <c r="AT557" s="15" t="s">
        <v>1175</v>
      </c>
      <c r="BR557" s="15" t="s">
        <v>2343</v>
      </c>
      <c r="BS557" s="15" t="s">
        <v>1937</v>
      </c>
      <c r="BT557" s="15">
        <v>4</v>
      </c>
      <c r="CU557" s="54" t="s">
        <v>2525</v>
      </c>
      <c r="CV557" s="64"/>
      <c r="DI557" s="112" t="s">
        <v>6367</v>
      </c>
      <c r="DJ557" s="112" t="s">
        <v>6305</v>
      </c>
      <c r="DO557"/>
    </row>
    <row r="558" spans="15:119" ht="30" x14ac:dyDescent="0.25">
      <c r="O558" s="268" t="s">
        <v>10044</v>
      </c>
      <c r="P558" s="268" t="s">
        <v>9490</v>
      </c>
      <c r="Q558" s="269">
        <v>0.5</v>
      </c>
      <c r="R558" s="269">
        <v>0</v>
      </c>
      <c r="S558" s="269">
        <v>-61</v>
      </c>
      <c r="T558" s="269">
        <v>-61.5</v>
      </c>
      <c r="AT558" s="15" t="s">
        <v>1176</v>
      </c>
      <c r="BR558" s="15" t="s">
        <v>2344</v>
      </c>
      <c r="BS558" s="15" t="s">
        <v>1937</v>
      </c>
      <c r="BT558" s="15">
        <v>4</v>
      </c>
      <c r="CU558" s="54" t="s">
        <v>2553</v>
      </c>
      <c r="CV558" s="64"/>
      <c r="DI558" s="112" t="s">
        <v>7358</v>
      </c>
      <c r="DJ558" s="112" t="s">
        <v>7298</v>
      </c>
      <c r="DO558"/>
    </row>
    <row r="559" spans="15:119" x14ac:dyDescent="0.25">
      <c r="O559" s="268" t="s">
        <v>10045</v>
      </c>
      <c r="P559" s="268" t="s">
        <v>9492</v>
      </c>
      <c r="Q559" s="269">
        <v>0.5</v>
      </c>
      <c r="R559" s="269">
        <v>0.25</v>
      </c>
      <c r="S559" s="269">
        <v>-61.25</v>
      </c>
      <c r="T559" s="269">
        <v>-61.5</v>
      </c>
      <c r="AT559" s="15" t="s">
        <v>1177</v>
      </c>
      <c r="BR559" s="15" t="s">
        <v>2345</v>
      </c>
      <c r="BS559" s="15" t="s">
        <v>1937</v>
      </c>
      <c r="BT559" s="15">
        <v>4</v>
      </c>
      <c r="CU559" s="54" t="s">
        <v>2886</v>
      </c>
      <c r="CV559" s="64"/>
      <c r="DI559" s="112" t="s">
        <v>7359</v>
      </c>
      <c r="DJ559" s="112" t="s">
        <v>7298</v>
      </c>
      <c r="DO559"/>
    </row>
    <row r="560" spans="15:119" x14ac:dyDescent="0.25">
      <c r="O560" s="268" t="s">
        <v>10046</v>
      </c>
      <c r="P560" s="268" t="s">
        <v>9492</v>
      </c>
      <c r="Q560" s="269">
        <v>0.5</v>
      </c>
      <c r="R560" s="269">
        <v>0.25</v>
      </c>
      <c r="S560" s="269">
        <v>-61</v>
      </c>
      <c r="T560" s="269">
        <v>-61.25</v>
      </c>
      <c r="AT560" s="15" t="s">
        <v>1178</v>
      </c>
      <c r="BR560" s="15" t="s">
        <v>2346</v>
      </c>
      <c r="BS560" s="15" t="s">
        <v>1937</v>
      </c>
      <c r="BT560" s="15">
        <v>4</v>
      </c>
      <c r="CU560" s="54" t="s">
        <v>2462</v>
      </c>
      <c r="CV560" s="64"/>
      <c r="DI560" s="112" t="s">
        <v>9026</v>
      </c>
      <c r="DJ560" s="112" t="s">
        <v>9016</v>
      </c>
      <c r="DO560"/>
    </row>
    <row r="561" spans="15:119" x14ac:dyDescent="0.25">
      <c r="O561" s="268" t="s">
        <v>10047</v>
      </c>
      <c r="P561" s="268" t="s">
        <v>9492</v>
      </c>
      <c r="Q561" s="269">
        <v>0.25</v>
      </c>
      <c r="R561" s="269">
        <v>0</v>
      </c>
      <c r="S561" s="269">
        <v>-61.25</v>
      </c>
      <c r="T561" s="269">
        <v>-61.5</v>
      </c>
      <c r="AT561" s="15" t="s">
        <v>1179</v>
      </c>
      <c r="BR561" s="15" t="s">
        <v>2347</v>
      </c>
      <c r="BS561" s="15" t="s">
        <v>1937</v>
      </c>
      <c r="BT561" s="15">
        <v>4</v>
      </c>
      <c r="CU561" s="54" t="s">
        <v>2827</v>
      </c>
      <c r="CV561" s="64"/>
      <c r="DI561" s="112" t="s">
        <v>4830</v>
      </c>
      <c r="DJ561" s="112" t="s">
        <v>5743</v>
      </c>
      <c r="DO561"/>
    </row>
    <row r="562" spans="15:119" x14ac:dyDescent="0.25">
      <c r="O562" s="268" t="s">
        <v>10048</v>
      </c>
      <c r="P562" s="268" t="s">
        <v>9492</v>
      </c>
      <c r="Q562" s="269">
        <v>0.25</v>
      </c>
      <c r="R562" s="269">
        <v>0</v>
      </c>
      <c r="S562" s="269">
        <v>-61</v>
      </c>
      <c r="T562" s="269">
        <v>-61.25</v>
      </c>
      <c r="AT562" s="15" t="s">
        <v>1180</v>
      </c>
      <c r="BR562" s="15" t="s">
        <v>2348</v>
      </c>
      <c r="BS562" s="15" t="s">
        <v>1937</v>
      </c>
      <c r="BT562" s="15">
        <v>4</v>
      </c>
      <c r="CU562" s="54" t="s">
        <v>2541</v>
      </c>
      <c r="CV562" s="64"/>
      <c r="DI562" s="112" t="s">
        <v>4830</v>
      </c>
      <c r="DJ562" s="112" t="s">
        <v>4808</v>
      </c>
      <c r="DO562"/>
    </row>
    <row r="563" spans="15:119" x14ac:dyDescent="0.25">
      <c r="O563" s="268" t="s">
        <v>10049</v>
      </c>
      <c r="P563" s="268" t="s">
        <v>9490</v>
      </c>
      <c r="Q563" s="269">
        <v>0.5</v>
      </c>
      <c r="R563" s="269">
        <v>0</v>
      </c>
      <c r="S563" s="269">
        <v>-60.5</v>
      </c>
      <c r="T563" s="269">
        <v>-61</v>
      </c>
      <c r="AT563" s="15" t="s">
        <v>1181</v>
      </c>
      <c r="BR563" s="15" t="s">
        <v>2349</v>
      </c>
      <c r="BS563" s="15" t="s">
        <v>1937</v>
      </c>
      <c r="BT563" s="15">
        <v>4</v>
      </c>
      <c r="CU563" s="54" t="s">
        <v>2208</v>
      </c>
      <c r="CV563" s="64"/>
      <c r="DI563" s="112" t="s">
        <v>7360</v>
      </c>
      <c r="DJ563" s="112" t="s">
        <v>7298</v>
      </c>
      <c r="DO563"/>
    </row>
    <row r="564" spans="15:119" x14ac:dyDescent="0.25">
      <c r="O564" s="268" t="s">
        <v>10050</v>
      </c>
      <c r="P564" s="268" t="s">
        <v>9492</v>
      </c>
      <c r="Q564" s="269">
        <v>0.5</v>
      </c>
      <c r="R564" s="269">
        <v>0.25</v>
      </c>
      <c r="S564" s="269">
        <v>-60.75</v>
      </c>
      <c r="T564" s="269">
        <v>-61</v>
      </c>
      <c r="AT564" s="15" t="s">
        <v>362</v>
      </c>
      <c r="BR564" s="15" t="s">
        <v>2350</v>
      </c>
      <c r="BS564" s="15" t="s">
        <v>1937</v>
      </c>
      <c r="BT564" s="15">
        <v>4</v>
      </c>
      <c r="CU564" s="54" t="s">
        <v>1874</v>
      </c>
      <c r="CV564" s="64"/>
      <c r="DI564" s="112" t="s">
        <v>9027</v>
      </c>
      <c r="DJ564" s="112" t="s">
        <v>9016</v>
      </c>
      <c r="DO564"/>
    </row>
    <row r="565" spans="15:119" x14ac:dyDescent="0.25">
      <c r="O565" s="268" t="s">
        <v>10051</v>
      </c>
      <c r="P565" s="268" t="s">
        <v>9492</v>
      </c>
      <c r="Q565" s="269">
        <v>0.5</v>
      </c>
      <c r="R565" s="269">
        <v>0.25</v>
      </c>
      <c r="S565" s="269">
        <v>-60.5</v>
      </c>
      <c r="T565" s="269">
        <v>-60.75</v>
      </c>
      <c r="AT565" s="15" t="s">
        <v>1182</v>
      </c>
      <c r="BR565" s="15" t="s">
        <v>2351</v>
      </c>
      <c r="BS565" s="15" t="s">
        <v>1937</v>
      </c>
      <c r="BT565" s="15">
        <v>4</v>
      </c>
      <c r="CU565" s="54" t="s">
        <v>2209</v>
      </c>
      <c r="CV565" s="64"/>
      <c r="DI565" s="112" t="s">
        <v>5057</v>
      </c>
      <c r="DJ565" s="112" t="s">
        <v>5031</v>
      </c>
      <c r="DO565"/>
    </row>
    <row r="566" spans="15:119" x14ac:dyDescent="0.25">
      <c r="O566" s="268" t="s">
        <v>10052</v>
      </c>
      <c r="P566" s="268" t="s">
        <v>9492</v>
      </c>
      <c r="Q566" s="269">
        <v>0.25</v>
      </c>
      <c r="R566" s="269">
        <v>0</v>
      </c>
      <c r="S566" s="269">
        <v>-60.75</v>
      </c>
      <c r="T566" s="269">
        <v>-61</v>
      </c>
      <c r="AT566" s="15" t="s">
        <v>363</v>
      </c>
      <c r="BR566" s="15" t="s">
        <v>2352</v>
      </c>
      <c r="BS566" s="15" t="s">
        <v>1937</v>
      </c>
      <c r="BT566" s="15">
        <v>4</v>
      </c>
      <c r="CU566" s="54" t="s">
        <v>2210</v>
      </c>
      <c r="CV566" s="64"/>
      <c r="DI566" s="112" t="s">
        <v>7361</v>
      </c>
      <c r="DJ566" s="112" t="s">
        <v>7298</v>
      </c>
      <c r="DO566"/>
    </row>
    <row r="567" spans="15:119" x14ac:dyDescent="0.25">
      <c r="O567" s="268" t="s">
        <v>10053</v>
      </c>
      <c r="P567" s="268" t="s">
        <v>9492</v>
      </c>
      <c r="Q567" s="269">
        <v>0.25</v>
      </c>
      <c r="R567" s="269">
        <v>0</v>
      </c>
      <c r="S567" s="269">
        <v>-60.5</v>
      </c>
      <c r="T567" s="269">
        <v>-60.75</v>
      </c>
      <c r="AT567" s="15" t="s">
        <v>1183</v>
      </c>
      <c r="BR567" s="15" t="s">
        <v>2353</v>
      </c>
      <c r="BS567" s="15" t="s">
        <v>1937</v>
      </c>
      <c r="BT567" s="15">
        <v>4</v>
      </c>
      <c r="CU567" s="54" t="s">
        <v>2211</v>
      </c>
      <c r="CV567" s="64"/>
      <c r="DI567" s="112" t="s">
        <v>5396</v>
      </c>
      <c r="DJ567" s="112" t="s">
        <v>5373</v>
      </c>
      <c r="DO567"/>
    </row>
    <row r="568" spans="15:119" x14ac:dyDescent="0.25">
      <c r="O568" s="268" t="s">
        <v>10054</v>
      </c>
      <c r="P568" s="268" t="s">
        <v>9490</v>
      </c>
      <c r="Q568" s="269">
        <v>0.5</v>
      </c>
      <c r="R568" s="269">
        <v>0</v>
      </c>
      <c r="S568" s="269">
        <v>-60</v>
      </c>
      <c r="T568" s="269">
        <v>-60.5</v>
      </c>
      <c r="AT568" s="15" t="s">
        <v>1184</v>
      </c>
      <c r="BR568" s="15" t="s">
        <v>2354</v>
      </c>
      <c r="BS568" s="15" t="s">
        <v>1937</v>
      </c>
      <c r="BT568" s="15">
        <v>4</v>
      </c>
      <c r="CU568" s="54" t="s">
        <v>2887</v>
      </c>
      <c r="CV568" s="64"/>
      <c r="DI568" s="112" t="s">
        <v>7362</v>
      </c>
      <c r="DJ568" s="112" t="s">
        <v>7298</v>
      </c>
      <c r="DO568"/>
    </row>
    <row r="569" spans="15:119" x14ac:dyDescent="0.25">
      <c r="O569" s="268" t="s">
        <v>10055</v>
      </c>
      <c r="P569" s="268" t="s">
        <v>9492</v>
      </c>
      <c r="Q569" s="269">
        <v>0.5</v>
      </c>
      <c r="R569" s="269">
        <v>0.25</v>
      </c>
      <c r="S569" s="269">
        <v>-60.25</v>
      </c>
      <c r="T569" s="269">
        <v>-60.5</v>
      </c>
      <c r="AT569" s="15" t="s">
        <v>1349</v>
      </c>
      <c r="BR569" s="15" t="s">
        <v>2355</v>
      </c>
      <c r="BS569" s="15" t="s">
        <v>1937</v>
      </c>
      <c r="BT569" s="15">
        <v>4</v>
      </c>
      <c r="CU569" s="54" t="s">
        <v>2888</v>
      </c>
      <c r="CV569" s="64"/>
      <c r="DI569" s="112" t="s">
        <v>5058</v>
      </c>
      <c r="DJ569" s="112" t="s">
        <v>5031</v>
      </c>
      <c r="DO569"/>
    </row>
    <row r="570" spans="15:119" x14ac:dyDescent="0.25">
      <c r="O570" s="268" t="s">
        <v>10056</v>
      </c>
      <c r="P570" s="268" t="s">
        <v>9492</v>
      </c>
      <c r="Q570" s="269">
        <v>0.5</v>
      </c>
      <c r="R570" s="269">
        <v>0.25</v>
      </c>
      <c r="S570" s="269">
        <v>-60</v>
      </c>
      <c r="T570" s="269">
        <v>-60.25</v>
      </c>
      <c r="AT570" s="15" t="s">
        <v>1185</v>
      </c>
      <c r="BR570" s="15" t="s">
        <v>2356</v>
      </c>
      <c r="BS570" s="15" t="s">
        <v>1937</v>
      </c>
      <c r="BT570" s="15">
        <v>4</v>
      </c>
      <c r="CU570" s="54" t="s">
        <v>2572</v>
      </c>
      <c r="CV570" s="64"/>
      <c r="DI570" s="112" t="s">
        <v>5059</v>
      </c>
      <c r="DJ570" s="112" t="s">
        <v>5031</v>
      </c>
      <c r="DO570"/>
    </row>
    <row r="571" spans="15:119" x14ac:dyDescent="0.25">
      <c r="O571" s="268" t="s">
        <v>10057</v>
      </c>
      <c r="P571" s="268" t="s">
        <v>9492</v>
      </c>
      <c r="Q571" s="269">
        <v>0.25</v>
      </c>
      <c r="R571" s="269">
        <v>0</v>
      </c>
      <c r="S571" s="269">
        <v>-60.25</v>
      </c>
      <c r="T571" s="269">
        <v>-60.5</v>
      </c>
      <c r="AT571" s="15" t="s">
        <v>1186</v>
      </c>
      <c r="BR571" s="15" t="s">
        <v>2357</v>
      </c>
      <c r="BS571" s="15" t="s">
        <v>1937</v>
      </c>
      <c r="BT571" s="15">
        <v>4</v>
      </c>
      <c r="CU571" s="54" t="s">
        <v>2605</v>
      </c>
      <c r="CV571" s="64"/>
      <c r="DI571" s="112" t="s">
        <v>9028</v>
      </c>
      <c r="DJ571" s="112" t="s">
        <v>9016</v>
      </c>
      <c r="DO571"/>
    </row>
    <row r="572" spans="15:119" x14ac:dyDescent="0.25">
      <c r="O572" s="268" t="s">
        <v>10058</v>
      </c>
      <c r="P572" s="268" t="s">
        <v>9492</v>
      </c>
      <c r="Q572" s="269">
        <v>0.25</v>
      </c>
      <c r="R572" s="269">
        <v>0</v>
      </c>
      <c r="S572" s="269">
        <v>-60</v>
      </c>
      <c r="T572" s="269">
        <v>-60.25</v>
      </c>
      <c r="AT572" s="15" t="s">
        <v>1187</v>
      </c>
      <c r="BR572" s="15" t="s">
        <v>2358</v>
      </c>
      <c r="BS572" s="15" t="s">
        <v>1937</v>
      </c>
      <c r="BT572" s="15">
        <v>4</v>
      </c>
      <c r="CU572" s="54" t="s">
        <v>2889</v>
      </c>
      <c r="CV572" s="64"/>
      <c r="DI572" s="112" t="s">
        <v>7946</v>
      </c>
      <c r="DJ572" s="112" t="s">
        <v>7916</v>
      </c>
      <c r="DO572"/>
    </row>
    <row r="573" spans="15:119" x14ac:dyDescent="0.25">
      <c r="O573" s="268" t="s">
        <v>10059</v>
      </c>
      <c r="P573" s="268" t="s">
        <v>9484</v>
      </c>
      <c r="Q573" s="269">
        <v>4</v>
      </c>
      <c r="R573" s="269">
        <v>0</v>
      </c>
      <c r="S573" s="269">
        <v>-54</v>
      </c>
      <c r="T573" s="269">
        <v>-60</v>
      </c>
      <c r="AT573" s="15" t="s">
        <v>1188</v>
      </c>
      <c r="BR573" s="15" t="s">
        <v>2359</v>
      </c>
      <c r="BS573" s="15" t="s">
        <v>1937</v>
      </c>
      <c r="BT573" s="15">
        <v>4</v>
      </c>
      <c r="CU573" s="54" t="s">
        <v>2890</v>
      </c>
      <c r="CV573" s="64"/>
      <c r="DI573" s="112" t="s">
        <v>9250</v>
      </c>
      <c r="DJ573" s="112" t="s">
        <v>9220</v>
      </c>
      <c r="DO573"/>
    </row>
    <row r="574" spans="15:119" x14ac:dyDescent="0.25">
      <c r="O574" s="268" t="s">
        <v>10060</v>
      </c>
      <c r="P574" s="268" t="s">
        <v>9486</v>
      </c>
      <c r="Q574" s="269">
        <v>4</v>
      </c>
      <c r="R574" s="269">
        <v>2</v>
      </c>
      <c r="S574" s="269">
        <v>-57</v>
      </c>
      <c r="T574" s="269">
        <v>-60</v>
      </c>
      <c r="AT574" s="15" t="s">
        <v>1189</v>
      </c>
      <c r="BR574" s="15" t="s">
        <v>2360</v>
      </c>
      <c r="BS574" s="15" t="s">
        <v>1937</v>
      </c>
      <c r="BT574" s="15">
        <v>4</v>
      </c>
      <c r="CU574" s="54" t="s">
        <v>2223</v>
      </c>
      <c r="CV574" s="64"/>
      <c r="DI574" s="112" t="s">
        <v>6368</v>
      </c>
      <c r="DJ574" s="112" t="s">
        <v>6305</v>
      </c>
      <c r="DO574"/>
    </row>
    <row r="575" spans="15:119" x14ac:dyDescent="0.25">
      <c r="O575" s="268" t="s">
        <v>10061</v>
      </c>
      <c r="P575" s="268" t="s">
        <v>9488</v>
      </c>
      <c r="Q575" s="269">
        <v>4</v>
      </c>
      <c r="R575" s="269">
        <v>3</v>
      </c>
      <c r="S575" s="269">
        <v>-58.5</v>
      </c>
      <c r="T575" s="269">
        <v>-60</v>
      </c>
      <c r="AT575" s="15" t="s">
        <v>1190</v>
      </c>
      <c r="BR575" s="15" t="s">
        <v>2361</v>
      </c>
      <c r="BS575" s="15" t="s">
        <v>1937</v>
      </c>
      <c r="BT575" s="15">
        <v>4</v>
      </c>
      <c r="CU575" s="54" t="s">
        <v>2891</v>
      </c>
      <c r="CV575" s="64"/>
      <c r="DI575" s="112" t="s">
        <v>4619</v>
      </c>
      <c r="DJ575" s="112" t="s">
        <v>4591</v>
      </c>
      <c r="DO575"/>
    </row>
    <row r="576" spans="15:119" ht="30" x14ac:dyDescent="0.25">
      <c r="O576" s="268" t="s">
        <v>10062</v>
      </c>
      <c r="P576" s="268" t="s">
        <v>9490</v>
      </c>
      <c r="Q576" s="269">
        <v>4</v>
      </c>
      <c r="R576" s="269">
        <v>3.5</v>
      </c>
      <c r="S576" s="269">
        <v>-59.5</v>
      </c>
      <c r="T576" s="269">
        <v>-60</v>
      </c>
      <c r="AT576" s="15" t="s">
        <v>1191</v>
      </c>
      <c r="BR576" s="15" t="s">
        <v>2362</v>
      </c>
      <c r="BS576" s="15" t="s">
        <v>1937</v>
      </c>
      <c r="BT576" s="15">
        <v>4</v>
      </c>
      <c r="CU576" s="54" t="s">
        <v>2892</v>
      </c>
      <c r="CV576" s="64"/>
      <c r="DI576" s="112" t="s">
        <v>7947</v>
      </c>
      <c r="DJ576" s="112" t="s">
        <v>7916</v>
      </c>
      <c r="DO576"/>
    </row>
    <row r="577" spans="15:119" x14ac:dyDescent="0.25">
      <c r="O577" s="268" t="s">
        <v>10063</v>
      </c>
      <c r="P577" s="268" t="s">
        <v>9492</v>
      </c>
      <c r="Q577" s="269">
        <v>4</v>
      </c>
      <c r="R577" s="269">
        <v>3.75</v>
      </c>
      <c r="S577" s="269">
        <v>-59.75</v>
      </c>
      <c r="T577" s="269">
        <v>-60</v>
      </c>
      <c r="AT577" s="15" t="s">
        <v>1192</v>
      </c>
      <c r="BR577" s="15" t="s">
        <v>2363</v>
      </c>
      <c r="BS577" s="15" t="s">
        <v>1937</v>
      </c>
      <c r="BT577" s="15">
        <v>4</v>
      </c>
      <c r="CU577" s="54" t="s">
        <v>2893</v>
      </c>
      <c r="CV577" s="64"/>
      <c r="DI577" s="112" t="s">
        <v>4831</v>
      </c>
      <c r="DJ577" s="112" t="s">
        <v>4808</v>
      </c>
      <c r="DO577"/>
    </row>
    <row r="578" spans="15:119" ht="30" x14ac:dyDescent="0.25">
      <c r="O578" s="268" t="s">
        <v>10064</v>
      </c>
      <c r="P578" s="268" t="s">
        <v>9492</v>
      </c>
      <c r="Q578" s="269">
        <v>4</v>
      </c>
      <c r="R578" s="269">
        <v>3.75</v>
      </c>
      <c r="S578" s="269">
        <v>-59.5</v>
      </c>
      <c r="T578" s="269">
        <v>-59.75</v>
      </c>
      <c r="AT578" s="15" t="s">
        <v>1193</v>
      </c>
      <c r="BR578" s="15" t="s">
        <v>2364</v>
      </c>
      <c r="BS578" s="15" t="s">
        <v>1937</v>
      </c>
      <c r="BT578" s="15">
        <v>4</v>
      </c>
      <c r="CU578" s="54" t="s">
        <v>2577</v>
      </c>
      <c r="CV578" s="64"/>
      <c r="DI578" s="112" t="s">
        <v>8313</v>
      </c>
      <c r="DJ578" s="112" t="s">
        <v>8285</v>
      </c>
      <c r="DO578"/>
    </row>
    <row r="579" spans="15:119" x14ac:dyDescent="0.25">
      <c r="O579" s="268" t="s">
        <v>10065</v>
      </c>
      <c r="P579" s="268" t="s">
        <v>9492</v>
      </c>
      <c r="Q579" s="269">
        <v>3.75</v>
      </c>
      <c r="R579" s="269">
        <v>3.5</v>
      </c>
      <c r="S579" s="269">
        <v>-59.75</v>
      </c>
      <c r="T579" s="269">
        <v>-60</v>
      </c>
      <c r="AT579" s="15" t="s">
        <v>1194</v>
      </c>
      <c r="BR579" s="15" t="s">
        <v>2365</v>
      </c>
      <c r="BS579" s="15" t="s">
        <v>1937</v>
      </c>
      <c r="BT579" s="15">
        <v>4</v>
      </c>
      <c r="CU579" s="54" t="s">
        <v>2894</v>
      </c>
      <c r="CV579" s="64"/>
      <c r="DI579" s="112" t="s">
        <v>4618</v>
      </c>
      <c r="DJ579" s="112" t="s">
        <v>4591</v>
      </c>
      <c r="DO579"/>
    </row>
    <row r="580" spans="15:119" x14ac:dyDescent="0.25">
      <c r="O580" s="268" t="s">
        <v>10066</v>
      </c>
      <c r="P580" s="268" t="s">
        <v>9492</v>
      </c>
      <c r="Q580" s="269">
        <v>3.75</v>
      </c>
      <c r="R580" s="269">
        <v>3.5</v>
      </c>
      <c r="S580" s="269">
        <v>-59.5</v>
      </c>
      <c r="T580" s="269">
        <v>-59.75</v>
      </c>
      <c r="AT580" s="15" t="s">
        <v>1195</v>
      </c>
      <c r="BR580" s="15" t="s">
        <v>2366</v>
      </c>
      <c r="BS580" s="15" t="s">
        <v>1937</v>
      </c>
      <c r="BT580" s="15">
        <v>4</v>
      </c>
      <c r="CU580" s="54" t="s">
        <v>2734</v>
      </c>
      <c r="CV580" s="64"/>
      <c r="DI580" s="112" t="s">
        <v>4309</v>
      </c>
      <c r="DJ580" s="112" t="s">
        <v>5743</v>
      </c>
      <c r="DO580"/>
    </row>
    <row r="581" spans="15:119" x14ac:dyDescent="0.25">
      <c r="O581" s="268" t="s">
        <v>10067</v>
      </c>
      <c r="P581" s="268" t="s">
        <v>9490</v>
      </c>
      <c r="Q581" s="269">
        <v>3.5</v>
      </c>
      <c r="R581" s="269">
        <v>3</v>
      </c>
      <c r="S581" s="269">
        <v>-59.5</v>
      </c>
      <c r="T581" s="269">
        <v>-60</v>
      </c>
      <c r="AT581" s="15" t="s">
        <v>1383</v>
      </c>
      <c r="BR581" s="15" t="s">
        <v>2367</v>
      </c>
      <c r="BS581" s="15" t="s">
        <v>1937</v>
      </c>
      <c r="BT581" s="15">
        <v>4</v>
      </c>
      <c r="CU581" s="54" t="s">
        <v>2224</v>
      </c>
      <c r="CV581" s="64"/>
      <c r="DI581" s="112" t="s">
        <v>4309</v>
      </c>
      <c r="DJ581" s="112" t="s">
        <v>4291</v>
      </c>
      <c r="DO581"/>
    </row>
    <row r="582" spans="15:119" ht="30" x14ac:dyDescent="0.25">
      <c r="O582" s="268" t="s">
        <v>10068</v>
      </c>
      <c r="P582" s="268" t="s">
        <v>9492</v>
      </c>
      <c r="Q582" s="269">
        <v>3.5</v>
      </c>
      <c r="R582" s="269">
        <v>3.25</v>
      </c>
      <c r="S582" s="269">
        <v>-59.75</v>
      </c>
      <c r="T582" s="269">
        <v>-60</v>
      </c>
      <c r="AT582" s="15" t="s">
        <v>1196</v>
      </c>
      <c r="BR582" s="15" t="s">
        <v>2368</v>
      </c>
      <c r="BS582" s="15" t="s">
        <v>1937</v>
      </c>
      <c r="BT582" s="15">
        <v>4</v>
      </c>
      <c r="CU582" s="54" t="s">
        <v>2670</v>
      </c>
      <c r="CV582" s="64"/>
      <c r="DI582" s="112" t="s">
        <v>4309</v>
      </c>
      <c r="DJ582" s="112" t="s">
        <v>5373</v>
      </c>
      <c r="DO582"/>
    </row>
    <row r="583" spans="15:119" ht="45" x14ac:dyDescent="0.25">
      <c r="O583" s="268" t="s">
        <v>10069</v>
      </c>
      <c r="P583" s="268" t="s">
        <v>9492</v>
      </c>
      <c r="Q583" s="269">
        <v>3.25</v>
      </c>
      <c r="R583" s="269">
        <v>3</v>
      </c>
      <c r="S583" s="269">
        <v>-59.75</v>
      </c>
      <c r="T583" s="269">
        <v>-60</v>
      </c>
      <c r="AT583" s="15" t="s">
        <v>1197</v>
      </c>
      <c r="BR583" s="15" t="s">
        <v>2369</v>
      </c>
      <c r="BS583" s="15" t="s">
        <v>1937</v>
      </c>
      <c r="BT583" s="15">
        <v>4</v>
      </c>
      <c r="CU583" s="54" t="s">
        <v>2951</v>
      </c>
      <c r="CV583" s="64"/>
      <c r="DI583" s="112" t="s">
        <v>5591</v>
      </c>
      <c r="DJ583" s="112" t="s">
        <v>5576</v>
      </c>
      <c r="DO583"/>
    </row>
    <row r="584" spans="15:119" x14ac:dyDescent="0.25">
      <c r="O584" s="268" t="s">
        <v>10070</v>
      </c>
      <c r="P584" s="268" t="s">
        <v>9488</v>
      </c>
      <c r="Q584" s="269">
        <v>3</v>
      </c>
      <c r="R584" s="269">
        <v>2</v>
      </c>
      <c r="S584" s="269">
        <v>-58.5</v>
      </c>
      <c r="T584" s="269">
        <v>-60</v>
      </c>
      <c r="AT584" s="15" t="s">
        <v>1198</v>
      </c>
      <c r="BR584" s="15" t="s">
        <v>2370</v>
      </c>
      <c r="BS584" s="15" t="s">
        <v>1937</v>
      </c>
      <c r="BT584" s="15">
        <v>4</v>
      </c>
      <c r="CU584" s="54" t="s">
        <v>2225</v>
      </c>
      <c r="CV584" s="64"/>
      <c r="DI584" s="112" t="s">
        <v>5592</v>
      </c>
      <c r="DJ584" s="112" t="s">
        <v>5576</v>
      </c>
      <c r="DO584"/>
    </row>
    <row r="585" spans="15:119" x14ac:dyDescent="0.25">
      <c r="O585" s="268" t="s">
        <v>10071</v>
      </c>
      <c r="P585" s="268" t="s">
        <v>9490</v>
      </c>
      <c r="Q585" s="269">
        <v>3</v>
      </c>
      <c r="R585" s="269">
        <v>2.5</v>
      </c>
      <c r="S585" s="269">
        <v>-59.5</v>
      </c>
      <c r="T585" s="269">
        <v>-60</v>
      </c>
      <c r="AT585" s="15" t="s">
        <v>1199</v>
      </c>
      <c r="BR585" s="15" t="s">
        <v>2371</v>
      </c>
      <c r="BS585" s="15" t="s">
        <v>1937</v>
      </c>
      <c r="BT585" s="15">
        <v>4</v>
      </c>
      <c r="CU585" s="54" t="s">
        <v>2895</v>
      </c>
      <c r="CV585" s="64"/>
      <c r="DI585" s="112" t="s">
        <v>5397</v>
      </c>
      <c r="DJ585" s="112" t="s">
        <v>5373</v>
      </c>
      <c r="DO585"/>
    </row>
    <row r="586" spans="15:119" x14ac:dyDescent="0.25">
      <c r="O586" s="268" t="s">
        <v>10072</v>
      </c>
      <c r="P586" s="268" t="s">
        <v>9492</v>
      </c>
      <c r="Q586" s="269">
        <v>3</v>
      </c>
      <c r="R586" s="269">
        <v>2.75</v>
      </c>
      <c r="S586" s="269">
        <v>-59.75</v>
      </c>
      <c r="T586" s="269">
        <v>-60</v>
      </c>
      <c r="AT586" s="15" t="s">
        <v>1200</v>
      </c>
      <c r="BR586" s="15" t="s">
        <v>2372</v>
      </c>
      <c r="BS586" s="15" t="s">
        <v>1937</v>
      </c>
      <c r="BT586" s="15">
        <v>4</v>
      </c>
      <c r="CU586" s="54" t="s">
        <v>2226</v>
      </c>
      <c r="CV586" s="64"/>
      <c r="DI586" s="112" t="s">
        <v>4832</v>
      </c>
      <c r="DJ586" s="112" t="s">
        <v>4808</v>
      </c>
      <c r="DO586"/>
    </row>
    <row r="587" spans="15:119" x14ac:dyDescent="0.25">
      <c r="O587" s="268" t="s">
        <v>10073</v>
      </c>
      <c r="P587" s="268" t="s">
        <v>9492</v>
      </c>
      <c r="Q587" s="269">
        <v>2.75</v>
      </c>
      <c r="R587" s="269">
        <v>2.5</v>
      </c>
      <c r="S587" s="269">
        <v>-59.75</v>
      </c>
      <c r="T587" s="269">
        <v>-60</v>
      </c>
      <c r="AT587" s="15" t="s">
        <v>1201</v>
      </c>
      <c r="BR587" s="15" t="s">
        <v>2373</v>
      </c>
      <c r="BS587" s="15" t="s">
        <v>1937</v>
      </c>
      <c r="BT587" s="15">
        <v>4</v>
      </c>
      <c r="CU587" s="54" t="s">
        <v>2227</v>
      </c>
      <c r="CV587" s="64"/>
      <c r="DI587" s="112" t="s">
        <v>7219</v>
      </c>
      <c r="DJ587" s="112" t="s">
        <v>7211</v>
      </c>
      <c r="DO587"/>
    </row>
    <row r="588" spans="15:119" x14ac:dyDescent="0.25">
      <c r="O588" s="268" t="s">
        <v>10074</v>
      </c>
      <c r="P588" s="268" t="s">
        <v>9490</v>
      </c>
      <c r="Q588" s="269">
        <v>2.5</v>
      </c>
      <c r="R588" s="269">
        <v>2</v>
      </c>
      <c r="S588" s="269">
        <v>-59.5</v>
      </c>
      <c r="T588" s="269">
        <v>-60</v>
      </c>
      <c r="AT588" s="15" t="s">
        <v>364</v>
      </c>
      <c r="BR588" s="15" t="s">
        <v>2374</v>
      </c>
      <c r="BS588" s="15" t="s">
        <v>1937</v>
      </c>
      <c r="BT588" s="15">
        <v>4</v>
      </c>
      <c r="CU588" s="54" t="s">
        <v>2896</v>
      </c>
      <c r="CV588" s="64"/>
      <c r="DI588" s="112" t="s">
        <v>6369</v>
      </c>
      <c r="DJ588" s="112" t="s">
        <v>6305</v>
      </c>
      <c r="DO588"/>
    </row>
    <row r="589" spans="15:119" x14ac:dyDescent="0.25">
      <c r="O589" s="268" t="s">
        <v>10075</v>
      </c>
      <c r="P589" s="268" t="s">
        <v>9492</v>
      </c>
      <c r="Q589" s="269">
        <v>2.5</v>
      </c>
      <c r="R589" s="269">
        <v>2.25</v>
      </c>
      <c r="S589" s="269">
        <v>-59.75</v>
      </c>
      <c r="T589" s="269">
        <v>-60</v>
      </c>
      <c r="AT589" s="15" t="s">
        <v>1384</v>
      </c>
      <c r="BR589" s="15" t="s">
        <v>2375</v>
      </c>
      <c r="BS589" s="15" t="s">
        <v>1937</v>
      </c>
      <c r="BT589" s="15">
        <v>4</v>
      </c>
      <c r="CU589" s="54" t="s">
        <v>1880</v>
      </c>
      <c r="CV589" s="64"/>
      <c r="DI589" s="112" t="s">
        <v>5951</v>
      </c>
      <c r="DJ589" s="112" t="s">
        <v>5909</v>
      </c>
      <c r="DO589"/>
    </row>
    <row r="590" spans="15:119" x14ac:dyDescent="0.25">
      <c r="O590" s="268" t="s">
        <v>10076</v>
      </c>
      <c r="P590" s="268" t="s">
        <v>9492</v>
      </c>
      <c r="Q590" s="269">
        <v>2.5</v>
      </c>
      <c r="R590" s="269">
        <v>2.25</v>
      </c>
      <c r="S590" s="269">
        <v>-59.5</v>
      </c>
      <c r="T590" s="269">
        <v>-59.75</v>
      </c>
      <c r="AT590" s="15" t="s">
        <v>1202</v>
      </c>
      <c r="BR590" s="15" t="s">
        <v>2376</v>
      </c>
      <c r="BS590" s="15" t="s">
        <v>1937</v>
      </c>
      <c r="BT590" s="15">
        <v>4</v>
      </c>
      <c r="CU590" s="54" t="s">
        <v>2228</v>
      </c>
      <c r="CV590" s="64"/>
      <c r="DI590" s="112" t="s">
        <v>5951</v>
      </c>
      <c r="DJ590" s="112" t="s">
        <v>8285</v>
      </c>
      <c r="DO590"/>
    </row>
    <row r="591" spans="15:119" x14ac:dyDescent="0.25">
      <c r="O591" s="268" t="s">
        <v>10077</v>
      </c>
      <c r="P591" s="268" t="s">
        <v>9492</v>
      </c>
      <c r="Q591" s="269">
        <v>2.25</v>
      </c>
      <c r="R591" s="269">
        <v>2</v>
      </c>
      <c r="S591" s="269">
        <v>-59.75</v>
      </c>
      <c r="T591" s="269">
        <v>-60</v>
      </c>
      <c r="AT591" s="15" t="s">
        <v>1203</v>
      </c>
      <c r="BR591" s="15" t="s">
        <v>2377</v>
      </c>
      <c r="BS591" s="15" t="s">
        <v>1937</v>
      </c>
      <c r="BT591" s="15">
        <v>4</v>
      </c>
      <c r="CU591" s="54" t="s">
        <v>2229</v>
      </c>
      <c r="CV591" s="64"/>
      <c r="DI591" s="112" t="s">
        <v>5952</v>
      </c>
      <c r="DJ591" s="112" t="s">
        <v>5909</v>
      </c>
      <c r="DO591"/>
    </row>
    <row r="592" spans="15:119" x14ac:dyDescent="0.25">
      <c r="O592" s="268" t="s">
        <v>10078</v>
      </c>
      <c r="P592" s="268" t="s">
        <v>9492</v>
      </c>
      <c r="Q592" s="269">
        <v>2.25</v>
      </c>
      <c r="R592" s="269">
        <v>2</v>
      </c>
      <c r="S592" s="269">
        <v>-59.5</v>
      </c>
      <c r="T592" s="269">
        <v>-59.75</v>
      </c>
      <c r="AT592" s="15" t="s">
        <v>1204</v>
      </c>
      <c r="BR592" s="15" t="s">
        <v>2378</v>
      </c>
      <c r="BS592" s="15" t="s">
        <v>1937</v>
      </c>
      <c r="BT592" s="15">
        <v>4</v>
      </c>
      <c r="CU592" s="54" t="s">
        <v>2230</v>
      </c>
      <c r="CV592" s="64"/>
      <c r="DI592" s="112" t="s">
        <v>6370</v>
      </c>
      <c r="DJ592" s="112" t="s">
        <v>6305</v>
      </c>
      <c r="DO592"/>
    </row>
    <row r="593" spans="15:119" x14ac:dyDescent="0.25">
      <c r="O593" s="268" t="s">
        <v>10079</v>
      </c>
      <c r="P593" s="268" t="s">
        <v>9488</v>
      </c>
      <c r="Q593" s="269">
        <v>3</v>
      </c>
      <c r="R593" s="269">
        <v>2</v>
      </c>
      <c r="S593" s="269">
        <v>-57</v>
      </c>
      <c r="T593" s="269">
        <v>-58.5</v>
      </c>
      <c r="AT593" s="15" t="s">
        <v>1205</v>
      </c>
      <c r="BR593" s="15" t="s">
        <v>2379</v>
      </c>
      <c r="BS593" s="15" t="s">
        <v>1937</v>
      </c>
      <c r="BT593" s="15">
        <v>4</v>
      </c>
      <c r="CU593" s="54" t="s">
        <v>2819</v>
      </c>
      <c r="CV593" s="64"/>
      <c r="DI593" s="112" t="s">
        <v>5593</v>
      </c>
      <c r="DJ593" s="112" t="s">
        <v>5576</v>
      </c>
      <c r="DO593"/>
    </row>
    <row r="594" spans="15:119" x14ac:dyDescent="0.25">
      <c r="O594" s="268" t="s">
        <v>10080</v>
      </c>
      <c r="P594" s="268" t="s">
        <v>9490</v>
      </c>
      <c r="Q594" s="269">
        <v>2.5</v>
      </c>
      <c r="R594" s="269">
        <v>2</v>
      </c>
      <c r="S594" s="269">
        <v>-57</v>
      </c>
      <c r="T594" s="269">
        <v>-57.5</v>
      </c>
      <c r="AT594" s="15" t="s">
        <v>1206</v>
      </c>
      <c r="BR594" s="15" t="s">
        <v>2380</v>
      </c>
      <c r="BS594" s="15" t="s">
        <v>1937</v>
      </c>
      <c r="BT594" s="15">
        <v>4</v>
      </c>
      <c r="CU594" s="54" t="s">
        <v>2973</v>
      </c>
      <c r="CV594" s="64"/>
      <c r="DI594" s="112" t="s">
        <v>5748</v>
      </c>
      <c r="DJ594" s="112" t="s">
        <v>5743</v>
      </c>
      <c r="DO594"/>
    </row>
    <row r="595" spans="15:119" ht="30" x14ac:dyDescent="0.25">
      <c r="O595" s="268" t="s">
        <v>10081</v>
      </c>
      <c r="P595" s="268" t="s">
        <v>9492</v>
      </c>
      <c r="Q595" s="269">
        <v>2.25</v>
      </c>
      <c r="R595" s="269">
        <v>2</v>
      </c>
      <c r="S595" s="269">
        <v>-57</v>
      </c>
      <c r="T595" s="269">
        <v>-57.25</v>
      </c>
      <c r="AT595" s="15" t="s">
        <v>1207</v>
      </c>
      <c r="BR595" s="15" t="s">
        <v>2381</v>
      </c>
      <c r="BS595" s="15" t="s">
        <v>1937</v>
      </c>
      <c r="BT595" s="15">
        <v>4</v>
      </c>
      <c r="CU595" s="54" t="s">
        <v>2818</v>
      </c>
      <c r="CV595" s="64"/>
      <c r="DI595" s="112" t="s">
        <v>6371</v>
      </c>
      <c r="DJ595" s="112" t="s">
        <v>6305</v>
      </c>
      <c r="DO595"/>
    </row>
    <row r="596" spans="15:119" x14ac:dyDescent="0.25">
      <c r="O596" s="268" t="s">
        <v>10082</v>
      </c>
      <c r="P596" s="268" t="s">
        <v>9486</v>
      </c>
      <c r="Q596" s="269">
        <v>4</v>
      </c>
      <c r="R596" s="269">
        <v>2</v>
      </c>
      <c r="S596" s="269">
        <v>-54</v>
      </c>
      <c r="T596" s="269">
        <v>-57</v>
      </c>
      <c r="AT596" s="15" t="s">
        <v>1208</v>
      </c>
      <c r="BR596" s="15" t="s">
        <v>2382</v>
      </c>
      <c r="BS596" s="15" t="s">
        <v>1937</v>
      </c>
      <c r="BT596" s="15">
        <v>4</v>
      </c>
      <c r="CU596" s="54" t="s">
        <v>2817</v>
      </c>
      <c r="CV596" s="64"/>
      <c r="DI596" s="112" t="s">
        <v>6372</v>
      </c>
      <c r="DJ596" s="112" t="s">
        <v>6305</v>
      </c>
      <c r="DO596"/>
    </row>
    <row r="597" spans="15:119" x14ac:dyDescent="0.25">
      <c r="O597" s="268" t="s">
        <v>10083</v>
      </c>
      <c r="P597" s="268" t="s">
        <v>9488</v>
      </c>
      <c r="Q597" s="269">
        <v>3</v>
      </c>
      <c r="R597" s="269">
        <v>2</v>
      </c>
      <c r="S597" s="269">
        <v>-55.5</v>
      </c>
      <c r="T597" s="269">
        <v>-57</v>
      </c>
      <c r="AT597" s="15" t="s">
        <v>1209</v>
      </c>
      <c r="BR597" s="15" t="s">
        <v>2383</v>
      </c>
      <c r="BS597" s="15" t="s">
        <v>1937</v>
      </c>
      <c r="BT597" s="15">
        <v>4</v>
      </c>
      <c r="CU597" s="54" t="s">
        <v>2820</v>
      </c>
      <c r="CV597" s="64"/>
      <c r="DI597" s="112" t="s">
        <v>4310</v>
      </c>
      <c r="DJ597" s="112" t="s">
        <v>4291</v>
      </c>
      <c r="DO597"/>
    </row>
    <row r="598" spans="15:119" x14ac:dyDescent="0.25">
      <c r="O598" s="268" t="s">
        <v>10084</v>
      </c>
      <c r="P598" s="268" t="s">
        <v>9490</v>
      </c>
      <c r="Q598" s="269">
        <v>3</v>
      </c>
      <c r="R598" s="269">
        <v>2.5</v>
      </c>
      <c r="S598" s="269">
        <v>-55.5</v>
      </c>
      <c r="T598" s="269">
        <v>-56</v>
      </c>
      <c r="AT598" s="15" t="s">
        <v>1210</v>
      </c>
      <c r="BR598" s="15" t="s">
        <v>2384</v>
      </c>
      <c r="BS598" s="15" t="s">
        <v>1937</v>
      </c>
      <c r="BT598" s="15">
        <v>4</v>
      </c>
      <c r="CU598" s="54" t="s">
        <v>2821</v>
      </c>
      <c r="CV598" s="64"/>
      <c r="DI598" s="112" t="s">
        <v>4833</v>
      </c>
      <c r="DJ598" s="112" t="s">
        <v>4808</v>
      </c>
      <c r="DO598"/>
    </row>
    <row r="599" spans="15:119" ht="30" x14ac:dyDescent="0.25">
      <c r="O599" s="268" t="s">
        <v>10085</v>
      </c>
      <c r="P599" s="268" t="s">
        <v>9492</v>
      </c>
      <c r="Q599" s="269">
        <v>2.75</v>
      </c>
      <c r="R599" s="269">
        <v>2.5</v>
      </c>
      <c r="S599" s="269">
        <v>-55.75</v>
      </c>
      <c r="T599" s="269">
        <v>-56</v>
      </c>
      <c r="AT599" s="15" t="s">
        <v>1211</v>
      </c>
      <c r="BR599" s="15" t="s">
        <v>2385</v>
      </c>
      <c r="BS599" s="15" t="s">
        <v>1937</v>
      </c>
      <c r="BT599" s="15">
        <v>4</v>
      </c>
      <c r="CU599" s="54" t="s">
        <v>2824</v>
      </c>
      <c r="CV599" s="64"/>
      <c r="DI599" s="112" t="s">
        <v>4620</v>
      </c>
      <c r="DJ599" s="112" t="s">
        <v>4591</v>
      </c>
      <c r="DO599"/>
    </row>
    <row r="600" spans="15:119" x14ac:dyDescent="0.25">
      <c r="O600" s="268" t="s">
        <v>10086</v>
      </c>
      <c r="P600" s="268" t="s">
        <v>9490</v>
      </c>
      <c r="Q600" s="269">
        <v>2.5</v>
      </c>
      <c r="R600" s="269">
        <v>2</v>
      </c>
      <c r="S600" s="269">
        <v>-56</v>
      </c>
      <c r="T600" s="269">
        <v>-56.5</v>
      </c>
      <c r="AT600" s="15" t="s">
        <v>1212</v>
      </c>
      <c r="BR600" s="15" t="s">
        <v>2386</v>
      </c>
      <c r="BS600" s="15" t="s">
        <v>1937</v>
      </c>
      <c r="BT600" s="15">
        <v>4</v>
      </c>
      <c r="CU600" s="54" t="s">
        <v>2823</v>
      </c>
      <c r="CV600" s="64"/>
      <c r="DI600" s="112" t="s">
        <v>8314</v>
      </c>
      <c r="DJ600" s="112" t="s">
        <v>8285</v>
      </c>
      <c r="DO600"/>
    </row>
    <row r="601" spans="15:119" x14ac:dyDescent="0.25">
      <c r="O601" s="268" t="s">
        <v>10087</v>
      </c>
      <c r="P601" s="268" t="s">
        <v>9492</v>
      </c>
      <c r="Q601" s="269">
        <v>2.5</v>
      </c>
      <c r="R601" s="269">
        <v>2.25</v>
      </c>
      <c r="S601" s="269">
        <v>-56</v>
      </c>
      <c r="T601" s="269">
        <v>-56.25</v>
      </c>
      <c r="AT601" s="15" t="s">
        <v>1213</v>
      </c>
      <c r="BR601" s="15" t="s">
        <v>2387</v>
      </c>
      <c r="BS601" s="15" t="s">
        <v>1937</v>
      </c>
      <c r="BT601" s="15">
        <v>4</v>
      </c>
      <c r="CU601" s="54" t="s">
        <v>2822</v>
      </c>
      <c r="CV601" s="64"/>
      <c r="DI601" s="112" t="s">
        <v>4311</v>
      </c>
      <c r="DJ601" s="112" t="s">
        <v>4291</v>
      </c>
      <c r="DO601"/>
    </row>
    <row r="602" spans="15:119" x14ac:dyDescent="0.25">
      <c r="O602" s="268" t="s">
        <v>10088</v>
      </c>
      <c r="P602" s="268" t="s">
        <v>9492</v>
      </c>
      <c r="Q602" s="269">
        <v>2.25</v>
      </c>
      <c r="R602" s="269">
        <v>2</v>
      </c>
      <c r="S602" s="269">
        <v>-56</v>
      </c>
      <c r="T602" s="269">
        <v>-56.25</v>
      </c>
      <c r="AT602" s="15" t="s">
        <v>1214</v>
      </c>
      <c r="BR602" s="15" t="s">
        <v>2388</v>
      </c>
      <c r="BS602" s="15" t="s">
        <v>1937</v>
      </c>
      <c r="BT602" s="15">
        <v>4</v>
      </c>
      <c r="CU602" s="54" t="s">
        <v>2825</v>
      </c>
      <c r="CV602" s="64"/>
      <c r="DI602" s="112" t="s">
        <v>4221</v>
      </c>
      <c r="DJ602" s="112" t="s">
        <v>4212</v>
      </c>
      <c r="DO602"/>
    </row>
    <row r="603" spans="15:119" x14ac:dyDescent="0.25">
      <c r="O603" s="268" t="s">
        <v>10089</v>
      </c>
      <c r="P603" s="268" t="s">
        <v>9490</v>
      </c>
      <c r="Q603" s="269">
        <v>2.5</v>
      </c>
      <c r="R603" s="269">
        <v>2</v>
      </c>
      <c r="S603" s="269">
        <v>-55.5</v>
      </c>
      <c r="T603" s="269">
        <v>-56</v>
      </c>
      <c r="AT603" s="15" t="s">
        <v>365</v>
      </c>
      <c r="BR603" s="15" t="s">
        <v>2389</v>
      </c>
      <c r="BS603" s="15" t="s">
        <v>1937</v>
      </c>
      <c r="BT603" s="15">
        <v>4</v>
      </c>
      <c r="CU603" s="54" t="s">
        <v>2231</v>
      </c>
      <c r="CV603" s="64"/>
      <c r="DI603" s="112" t="s">
        <v>8583</v>
      </c>
      <c r="DJ603" s="112" t="s">
        <v>8544</v>
      </c>
      <c r="DO603"/>
    </row>
    <row r="604" spans="15:119" x14ac:dyDescent="0.25">
      <c r="O604" s="268" t="s">
        <v>10090</v>
      </c>
      <c r="P604" s="268" t="s">
        <v>9492</v>
      </c>
      <c r="Q604" s="269">
        <v>2.5</v>
      </c>
      <c r="R604" s="269">
        <v>2.25</v>
      </c>
      <c r="S604" s="269">
        <v>-55.75</v>
      </c>
      <c r="T604" s="269">
        <v>-56</v>
      </c>
      <c r="AT604" s="15" t="s">
        <v>435</v>
      </c>
      <c r="BR604" s="15" t="s">
        <v>2390</v>
      </c>
      <c r="BS604" s="15" t="s">
        <v>1937</v>
      </c>
      <c r="BT604" s="15">
        <v>4</v>
      </c>
      <c r="CU604" s="54" t="s">
        <v>2466</v>
      </c>
      <c r="CV604" s="64"/>
      <c r="DI604" s="112" t="s">
        <v>7363</v>
      </c>
      <c r="DJ604" s="112" t="s">
        <v>7298</v>
      </c>
      <c r="DO604"/>
    </row>
    <row r="605" spans="15:119" x14ac:dyDescent="0.25">
      <c r="O605" s="268" t="s">
        <v>10091</v>
      </c>
      <c r="P605" s="268" t="s">
        <v>9492</v>
      </c>
      <c r="Q605" s="269">
        <v>2.5</v>
      </c>
      <c r="R605" s="269">
        <v>2.25</v>
      </c>
      <c r="S605" s="269">
        <v>-55.5</v>
      </c>
      <c r="T605" s="269">
        <v>-55.75</v>
      </c>
      <c r="AT605" s="15" t="s">
        <v>1215</v>
      </c>
      <c r="BR605" s="15" t="s">
        <v>2391</v>
      </c>
      <c r="BS605" s="15" t="s">
        <v>1937</v>
      </c>
      <c r="BT605" s="15">
        <v>4</v>
      </c>
      <c r="CU605" s="54" t="s">
        <v>2464</v>
      </c>
      <c r="CV605" s="64"/>
      <c r="DI605" s="112" t="s">
        <v>5227</v>
      </c>
      <c r="DJ605" s="112" t="s">
        <v>5211</v>
      </c>
      <c r="DO605"/>
    </row>
    <row r="606" spans="15:119" x14ac:dyDescent="0.25">
      <c r="O606" s="268" t="s">
        <v>10092</v>
      </c>
      <c r="P606" s="268" t="s">
        <v>9492</v>
      </c>
      <c r="Q606" s="269">
        <v>2.25</v>
      </c>
      <c r="R606" s="269">
        <v>2</v>
      </c>
      <c r="S606" s="269">
        <v>-55.75</v>
      </c>
      <c r="T606" s="269">
        <v>-56</v>
      </c>
      <c r="AT606" s="15" t="s">
        <v>1216</v>
      </c>
      <c r="BR606" s="15" t="s">
        <v>2392</v>
      </c>
      <c r="BS606" s="15" t="s">
        <v>1937</v>
      </c>
      <c r="BT606" s="15">
        <v>4</v>
      </c>
      <c r="CU606" s="54" t="s">
        <v>2465</v>
      </c>
      <c r="CV606" s="64"/>
      <c r="DI606" s="112" t="s">
        <v>8584</v>
      </c>
      <c r="DJ606" s="112" t="s">
        <v>8544</v>
      </c>
      <c r="DO606"/>
    </row>
    <row r="607" spans="15:119" x14ac:dyDescent="0.25">
      <c r="O607" s="268" t="s">
        <v>10093</v>
      </c>
      <c r="P607" s="268" t="s">
        <v>9492</v>
      </c>
      <c r="Q607" s="269">
        <v>2.25</v>
      </c>
      <c r="R607" s="269">
        <v>2</v>
      </c>
      <c r="S607" s="269">
        <v>-55.5</v>
      </c>
      <c r="T607" s="269">
        <v>-55.75</v>
      </c>
      <c r="AT607" s="15" t="s">
        <v>1217</v>
      </c>
      <c r="BR607" s="15" t="s">
        <v>2393</v>
      </c>
      <c r="BS607" s="15" t="s">
        <v>1937</v>
      </c>
      <c r="BT607" s="15">
        <v>4</v>
      </c>
      <c r="CU607" s="54" t="s">
        <v>2897</v>
      </c>
      <c r="CV607" s="64"/>
      <c r="DI607" s="112" t="s">
        <v>4621</v>
      </c>
      <c r="DJ607" s="112" t="s">
        <v>4591</v>
      </c>
      <c r="DO607"/>
    </row>
    <row r="608" spans="15:119" x14ac:dyDescent="0.25">
      <c r="O608" s="268" t="s">
        <v>10094</v>
      </c>
      <c r="P608" s="268" t="s">
        <v>9488</v>
      </c>
      <c r="Q608" s="269">
        <v>3</v>
      </c>
      <c r="R608" s="269">
        <v>2</v>
      </c>
      <c r="S608" s="269">
        <v>-54</v>
      </c>
      <c r="T608" s="269">
        <v>-55.5</v>
      </c>
      <c r="AT608" s="15" t="s">
        <v>1385</v>
      </c>
      <c r="BR608" s="15" t="s">
        <v>2394</v>
      </c>
      <c r="BS608" s="15" t="s">
        <v>1937</v>
      </c>
      <c r="BT608" s="15">
        <v>4</v>
      </c>
      <c r="CU608" s="54" t="s">
        <v>2252</v>
      </c>
      <c r="CV608" s="64"/>
      <c r="DI608" s="112" t="s">
        <v>329</v>
      </c>
      <c r="DJ608" s="112" t="s">
        <v>6305</v>
      </c>
      <c r="DO608"/>
    </row>
    <row r="609" spans="15:119" x14ac:dyDescent="0.25">
      <c r="O609" s="268" t="s">
        <v>10095</v>
      </c>
      <c r="P609" s="268" t="s">
        <v>9490</v>
      </c>
      <c r="Q609" s="269">
        <v>3</v>
      </c>
      <c r="R609" s="269">
        <v>2.5</v>
      </c>
      <c r="S609" s="269">
        <v>-55</v>
      </c>
      <c r="T609" s="269">
        <v>-55.5</v>
      </c>
      <c r="AT609" s="15" t="s">
        <v>725</v>
      </c>
      <c r="BR609" s="15" t="s">
        <v>2395</v>
      </c>
      <c r="BS609" s="15" t="s">
        <v>1937</v>
      </c>
      <c r="BT609" s="15">
        <v>4</v>
      </c>
      <c r="CU609" s="54" t="s">
        <v>2255</v>
      </c>
      <c r="CV609" s="64"/>
      <c r="DI609" s="112" t="s">
        <v>6374</v>
      </c>
      <c r="DJ609" s="112" t="s">
        <v>6305</v>
      </c>
      <c r="DO609"/>
    </row>
    <row r="610" spans="15:119" x14ac:dyDescent="0.25">
      <c r="O610" s="268" t="s">
        <v>10096</v>
      </c>
      <c r="P610" s="268" t="s">
        <v>9492</v>
      </c>
      <c r="Q610" s="269">
        <v>2.75</v>
      </c>
      <c r="R610" s="269">
        <v>2.5</v>
      </c>
      <c r="S610" s="269">
        <v>-55.25</v>
      </c>
      <c r="T610" s="269">
        <v>-55.5</v>
      </c>
      <c r="AT610" s="15" t="s">
        <v>366</v>
      </c>
      <c r="BR610" s="15" t="s">
        <v>2396</v>
      </c>
      <c r="BS610" s="15" t="s">
        <v>1937</v>
      </c>
      <c r="BT610" s="15">
        <v>4</v>
      </c>
      <c r="CU610" s="54" t="s">
        <v>2256</v>
      </c>
      <c r="CV610" s="64"/>
      <c r="DI610" s="112" t="s">
        <v>5398</v>
      </c>
      <c r="DJ610" s="112" t="s">
        <v>5373</v>
      </c>
      <c r="DO610"/>
    </row>
    <row r="611" spans="15:119" x14ac:dyDescent="0.25">
      <c r="O611" s="268" t="s">
        <v>10097</v>
      </c>
      <c r="P611" s="268" t="s">
        <v>9492</v>
      </c>
      <c r="Q611" s="269">
        <v>2.75</v>
      </c>
      <c r="R611" s="269">
        <v>2.5</v>
      </c>
      <c r="S611" s="269">
        <v>-55</v>
      </c>
      <c r="T611" s="269">
        <v>-55.25</v>
      </c>
      <c r="AT611" s="15" t="s">
        <v>1218</v>
      </c>
      <c r="BR611" s="15" t="s">
        <v>2397</v>
      </c>
      <c r="BS611" s="15" t="s">
        <v>1937</v>
      </c>
      <c r="BT611" s="15">
        <v>4</v>
      </c>
      <c r="CU611" s="54" t="s">
        <v>2257</v>
      </c>
      <c r="CV611" s="64"/>
      <c r="DI611" s="112" t="s">
        <v>7364</v>
      </c>
      <c r="DJ611" s="112" t="s">
        <v>7298</v>
      </c>
      <c r="DO611"/>
    </row>
    <row r="612" spans="15:119" x14ac:dyDescent="0.25">
      <c r="O612" s="268" t="s">
        <v>10098</v>
      </c>
      <c r="P612" s="268" t="s">
        <v>9490</v>
      </c>
      <c r="Q612" s="269">
        <v>3</v>
      </c>
      <c r="R612" s="269">
        <v>2.5</v>
      </c>
      <c r="S612" s="269">
        <v>-54.5</v>
      </c>
      <c r="T612" s="269">
        <v>-55</v>
      </c>
      <c r="AT612" s="15" t="s">
        <v>108</v>
      </c>
      <c r="BR612" s="15" t="s">
        <v>2398</v>
      </c>
      <c r="BS612" s="15" t="s">
        <v>1937</v>
      </c>
      <c r="BT612" s="15">
        <v>4</v>
      </c>
      <c r="CU612" s="54" t="s">
        <v>2264</v>
      </c>
      <c r="CV612" s="64"/>
      <c r="DI612" s="112" t="s">
        <v>4622</v>
      </c>
      <c r="DJ612" s="112" t="s">
        <v>4591</v>
      </c>
      <c r="DO612"/>
    </row>
    <row r="613" spans="15:119" x14ac:dyDescent="0.25">
      <c r="O613" s="268" t="s">
        <v>10099</v>
      </c>
      <c r="P613" s="268" t="s">
        <v>9492</v>
      </c>
      <c r="Q613" s="269">
        <v>2.75</v>
      </c>
      <c r="R613" s="269">
        <v>2.5</v>
      </c>
      <c r="S613" s="269">
        <v>-54.75</v>
      </c>
      <c r="T613" s="269">
        <v>-55</v>
      </c>
      <c r="AT613" s="15" t="s">
        <v>1219</v>
      </c>
      <c r="BR613" s="15" t="s">
        <v>2399</v>
      </c>
      <c r="BS613" s="15" t="s">
        <v>1937</v>
      </c>
      <c r="BT613" s="15">
        <v>4</v>
      </c>
      <c r="CU613" s="54" t="s">
        <v>2898</v>
      </c>
      <c r="CV613" s="64"/>
      <c r="DI613" s="112" t="s">
        <v>4475</v>
      </c>
      <c r="DJ613" s="112" t="s">
        <v>4452</v>
      </c>
      <c r="DO613"/>
    </row>
    <row r="614" spans="15:119" x14ac:dyDescent="0.25">
      <c r="O614" s="268" t="s">
        <v>10100</v>
      </c>
      <c r="P614" s="268" t="s">
        <v>9490</v>
      </c>
      <c r="Q614" s="269">
        <v>2.5</v>
      </c>
      <c r="R614" s="269">
        <v>2</v>
      </c>
      <c r="S614" s="269">
        <v>-55</v>
      </c>
      <c r="T614" s="269">
        <v>-55.5</v>
      </c>
      <c r="AT614" s="15" t="s">
        <v>367</v>
      </c>
      <c r="BR614" s="15" t="s">
        <v>2400</v>
      </c>
      <c r="BS614" s="15" t="s">
        <v>1937</v>
      </c>
      <c r="BT614" s="15">
        <v>4</v>
      </c>
      <c r="CU614" s="54" t="s">
        <v>2342</v>
      </c>
      <c r="CV614" s="64"/>
      <c r="DI614" s="112" t="s">
        <v>7365</v>
      </c>
      <c r="DJ614" s="112" t="s">
        <v>7298</v>
      </c>
      <c r="DO614"/>
    </row>
    <row r="615" spans="15:119" ht="30" x14ac:dyDescent="0.25">
      <c r="O615" s="268" t="s">
        <v>10101</v>
      </c>
      <c r="P615" s="268" t="s">
        <v>9492</v>
      </c>
      <c r="Q615" s="269">
        <v>2.5</v>
      </c>
      <c r="R615" s="269">
        <v>2.25</v>
      </c>
      <c r="S615" s="269">
        <v>-55.25</v>
      </c>
      <c r="T615" s="269">
        <v>-55.5</v>
      </c>
      <c r="AT615" s="15" t="s">
        <v>1220</v>
      </c>
      <c r="BR615" s="15" t="s">
        <v>2401</v>
      </c>
      <c r="BS615" s="15" t="s">
        <v>1937</v>
      </c>
      <c r="BT615" s="15">
        <v>4</v>
      </c>
      <c r="CU615" s="54" t="s">
        <v>2343</v>
      </c>
      <c r="CV615" s="64"/>
      <c r="DI615" s="112" t="s">
        <v>4834</v>
      </c>
      <c r="DJ615" s="112" t="s">
        <v>4808</v>
      </c>
      <c r="DO615"/>
    </row>
    <row r="616" spans="15:119" x14ac:dyDescent="0.25">
      <c r="O616" s="268" t="s">
        <v>10102</v>
      </c>
      <c r="P616" s="268" t="s">
        <v>9492</v>
      </c>
      <c r="Q616" s="269">
        <v>2.5</v>
      </c>
      <c r="R616" s="269">
        <v>2.25</v>
      </c>
      <c r="S616" s="269">
        <v>-55</v>
      </c>
      <c r="T616" s="269">
        <v>-55.25</v>
      </c>
      <c r="AT616" s="15" t="s">
        <v>1221</v>
      </c>
      <c r="BR616" s="15" t="s">
        <v>2402</v>
      </c>
      <c r="BS616" s="15" t="s">
        <v>1937</v>
      </c>
      <c r="BT616" s="15">
        <v>4</v>
      </c>
      <c r="CU616" s="54" t="s">
        <v>2344</v>
      </c>
      <c r="CV616" s="64"/>
      <c r="DI616" s="112" t="s">
        <v>6373</v>
      </c>
      <c r="DJ616" s="112" t="s">
        <v>6305</v>
      </c>
      <c r="DO616"/>
    </row>
    <row r="617" spans="15:119" x14ac:dyDescent="0.25">
      <c r="O617" s="268" t="s">
        <v>10103</v>
      </c>
      <c r="P617" s="268" t="s">
        <v>9492</v>
      </c>
      <c r="Q617" s="269">
        <v>2.25</v>
      </c>
      <c r="R617" s="269">
        <v>2</v>
      </c>
      <c r="S617" s="269">
        <v>-55.25</v>
      </c>
      <c r="T617" s="269">
        <v>-55.5</v>
      </c>
      <c r="AT617" s="15" t="s">
        <v>1222</v>
      </c>
      <c r="BR617" s="15" t="s">
        <v>2403</v>
      </c>
      <c r="BS617" s="15" t="s">
        <v>1937</v>
      </c>
      <c r="BT617" s="15">
        <v>4</v>
      </c>
      <c r="CU617" s="54" t="s">
        <v>2345</v>
      </c>
      <c r="CV617" s="64"/>
      <c r="DI617" s="112" t="s">
        <v>4222</v>
      </c>
      <c r="DJ617" s="112" t="s">
        <v>4212</v>
      </c>
      <c r="DO617"/>
    </row>
    <row r="618" spans="15:119" ht="30" x14ac:dyDescent="0.25">
      <c r="O618" s="268" t="s">
        <v>10104</v>
      </c>
      <c r="P618" s="268" t="s">
        <v>9492</v>
      </c>
      <c r="Q618" s="269">
        <v>2.25</v>
      </c>
      <c r="R618" s="269">
        <v>2</v>
      </c>
      <c r="S618" s="269">
        <v>-55</v>
      </c>
      <c r="T618" s="269">
        <v>-55.25</v>
      </c>
      <c r="AT618" s="15" t="s">
        <v>381</v>
      </c>
      <c r="BR618" s="15" t="s">
        <v>2404</v>
      </c>
      <c r="BS618" s="15" t="s">
        <v>1937</v>
      </c>
      <c r="BT618" s="15">
        <v>4</v>
      </c>
      <c r="CU618" s="54" t="s">
        <v>2346</v>
      </c>
      <c r="CV618" s="64"/>
      <c r="DI618" s="112" t="s">
        <v>5594</v>
      </c>
      <c r="DJ618" s="112" t="s">
        <v>5576</v>
      </c>
      <c r="DO618"/>
    </row>
    <row r="619" spans="15:119" ht="30" x14ac:dyDescent="0.25">
      <c r="O619" s="268" t="s">
        <v>10105</v>
      </c>
      <c r="P619" s="268" t="s">
        <v>9490</v>
      </c>
      <c r="Q619" s="269">
        <v>2.5</v>
      </c>
      <c r="R619" s="269">
        <v>2</v>
      </c>
      <c r="S619" s="269">
        <v>-54.5</v>
      </c>
      <c r="T619" s="269">
        <v>-55</v>
      </c>
      <c r="AT619" s="15" t="s">
        <v>1223</v>
      </c>
      <c r="BR619" s="15" t="s">
        <v>2405</v>
      </c>
      <c r="BS619" s="15" t="s">
        <v>1937</v>
      </c>
      <c r="BT619" s="15">
        <v>4</v>
      </c>
      <c r="CU619" s="54" t="s">
        <v>2347</v>
      </c>
      <c r="CV619" s="64"/>
      <c r="DI619" s="112" t="s">
        <v>4835</v>
      </c>
      <c r="DJ619" s="112" t="s">
        <v>4808</v>
      </c>
      <c r="DO619"/>
    </row>
    <row r="620" spans="15:119" ht="30" x14ac:dyDescent="0.25">
      <c r="O620" s="268" t="s">
        <v>10106</v>
      </c>
      <c r="P620" s="268" t="s">
        <v>9492</v>
      </c>
      <c r="Q620" s="269">
        <v>2.5</v>
      </c>
      <c r="R620" s="269">
        <v>2.25</v>
      </c>
      <c r="S620" s="269">
        <v>-54.75</v>
      </c>
      <c r="T620" s="269">
        <v>-55</v>
      </c>
      <c r="AT620" s="15" t="s">
        <v>114</v>
      </c>
      <c r="BR620" s="15" t="s">
        <v>2406</v>
      </c>
      <c r="BS620" s="15" t="s">
        <v>1937</v>
      </c>
      <c r="BT620" s="15">
        <v>4</v>
      </c>
      <c r="CU620" s="54" t="s">
        <v>2348</v>
      </c>
      <c r="CV620" s="64"/>
      <c r="DI620" s="112" t="s">
        <v>6375</v>
      </c>
      <c r="DJ620" s="112" t="s">
        <v>6305</v>
      </c>
      <c r="DO620"/>
    </row>
    <row r="621" spans="15:119" ht="30" x14ac:dyDescent="0.25">
      <c r="O621" s="268" t="s">
        <v>10107</v>
      </c>
      <c r="P621" s="268" t="s">
        <v>9492</v>
      </c>
      <c r="Q621" s="269">
        <v>2.5</v>
      </c>
      <c r="R621" s="269">
        <v>2.25</v>
      </c>
      <c r="S621" s="269">
        <v>-54.5</v>
      </c>
      <c r="T621" s="269">
        <v>-54.75</v>
      </c>
      <c r="AT621" s="15" t="s">
        <v>1224</v>
      </c>
      <c r="BR621" s="15" t="s">
        <v>2407</v>
      </c>
      <c r="BS621" s="15" t="s">
        <v>1937</v>
      </c>
      <c r="BT621" s="15">
        <v>4</v>
      </c>
      <c r="CU621" s="54" t="s">
        <v>2349</v>
      </c>
      <c r="CV621" s="64"/>
      <c r="DI621" s="112" t="s">
        <v>5595</v>
      </c>
      <c r="DJ621" s="112" t="s">
        <v>5576</v>
      </c>
      <c r="DO621"/>
    </row>
    <row r="622" spans="15:119" x14ac:dyDescent="0.25">
      <c r="O622" s="268" t="s">
        <v>10108</v>
      </c>
      <c r="P622" s="268" t="s">
        <v>9492</v>
      </c>
      <c r="Q622" s="269">
        <v>2.25</v>
      </c>
      <c r="R622" s="269">
        <v>2</v>
      </c>
      <c r="S622" s="269">
        <v>-54.75</v>
      </c>
      <c r="T622" s="269">
        <v>-55</v>
      </c>
      <c r="AT622" s="15" t="s">
        <v>1225</v>
      </c>
      <c r="BR622" s="15" t="s">
        <v>2408</v>
      </c>
      <c r="BS622" s="15" t="s">
        <v>1937</v>
      </c>
      <c r="BT622" s="15">
        <v>4</v>
      </c>
      <c r="CU622" s="54" t="s">
        <v>2350</v>
      </c>
      <c r="CV622" s="64"/>
      <c r="DI622" s="112" t="s">
        <v>6376</v>
      </c>
      <c r="DJ622" s="112" t="s">
        <v>6305</v>
      </c>
      <c r="DO622"/>
    </row>
    <row r="623" spans="15:119" x14ac:dyDescent="0.25">
      <c r="O623" s="268" t="s">
        <v>10109</v>
      </c>
      <c r="P623" s="268" t="s">
        <v>9492</v>
      </c>
      <c r="Q623" s="269">
        <v>2.25</v>
      </c>
      <c r="R623" s="269">
        <v>2</v>
      </c>
      <c r="S623" s="269">
        <v>-54.5</v>
      </c>
      <c r="T623" s="269">
        <v>-54.75</v>
      </c>
      <c r="AT623" s="15" t="s">
        <v>383</v>
      </c>
      <c r="BR623" s="15" t="s">
        <v>2409</v>
      </c>
      <c r="BS623" s="15" t="s">
        <v>1937</v>
      </c>
      <c r="BT623" s="15">
        <v>4</v>
      </c>
      <c r="CU623" s="54" t="s">
        <v>2351</v>
      </c>
      <c r="CV623" s="64"/>
      <c r="DI623" s="112" t="s">
        <v>6377</v>
      </c>
      <c r="DJ623" s="112" t="s">
        <v>6305</v>
      </c>
      <c r="DO623"/>
    </row>
    <row r="624" spans="15:119" x14ac:dyDescent="0.25">
      <c r="O624" s="268" t="s">
        <v>10110</v>
      </c>
      <c r="P624" s="268" t="s">
        <v>9490</v>
      </c>
      <c r="Q624" s="269">
        <v>2.5</v>
      </c>
      <c r="R624" s="269">
        <v>2</v>
      </c>
      <c r="S624" s="269">
        <v>-54</v>
      </c>
      <c r="T624" s="269">
        <v>-54.5</v>
      </c>
      <c r="AT624" s="15" t="s">
        <v>383</v>
      </c>
      <c r="BR624" s="15" t="s">
        <v>2410</v>
      </c>
      <c r="BS624" s="15" t="s">
        <v>1937</v>
      </c>
      <c r="BT624" s="15">
        <v>4</v>
      </c>
      <c r="CU624" s="54" t="s">
        <v>2352</v>
      </c>
      <c r="CV624" s="64"/>
      <c r="DI624" s="112" t="s">
        <v>8315</v>
      </c>
      <c r="DJ624" s="112" t="s">
        <v>8285</v>
      </c>
      <c r="DO624"/>
    </row>
    <row r="625" spans="15:119" x14ac:dyDescent="0.25">
      <c r="O625" s="268" t="s">
        <v>10111</v>
      </c>
      <c r="P625" s="268" t="s">
        <v>9492</v>
      </c>
      <c r="Q625" s="269">
        <v>2.5</v>
      </c>
      <c r="R625" s="269">
        <v>2.25</v>
      </c>
      <c r="S625" s="269">
        <v>-54.25</v>
      </c>
      <c r="T625" s="269">
        <v>-54.5</v>
      </c>
      <c r="AT625" s="15" t="s">
        <v>1226</v>
      </c>
      <c r="BR625" s="15" t="s">
        <v>2411</v>
      </c>
      <c r="BS625" s="15" t="s">
        <v>1937</v>
      </c>
      <c r="BT625" s="15">
        <v>4</v>
      </c>
      <c r="CU625" s="54" t="s">
        <v>2353</v>
      </c>
      <c r="CV625" s="64"/>
      <c r="DI625" s="112" t="s">
        <v>7366</v>
      </c>
      <c r="DJ625" s="112" t="s">
        <v>7298</v>
      </c>
      <c r="DO625"/>
    </row>
    <row r="626" spans="15:119" ht="30" x14ac:dyDescent="0.25">
      <c r="O626" s="268" t="s">
        <v>10112</v>
      </c>
      <c r="P626" s="268" t="s">
        <v>9492</v>
      </c>
      <c r="Q626" s="269">
        <v>2.25</v>
      </c>
      <c r="R626" s="269">
        <v>2</v>
      </c>
      <c r="S626" s="269">
        <v>-54.25</v>
      </c>
      <c r="T626" s="269">
        <v>-54.5</v>
      </c>
      <c r="AT626" s="15" t="s">
        <v>1227</v>
      </c>
      <c r="BR626" s="15" t="s">
        <v>2412</v>
      </c>
      <c r="BS626" s="15" t="s">
        <v>1937</v>
      </c>
      <c r="BT626" s="15">
        <v>4</v>
      </c>
      <c r="CU626" s="54" t="s">
        <v>2354</v>
      </c>
      <c r="CV626" s="64"/>
      <c r="DI626" s="112" t="s">
        <v>6378</v>
      </c>
      <c r="DJ626" s="112" t="s">
        <v>6305</v>
      </c>
      <c r="DO626"/>
    </row>
    <row r="627" spans="15:119" ht="30" x14ac:dyDescent="0.25">
      <c r="O627" s="268" t="s">
        <v>10113</v>
      </c>
      <c r="P627" s="268" t="s">
        <v>9492</v>
      </c>
      <c r="Q627" s="269">
        <v>2.25</v>
      </c>
      <c r="R627" s="269">
        <v>2</v>
      </c>
      <c r="S627" s="269">
        <v>-54</v>
      </c>
      <c r="T627" s="269">
        <v>-54.25</v>
      </c>
      <c r="AT627" s="15" t="s">
        <v>1228</v>
      </c>
      <c r="BR627" s="15" t="s">
        <v>2413</v>
      </c>
      <c r="BS627" s="15" t="s">
        <v>1937</v>
      </c>
      <c r="BT627" s="15">
        <v>4</v>
      </c>
      <c r="CU627" s="54" t="s">
        <v>2816</v>
      </c>
      <c r="CV627" s="64"/>
      <c r="DI627" s="112" t="s">
        <v>7367</v>
      </c>
      <c r="DJ627" s="112" t="s">
        <v>7298</v>
      </c>
      <c r="DO627"/>
    </row>
    <row r="628" spans="15:119" ht="30" x14ac:dyDescent="0.25">
      <c r="O628" s="268" t="s">
        <v>10114</v>
      </c>
      <c r="P628" s="268" t="s">
        <v>9486</v>
      </c>
      <c r="Q628" s="269">
        <v>2</v>
      </c>
      <c r="R628" s="269">
        <v>0</v>
      </c>
      <c r="S628" s="269">
        <v>-57</v>
      </c>
      <c r="T628" s="269">
        <v>-60</v>
      </c>
      <c r="AT628" s="15" t="s">
        <v>1229</v>
      </c>
      <c r="BR628" s="15" t="s">
        <v>2414</v>
      </c>
      <c r="BS628" s="15" t="s">
        <v>1937</v>
      </c>
      <c r="BT628" s="15">
        <v>4</v>
      </c>
      <c r="CU628" s="54" t="s">
        <v>2355</v>
      </c>
      <c r="CV628" s="64"/>
      <c r="DI628" s="112" t="s">
        <v>7368</v>
      </c>
      <c r="DJ628" s="112" t="s">
        <v>7298</v>
      </c>
      <c r="DO628"/>
    </row>
    <row r="629" spans="15:119" x14ac:dyDescent="0.25">
      <c r="O629" s="268" t="s">
        <v>10115</v>
      </c>
      <c r="P629" s="268" t="s">
        <v>9488</v>
      </c>
      <c r="Q629" s="269">
        <v>2</v>
      </c>
      <c r="R629" s="269">
        <v>1</v>
      </c>
      <c r="S629" s="269">
        <v>-58.5</v>
      </c>
      <c r="T629" s="269">
        <v>-60</v>
      </c>
      <c r="AT629" s="15" t="s">
        <v>1230</v>
      </c>
      <c r="BR629" s="15" t="s">
        <v>2415</v>
      </c>
      <c r="BS629" s="15" t="s">
        <v>1937</v>
      </c>
      <c r="BT629" s="15">
        <v>4</v>
      </c>
      <c r="CU629" s="54" t="s">
        <v>2356</v>
      </c>
      <c r="CV629" s="64"/>
      <c r="DI629" s="112" t="s">
        <v>5953</v>
      </c>
      <c r="DJ629" s="112" t="s">
        <v>5909</v>
      </c>
      <c r="DO629"/>
    </row>
    <row r="630" spans="15:119" x14ac:dyDescent="0.25">
      <c r="O630" s="268" t="s">
        <v>10116</v>
      </c>
      <c r="P630" s="268" t="s">
        <v>9490</v>
      </c>
      <c r="Q630" s="269">
        <v>2</v>
      </c>
      <c r="R630" s="269">
        <v>1.5</v>
      </c>
      <c r="S630" s="269">
        <v>-59.5</v>
      </c>
      <c r="T630" s="269">
        <v>-60</v>
      </c>
      <c r="AT630" s="15" t="s">
        <v>1231</v>
      </c>
      <c r="BR630" s="15" t="s">
        <v>2416</v>
      </c>
      <c r="BS630" s="15" t="s">
        <v>1937</v>
      </c>
      <c r="BT630" s="15">
        <v>4</v>
      </c>
      <c r="CU630" s="54" t="s">
        <v>2357</v>
      </c>
      <c r="CV630" s="64"/>
      <c r="DI630" s="112" t="s">
        <v>7948</v>
      </c>
      <c r="DJ630" s="112" t="s">
        <v>7916</v>
      </c>
      <c r="DO630"/>
    </row>
    <row r="631" spans="15:119" x14ac:dyDescent="0.25">
      <c r="O631" s="268" t="s">
        <v>10117</v>
      </c>
      <c r="P631" s="268" t="s">
        <v>9492</v>
      </c>
      <c r="Q631" s="269">
        <v>2</v>
      </c>
      <c r="R631" s="269">
        <v>1.75</v>
      </c>
      <c r="S631" s="269">
        <v>-59.75</v>
      </c>
      <c r="T631" s="269">
        <v>-60</v>
      </c>
      <c r="AT631" s="15" t="s">
        <v>1232</v>
      </c>
      <c r="BR631" s="15" t="s">
        <v>2417</v>
      </c>
      <c r="BS631" s="15" t="s">
        <v>1937</v>
      </c>
      <c r="BT631" s="15">
        <v>4</v>
      </c>
      <c r="CU631" s="54" t="s">
        <v>2574</v>
      </c>
      <c r="CV631" s="64"/>
      <c r="DI631" s="112" t="s">
        <v>8316</v>
      </c>
      <c r="DJ631" s="112" t="s">
        <v>8285</v>
      </c>
      <c r="DO631"/>
    </row>
    <row r="632" spans="15:119" x14ac:dyDescent="0.25">
      <c r="O632" s="268" t="s">
        <v>10118</v>
      </c>
      <c r="P632" s="268" t="s">
        <v>9492</v>
      </c>
      <c r="Q632" s="269">
        <v>2</v>
      </c>
      <c r="R632" s="269">
        <v>1.75</v>
      </c>
      <c r="S632" s="269">
        <v>-59.5</v>
      </c>
      <c r="T632" s="269">
        <v>-59.75</v>
      </c>
      <c r="AT632" s="15" t="s">
        <v>1233</v>
      </c>
      <c r="BR632" s="15" t="s">
        <v>2418</v>
      </c>
      <c r="BS632" s="15" t="s">
        <v>1937</v>
      </c>
      <c r="BT632" s="15">
        <v>4</v>
      </c>
      <c r="CU632" s="54" t="s">
        <v>2358</v>
      </c>
      <c r="CV632" s="64"/>
      <c r="DI632" s="112" t="s">
        <v>6379</v>
      </c>
      <c r="DJ632" s="112" t="s">
        <v>7135</v>
      </c>
      <c r="DO632"/>
    </row>
    <row r="633" spans="15:119" ht="30" x14ac:dyDescent="0.25">
      <c r="O633" s="268" t="s">
        <v>10119</v>
      </c>
      <c r="P633" s="268" t="s">
        <v>9492</v>
      </c>
      <c r="Q633" s="269">
        <v>1.75</v>
      </c>
      <c r="R633" s="269">
        <v>1.5</v>
      </c>
      <c r="S633" s="269">
        <v>-59.75</v>
      </c>
      <c r="T633" s="269">
        <v>-60</v>
      </c>
      <c r="AT633" s="15" t="s">
        <v>1234</v>
      </c>
      <c r="BR633" s="15" t="s">
        <v>2419</v>
      </c>
      <c r="BS633" s="15" t="s">
        <v>1937</v>
      </c>
      <c r="BT633" s="15">
        <v>4</v>
      </c>
      <c r="CU633" s="54" t="s">
        <v>2627</v>
      </c>
      <c r="CV633" s="64"/>
      <c r="DI633" s="112" t="s">
        <v>6379</v>
      </c>
      <c r="DJ633" s="112" t="s">
        <v>6305</v>
      </c>
      <c r="DO633"/>
    </row>
    <row r="634" spans="15:119" ht="30" x14ac:dyDescent="0.25">
      <c r="O634" s="268" t="s">
        <v>10120</v>
      </c>
      <c r="P634" s="268" t="s">
        <v>9492</v>
      </c>
      <c r="Q634" s="269">
        <v>1.75</v>
      </c>
      <c r="R634" s="269">
        <v>1.5</v>
      </c>
      <c r="S634" s="269">
        <v>-59.5</v>
      </c>
      <c r="T634" s="269">
        <v>-59.75</v>
      </c>
      <c r="AT634" s="15" t="s">
        <v>1235</v>
      </c>
      <c r="BR634" s="15" t="s">
        <v>2420</v>
      </c>
      <c r="BS634" s="15" t="s">
        <v>1937</v>
      </c>
      <c r="BT634" s="15">
        <v>4</v>
      </c>
      <c r="CU634" s="54" t="s">
        <v>2359</v>
      </c>
      <c r="CV634" s="64"/>
      <c r="DI634" s="112" t="s">
        <v>6379</v>
      </c>
      <c r="DJ634" s="112" t="s">
        <v>7916</v>
      </c>
      <c r="DO634"/>
    </row>
    <row r="635" spans="15:119" ht="30" x14ac:dyDescent="0.25">
      <c r="O635" s="268" t="s">
        <v>10121</v>
      </c>
      <c r="P635" s="268" t="s">
        <v>9490</v>
      </c>
      <c r="Q635" s="269">
        <v>2</v>
      </c>
      <c r="R635" s="269">
        <v>1.5</v>
      </c>
      <c r="S635" s="269">
        <v>-59</v>
      </c>
      <c r="T635" s="269">
        <v>-59.5</v>
      </c>
      <c r="AT635" s="15" t="s">
        <v>1235</v>
      </c>
      <c r="BR635" s="15" t="s">
        <v>2421</v>
      </c>
      <c r="BS635" s="15" t="s">
        <v>1937</v>
      </c>
      <c r="BT635" s="15">
        <v>4</v>
      </c>
      <c r="CU635" s="54" t="s">
        <v>2360</v>
      </c>
      <c r="CV635" s="64"/>
      <c r="DI635" s="112" t="s">
        <v>7949</v>
      </c>
      <c r="DJ635" s="112" t="s">
        <v>7916</v>
      </c>
      <c r="DO635"/>
    </row>
    <row r="636" spans="15:119" ht="30" x14ac:dyDescent="0.25">
      <c r="O636" s="268" t="s">
        <v>10122</v>
      </c>
      <c r="P636" s="268" t="s">
        <v>9492</v>
      </c>
      <c r="Q636" s="269">
        <v>1.75</v>
      </c>
      <c r="R636" s="269">
        <v>1.5</v>
      </c>
      <c r="S636" s="269">
        <v>-59.25</v>
      </c>
      <c r="T636" s="269">
        <v>-59.5</v>
      </c>
      <c r="AT636" s="15" t="s">
        <v>1236</v>
      </c>
      <c r="BR636" s="15" t="s">
        <v>2422</v>
      </c>
      <c r="BS636" s="15" t="s">
        <v>1937</v>
      </c>
      <c r="BT636" s="15">
        <v>4</v>
      </c>
      <c r="CU636" s="54" t="s">
        <v>2361</v>
      </c>
      <c r="CV636" s="64"/>
      <c r="DI636" s="112" t="s">
        <v>7369</v>
      </c>
      <c r="DJ636" s="112" t="s">
        <v>7298</v>
      </c>
      <c r="DO636"/>
    </row>
    <row r="637" spans="15:119" ht="30" x14ac:dyDescent="0.25">
      <c r="O637" s="268" t="s">
        <v>10123</v>
      </c>
      <c r="P637" s="268" t="s">
        <v>9490</v>
      </c>
      <c r="Q637" s="269">
        <v>1.5</v>
      </c>
      <c r="R637" s="269">
        <v>1</v>
      </c>
      <c r="S637" s="269">
        <v>-59.5</v>
      </c>
      <c r="T637" s="269">
        <v>-60</v>
      </c>
      <c r="AT637" s="15" t="s">
        <v>1237</v>
      </c>
      <c r="BR637" s="15" t="s">
        <v>2423</v>
      </c>
      <c r="BS637" s="15" t="s">
        <v>1937</v>
      </c>
      <c r="BT637" s="15">
        <v>4</v>
      </c>
      <c r="CU637" s="54" t="s">
        <v>2362</v>
      </c>
      <c r="CV637" s="64"/>
      <c r="DI637" s="112" t="s">
        <v>4836</v>
      </c>
      <c r="DJ637" s="112" t="s">
        <v>4808</v>
      </c>
      <c r="DO637"/>
    </row>
    <row r="638" spans="15:119" ht="30" x14ac:dyDescent="0.25">
      <c r="O638" s="268" t="s">
        <v>10124</v>
      </c>
      <c r="P638" s="268" t="s">
        <v>9492</v>
      </c>
      <c r="Q638" s="269">
        <v>1.5</v>
      </c>
      <c r="R638" s="269">
        <v>1.25</v>
      </c>
      <c r="S638" s="269">
        <v>-59.75</v>
      </c>
      <c r="T638" s="269">
        <v>-60</v>
      </c>
      <c r="AT638" s="15" t="s">
        <v>1238</v>
      </c>
      <c r="BR638" s="15" t="s">
        <v>2424</v>
      </c>
      <c r="BS638" s="15" t="s">
        <v>1937</v>
      </c>
      <c r="BT638" s="15">
        <v>4</v>
      </c>
      <c r="CU638" s="54" t="s">
        <v>2363</v>
      </c>
      <c r="CV638" s="64"/>
      <c r="DI638" s="112" t="s">
        <v>5954</v>
      </c>
      <c r="DJ638" s="112" t="s">
        <v>5909</v>
      </c>
      <c r="DO638"/>
    </row>
    <row r="639" spans="15:119" x14ac:dyDescent="0.25">
      <c r="O639" s="268" t="s">
        <v>10125</v>
      </c>
      <c r="P639" s="268" t="s">
        <v>9492</v>
      </c>
      <c r="Q639" s="269">
        <v>1.5</v>
      </c>
      <c r="R639" s="269">
        <v>1.25</v>
      </c>
      <c r="S639" s="269">
        <v>-59.5</v>
      </c>
      <c r="T639" s="269">
        <v>-59.75</v>
      </c>
      <c r="AT639" s="15" t="s">
        <v>1239</v>
      </c>
      <c r="BR639" s="15" t="s">
        <v>2425</v>
      </c>
      <c r="BS639" s="15" t="s">
        <v>1937</v>
      </c>
      <c r="BT639" s="15">
        <v>4</v>
      </c>
      <c r="CU639" s="54" t="s">
        <v>2364</v>
      </c>
      <c r="CV639" s="64"/>
      <c r="DI639" s="112" t="s">
        <v>5399</v>
      </c>
      <c r="DJ639" s="112" t="s">
        <v>5373</v>
      </c>
      <c r="DO639"/>
    </row>
    <row r="640" spans="15:119" ht="30" x14ac:dyDescent="0.25">
      <c r="O640" s="268" t="s">
        <v>10126</v>
      </c>
      <c r="P640" s="268" t="s">
        <v>9492</v>
      </c>
      <c r="Q640" s="269">
        <v>1.25</v>
      </c>
      <c r="R640" s="269">
        <v>1</v>
      </c>
      <c r="S640" s="269">
        <v>-59.75</v>
      </c>
      <c r="T640" s="269">
        <v>-60</v>
      </c>
      <c r="AT640" s="15" t="s">
        <v>1240</v>
      </c>
      <c r="BR640" s="15" t="s">
        <v>2426</v>
      </c>
      <c r="BS640" s="15" t="s">
        <v>1937</v>
      </c>
      <c r="BT640" s="15">
        <v>4</v>
      </c>
      <c r="CU640" s="54" t="s">
        <v>2365</v>
      </c>
      <c r="CV640" s="64"/>
      <c r="DI640" s="112" t="s">
        <v>7950</v>
      </c>
      <c r="DJ640" s="112" t="s">
        <v>7916</v>
      </c>
      <c r="DO640"/>
    </row>
    <row r="641" spans="15:119" x14ac:dyDescent="0.25">
      <c r="O641" s="268" t="s">
        <v>10127</v>
      </c>
      <c r="P641" s="268" t="s">
        <v>9492</v>
      </c>
      <c r="Q641" s="269">
        <v>1.25</v>
      </c>
      <c r="R641" s="269">
        <v>1</v>
      </c>
      <c r="S641" s="269">
        <v>-59.5</v>
      </c>
      <c r="T641" s="269">
        <v>-59.75</v>
      </c>
      <c r="AT641" s="15" t="s">
        <v>1241</v>
      </c>
      <c r="BR641" s="15" t="s">
        <v>2427</v>
      </c>
      <c r="BS641" s="15" t="s">
        <v>1937</v>
      </c>
      <c r="BT641" s="15">
        <v>4</v>
      </c>
      <c r="CU641" s="54" t="s">
        <v>2366</v>
      </c>
      <c r="CV641" s="64"/>
      <c r="DI641" s="112" t="s">
        <v>5060</v>
      </c>
      <c r="DJ641" s="112" t="s">
        <v>5031</v>
      </c>
      <c r="DO641"/>
    </row>
    <row r="642" spans="15:119" x14ac:dyDescent="0.25">
      <c r="O642" s="268" t="s">
        <v>10128</v>
      </c>
      <c r="P642" s="268" t="s">
        <v>9490</v>
      </c>
      <c r="Q642" s="269">
        <v>1.5</v>
      </c>
      <c r="R642" s="269">
        <v>1</v>
      </c>
      <c r="S642" s="269">
        <v>-59</v>
      </c>
      <c r="T642" s="269">
        <v>-59.5</v>
      </c>
      <c r="AT642" s="15" t="s">
        <v>1386</v>
      </c>
      <c r="BR642" s="15" t="s">
        <v>2428</v>
      </c>
      <c r="BS642" s="15" t="s">
        <v>1937</v>
      </c>
      <c r="BT642" s="15">
        <v>4</v>
      </c>
      <c r="CU642" s="54" t="s">
        <v>2367</v>
      </c>
      <c r="CV642" s="64"/>
      <c r="DI642" s="112" t="s">
        <v>4277</v>
      </c>
      <c r="DJ642" s="112" t="s">
        <v>5373</v>
      </c>
      <c r="DO642"/>
    </row>
    <row r="643" spans="15:119" x14ac:dyDescent="0.25">
      <c r="O643" s="268" t="s">
        <v>10129</v>
      </c>
      <c r="P643" s="268" t="s">
        <v>9492</v>
      </c>
      <c r="Q643" s="269">
        <v>1.5</v>
      </c>
      <c r="R643" s="269">
        <v>1.25</v>
      </c>
      <c r="S643" s="269">
        <v>-59.25</v>
      </c>
      <c r="T643" s="269">
        <v>-59.5</v>
      </c>
      <c r="AT643" s="15" t="s">
        <v>104</v>
      </c>
      <c r="BR643" s="15" t="s">
        <v>2429</v>
      </c>
      <c r="BS643" s="15" t="s">
        <v>1937</v>
      </c>
      <c r="BT643" s="15">
        <v>4</v>
      </c>
      <c r="CU643" s="54" t="s">
        <v>2368</v>
      </c>
      <c r="CV643" s="64"/>
      <c r="DI643" s="112" t="s">
        <v>4277</v>
      </c>
      <c r="DJ643" s="112" t="s">
        <v>4275</v>
      </c>
      <c r="DO643"/>
    </row>
    <row r="644" spans="15:119" x14ac:dyDescent="0.25">
      <c r="O644" s="268" t="s">
        <v>10130</v>
      </c>
      <c r="P644" s="268" t="s">
        <v>9492</v>
      </c>
      <c r="Q644" s="269">
        <v>1.5</v>
      </c>
      <c r="R644" s="269">
        <v>1.25</v>
      </c>
      <c r="S644" s="269">
        <v>-59</v>
      </c>
      <c r="T644" s="269">
        <v>-59.25</v>
      </c>
      <c r="AT644" s="15" t="s">
        <v>1242</v>
      </c>
      <c r="BR644" s="15" t="s">
        <v>2430</v>
      </c>
      <c r="BS644" s="15" t="s">
        <v>1937</v>
      </c>
      <c r="BT644" s="15">
        <v>4</v>
      </c>
      <c r="CU644" s="54" t="s">
        <v>2369</v>
      </c>
      <c r="CV644" s="64"/>
      <c r="DI644" s="112" t="s">
        <v>7951</v>
      </c>
      <c r="DJ644" s="112" t="s">
        <v>7916</v>
      </c>
      <c r="DO644"/>
    </row>
    <row r="645" spans="15:119" x14ac:dyDescent="0.25">
      <c r="O645" s="268" t="s">
        <v>10131</v>
      </c>
      <c r="P645" s="268" t="s">
        <v>9492</v>
      </c>
      <c r="Q645" s="269">
        <v>1.25</v>
      </c>
      <c r="R645" s="269">
        <v>1</v>
      </c>
      <c r="S645" s="269">
        <v>-59.25</v>
      </c>
      <c r="T645" s="269">
        <v>-59.5</v>
      </c>
      <c r="AT645" s="15" t="s">
        <v>1243</v>
      </c>
      <c r="BR645" s="15" t="s">
        <v>2431</v>
      </c>
      <c r="BS645" s="15" t="s">
        <v>1937</v>
      </c>
      <c r="BT645" s="15">
        <v>4</v>
      </c>
      <c r="CU645" s="54" t="s">
        <v>2370</v>
      </c>
      <c r="CV645" s="64"/>
      <c r="DI645" s="112" t="s">
        <v>8585</v>
      </c>
      <c r="DJ645" s="112" t="s">
        <v>8544</v>
      </c>
      <c r="DO645"/>
    </row>
    <row r="646" spans="15:119" x14ac:dyDescent="0.25">
      <c r="O646" s="268" t="s">
        <v>10132</v>
      </c>
      <c r="P646" s="268" t="s">
        <v>9492</v>
      </c>
      <c r="Q646" s="269">
        <v>1.25</v>
      </c>
      <c r="R646" s="269">
        <v>1</v>
      </c>
      <c r="S646" s="269">
        <v>-59</v>
      </c>
      <c r="T646" s="269">
        <v>-59.25</v>
      </c>
      <c r="AT646" s="15" t="s">
        <v>1244</v>
      </c>
      <c r="BR646" s="15" t="s">
        <v>2432</v>
      </c>
      <c r="BS646" s="15" t="s">
        <v>1937</v>
      </c>
      <c r="BT646" s="15">
        <v>4</v>
      </c>
      <c r="CU646" s="54" t="s">
        <v>2371</v>
      </c>
      <c r="CV646" s="64"/>
      <c r="DI646" s="112" t="s">
        <v>8586</v>
      </c>
      <c r="DJ646" s="112" t="s">
        <v>8544</v>
      </c>
      <c r="DO646"/>
    </row>
    <row r="647" spans="15:119" x14ac:dyDescent="0.25">
      <c r="O647" s="268" t="s">
        <v>10133</v>
      </c>
      <c r="P647" s="268" t="s">
        <v>9490</v>
      </c>
      <c r="Q647" s="269">
        <v>1.5</v>
      </c>
      <c r="R647" s="269">
        <v>1</v>
      </c>
      <c r="S647" s="269">
        <v>-58.5</v>
      </c>
      <c r="T647" s="269">
        <v>-59</v>
      </c>
      <c r="AT647" s="15" t="s">
        <v>1245</v>
      </c>
      <c r="BR647" s="15" t="s">
        <v>2433</v>
      </c>
      <c r="BS647" s="15" t="s">
        <v>1937</v>
      </c>
      <c r="BT647" s="15">
        <v>4</v>
      </c>
      <c r="CU647" s="54" t="s">
        <v>2372</v>
      </c>
      <c r="CV647" s="64"/>
      <c r="DI647" s="112" t="s">
        <v>8587</v>
      </c>
      <c r="DJ647" s="112" t="s">
        <v>8544</v>
      </c>
      <c r="DO647"/>
    </row>
    <row r="648" spans="15:119" x14ac:dyDescent="0.25">
      <c r="O648" s="268" t="s">
        <v>10134</v>
      </c>
      <c r="P648" s="268" t="s">
        <v>9492</v>
      </c>
      <c r="Q648" s="269">
        <v>1.5</v>
      </c>
      <c r="R648" s="269">
        <v>1.25</v>
      </c>
      <c r="S648" s="269">
        <v>-58.75</v>
      </c>
      <c r="T648" s="269">
        <v>-59</v>
      </c>
      <c r="AT648" s="15" t="s">
        <v>1387</v>
      </c>
      <c r="BR648" s="15" t="s">
        <v>2434</v>
      </c>
      <c r="BS648" s="15" t="s">
        <v>1937</v>
      </c>
      <c r="BT648" s="15">
        <v>4</v>
      </c>
      <c r="CU648" s="54" t="s">
        <v>2373</v>
      </c>
      <c r="CV648" s="64"/>
      <c r="DI648" s="112" t="s">
        <v>4623</v>
      </c>
      <c r="DJ648" s="112" t="s">
        <v>4591</v>
      </c>
      <c r="DO648"/>
    </row>
    <row r="649" spans="15:119" x14ac:dyDescent="0.25">
      <c r="O649" s="268" t="s">
        <v>10135</v>
      </c>
      <c r="P649" s="268" t="s">
        <v>9492</v>
      </c>
      <c r="Q649" s="269">
        <v>1.5</v>
      </c>
      <c r="R649" s="269">
        <v>1.25</v>
      </c>
      <c r="S649" s="269">
        <v>-58.5</v>
      </c>
      <c r="T649" s="269">
        <v>-58.75</v>
      </c>
      <c r="AT649" s="15" t="s">
        <v>1246</v>
      </c>
      <c r="BR649" s="15" t="s">
        <v>2435</v>
      </c>
      <c r="BS649" s="15" t="s">
        <v>1937</v>
      </c>
      <c r="BT649" s="15">
        <v>4</v>
      </c>
      <c r="CU649" s="54" t="s">
        <v>2374</v>
      </c>
      <c r="CV649" s="64"/>
      <c r="DI649" s="112" t="s">
        <v>8588</v>
      </c>
      <c r="DJ649" s="112" t="s">
        <v>8544</v>
      </c>
      <c r="DO649"/>
    </row>
    <row r="650" spans="15:119" x14ac:dyDescent="0.25">
      <c r="O650" s="268" t="s">
        <v>10136</v>
      </c>
      <c r="P650" s="268" t="s">
        <v>9492</v>
      </c>
      <c r="Q650" s="269">
        <v>1.25</v>
      </c>
      <c r="R650" s="269">
        <v>1</v>
      </c>
      <c r="S650" s="269">
        <v>-58.75</v>
      </c>
      <c r="T650" s="269">
        <v>-59</v>
      </c>
      <c r="AT650" s="15" t="s">
        <v>1247</v>
      </c>
      <c r="BR650" s="15" t="s">
        <v>2436</v>
      </c>
      <c r="BS650" s="15" t="s">
        <v>1937</v>
      </c>
      <c r="BT650" s="15">
        <v>4</v>
      </c>
      <c r="CU650" s="54" t="s">
        <v>2375</v>
      </c>
      <c r="CV650" s="64"/>
      <c r="DI650" s="112" t="s">
        <v>4223</v>
      </c>
      <c r="DJ650" s="112" t="s">
        <v>4212</v>
      </c>
      <c r="DO650"/>
    </row>
    <row r="651" spans="15:119" x14ac:dyDescent="0.25">
      <c r="O651" s="268" t="s">
        <v>10137</v>
      </c>
      <c r="P651" s="268" t="s">
        <v>9492</v>
      </c>
      <c r="Q651" s="269">
        <v>1.25</v>
      </c>
      <c r="R651" s="269">
        <v>1</v>
      </c>
      <c r="S651" s="269">
        <v>-58.5</v>
      </c>
      <c r="T651" s="269">
        <v>-58.75</v>
      </c>
      <c r="AT651" s="15" t="s">
        <v>1388</v>
      </c>
      <c r="BR651" s="15" t="s">
        <v>2437</v>
      </c>
      <c r="BS651" s="15" t="s">
        <v>1937</v>
      </c>
      <c r="BT651" s="15">
        <v>4</v>
      </c>
      <c r="CU651" s="54" t="s">
        <v>2376</v>
      </c>
      <c r="CV651" s="64"/>
      <c r="DI651" s="112" t="s">
        <v>8589</v>
      </c>
      <c r="DJ651" s="112" t="s">
        <v>8544</v>
      </c>
      <c r="DO651"/>
    </row>
    <row r="652" spans="15:119" x14ac:dyDescent="0.25">
      <c r="O652" s="268" t="s">
        <v>10138</v>
      </c>
      <c r="P652" s="268" t="s">
        <v>9488</v>
      </c>
      <c r="Q652" s="269">
        <v>2</v>
      </c>
      <c r="R652" s="269">
        <v>1</v>
      </c>
      <c r="S652" s="269">
        <v>-57</v>
      </c>
      <c r="T652" s="269">
        <v>-58.5</v>
      </c>
      <c r="AT652" s="15" t="s">
        <v>1248</v>
      </c>
      <c r="BR652" s="15" t="s">
        <v>2438</v>
      </c>
      <c r="BS652" s="15" t="s">
        <v>1937</v>
      </c>
      <c r="BT652" s="15">
        <v>4</v>
      </c>
      <c r="CU652" s="54" t="s">
        <v>2377</v>
      </c>
      <c r="CV652" s="64"/>
      <c r="DI652" s="112" t="s">
        <v>5955</v>
      </c>
      <c r="DJ652" s="112" t="s">
        <v>5909</v>
      </c>
      <c r="DO652"/>
    </row>
    <row r="653" spans="15:119" x14ac:dyDescent="0.25">
      <c r="O653" s="268" t="s">
        <v>10139</v>
      </c>
      <c r="P653" s="268" t="s">
        <v>9490</v>
      </c>
      <c r="Q653" s="269">
        <v>2</v>
      </c>
      <c r="R653" s="269">
        <v>1.5</v>
      </c>
      <c r="S653" s="269">
        <v>-58</v>
      </c>
      <c r="T653" s="269">
        <v>-58.5</v>
      </c>
      <c r="AT653" s="15" t="s">
        <v>1249</v>
      </c>
      <c r="BR653" s="15" t="s">
        <v>2439</v>
      </c>
      <c r="BS653" s="15" t="s">
        <v>1937</v>
      </c>
      <c r="BT653" s="15">
        <v>4</v>
      </c>
      <c r="CU653" s="54" t="s">
        <v>2378</v>
      </c>
      <c r="CV653" s="64"/>
      <c r="DI653" s="112" t="s">
        <v>5749</v>
      </c>
      <c r="DJ653" s="112" t="s">
        <v>5743</v>
      </c>
      <c r="DO653"/>
    </row>
    <row r="654" spans="15:119" x14ac:dyDescent="0.25">
      <c r="O654" s="268" t="s">
        <v>10140</v>
      </c>
      <c r="P654" s="268" t="s">
        <v>9492</v>
      </c>
      <c r="Q654" s="269">
        <v>1.75</v>
      </c>
      <c r="R654" s="269">
        <v>1.5</v>
      </c>
      <c r="S654" s="269">
        <v>-58.25</v>
      </c>
      <c r="T654" s="269">
        <v>-58.5</v>
      </c>
      <c r="AT654" s="15" t="s">
        <v>1250</v>
      </c>
      <c r="BR654" s="15" t="s">
        <v>2440</v>
      </c>
      <c r="BS654" s="15" t="s">
        <v>1937</v>
      </c>
      <c r="BT654" s="15">
        <v>4</v>
      </c>
      <c r="CU654" s="54" t="s">
        <v>2379</v>
      </c>
      <c r="CV654" s="64"/>
      <c r="DI654" s="112" t="s">
        <v>4224</v>
      </c>
      <c r="DJ654" s="112" t="s">
        <v>4212</v>
      </c>
      <c r="DO654"/>
    </row>
    <row r="655" spans="15:119" ht="30" x14ac:dyDescent="0.25">
      <c r="O655" s="268" t="s">
        <v>10141</v>
      </c>
      <c r="P655" s="268" t="s">
        <v>9492</v>
      </c>
      <c r="Q655" s="269">
        <v>1.75</v>
      </c>
      <c r="R655" s="269">
        <v>1.5</v>
      </c>
      <c r="S655" s="269">
        <v>-58</v>
      </c>
      <c r="T655" s="269">
        <v>-58.25</v>
      </c>
      <c r="AT655" s="15" t="s">
        <v>1251</v>
      </c>
      <c r="BR655" s="15" t="s">
        <v>2441</v>
      </c>
      <c r="BS655" s="15" t="s">
        <v>1937</v>
      </c>
      <c r="BT655" s="15">
        <v>4</v>
      </c>
      <c r="CU655" s="54" t="s">
        <v>2380</v>
      </c>
      <c r="CV655" s="64"/>
      <c r="DI655" s="112" t="s">
        <v>4837</v>
      </c>
      <c r="DJ655" s="112" t="s">
        <v>4808</v>
      </c>
      <c r="DO655"/>
    </row>
    <row r="656" spans="15:119" ht="30" x14ac:dyDescent="0.25">
      <c r="O656" s="268" t="s">
        <v>10142</v>
      </c>
      <c r="P656" s="268" t="s">
        <v>9490</v>
      </c>
      <c r="Q656" s="269">
        <v>2</v>
      </c>
      <c r="R656" s="269">
        <v>1.5</v>
      </c>
      <c r="S656" s="269">
        <v>-57.5</v>
      </c>
      <c r="T656" s="269">
        <v>-58</v>
      </c>
      <c r="AT656" s="15" t="s">
        <v>1252</v>
      </c>
      <c r="BR656" s="15" t="s">
        <v>2442</v>
      </c>
      <c r="BS656" s="15" t="s">
        <v>1937</v>
      </c>
      <c r="BT656" s="15">
        <v>4</v>
      </c>
      <c r="CU656" s="54" t="s">
        <v>2735</v>
      </c>
      <c r="CV656" s="64"/>
      <c r="DI656" s="112" t="s">
        <v>4837</v>
      </c>
      <c r="DJ656" s="112" t="s">
        <v>7298</v>
      </c>
      <c r="DO656"/>
    </row>
    <row r="657" spans="15:119" x14ac:dyDescent="0.25">
      <c r="O657" s="268" t="s">
        <v>10143</v>
      </c>
      <c r="P657" s="268" t="s">
        <v>9492</v>
      </c>
      <c r="Q657" s="269">
        <v>2</v>
      </c>
      <c r="R657" s="269">
        <v>1.75</v>
      </c>
      <c r="S657" s="269">
        <v>-57.5</v>
      </c>
      <c r="T657" s="269">
        <v>-57.75</v>
      </c>
      <c r="AT657" s="15" t="s">
        <v>368</v>
      </c>
      <c r="BR657" s="15" t="s">
        <v>2443</v>
      </c>
      <c r="BS657" s="15" t="s">
        <v>1937</v>
      </c>
      <c r="BT657" s="15">
        <v>4</v>
      </c>
      <c r="CU657" s="54" t="s">
        <v>2381</v>
      </c>
      <c r="CV657" s="64"/>
      <c r="DI657" s="112" t="s">
        <v>6380</v>
      </c>
      <c r="DJ657" s="112" t="s">
        <v>6305</v>
      </c>
      <c r="DO657"/>
    </row>
    <row r="658" spans="15:119" ht="30" x14ac:dyDescent="0.25">
      <c r="O658" s="268" t="s">
        <v>10144</v>
      </c>
      <c r="P658" s="268" t="s">
        <v>9492</v>
      </c>
      <c r="Q658" s="269">
        <v>1.75</v>
      </c>
      <c r="R658" s="269">
        <v>1.5</v>
      </c>
      <c r="S658" s="269">
        <v>-57.75</v>
      </c>
      <c r="T658" s="269">
        <v>-58</v>
      </c>
      <c r="AT658" s="15" t="s">
        <v>368</v>
      </c>
      <c r="BR658" s="15" t="s">
        <v>2444</v>
      </c>
      <c r="BS658" s="15" t="s">
        <v>1937</v>
      </c>
      <c r="BT658" s="15">
        <v>4</v>
      </c>
      <c r="CU658" s="54" t="s">
        <v>2382</v>
      </c>
      <c r="CV658" s="64"/>
      <c r="DI658" s="112" t="s">
        <v>8317</v>
      </c>
      <c r="DJ658" s="112" t="s">
        <v>8285</v>
      </c>
      <c r="DO658"/>
    </row>
    <row r="659" spans="15:119" x14ac:dyDescent="0.25">
      <c r="O659" s="268" t="s">
        <v>10145</v>
      </c>
      <c r="P659" s="268" t="s">
        <v>9492</v>
      </c>
      <c r="Q659" s="269">
        <v>1.75</v>
      </c>
      <c r="R659" s="269">
        <v>1.5</v>
      </c>
      <c r="S659" s="269">
        <v>-57.5</v>
      </c>
      <c r="T659" s="269">
        <v>-57.75</v>
      </c>
      <c r="AT659" s="15" t="s">
        <v>1253</v>
      </c>
      <c r="BR659" s="15" t="s">
        <v>2445</v>
      </c>
      <c r="BS659" s="15" t="s">
        <v>1937</v>
      </c>
      <c r="BT659" s="15">
        <v>4</v>
      </c>
      <c r="CU659" s="54" t="s">
        <v>2383</v>
      </c>
      <c r="CV659" s="64"/>
      <c r="DI659" s="112" t="s">
        <v>6381</v>
      </c>
      <c r="DJ659" s="112" t="s">
        <v>6305</v>
      </c>
      <c r="DO659"/>
    </row>
    <row r="660" spans="15:119" x14ac:dyDescent="0.25">
      <c r="O660" s="268" t="s">
        <v>10146</v>
      </c>
      <c r="P660" s="268" t="s">
        <v>9490</v>
      </c>
      <c r="Q660" s="269">
        <v>2</v>
      </c>
      <c r="R660" s="269">
        <v>1.5</v>
      </c>
      <c r="S660" s="269">
        <v>-57</v>
      </c>
      <c r="T660" s="269">
        <v>-57.5</v>
      </c>
      <c r="AT660" s="15" t="s">
        <v>1254</v>
      </c>
      <c r="BR660" s="15" t="s">
        <v>2446</v>
      </c>
      <c r="BS660" s="15" t="s">
        <v>1937</v>
      </c>
      <c r="BT660" s="15">
        <v>4</v>
      </c>
      <c r="CU660" s="54" t="s">
        <v>2606</v>
      </c>
      <c r="CV660" s="64"/>
      <c r="DI660" s="112" t="s">
        <v>7952</v>
      </c>
      <c r="DJ660" s="112" t="s">
        <v>7916</v>
      </c>
      <c r="DO660"/>
    </row>
    <row r="661" spans="15:119" x14ac:dyDescent="0.25">
      <c r="O661" s="268" t="s">
        <v>10147</v>
      </c>
      <c r="P661" s="268" t="s">
        <v>9492</v>
      </c>
      <c r="Q661" s="269">
        <v>2</v>
      </c>
      <c r="R661" s="269">
        <v>1.75</v>
      </c>
      <c r="S661" s="269">
        <v>-57.25</v>
      </c>
      <c r="T661" s="269">
        <v>-57.5</v>
      </c>
      <c r="AT661" s="15" t="s">
        <v>1255</v>
      </c>
      <c r="BR661" s="15" t="s">
        <v>2447</v>
      </c>
      <c r="BS661" s="15" t="s">
        <v>1937</v>
      </c>
      <c r="BT661" s="15">
        <v>4</v>
      </c>
      <c r="CU661" s="54" t="s">
        <v>2384</v>
      </c>
      <c r="CV661" s="64"/>
      <c r="DI661" s="112" t="s">
        <v>5228</v>
      </c>
      <c r="DJ661" s="112" t="s">
        <v>5211</v>
      </c>
      <c r="DO661"/>
    </row>
    <row r="662" spans="15:119" x14ac:dyDescent="0.25">
      <c r="O662" s="268" t="s">
        <v>10148</v>
      </c>
      <c r="P662" s="268" t="s">
        <v>9492</v>
      </c>
      <c r="Q662" s="269">
        <v>2</v>
      </c>
      <c r="R662" s="269">
        <v>1.75</v>
      </c>
      <c r="S662" s="269">
        <v>-57</v>
      </c>
      <c r="T662" s="269">
        <v>-57.25</v>
      </c>
      <c r="AT662" s="15" t="s">
        <v>1256</v>
      </c>
      <c r="BR662" s="15" t="s">
        <v>2448</v>
      </c>
      <c r="BS662" s="15" t="s">
        <v>1937</v>
      </c>
      <c r="BT662" s="15">
        <v>4</v>
      </c>
      <c r="CU662" s="54" t="s">
        <v>2385</v>
      </c>
      <c r="CV662" s="64"/>
      <c r="DI662" s="112" t="s">
        <v>5596</v>
      </c>
      <c r="DJ662" s="112" t="s">
        <v>5576</v>
      </c>
      <c r="DO662"/>
    </row>
    <row r="663" spans="15:119" x14ac:dyDescent="0.25">
      <c r="O663" s="268" t="s">
        <v>10149</v>
      </c>
      <c r="P663" s="268" t="s">
        <v>9492</v>
      </c>
      <c r="Q663" s="269">
        <v>1.75</v>
      </c>
      <c r="R663" s="269">
        <v>1.5</v>
      </c>
      <c r="S663" s="269">
        <v>-57.25</v>
      </c>
      <c r="T663" s="269">
        <v>-57.5</v>
      </c>
      <c r="AT663" s="15" t="s">
        <v>1257</v>
      </c>
      <c r="BR663" s="15" t="s">
        <v>2449</v>
      </c>
      <c r="BS663" s="15" t="s">
        <v>1937</v>
      </c>
      <c r="BT663" s="15">
        <v>4</v>
      </c>
      <c r="CU663" s="54" t="s">
        <v>2518</v>
      </c>
      <c r="CV663" s="64"/>
      <c r="DI663" s="112" t="s">
        <v>9029</v>
      </c>
      <c r="DJ663" s="112" t="s">
        <v>9016</v>
      </c>
      <c r="DO663"/>
    </row>
    <row r="664" spans="15:119" x14ac:dyDescent="0.25">
      <c r="O664" s="268" t="s">
        <v>10150</v>
      </c>
      <c r="P664" s="268" t="s">
        <v>9492</v>
      </c>
      <c r="Q664" s="269">
        <v>1.75</v>
      </c>
      <c r="R664" s="269">
        <v>1.5</v>
      </c>
      <c r="S664" s="269">
        <v>-57</v>
      </c>
      <c r="T664" s="269">
        <v>-57.25</v>
      </c>
      <c r="AT664" s="15" t="s">
        <v>132</v>
      </c>
      <c r="BR664" s="15" t="s">
        <v>2450</v>
      </c>
      <c r="BS664" s="15" t="s">
        <v>1937</v>
      </c>
      <c r="BT664" s="15">
        <v>4</v>
      </c>
      <c r="CU664" s="54" t="s">
        <v>2736</v>
      </c>
      <c r="CV664" s="64"/>
      <c r="DI664" s="112" t="s">
        <v>7370</v>
      </c>
      <c r="DJ664" s="112" t="s">
        <v>7298</v>
      </c>
      <c r="DO664"/>
    </row>
    <row r="665" spans="15:119" x14ac:dyDescent="0.25">
      <c r="O665" s="268" t="s">
        <v>10151</v>
      </c>
      <c r="P665" s="268" t="s">
        <v>9490</v>
      </c>
      <c r="Q665" s="269">
        <v>1.5</v>
      </c>
      <c r="R665" s="269">
        <v>1</v>
      </c>
      <c r="S665" s="269">
        <v>-58</v>
      </c>
      <c r="T665" s="269">
        <v>-58.5</v>
      </c>
      <c r="AT665" s="15" t="s">
        <v>1258</v>
      </c>
      <c r="BR665" s="15" t="s">
        <v>2455</v>
      </c>
      <c r="BS665" s="15" t="s">
        <v>1937</v>
      </c>
      <c r="BT665" s="15">
        <v>4</v>
      </c>
      <c r="CU665" s="54" t="s">
        <v>2607</v>
      </c>
      <c r="CV665" s="64"/>
      <c r="DI665" s="112" t="s">
        <v>7371</v>
      </c>
      <c r="DJ665" s="112" t="s">
        <v>7298</v>
      </c>
      <c r="DO665"/>
    </row>
    <row r="666" spans="15:119" x14ac:dyDescent="0.25">
      <c r="O666" s="268" t="s">
        <v>10152</v>
      </c>
      <c r="P666" s="268" t="s">
        <v>9492</v>
      </c>
      <c r="Q666" s="269">
        <v>1.5</v>
      </c>
      <c r="R666" s="269">
        <v>1.25</v>
      </c>
      <c r="S666" s="269">
        <v>-58.25</v>
      </c>
      <c r="T666" s="269">
        <v>-58.5</v>
      </c>
      <c r="AT666" s="15" t="s">
        <v>369</v>
      </c>
      <c r="BR666" s="15" t="s">
        <v>488</v>
      </c>
      <c r="BS666" s="15" t="s">
        <v>1937</v>
      </c>
      <c r="BT666" s="15">
        <v>4</v>
      </c>
      <c r="CU666" s="54" t="s">
        <v>2386</v>
      </c>
      <c r="CV666" s="64"/>
      <c r="DI666" s="112" t="s">
        <v>5597</v>
      </c>
      <c r="DJ666" s="112" t="s">
        <v>5576</v>
      </c>
      <c r="DO666"/>
    </row>
    <row r="667" spans="15:119" x14ac:dyDescent="0.25">
      <c r="O667" s="268" t="s">
        <v>10153</v>
      </c>
      <c r="P667" s="268" t="s">
        <v>9492</v>
      </c>
      <c r="Q667" s="269">
        <v>1.5</v>
      </c>
      <c r="R667" s="269">
        <v>1.25</v>
      </c>
      <c r="S667" s="269">
        <v>-58</v>
      </c>
      <c r="T667" s="269">
        <v>-58.25</v>
      </c>
      <c r="AT667" s="15" t="s">
        <v>1259</v>
      </c>
      <c r="BR667" s="15" t="s">
        <v>2456</v>
      </c>
      <c r="BS667" s="15" t="s">
        <v>1937</v>
      </c>
      <c r="BT667" s="15">
        <v>4</v>
      </c>
      <c r="CU667" s="54" t="s">
        <v>2737</v>
      </c>
      <c r="CV667" s="64"/>
      <c r="DI667" s="112" t="s">
        <v>6382</v>
      </c>
      <c r="DJ667" s="112" t="s">
        <v>6305</v>
      </c>
      <c r="DO667"/>
    </row>
    <row r="668" spans="15:119" x14ac:dyDescent="0.25">
      <c r="O668" s="268" t="s">
        <v>10154</v>
      </c>
      <c r="P668" s="268" t="s">
        <v>9492</v>
      </c>
      <c r="Q668" s="269">
        <v>1.25</v>
      </c>
      <c r="R668" s="269">
        <v>1</v>
      </c>
      <c r="S668" s="269">
        <v>-58.25</v>
      </c>
      <c r="T668" s="269">
        <v>-58.5</v>
      </c>
      <c r="AT668" s="15" t="s">
        <v>370</v>
      </c>
      <c r="BR668" s="15" t="s">
        <v>2457</v>
      </c>
      <c r="BS668" s="15" t="s">
        <v>1937</v>
      </c>
      <c r="BT668" s="15">
        <v>4</v>
      </c>
      <c r="CU668" s="54" t="s">
        <v>2387</v>
      </c>
      <c r="CV668" s="64"/>
      <c r="DI668" s="112" t="s">
        <v>4624</v>
      </c>
      <c r="DJ668" s="112" t="s">
        <v>4591</v>
      </c>
      <c r="DO668"/>
    </row>
    <row r="669" spans="15:119" x14ac:dyDescent="0.25">
      <c r="O669" s="268" t="s">
        <v>10155</v>
      </c>
      <c r="P669" s="268" t="s">
        <v>9492</v>
      </c>
      <c r="Q669" s="269">
        <v>1.25</v>
      </c>
      <c r="R669" s="269">
        <v>1</v>
      </c>
      <c r="S669" s="269">
        <v>-58</v>
      </c>
      <c r="T669" s="269">
        <v>-58.25</v>
      </c>
      <c r="AT669" s="15" t="s">
        <v>1260</v>
      </c>
      <c r="BR669" s="15" t="s">
        <v>2458</v>
      </c>
      <c r="BS669" s="15" t="s">
        <v>1937</v>
      </c>
      <c r="BT669" s="15">
        <v>4</v>
      </c>
      <c r="CU669" s="54" t="s">
        <v>2388</v>
      </c>
      <c r="CV669" s="64"/>
      <c r="DI669" s="112" t="s">
        <v>4624</v>
      </c>
      <c r="DJ669" s="112" t="s">
        <v>5576</v>
      </c>
      <c r="DO669"/>
    </row>
    <row r="670" spans="15:119" x14ac:dyDescent="0.25">
      <c r="O670" s="268" t="s">
        <v>10156</v>
      </c>
      <c r="P670" s="268" t="s">
        <v>9490</v>
      </c>
      <c r="Q670" s="269">
        <v>1.5</v>
      </c>
      <c r="R670" s="269">
        <v>1</v>
      </c>
      <c r="S670" s="269">
        <v>-57.5</v>
      </c>
      <c r="T670" s="269">
        <v>-58</v>
      </c>
      <c r="AT670" s="15" t="s">
        <v>1261</v>
      </c>
      <c r="BR670" s="15" t="s">
        <v>2459</v>
      </c>
      <c r="BS670" s="15" t="s">
        <v>1937</v>
      </c>
      <c r="BT670" s="15">
        <v>4</v>
      </c>
      <c r="CU670" s="54" t="s">
        <v>2389</v>
      </c>
      <c r="CV670" s="64"/>
      <c r="DI670" s="112" t="s">
        <v>4624</v>
      </c>
      <c r="DJ670" s="112" t="s">
        <v>7211</v>
      </c>
      <c r="DO670"/>
    </row>
    <row r="671" spans="15:119" x14ac:dyDescent="0.25">
      <c r="O671" s="268" t="s">
        <v>10157</v>
      </c>
      <c r="P671" s="268" t="s">
        <v>9492</v>
      </c>
      <c r="Q671" s="269">
        <v>1.5</v>
      </c>
      <c r="R671" s="269">
        <v>1.25</v>
      </c>
      <c r="S671" s="269">
        <v>-57.75</v>
      </c>
      <c r="T671" s="269">
        <v>-58</v>
      </c>
      <c r="AT671" s="15" t="s">
        <v>1262</v>
      </c>
      <c r="BR671" s="15" t="s">
        <v>2469</v>
      </c>
      <c r="BS671" s="15" t="s">
        <v>1937</v>
      </c>
      <c r="BT671" s="15">
        <v>4</v>
      </c>
      <c r="CU671" s="54" t="s">
        <v>2390</v>
      </c>
      <c r="CV671" s="64"/>
      <c r="DI671" s="112" t="s">
        <v>8319</v>
      </c>
      <c r="DJ671" s="112" t="s">
        <v>8285</v>
      </c>
      <c r="DO671"/>
    </row>
    <row r="672" spans="15:119" x14ac:dyDescent="0.25">
      <c r="O672" s="268" t="s">
        <v>10158</v>
      </c>
      <c r="P672" s="268" t="s">
        <v>9492</v>
      </c>
      <c r="Q672" s="269">
        <v>1.5</v>
      </c>
      <c r="R672" s="269">
        <v>1.25</v>
      </c>
      <c r="S672" s="269">
        <v>-57.5</v>
      </c>
      <c r="T672" s="269">
        <v>-57.75</v>
      </c>
      <c r="AT672" s="15" t="s">
        <v>1263</v>
      </c>
      <c r="BR672" s="15" t="s">
        <v>2470</v>
      </c>
      <c r="BS672" s="15" t="s">
        <v>1937</v>
      </c>
      <c r="BT672" s="15">
        <v>4</v>
      </c>
      <c r="CU672" s="54" t="s">
        <v>2391</v>
      </c>
      <c r="CV672" s="64"/>
      <c r="DI672" s="112" t="s">
        <v>9251</v>
      </c>
      <c r="DJ672" s="112" t="s">
        <v>9220</v>
      </c>
      <c r="DO672"/>
    </row>
    <row r="673" spans="15:119" x14ac:dyDescent="0.25">
      <c r="O673" s="268" t="s">
        <v>10159</v>
      </c>
      <c r="P673" s="268" t="s">
        <v>9492</v>
      </c>
      <c r="Q673" s="269">
        <v>1.25</v>
      </c>
      <c r="R673" s="269">
        <v>1</v>
      </c>
      <c r="S673" s="269">
        <v>-57.75</v>
      </c>
      <c r="T673" s="269">
        <v>-58</v>
      </c>
      <c r="AT673" s="15" t="s">
        <v>1389</v>
      </c>
      <c r="BR673" s="15" t="s">
        <v>2471</v>
      </c>
      <c r="BS673" s="15" t="s">
        <v>1937</v>
      </c>
      <c r="BT673" s="15">
        <v>4</v>
      </c>
      <c r="CU673" s="54" t="s">
        <v>2392</v>
      </c>
      <c r="CV673" s="64"/>
      <c r="DI673" s="112" t="s">
        <v>6383</v>
      </c>
      <c r="DJ673" s="112" t="s">
        <v>6305</v>
      </c>
      <c r="DO673"/>
    </row>
    <row r="674" spans="15:119" x14ac:dyDescent="0.25">
      <c r="O674" s="268" t="s">
        <v>10160</v>
      </c>
      <c r="P674" s="268" t="s">
        <v>9492</v>
      </c>
      <c r="Q674" s="269">
        <v>1.25</v>
      </c>
      <c r="R674" s="269">
        <v>1</v>
      </c>
      <c r="S674" s="269">
        <v>-57.5</v>
      </c>
      <c r="T674" s="269">
        <v>-57.75</v>
      </c>
      <c r="AT674" s="15" t="s">
        <v>1264</v>
      </c>
      <c r="BR674" s="15" t="s">
        <v>2472</v>
      </c>
      <c r="BS674" s="15" t="s">
        <v>1937</v>
      </c>
      <c r="BT674" s="15">
        <v>4</v>
      </c>
      <c r="CU674" s="54" t="s">
        <v>2393</v>
      </c>
      <c r="CV674" s="64"/>
      <c r="DI674" s="112" t="s">
        <v>4838</v>
      </c>
      <c r="DJ674" s="112" t="s">
        <v>5373</v>
      </c>
      <c r="DO674"/>
    </row>
    <row r="675" spans="15:119" x14ac:dyDescent="0.25">
      <c r="O675" s="268" t="s">
        <v>10161</v>
      </c>
      <c r="P675" s="268" t="s">
        <v>9490</v>
      </c>
      <c r="Q675" s="269">
        <v>1.5</v>
      </c>
      <c r="R675" s="269">
        <v>1</v>
      </c>
      <c r="S675" s="269">
        <v>-57</v>
      </c>
      <c r="T675" s="269">
        <v>-57.5</v>
      </c>
      <c r="AT675" s="15" t="s">
        <v>1265</v>
      </c>
      <c r="BR675" s="15" t="s">
        <v>2492</v>
      </c>
      <c r="BS675" s="15" t="s">
        <v>1937</v>
      </c>
      <c r="BT675" s="15">
        <v>4</v>
      </c>
      <c r="CU675" s="54" t="s">
        <v>2394</v>
      </c>
      <c r="CV675" s="64"/>
      <c r="DI675" s="112" t="s">
        <v>4838</v>
      </c>
      <c r="DJ675" s="112" t="s">
        <v>4808</v>
      </c>
      <c r="DO675"/>
    </row>
    <row r="676" spans="15:119" x14ac:dyDescent="0.25">
      <c r="O676" s="268" t="s">
        <v>10162</v>
      </c>
      <c r="P676" s="268" t="s">
        <v>9492</v>
      </c>
      <c r="Q676" s="269">
        <v>1.5</v>
      </c>
      <c r="R676" s="269">
        <v>1.25</v>
      </c>
      <c r="S676" s="269">
        <v>-57.25</v>
      </c>
      <c r="T676" s="269">
        <v>-57.5</v>
      </c>
      <c r="AT676" s="15" t="s">
        <v>1390</v>
      </c>
      <c r="BR676" s="15" t="s">
        <v>2493</v>
      </c>
      <c r="BS676" s="15" t="s">
        <v>1937</v>
      </c>
      <c r="BT676" s="15">
        <v>4</v>
      </c>
      <c r="CU676" s="54" t="s">
        <v>2395</v>
      </c>
      <c r="CV676" s="64"/>
      <c r="DI676" s="112" t="s">
        <v>4838</v>
      </c>
      <c r="DJ676" s="112" t="s">
        <v>5211</v>
      </c>
      <c r="DO676"/>
    </row>
    <row r="677" spans="15:119" x14ac:dyDescent="0.25">
      <c r="O677" s="268" t="s">
        <v>10163</v>
      </c>
      <c r="P677" s="268" t="s">
        <v>9492</v>
      </c>
      <c r="Q677" s="269">
        <v>1.5</v>
      </c>
      <c r="R677" s="269">
        <v>1.25</v>
      </c>
      <c r="S677" s="269">
        <v>-57</v>
      </c>
      <c r="T677" s="269">
        <v>-57.25</v>
      </c>
      <c r="AT677" s="15" t="s">
        <v>1266</v>
      </c>
      <c r="BR677" s="15" t="s">
        <v>2496</v>
      </c>
      <c r="BS677" s="15" t="s">
        <v>1937</v>
      </c>
      <c r="BT677" s="15">
        <v>4</v>
      </c>
      <c r="CU677" s="54" t="s">
        <v>2738</v>
      </c>
      <c r="CV677" s="64"/>
      <c r="DI677" s="112" t="s">
        <v>4838</v>
      </c>
      <c r="DJ677" s="112" t="s">
        <v>8544</v>
      </c>
      <c r="DO677"/>
    </row>
    <row r="678" spans="15:119" x14ac:dyDescent="0.25">
      <c r="O678" s="268" t="s">
        <v>10164</v>
      </c>
      <c r="P678" s="268" t="s">
        <v>9492</v>
      </c>
      <c r="Q678" s="269">
        <v>1.25</v>
      </c>
      <c r="R678" s="269">
        <v>1</v>
      </c>
      <c r="S678" s="269">
        <v>-57.25</v>
      </c>
      <c r="T678" s="269">
        <v>-57.5</v>
      </c>
      <c r="AT678" s="15" t="s">
        <v>1267</v>
      </c>
      <c r="BR678" s="15" t="s">
        <v>2498</v>
      </c>
      <c r="BS678" s="15" t="s">
        <v>1937</v>
      </c>
      <c r="BT678" s="15">
        <v>4</v>
      </c>
      <c r="CU678" s="54" t="s">
        <v>2396</v>
      </c>
      <c r="CV678" s="64"/>
      <c r="DI678" s="112" t="s">
        <v>4838</v>
      </c>
      <c r="DJ678" s="112" t="s">
        <v>8285</v>
      </c>
      <c r="DO678"/>
    </row>
    <row r="679" spans="15:119" x14ac:dyDescent="0.25">
      <c r="O679" s="268" t="s">
        <v>10165</v>
      </c>
      <c r="P679" s="268" t="s">
        <v>9492</v>
      </c>
      <c r="Q679" s="269">
        <v>1.25</v>
      </c>
      <c r="R679" s="269">
        <v>1</v>
      </c>
      <c r="S679" s="269">
        <v>-57</v>
      </c>
      <c r="T679" s="269">
        <v>-57.25</v>
      </c>
      <c r="AT679" s="15" t="s">
        <v>1268</v>
      </c>
      <c r="BR679" s="15" t="s">
        <v>2499</v>
      </c>
      <c r="BS679" s="15" t="s">
        <v>1937</v>
      </c>
      <c r="BT679" s="15">
        <v>4</v>
      </c>
      <c r="CU679" s="54" t="s">
        <v>2397</v>
      </c>
      <c r="CV679" s="64"/>
      <c r="DI679" s="112" t="s">
        <v>5956</v>
      </c>
      <c r="DJ679" s="112" t="s">
        <v>5909</v>
      </c>
      <c r="DO679"/>
    </row>
    <row r="680" spans="15:119" x14ac:dyDescent="0.25">
      <c r="O680" s="268" t="s">
        <v>10166</v>
      </c>
      <c r="P680" s="268" t="s">
        <v>9488</v>
      </c>
      <c r="Q680" s="269">
        <v>1</v>
      </c>
      <c r="R680" s="269">
        <v>0</v>
      </c>
      <c r="S680" s="269">
        <v>-58.5</v>
      </c>
      <c r="T680" s="269">
        <v>-60</v>
      </c>
      <c r="AT680" s="15" t="s">
        <v>1269</v>
      </c>
      <c r="BR680" s="15" t="s">
        <v>2506</v>
      </c>
      <c r="BS680" s="15" t="s">
        <v>1937</v>
      </c>
      <c r="BT680" s="15">
        <v>4</v>
      </c>
      <c r="CU680" s="54" t="s">
        <v>2398</v>
      </c>
      <c r="CV680" s="64"/>
      <c r="DI680" s="112" t="s">
        <v>6384</v>
      </c>
      <c r="DJ680" s="112" t="s">
        <v>6305</v>
      </c>
      <c r="DO680"/>
    </row>
    <row r="681" spans="15:119" x14ac:dyDescent="0.25">
      <c r="O681" s="268" t="s">
        <v>10167</v>
      </c>
      <c r="P681" s="268" t="s">
        <v>9490</v>
      </c>
      <c r="Q681" s="269">
        <v>1</v>
      </c>
      <c r="R681" s="269">
        <v>0.5</v>
      </c>
      <c r="S681" s="269">
        <v>-59.5</v>
      </c>
      <c r="T681" s="269">
        <v>-60</v>
      </c>
      <c r="AT681" s="15" t="s">
        <v>726</v>
      </c>
      <c r="BR681" s="15" t="s">
        <v>2507</v>
      </c>
      <c r="BS681" s="15" t="s">
        <v>1937</v>
      </c>
      <c r="BT681" s="15">
        <v>4</v>
      </c>
      <c r="CU681" s="54" t="s">
        <v>2399</v>
      </c>
      <c r="CV681" s="64"/>
      <c r="DI681" s="112" t="s">
        <v>5957</v>
      </c>
      <c r="DJ681" s="112" t="s">
        <v>5909</v>
      </c>
      <c r="DO681"/>
    </row>
    <row r="682" spans="15:119" x14ac:dyDescent="0.25">
      <c r="O682" s="268" t="s">
        <v>10168</v>
      </c>
      <c r="P682" s="268" t="s">
        <v>9492</v>
      </c>
      <c r="Q682" s="269">
        <v>1</v>
      </c>
      <c r="R682" s="269">
        <v>0.75</v>
      </c>
      <c r="S682" s="269">
        <v>-59.75</v>
      </c>
      <c r="T682" s="269">
        <v>-60</v>
      </c>
      <c r="AT682" s="15" t="s">
        <v>112</v>
      </c>
      <c r="BR682" s="15" t="s">
        <v>2508</v>
      </c>
      <c r="BS682" s="15" t="s">
        <v>1937</v>
      </c>
      <c r="BT682" s="15">
        <v>4</v>
      </c>
      <c r="CU682" s="54" t="s">
        <v>2400</v>
      </c>
      <c r="CV682" s="64"/>
      <c r="DI682" s="112" t="s">
        <v>4625</v>
      </c>
      <c r="DJ682" s="112" t="s">
        <v>4591</v>
      </c>
      <c r="DO682"/>
    </row>
    <row r="683" spans="15:119" x14ac:dyDescent="0.25">
      <c r="O683" s="268" t="s">
        <v>10169</v>
      </c>
      <c r="P683" s="268" t="s">
        <v>9492</v>
      </c>
      <c r="Q683" s="269">
        <v>1</v>
      </c>
      <c r="R683" s="269">
        <v>0.75</v>
      </c>
      <c r="S683" s="269">
        <v>-59.5</v>
      </c>
      <c r="T683" s="269">
        <v>-59.75</v>
      </c>
      <c r="AT683" s="15" t="s">
        <v>371</v>
      </c>
      <c r="BR683" s="15" t="s">
        <v>2510</v>
      </c>
      <c r="BS683" s="15" t="s">
        <v>1937</v>
      </c>
      <c r="BT683" s="15">
        <v>4</v>
      </c>
      <c r="CU683" s="54" t="s">
        <v>2401</v>
      </c>
      <c r="CV683" s="64"/>
      <c r="DI683" s="112" t="s">
        <v>9252</v>
      </c>
      <c r="DJ683" s="112" t="s">
        <v>9220</v>
      </c>
      <c r="DO683"/>
    </row>
    <row r="684" spans="15:119" x14ac:dyDescent="0.25">
      <c r="O684" s="268" t="s">
        <v>10170</v>
      </c>
      <c r="P684" s="268" t="s">
        <v>9492</v>
      </c>
      <c r="Q684" s="269">
        <v>0.75</v>
      </c>
      <c r="R684" s="269">
        <v>0.5</v>
      </c>
      <c r="S684" s="269">
        <v>-59.75</v>
      </c>
      <c r="T684" s="269">
        <v>-60</v>
      </c>
      <c r="AT684" s="15" t="s">
        <v>1270</v>
      </c>
      <c r="BR684" s="15" t="s">
        <v>2511</v>
      </c>
      <c r="BS684" s="15" t="s">
        <v>1937</v>
      </c>
      <c r="BT684" s="15">
        <v>4</v>
      </c>
      <c r="CU684" s="54" t="s">
        <v>2402</v>
      </c>
      <c r="CV684" s="64"/>
      <c r="DI684" s="112" t="s">
        <v>6385</v>
      </c>
      <c r="DJ684" s="112" t="s">
        <v>6305</v>
      </c>
      <c r="DO684"/>
    </row>
    <row r="685" spans="15:119" x14ac:dyDescent="0.25">
      <c r="O685" s="268" t="s">
        <v>10171</v>
      </c>
      <c r="P685" s="268" t="s">
        <v>9492</v>
      </c>
      <c r="Q685" s="269">
        <v>0.75</v>
      </c>
      <c r="R685" s="269">
        <v>0.5</v>
      </c>
      <c r="S685" s="269">
        <v>-59.5</v>
      </c>
      <c r="T685" s="269">
        <v>-59.75</v>
      </c>
      <c r="AT685" s="15" t="s">
        <v>1271</v>
      </c>
      <c r="BR685" s="15" t="s">
        <v>2512</v>
      </c>
      <c r="BS685" s="15" t="s">
        <v>1937</v>
      </c>
      <c r="BT685" s="15">
        <v>4</v>
      </c>
      <c r="CU685" s="54" t="s">
        <v>2403</v>
      </c>
      <c r="CV685" s="64"/>
      <c r="DI685" s="112" t="s">
        <v>9102</v>
      </c>
      <c r="DJ685" s="112" t="s">
        <v>9086</v>
      </c>
      <c r="DO685"/>
    </row>
    <row r="686" spans="15:119" x14ac:dyDescent="0.25">
      <c r="O686" s="268" t="s">
        <v>10172</v>
      </c>
      <c r="P686" s="268" t="s">
        <v>9490</v>
      </c>
      <c r="Q686" s="269">
        <v>1</v>
      </c>
      <c r="R686" s="269">
        <v>0.5</v>
      </c>
      <c r="S686" s="269">
        <v>-59</v>
      </c>
      <c r="T686" s="269">
        <v>-59.5</v>
      </c>
      <c r="AT686" s="15" t="s">
        <v>1272</v>
      </c>
      <c r="BR686" s="15" t="s">
        <v>2514</v>
      </c>
      <c r="BS686" s="15" t="s">
        <v>1937</v>
      </c>
      <c r="BT686" s="15">
        <v>4</v>
      </c>
      <c r="CU686" s="54" t="s">
        <v>2404</v>
      </c>
      <c r="CV686" s="64"/>
      <c r="DI686" s="112" t="s">
        <v>6386</v>
      </c>
      <c r="DJ686" s="112" t="s">
        <v>6305</v>
      </c>
      <c r="DO686"/>
    </row>
    <row r="687" spans="15:119" x14ac:dyDescent="0.25">
      <c r="O687" s="268" t="s">
        <v>10173</v>
      </c>
      <c r="P687" s="268" t="s">
        <v>9492</v>
      </c>
      <c r="Q687" s="269">
        <v>1</v>
      </c>
      <c r="R687" s="269">
        <v>0.75</v>
      </c>
      <c r="S687" s="269">
        <v>-59.25</v>
      </c>
      <c r="T687" s="269">
        <v>-59.5</v>
      </c>
      <c r="AT687" s="15" t="s">
        <v>372</v>
      </c>
      <c r="BR687" s="15" t="s">
        <v>2515</v>
      </c>
      <c r="BS687" s="15" t="s">
        <v>1937</v>
      </c>
      <c r="BT687" s="15">
        <v>4</v>
      </c>
      <c r="CU687" s="54" t="s">
        <v>2405</v>
      </c>
      <c r="CV687" s="64"/>
      <c r="DI687" s="112" t="s">
        <v>7220</v>
      </c>
      <c r="DJ687" s="112" t="s">
        <v>7211</v>
      </c>
      <c r="DO687"/>
    </row>
    <row r="688" spans="15:119" x14ac:dyDescent="0.25">
      <c r="O688" s="268" t="s">
        <v>10174</v>
      </c>
      <c r="P688" s="268" t="s">
        <v>9492</v>
      </c>
      <c r="Q688" s="269">
        <v>1</v>
      </c>
      <c r="R688" s="269">
        <v>0.75</v>
      </c>
      <c r="S688" s="269">
        <v>-59</v>
      </c>
      <c r="T688" s="269">
        <v>-59.25</v>
      </c>
      <c r="AT688" s="15" t="s">
        <v>1273</v>
      </c>
      <c r="BR688" s="15" t="s">
        <v>2516</v>
      </c>
      <c r="BS688" s="15" t="s">
        <v>1937</v>
      </c>
      <c r="BT688" s="15">
        <v>4</v>
      </c>
      <c r="CU688" s="54" t="s">
        <v>2406</v>
      </c>
      <c r="CV688" s="64"/>
      <c r="DI688" s="112" t="s">
        <v>7147</v>
      </c>
      <c r="DJ688" s="112" t="s">
        <v>7135</v>
      </c>
      <c r="DO688"/>
    </row>
    <row r="689" spans="15:119" x14ac:dyDescent="0.25">
      <c r="O689" s="268" t="s">
        <v>10175</v>
      </c>
      <c r="P689" s="268" t="s">
        <v>9492</v>
      </c>
      <c r="Q689" s="269">
        <v>0.75</v>
      </c>
      <c r="R689" s="269">
        <v>0.5</v>
      </c>
      <c r="S689" s="269">
        <v>-59.25</v>
      </c>
      <c r="T689" s="269">
        <v>-59.5</v>
      </c>
      <c r="AT689" s="15" t="s">
        <v>1274</v>
      </c>
      <c r="BR689" s="15" t="s">
        <v>2517</v>
      </c>
      <c r="BS689" s="15" t="s">
        <v>1937</v>
      </c>
      <c r="BT689" s="15">
        <v>4</v>
      </c>
      <c r="CU689" s="54" t="s">
        <v>2407</v>
      </c>
      <c r="CV689" s="64"/>
      <c r="DI689" s="112" t="s">
        <v>8320</v>
      </c>
      <c r="DJ689" s="112" t="s">
        <v>8285</v>
      </c>
      <c r="DO689"/>
    </row>
    <row r="690" spans="15:119" x14ac:dyDescent="0.25">
      <c r="O690" s="268" t="s">
        <v>10176</v>
      </c>
      <c r="P690" s="268" t="s">
        <v>9492</v>
      </c>
      <c r="Q690" s="269">
        <v>0.75</v>
      </c>
      <c r="R690" s="269">
        <v>0.5</v>
      </c>
      <c r="S690" s="269">
        <v>-59</v>
      </c>
      <c r="T690" s="269">
        <v>-59.25</v>
      </c>
      <c r="AT690" s="15" t="s">
        <v>1275</v>
      </c>
      <c r="BR690" s="15" t="s">
        <v>2518</v>
      </c>
      <c r="BS690" s="15" t="s">
        <v>1937</v>
      </c>
      <c r="BT690" s="15">
        <v>4</v>
      </c>
      <c r="CU690" s="54" t="s">
        <v>2408</v>
      </c>
      <c r="CV690" s="64"/>
      <c r="DI690" s="112" t="s">
        <v>7953</v>
      </c>
      <c r="DJ690" s="112" t="s">
        <v>7916</v>
      </c>
      <c r="DO690"/>
    </row>
    <row r="691" spans="15:119" x14ac:dyDescent="0.25">
      <c r="O691" s="268" t="s">
        <v>10177</v>
      </c>
      <c r="P691" s="268" t="s">
        <v>9490</v>
      </c>
      <c r="Q691" s="269">
        <v>1</v>
      </c>
      <c r="R691" s="269">
        <v>0.5</v>
      </c>
      <c r="S691" s="269">
        <v>-58.5</v>
      </c>
      <c r="T691" s="269">
        <v>-59</v>
      </c>
      <c r="AT691" s="15" t="s">
        <v>1276</v>
      </c>
      <c r="BR691" s="15" t="s">
        <v>2519</v>
      </c>
      <c r="BS691" s="15" t="s">
        <v>1937</v>
      </c>
      <c r="BT691" s="15">
        <v>4</v>
      </c>
      <c r="CU691" s="54" t="s">
        <v>2409</v>
      </c>
      <c r="CV691" s="64"/>
      <c r="DI691" s="112" t="s">
        <v>4312</v>
      </c>
      <c r="DJ691" s="112" t="s">
        <v>4291</v>
      </c>
      <c r="DO691"/>
    </row>
    <row r="692" spans="15:119" ht="30" x14ac:dyDescent="0.25">
      <c r="O692" s="268" t="s">
        <v>10178</v>
      </c>
      <c r="P692" s="268" t="s">
        <v>9492</v>
      </c>
      <c r="Q692" s="269">
        <v>1</v>
      </c>
      <c r="R692" s="269">
        <v>0.75</v>
      </c>
      <c r="S692" s="269">
        <v>-58.75</v>
      </c>
      <c r="T692" s="269">
        <v>-59</v>
      </c>
      <c r="AT692" s="15" t="s">
        <v>1277</v>
      </c>
      <c r="BR692" s="15" t="s">
        <v>2526</v>
      </c>
      <c r="BS692" s="15" t="s">
        <v>1937</v>
      </c>
      <c r="BT692" s="15">
        <v>4</v>
      </c>
      <c r="CU692" s="54" t="s">
        <v>2410</v>
      </c>
      <c r="CV692" s="64"/>
      <c r="DI692" s="112" t="s">
        <v>4312</v>
      </c>
      <c r="DJ692" s="112" t="s">
        <v>4452</v>
      </c>
      <c r="DO692"/>
    </row>
    <row r="693" spans="15:119" x14ac:dyDescent="0.25">
      <c r="O693" s="268" t="s">
        <v>10179</v>
      </c>
      <c r="P693" s="268" t="s">
        <v>9492</v>
      </c>
      <c r="Q693" s="269">
        <v>1</v>
      </c>
      <c r="R693" s="269">
        <v>0.75</v>
      </c>
      <c r="S693" s="269">
        <v>-58.5</v>
      </c>
      <c r="T693" s="269">
        <v>-58.75</v>
      </c>
      <c r="AT693" s="15" t="s">
        <v>1278</v>
      </c>
      <c r="BR693" s="15" t="s">
        <v>2527</v>
      </c>
      <c r="BS693" s="15" t="s">
        <v>1937</v>
      </c>
      <c r="BT693" s="15">
        <v>4</v>
      </c>
      <c r="CU693" s="54" t="s">
        <v>2411</v>
      </c>
      <c r="CV693" s="64"/>
      <c r="DI693" s="112" t="s">
        <v>7372</v>
      </c>
      <c r="DJ693" s="112" t="s">
        <v>7298</v>
      </c>
      <c r="DO693"/>
    </row>
    <row r="694" spans="15:119" ht="30" x14ac:dyDescent="0.25">
      <c r="O694" s="268" t="s">
        <v>10180</v>
      </c>
      <c r="P694" s="268" t="s">
        <v>9492</v>
      </c>
      <c r="Q694" s="269">
        <v>0.75</v>
      </c>
      <c r="R694" s="269">
        <v>0.5</v>
      </c>
      <c r="S694" s="269">
        <v>-58.75</v>
      </c>
      <c r="T694" s="269">
        <v>-59</v>
      </c>
      <c r="AT694" s="15" t="s">
        <v>1279</v>
      </c>
      <c r="BR694" s="15" t="s">
        <v>2529</v>
      </c>
      <c r="BS694" s="15" t="s">
        <v>1937</v>
      </c>
      <c r="BT694" s="15">
        <v>4</v>
      </c>
      <c r="CU694" s="54" t="s">
        <v>2412</v>
      </c>
      <c r="CV694" s="64"/>
      <c r="DI694" s="112" t="s">
        <v>4626</v>
      </c>
      <c r="DJ694" s="112" t="s">
        <v>4591</v>
      </c>
      <c r="DO694"/>
    </row>
    <row r="695" spans="15:119" x14ac:dyDescent="0.25">
      <c r="O695" s="268" t="s">
        <v>10181</v>
      </c>
      <c r="P695" s="268" t="s">
        <v>9492</v>
      </c>
      <c r="Q695" s="269">
        <v>0.75</v>
      </c>
      <c r="R695" s="269">
        <v>0.5</v>
      </c>
      <c r="S695" s="269">
        <v>-58.5</v>
      </c>
      <c r="T695" s="269">
        <v>-58.75</v>
      </c>
      <c r="AT695" s="15" t="s">
        <v>1391</v>
      </c>
      <c r="BR695" s="15" t="s">
        <v>2530</v>
      </c>
      <c r="BS695" s="15" t="s">
        <v>1937</v>
      </c>
      <c r="BT695" s="15">
        <v>4</v>
      </c>
      <c r="CU695" s="54" t="s">
        <v>2413</v>
      </c>
      <c r="CV695" s="64"/>
      <c r="DI695" s="112" t="s">
        <v>8590</v>
      </c>
      <c r="DJ695" s="112" t="s">
        <v>8544</v>
      </c>
      <c r="DO695"/>
    </row>
    <row r="696" spans="15:119" x14ac:dyDescent="0.25">
      <c r="O696" s="268" t="s">
        <v>10182</v>
      </c>
      <c r="P696" s="268" t="s">
        <v>9490</v>
      </c>
      <c r="Q696" s="269">
        <v>0.5</v>
      </c>
      <c r="R696" s="269">
        <v>0</v>
      </c>
      <c r="S696" s="269">
        <v>-59.5</v>
      </c>
      <c r="T696" s="269">
        <v>-60</v>
      </c>
      <c r="AT696" s="15" t="s">
        <v>1280</v>
      </c>
      <c r="BR696" s="15" t="s">
        <v>2531</v>
      </c>
      <c r="BS696" s="15" t="s">
        <v>1937</v>
      </c>
      <c r="BT696" s="15">
        <v>4</v>
      </c>
      <c r="CU696" s="54" t="s">
        <v>2414</v>
      </c>
      <c r="CV696" s="64"/>
      <c r="DI696" s="112" t="s">
        <v>4839</v>
      </c>
      <c r="DJ696" s="112" t="s">
        <v>4808</v>
      </c>
      <c r="DO696"/>
    </row>
    <row r="697" spans="15:119" x14ac:dyDescent="0.25">
      <c r="O697" s="268" t="s">
        <v>10183</v>
      </c>
      <c r="P697" s="268" t="s">
        <v>9492</v>
      </c>
      <c r="Q697" s="269">
        <v>0.5</v>
      </c>
      <c r="R697" s="269">
        <v>0.25</v>
      </c>
      <c r="S697" s="269">
        <v>-59.75</v>
      </c>
      <c r="T697" s="269">
        <v>-60</v>
      </c>
      <c r="AT697" s="15" t="s">
        <v>1281</v>
      </c>
      <c r="BR697" s="15" t="s">
        <v>2532</v>
      </c>
      <c r="BS697" s="15" t="s">
        <v>1937</v>
      </c>
      <c r="BT697" s="15">
        <v>4</v>
      </c>
      <c r="CU697" s="54" t="s">
        <v>2415</v>
      </c>
      <c r="CV697" s="64"/>
      <c r="DI697" s="112" t="s">
        <v>8591</v>
      </c>
      <c r="DJ697" s="112" t="s">
        <v>8544</v>
      </c>
      <c r="DO697"/>
    </row>
    <row r="698" spans="15:119" x14ac:dyDescent="0.25">
      <c r="O698" s="268" t="s">
        <v>10184</v>
      </c>
      <c r="P698" s="268" t="s">
        <v>9492</v>
      </c>
      <c r="Q698" s="269">
        <v>0.5</v>
      </c>
      <c r="R698" s="269">
        <v>0.25</v>
      </c>
      <c r="S698" s="269">
        <v>-59.5</v>
      </c>
      <c r="T698" s="269">
        <v>-59.75</v>
      </c>
      <c r="AT698" s="15" t="s">
        <v>1282</v>
      </c>
      <c r="BR698" s="15" t="s">
        <v>2533</v>
      </c>
      <c r="BS698" s="15" t="s">
        <v>1937</v>
      </c>
      <c r="BT698" s="15">
        <v>4</v>
      </c>
      <c r="CU698" s="54" t="s">
        <v>2416</v>
      </c>
      <c r="CV698" s="64"/>
      <c r="DI698" s="112" t="s">
        <v>6387</v>
      </c>
      <c r="DJ698" s="112" t="s">
        <v>6305</v>
      </c>
      <c r="DO698"/>
    </row>
    <row r="699" spans="15:119" x14ac:dyDescent="0.25">
      <c r="O699" s="268" t="s">
        <v>10185</v>
      </c>
      <c r="P699" s="268" t="s">
        <v>9492</v>
      </c>
      <c r="Q699" s="269">
        <v>0.25</v>
      </c>
      <c r="R699" s="269">
        <v>0</v>
      </c>
      <c r="S699" s="269">
        <v>-59.75</v>
      </c>
      <c r="T699" s="269">
        <v>-60</v>
      </c>
      <c r="AT699" s="15" t="s">
        <v>1283</v>
      </c>
      <c r="BR699" s="15" t="s">
        <v>2534</v>
      </c>
      <c r="BS699" s="15" t="s">
        <v>1937</v>
      </c>
      <c r="BT699" s="15">
        <v>4</v>
      </c>
      <c r="CU699" s="54" t="s">
        <v>2417</v>
      </c>
      <c r="CV699" s="64"/>
      <c r="DI699" s="112" t="s">
        <v>8321</v>
      </c>
      <c r="DJ699" s="112" t="s">
        <v>8285</v>
      </c>
      <c r="DO699"/>
    </row>
    <row r="700" spans="15:119" x14ac:dyDescent="0.25">
      <c r="O700" s="268" t="s">
        <v>10186</v>
      </c>
      <c r="P700" s="268" t="s">
        <v>9492</v>
      </c>
      <c r="Q700" s="269">
        <v>0.25</v>
      </c>
      <c r="R700" s="269">
        <v>0</v>
      </c>
      <c r="S700" s="269">
        <v>-59.5</v>
      </c>
      <c r="T700" s="269">
        <v>-59.75</v>
      </c>
      <c r="AT700" s="15" t="s">
        <v>1284</v>
      </c>
      <c r="BR700" s="15" t="s">
        <v>2535</v>
      </c>
      <c r="BS700" s="15" t="s">
        <v>1937</v>
      </c>
      <c r="BT700" s="15">
        <v>4</v>
      </c>
      <c r="CU700" s="54" t="s">
        <v>2506</v>
      </c>
      <c r="CV700" s="64"/>
      <c r="DI700" s="112" t="s">
        <v>8592</v>
      </c>
      <c r="DJ700" s="112" t="s">
        <v>8544</v>
      </c>
      <c r="DO700"/>
    </row>
    <row r="701" spans="15:119" x14ac:dyDescent="0.25">
      <c r="O701" s="268" t="s">
        <v>10187</v>
      </c>
      <c r="P701" s="268" t="s">
        <v>9490</v>
      </c>
      <c r="Q701" s="269">
        <v>0.5</v>
      </c>
      <c r="R701" s="269">
        <v>0</v>
      </c>
      <c r="S701" s="269">
        <v>-59</v>
      </c>
      <c r="T701" s="269">
        <v>-59.5</v>
      </c>
      <c r="AT701" s="15" t="s">
        <v>1285</v>
      </c>
      <c r="BR701" s="15" t="s">
        <v>2536</v>
      </c>
      <c r="BS701" s="15" t="s">
        <v>1937</v>
      </c>
      <c r="BT701" s="15">
        <v>4</v>
      </c>
      <c r="CU701" s="54" t="s">
        <v>2418</v>
      </c>
      <c r="CV701" s="64"/>
      <c r="DI701" s="112" t="s">
        <v>5400</v>
      </c>
      <c r="DJ701" s="112" t="s">
        <v>6305</v>
      </c>
      <c r="DO701"/>
    </row>
    <row r="702" spans="15:119" x14ac:dyDescent="0.25">
      <c r="O702" s="268" t="s">
        <v>10188</v>
      </c>
      <c r="P702" s="268" t="s">
        <v>9492</v>
      </c>
      <c r="Q702" s="269">
        <v>0.5</v>
      </c>
      <c r="R702" s="269">
        <v>0.25</v>
      </c>
      <c r="S702" s="269">
        <v>-59.25</v>
      </c>
      <c r="T702" s="269">
        <v>-59.5</v>
      </c>
      <c r="AT702" s="15" t="s">
        <v>1286</v>
      </c>
      <c r="BR702" s="15" t="s">
        <v>2544</v>
      </c>
      <c r="BS702" s="15" t="s">
        <v>1937</v>
      </c>
      <c r="BT702" s="15">
        <v>4</v>
      </c>
      <c r="CU702" s="54" t="s">
        <v>2419</v>
      </c>
      <c r="CV702" s="64"/>
      <c r="DI702" s="112" t="s">
        <v>5400</v>
      </c>
      <c r="DJ702" s="112" t="s">
        <v>5373</v>
      </c>
      <c r="DO702"/>
    </row>
    <row r="703" spans="15:119" x14ac:dyDescent="0.25">
      <c r="O703" s="268" t="s">
        <v>10189</v>
      </c>
      <c r="P703" s="268" t="s">
        <v>9492</v>
      </c>
      <c r="Q703" s="269">
        <v>0.5</v>
      </c>
      <c r="R703" s="269">
        <v>0.25</v>
      </c>
      <c r="S703" s="269">
        <v>-59</v>
      </c>
      <c r="T703" s="269">
        <v>-59.25</v>
      </c>
      <c r="AT703" s="15" t="s">
        <v>1287</v>
      </c>
      <c r="BR703" s="15" t="s">
        <v>2545</v>
      </c>
      <c r="BS703" s="15" t="s">
        <v>1937</v>
      </c>
      <c r="BT703" s="15">
        <v>4</v>
      </c>
      <c r="CU703" s="54" t="s">
        <v>2420</v>
      </c>
      <c r="CV703" s="64"/>
      <c r="DI703" s="112" t="s">
        <v>5400</v>
      </c>
      <c r="DJ703" s="112" t="s">
        <v>7916</v>
      </c>
      <c r="DO703"/>
    </row>
    <row r="704" spans="15:119" x14ac:dyDescent="0.25">
      <c r="O704" s="268" t="s">
        <v>10190</v>
      </c>
      <c r="P704" s="268" t="s">
        <v>9492</v>
      </c>
      <c r="Q704" s="269">
        <v>0.25</v>
      </c>
      <c r="R704" s="269">
        <v>0</v>
      </c>
      <c r="S704" s="269">
        <v>-59.25</v>
      </c>
      <c r="T704" s="269">
        <v>-59.5</v>
      </c>
      <c r="AT704" s="15" t="s">
        <v>1288</v>
      </c>
      <c r="BR704" s="15" t="s">
        <v>2547</v>
      </c>
      <c r="BS704" s="15" t="s">
        <v>1937</v>
      </c>
      <c r="BT704" s="15">
        <v>4</v>
      </c>
      <c r="CU704" s="54" t="s">
        <v>2421</v>
      </c>
      <c r="CV704" s="64"/>
      <c r="DI704" s="112" t="s">
        <v>7373</v>
      </c>
      <c r="DJ704" s="112" t="s">
        <v>7298</v>
      </c>
      <c r="DO704"/>
    </row>
    <row r="705" spans="15:119" x14ac:dyDescent="0.25">
      <c r="O705" s="268" t="s">
        <v>10191</v>
      </c>
      <c r="P705" s="268" t="s">
        <v>9492</v>
      </c>
      <c r="Q705" s="269">
        <v>0.25</v>
      </c>
      <c r="R705" s="269">
        <v>0</v>
      </c>
      <c r="S705" s="269">
        <v>-59</v>
      </c>
      <c r="T705" s="269">
        <v>-59.25</v>
      </c>
      <c r="AT705" s="15" t="s">
        <v>125</v>
      </c>
      <c r="BR705" s="15" t="s">
        <v>2548</v>
      </c>
      <c r="BS705" s="15" t="s">
        <v>1937</v>
      </c>
      <c r="BT705" s="15">
        <v>4</v>
      </c>
      <c r="CU705" s="54" t="s">
        <v>2422</v>
      </c>
      <c r="CV705" s="64"/>
      <c r="DI705" s="112" t="s">
        <v>7954</v>
      </c>
      <c r="DJ705" s="112" t="s">
        <v>7916</v>
      </c>
      <c r="DO705"/>
    </row>
    <row r="706" spans="15:119" ht="30" x14ac:dyDescent="0.25">
      <c r="O706" s="268" t="s">
        <v>10192</v>
      </c>
      <c r="P706" s="268" t="s">
        <v>9490</v>
      </c>
      <c r="Q706" s="269">
        <v>0.5</v>
      </c>
      <c r="R706" s="269">
        <v>0</v>
      </c>
      <c r="S706" s="269">
        <v>-58.5</v>
      </c>
      <c r="T706" s="269">
        <v>-59</v>
      </c>
      <c r="AT706" s="15" t="s">
        <v>1289</v>
      </c>
      <c r="BR706" s="15" t="s">
        <v>2549</v>
      </c>
      <c r="BS706" s="15" t="s">
        <v>1937</v>
      </c>
      <c r="BT706" s="15">
        <v>4</v>
      </c>
      <c r="CU706" s="54" t="s">
        <v>2526</v>
      </c>
      <c r="CV706" s="64"/>
      <c r="DI706" s="112" t="s">
        <v>8318</v>
      </c>
      <c r="DJ706" s="112" t="s">
        <v>8285</v>
      </c>
      <c r="DO706"/>
    </row>
    <row r="707" spans="15:119" x14ac:dyDescent="0.25">
      <c r="O707" s="268" t="s">
        <v>10193</v>
      </c>
      <c r="P707" s="268" t="s">
        <v>9492</v>
      </c>
      <c r="Q707" s="269">
        <v>0.5</v>
      </c>
      <c r="R707" s="269">
        <v>0.25</v>
      </c>
      <c r="S707" s="269">
        <v>-58.75</v>
      </c>
      <c r="T707" s="269">
        <v>-59</v>
      </c>
      <c r="AT707" s="15" t="s">
        <v>1290</v>
      </c>
      <c r="BR707" s="15" t="s">
        <v>2551</v>
      </c>
      <c r="BS707" s="15" t="s">
        <v>1937</v>
      </c>
      <c r="BT707" s="15">
        <v>4</v>
      </c>
      <c r="CU707" s="54" t="s">
        <v>2423</v>
      </c>
      <c r="CV707" s="64"/>
      <c r="DI707" s="112" t="s">
        <v>4278</v>
      </c>
      <c r="DJ707" s="112" t="s">
        <v>6305</v>
      </c>
      <c r="DO707"/>
    </row>
    <row r="708" spans="15:119" x14ac:dyDescent="0.25">
      <c r="O708" s="268" t="s">
        <v>10194</v>
      </c>
      <c r="P708" s="268" t="s">
        <v>9492</v>
      </c>
      <c r="Q708" s="269">
        <v>0.5</v>
      </c>
      <c r="R708" s="269">
        <v>0.25</v>
      </c>
      <c r="S708" s="269">
        <v>-58.5</v>
      </c>
      <c r="T708" s="269">
        <v>-58.75</v>
      </c>
      <c r="AT708" s="15" t="s">
        <v>1291</v>
      </c>
      <c r="BR708" s="15" t="s">
        <v>2553</v>
      </c>
      <c r="BS708" s="15" t="s">
        <v>1937</v>
      </c>
      <c r="BT708" s="15">
        <v>4</v>
      </c>
      <c r="CU708" s="54" t="s">
        <v>2424</v>
      </c>
      <c r="CV708" s="64"/>
      <c r="DI708" s="112" t="s">
        <v>4278</v>
      </c>
      <c r="DJ708" s="112" t="s">
        <v>4275</v>
      </c>
      <c r="DO708"/>
    </row>
    <row r="709" spans="15:119" x14ac:dyDescent="0.25">
      <c r="O709" s="268" t="s">
        <v>10195</v>
      </c>
      <c r="P709" s="268" t="s">
        <v>9492</v>
      </c>
      <c r="Q709" s="269">
        <v>0.25</v>
      </c>
      <c r="R709" s="269">
        <v>0</v>
      </c>
      <c r="S709" s="269">
        <v>-58.75</v>
      </c>
      <c r="T709" s="269">
        <v>-59</v>
      </c>
      <c r="AT709" s="15" t="s">
        <v>1292</v>
      </c>
      <c r="BR709" s="15" t="s">
        <v>2555</v>
      </c>
      <c r="BS709" s="15" t="s">
        <v>1937</v>
      </c>
      <c r="BT709" s="15">
        <v>4</v>
      </c>
      <c r="CU709" s="54" t="s">
        <v>2425</v>
      </c>
      <c r="CV709" s="64"/>
      <c r="DI709" s="112" t="s">
        <v>4840</v>
      </c>
      <c r="DJ709" s="112" t="s">
        <v>4808</v>
      </c>
      <c r="DO709"/>
    </row>
    <row r="710" spans="15:119" x14ac:dyDescent="0.25">
      <c r="O710" s="268" t="s">
        <v>10196</v>
      </c>
      <c r="P710" s="268" t="s">
        <v>9492</v>
      </c>
      <c r="Q710" s="269">
        <v>0.25</v>
      </c>
      <c r="R710" s="269">
        <v>0</v>
      </c>
      <c r="S710" s="269">
        <v>-58.5</v>
      </c>
      <c r="T710" s="269">
        <v>-58.75</v>
      </c>
      <c r="AT710" s="15" t="s">
        <v>1293</v>
      </c>
      <c r="BR710" s="15" t="s">
        <v>2556</v>
      </c>
      <c r="BS710" s="15" t="s">
        <v>1937</v>
      </c>
      <c r="BT710" s="15">
        <v>4</v>
      </c>
      <c r="CU710" s="54" t="s">
        <v>2426</v>
      </c>
      <c r="CV710" s="64"/>
      <c r="DI710" s="112" t="s">
        <v>9253</v>
      </c>
      <c r="DJ710" s="112" t="s">
        <v>9220</v>
      </c>
      <c r="DO710"/>
    </row>
    <row r="711" spans="15:119" x14ac:dyDescent="0.25">
      <c r="O711" s="268" t="s">
        <v>10197</v>
      </c>
      <c r="P711" s="268" t="s">
        <v>9488</v>
      </c>
      <c r="Q711" s="269">
        <v>1</v>
      </c>
      <c r="R711" s="269">
        <v>0</v>
      </c>
      <c r="S711" s="269">
        <v>-57</v>
      </c>
      <c r="T711" s="269">
        <v>-58.5</v>
      </c>
      <c r="AT711" s="15" t="s">
        <v>1294</v>
      </c>
      <c r="BR711" s="15" t="s">
        <v>2558</v>
      </c>
      <c r="BS711" s="15" t="s">
        <v>1937</v>
      </c>
      <c r="BT711" s="15">
        <v>4</v>
      </c>
      <c r="CU711" s="54" t="s">
        <v>2427</v>
      </c>
      <c r="CV711" s="64"/>
      <c r="DI711" s="112" t="s">
        <v>6388</v>
      </c>
      <c r="DJ711" s="112" t="s">
        <v>6305</v>
      </c>
      <c r="DO711"/>
    </row>
    <row r="712" spans="15:119" x14ac:dyDescent="0.25">
      <c r="O712" s="268" t="s">
        <v>10198</v>
      </c>
      <c r="P712" s="268" t="s">
        <v>9490</v>
      </c>
      <c r="Q712" s="269">
        <v>1</v>
      </c>
      <c r="R712" s="269">
        <v>0.5</v>
      </c>
      <c r="S712" s="269">
        <v>-58</v>
      </c>
      <c r="T712" s="269">
        <v>-58.5</v>
      </c>
      <c r="AT712" s="15" t="s">
        <v>1295</v>
      </c>
      <c r="BR712" s="15" t="s">
        <v>2559</v>
      </c>
      <c r="BS712" s="15" t="s">
        <v>1937</v>
      </c>
      <c r="BT712" s="15">
        <v>4</v>
      </c>
      <c r="CU712" s="54" t="s">
        <v>2428</v>
      </c>
      <c r="CV712" s="64"/>
      <c r="DI712" s="112" t="s">
        <v>5958</v>
      </c>
      <c r="DJ712" s="112" t="s">
        <v>5909</v>
      </c>
      <c r="DO712"/>
    </row>
    <row r="713" spans="15:119" x14ac:dyDescent="0.25">
      <c r="O713" s="268" t="s">
        <v>10199</v>
      </c>
      <c r="P713" s="268" t="s">
        <v>9492</v>
      </c>
      <c r="Q713" s="269">
        <v>1</v>
      </c>
      <c r="R713" s="269">
        <v>0.75</v>
      </c>
      <c r="S713" s="269">
        <v>-58.25</v>
      </c>
      <c r="T713" s="269">
        <v>-58.5</v>
      </c>
      <c r="AT713" s="15" t="s">
        <v>1296</v>
      </c>
      <c r="BR713" s="15" t="s">
        <v>2560</v>
      </c>
      <c r="BS713" s="15" t="s">
        <v>1937</v>
      </c>
      <c r="BT713" s="15">
        <v>4</v>
      </c>
      <c r="CU713" s="54" t="s">
        <v>2789</v>
      </c>
      <c r="CV713" s="64"/>
      <c r="DI713" s="112" t="s">
        <v>4313</v>
      </c>
      <c r="DJ713" s="112" t="s">
        <v>5909</v>
      </c>
      <c r="DO713"/>
    </row>
    <row r="714" spans="15:119" x14ac:dyDescent="0.25">
      <c r="O714" s="268" t="s">
        <v>10200</v>
      </c>
      <c r="P714" s="268" t="s">
        <v>9492</v>
      </c>
      <c r="Q714" s="269">
        <v>1</v>
      </c>
      <c r="R714" s="269">
        <v>0.75</v>
      </c>
      <c r="S714" s="269">
        <v>-58</v>
      </c>
      <c r="T714" s="269">
        <v>-58.25</v>
      </c>
      <c r="AT714" s="15" t="s">
        <v>1297</v>
      </c>
      <c r="BR714" s="15" t="s">
        <v>2561</v>
      </c>
      <c r="BS714" s="15" t="s">
        <v>1937</v>
      </c>
      <c r="BT714" s="15">
        <v>4</v>
      </c>
      <c r="CU714" s="54" t="s">
        <v>2429</v>
      </c>
      <c r="CV714" s="64"/>
      <c r="DI714" s="112" t="s">
        <v>4313</v>
      </c>
      <c r="DJ714" s="112" t="s">
        <v>9016</v>
      </c>
      <c r="DO714"/>
    </row>
    <row r="715" spans="15:119" x14ac:dyDescent="0.25">
      <c r="O715" s="268" t="s">
        <v>10201</v>
      </c>
      <c r="P715" s="268" t="s">
        <v>9492</v>
      </c>
      <c r="Q715" s="269">
        <v>0.75</v>
      </c>
      <c r="R715" s="269">
        <v>0.5</v>
      </c>
      <c r="S715" s="269">
        <v>-58.25</v>
      </c>
      <c r="T715" s="269">
        <v>-58.5</v>
      </c>
      <c r="AT715" s="15" t="s">
        <v>1392</v>
      </c>
      <c r="BR715" s="15" t="s">
        <v>2562</v>
      </c>
      <c r="BS715" s="15" t="s">
        <v>1937</v>
      </c>
      <c r="BT715" s="15">
        <v>4</v>
      </c>
      <c r="CU715" s="54" t="s">
        <v>2430</v>
      </c>
      <c r="CV715" s="64"/>
      <c r="DI715" s="112" t="s">
        <v>4313</v>
      </c>
      <c r="DJ715" s="112" t="s">
        <v>4291</v>
      </c>
      <c r="DO715"/>
    </row>
    <row r="716" spans="15:119" x14ac:dyDescent="0.25">
      <c r="O716" s="268" t="s">
        <v>10202</v>
      </c>
      <c r="P716" s="268" t="s">
        <v>9492</v>
      </c>
      <c r="Q716" s="269">
        <v>0.75</v>
      </c>
      <c r="R716" s="269">
        <v>0.5</v>
      </c>
      <c r="S716" s="269">
        <v>-58</v>
      </c>
      <c r="T716" s="269">
        <v>-58.25</v>
      </c>
      <c r="AT716" s="15" t="s">
        <v>1298</v>
      </c>
      <c r="BR716" s="15" t="s">
        <v>2563</v>
      </c>
      <c r="BS716" s="15" t="s">
        <v>1937</v>
      </c>
      <c r="BT716" s="15">
        <v>4</v>
      </c>
      <c r="CU716" s="54" t="s">
        <v>2431</v>
      </c>
      <c r="CV716" s="64"/>
      <c r="DI716" s="112" t="s">
        <v>4313</v>
      </c>
      <c r="DJ716" s="112" t="s">
        <v>5576</v>
      </c>
      <c r="DO716"/>
    </row>
    <row r="717" spans="15:119" x14ac:dyDescent="0.25">
      <c r="O717" s="268" t="s">
        <v>10203</v>
      </c>
      <c r="P717" s="268" t="s">
        <v>9490</v>
      </c>
      <c r="Q717" s="269">
        <v>1</v>
      </c>
      <c r="R717" s="269">
        <v>0.5</v>
      </c>
      <c r="S717" s="269">
        <v>-57.5</v>
      </c>
      <c r="T717" s="269">
        <v>-58</v>
      </c>
      <c r="AT717" s="15" t="s">
        <v>1299</v>
      </c>
      <c r="BR717" s="15" t="s">
        <v>2565</v>
      </c>
      <c r="BS717" s="15" t="s">
        <v>1937</v>
      </c>
      <c r="BT717" s="15">
        <v>4</v>
      </c>
      <c r="CU717" s="54" t="s">
        <v>2432</v>
      </c>
      <c r="CV717" s="64"/>
      <c r="DI717" s="112" t="s">
        <v>6389</v>
      </c>
      <c r="DJ717" s="112" t="s">
        <v>6305</v>
      </c>
      <c r="DO717"/>
    </row>
    <row r="718" spans="15:119" x14ac:dyDescent="0.25">
      <c r="O718" s="268" t="s">
        <v>10204</v>
      </c>
      <c r="P718" s="268" t="s">
        <v>9492</v>
      </c>
      <c r="Q718" s="269">
        <v>1</v>
      </c>
      <c r="R718" s="269">
        <v>0.75</v>
      </c>
      <c r="S718" s="269">
        <v>-57.75</v>
      </c>
      <c r="T718" s="269">
        <v>-58</v>
      </c>
      <c r="AT718" s="15" t="s">
        <v>1300</v>
      </c>
      <c r="BR718" s="15" t="s">
        <v>2566</v>
      </c>
      <c r="BS718" s="15" t="s">
        <v>1937</v>
      </c>
      <c r="BT718" s="15">
        <v>4</v>
      </c>
      <c r="CU718" s="54" t="s">
        <v>2433</v>
      </c>
      <c r="CV718" s="64"/>
      <c r="DI718" s="112" t="s">
        <v>5401</v>
      </c>
      <c r="DJ718" s="112" t="s">
        <v>5373</v>
      </c>
      <c r="DO718"/>
    </row>
    <row r="719" spans="15:119" x14ac:dyDescent="0.25">
      <c r="O719" s="268" t="s">
        <v>10205</v>
      </c>
      <c r="P719" s="268" t="s">
        <v>9492</v>
      </c>
      <c r="Q719" s="269">
        <v>1</v>
      </c>
      <c r="R719" s="269">
        <v>0.75</v>
      </c>
      <c r="S719" s="269">
        <v>-57.5</v>
      </c>
      <c r="T719" s="269">
        <v>-57.75</v>
      </c>
      <c r="AT719" s="15" t="s">
        <v>1301</v>
      </c>
      <c r="BR719" s="15" t="s">
        <v>2570</v>
      </c>
      <c r="BS719" s="15" t="s">
        <v>1937</v>
      </c>
      <c r="BT719" s="15">
        <v>4</v>
      </c>
      <c r="CU719" s="54" t="s">
        <v>2434</v>
      </c>
      <c r="CV719" s="64"/>
      <c r="DI719" s="112" t="s">
        <v>9254</v>
      </c>
      <c r="DJ719" s="112" t="s">
        <v>9220</v>
      </c>
      <c r="DO719"/>
    </row>
    <row r="720" spans="15:119" x14ac:dyDescent="0.25">
      <c r="O720" s="268" t="s">
        <v>10206</v>
      </c>
      <c r="P720" s="268" t="s">
        <v>9492</v>
      </c>
      <c r="Q720" s="269">
        <v>0.75</v>
      </c>
      <c r="R720" s="269">
        <v>0.5</v>
      </c>
      <c r="S720" s="269">
        <v>-57.75</v>
      </c>
      <c r="T720" s="269">
        <v>-58</v>
      </c>
      <c r="AT720" s="15" t="s">
        <v>1302</v>
      </c>
      <c r="BR720" s="15" t="s">
        <v>2574</v>
      </c>
      <c r="BS720" s="15" t="s">
        <v>1937</v>
      </c>
      <c r="BT720" s="15">
        <v>4</v>
      </c>
      <c r="CU720" s="54" t="s">
        <v>2435</v>
      </c>
      <c r="CV720" s="64"/>
      <c r="DI720" s="112" t="s">
        <v>5402</v>
      </c>
      <c r="DJ720" s="112" t="s">
        <v>5373</v>
      </c>
      <c r="DO720"/>
    </row>
    <row r="721" spans="15:119" x14ac:dyDescent="0.25">
      <c r="O721" s="268" t="s">
        <v>10207</v>
      </c>
      <c r="P721" s="268" t="s">
        <v>9492</v>
      </c>
      <c r="Q721" s="269">
        <v>0.75</v>
      </c>
      <c r="R721" s="269">
        <v>0.5</v>
      </c>
      <c r="S721" s="269">
        <v>-57.5</v>
      </c>
      <c r="T721" s="269">
        <v>-57.75</v>
      </c>
      <c r="AT721" s="15" t="s">
        <v>1303</v>
      </c>
      <c r="BR721" s="15" t="s">
        <v>2577</v>
      </c>
      <c r="BS721" s="15" t="s">
        <v>1937</v>
      </c>
      <c r="BT721" s="15">
        <v>4</v>
      </c>
      <c r="CU721" s="54" t="s">
        <v>2437</v>
      </c>
      <c r="CV721" s="64"/>
      <c r="DI721" s="112" t="s">
        <v>8593</v>
      </c>
      <c r="DJ721" s="112" t="s">
        <v>8544</v>
      </c>
      <c r="DO721"/>
    </row>
    <row r="722" spans="15:119" x14ac:dyDescent="0.25">
      <c r="O722" s="268" t="s">
        <v>10208</v>
      </c>
      <c r="P722" s="268" t="s">
        <v>9490</v>
      </c>
      <c r="Q722" s="269">
        <v>1</v>
      </c>
      <c r="R722" s="269">
        <v>0.5</v>
      </c>
      <c r="S722" s="269">
        <v>-57</v>
      </c>
      <c r="T722" s="269">
        <v>-57.5</v>
      </c>
      <c r="AT722" s="15" t="s">
        <v>1393</v>
      </c>
      <c r="BR722" s="15" t="s">
        <v>2579</v>
      </c>
      <c r="BS722" s="15" t="s">
        <v>1937</v>
      </c>
      <c r="BT722" s="15">
        <v>4</v>
      </c>
      <c r="CU722" s="54" t="s">
        <v>2438</v>
      </c>
      <c r="CV722" s="64"/>
      <c r="DI722" s="112" t="s">
        <v>4841</v>
      </c>
      <c r="DJ722" s="112" t="s">
        <v>4808</v>
      </c>
      <c r="DO722"/>
    </row>
    <row r="723" spans="15:119" x14ac:dyDescent="0.25">
      <c r="O723" s="268" t="s">
        <v>10209</v>
      </c>
      <c r="P723" s="268" t="s">
        <v>9492</v>
      </c>
      <c r="Q723" s="269">
        <v>1</v>
      </c>
      <c r="R723" s="269">
        <v>0.75</v>
      </c>
      <c r="S723" s="269">
        <v>-57.25</v>
      </c>
      <c r="T723" s="269">
        <v>-57.5</v>
      </c>
      <c r="AT723" s="15" t="s">
        <v>373</v>
      </c>
      <c r="BR723" s="15" t="s">
        <v>2580</v>
      </c>
      <c r="BS723" s="15" t="s">
        <v>1937</v>
      </c>
      <c r="BT723" s="15">
        <v>4</v>
      </c>
      <c r="CU723" s="54" t="s">
        <v>2439</v>
      </c>
      <c r="CV723" s="64"/>
      <c r="DI723" s="112" t="s">
        <v>5845</v>
      </c>
      <c r="DJ723" s="112" t="s">
        <v>5840</v>
      </c>
      <c r="DO723"/>
    </row>
    <row r="724" spans="15:119" x14ac:dyDescent="0.25">
      <c r="O724" s="268" t="s">
        <v>10210</v>
      </c>
      <c r="P724" s="268" t="s">
        <v>9492</v>
      </c>
      <c r="Q724" s="269">
        <v>1</v>
      </c>
      <c r="R724" s="269">
        <v>0.75</v>
      </c>
      <c r="S724" s="269">
        <v>-57</v>
      </c>
      <c r="T724" s="269">
        <v>-57.25</v>
      </c>
      <c r="AT724" s="15" t="s">
        <v>1304</v>
      </c>
      <c r="BR724" s="15" t="s">
        <v>2581</v>
      </c>
      <c r="BS724" s="15" t="s">
        <v>1937</v>
      </c>
      <c r="BT724" s="15">
        <v>4</v>
      </c>
      <c r="CU724" s="54" t="s">
        <v>2440</v>
      </c>
      <c r="CV724" s="64"/>
      <c r="DI724" s="112" t="s">
        <v>5959</v>
      </c>
      <c r="DJ724" s="112" t="s">
        <v>5909</v>
      </c>
      <c r="DO724"/>
    </row>
    <row r="725" spans="15:119" x14ac:dyDescent="0.25">
      <c r="O725" s="268" t="s">
        <v>10211</v>
      </c>
      <c r="P725" s="268" t="s">
        <v>9492</v>
      </c>
      <c r="Q725" s="269">
        <v>0.75</v>
      </c>
      <c r="R725" s="269">
        <v>0.5</v>
      </c>
      <c r="S725" s="269">
        <v>-57.25</v>
      </c>
      <c r="T725" s="269">
        <v>-57.5</v>
      </c>
      <c r="AT725" s="15" t="s">
        <v>374</v>
      </c>
      <c r="BR725" s="15" t="s">
        <v>2584</v>
      </c>
      <c r="BS725" s="15" t="s">
        <v>1937</v>
      </c>
      <c r="BT725" s="15">
        <v>4</v>
      </c>
      <c r="CU725" s="54" t="s">
        <v>2441</v>
      </c>
      <c r="CV725" s="64"/>
      <c r="DI725" s="112" t="s">
        <v>7374</v>
      </c>
      <c r="DJ725" s="112" t="s">
        <v>7298</v>
      </c>
      <c r="DO725"/>
    </row>
    <row r="726" spans="15:119" ht="30" x14ac:dyDescent="0.25">
      <c r="O726" s="268" t="s">
        <v>10212</v>
      </c>
      <c r="P726" s="268" t="s">
        <v>9492</v>
      </c>
      <c r="Q726" s="269">
        <v>0.75</v>
      </c>
      <c r="R726" s="269">
        <v>0.5</v>
      </c>
      <c r="S726" s="269">
        <v>-57</v>
      </c>
      <c r="T726" s="269">
        <v>-57.25</v>
      </c>
      <c r="AT726" s="15" t="s">
        <v>1305</v>
      </c>
      <c r="BR726" s="15" t="s">
        <v>2586</v>
      </c>
      <c r="BS726" s="15" t="s">
        <v>1937</v>
      </c>
      <c r="BT726" s="15">
        <v>4</v>
      </c>
      <c r="CU726" s="54" t="s">
        <v>2442</v>
      </c>
      <c r="CV726" s="64"/>
      <c r="DI726" s="112" t="s">
        <v>7375</v>
      </c>
      <c r="DJ726" s="112" t="s">
        <v>7298</v>
      </c>
      <c r="DO726"/>
    </row>
    <row r="727" spans="15:119" x14ac:dyDescent="0.25">
      <c r="O727" s="268" t="s">
        <v>10213</v>
      </c>
      <c r="P727" s="268" t="s">
        <v>9490</v>
      </c>
      <c r="Q727" s="269">
        <v>0.5</v>
      </c>
      <c r="R727" s="269">
        <v>0</v>
      </c>
      <c r="S727" s="269">
        <v>-58</v>
      </c>
      <c r="T727" s="269">
        <v>-58.5</v>
      </c>
      <c r="AT727" s="15" t="s">
        <v>1394</v>
      </c>
      <c r="BR727" s="15" t="s">
        <v>2587</v>
      </c>
      <c r="BS727" s="15" t="s">
        <v>1937</v>
      </c>
      <c r="BT727" s="15">
        <v>4</v>
      </c>
      <c r="CU727" s="54" t="s">
        <v>2443</v>
      </c>
      <c r="CV727" s="64"/>
      <c r="DI727" s="112" t="s">
        <v>4225</v>
      </c>
      <c r="DJ727" s="112" t="s">
        <v>4212</v>
      </c>
      <c r="DO727"/>
    </row>
    <row r="728" spans="15:119" ht="30" x14ac:dyDescent="0.25">
      <c r="O728" s="268" t="s">
        <v>10214</v>
      </c>
      <c r="P728" s="268" t="s">
        <v>9492</v>
      </c>
      <c r="Q728" s="269">
        <v>0.5</v>
      </c>
      <c r="R728" s="269">
        <v>0.25</v>
      </c>
      <c r="S728" s="269">
        <v>-58.25</v>
      </c>
      <c r="T728" s="269">
        <v>-58.5</v>
      </c>
      <c r="AT728" s="15" t="s">
        <v>1306</v>
      </c>
      <c r="BR728" s="15" t="s">
        <v>2588</v>
      </c>
      <c r="BS728" s="15" t="s">
        <v>1937</v>
      </c>
      <c r="BT728" s="15">
        <v>4</v>
      </c>
      <c r="CU728" s="54" t="s">
        <v>2444</v>
      </c>
      <c r="CV728" s="64"/>
      <c r="DI728" s="112" t="s">
        <v>5404</v>
      </c>
      <c r="DJ728" s="112" t="s">
        <v>5373</v>
      </c>
      <c r="DO728"/>
    </row>
    <row r="729" spans="15:119" ht="30" x14ac:dyDescent="0.25">
      <c r="O729" s="268" t="s">
        <v>10215</v>
      </c>
      <c r="P729" s="268" t="s">
        <v>9492</v>
      </c>
      <c r="Q729" s="269">
        <v>0.5</v>
      </c>
      <c r="R729" s="269">
        <v>0.25</v>
      </c>
      <c r="S729" s="269">
        <v>-58</v>
      </c>
      <c r="T729" s="269">
        <v>-58.25</v>
      </c>
      <c r="AT729" s="15" t="s">
        <v>127</v>
      </c>
      <c r="BR729" s="15" t="s">
        <v>2589</v>
      </c>
      <c r="BS729" s="15" t="s">
        <v>1937</v>
      </c>
      <c r="BT729" s="15">
        <v>4</v>
      </c>
      <c r="CU729" s="54" t="s">
        <v>2445</v>
      </c>
      <c r="CV729" s="64"/>
      <c r="DI729" s="112" t="s">
        <v>5404</v>
      </c>
      <c r="DJ729" s="112" t="s">
        <v>7298</v>
      </c>
      <c r="DO729"/>
    </row>
    <row r="730" spans="15:119" x14ac:dyDescent="0.25">
      <c r="O730" s="268" t="s">
        <v>10216</v>
      </c>
      <c r="P730" s="268" t="s">
        <v>9492</v>
      </c>
      <c r="Q730" s="269">
        <v>0.25</v>
      </c>
      <c r="R730" s="269">
        <v>0</v>
      </c>
      <c r="S730" s="269">
        <v>-58.25</v>
      </c>
      <c r="T730" s="269">
        <v>-58.5</v>
      </c>
      <c r="AT730" s="15" t="s">
        <v>1307</v>
      </c>
      <c r="BR730" s="15" t="s">
        <v>2590</v>
      </c>
      <c r="BS730" s="15" t="s">
        <v>1937</v>
      </c>
      <c r="BT730" s="15">
        <v>4</v>
      </c>
      <c r="CU730" s="54" t="s">
        <v>2446</v>
      </c>
      <c r="CV730" s="64"/>
      <c r="DI730" s="112" t="s">
        <v>6390</v>
      </c>
      <c r="DJ730" s="112" t="s">
        <v>6305</v>
      </c>
      <c r="DO730"/>
    </row>
    <row r="731" spans="15:119" x14ac:dyDescent="0.25">
      <c r="O731" s="268" t="s">
        <v>10217</v>
      </c>
      <c r="P731" s="268" t="s">
        <v>9492</v>
      </c>
      <c r="Q731" s="269">
        <v>0.25</v>
      </c>
      <c r="R731" s="269">
        <v>0</v>
      </c>
      <c r="S731" s="269">
        <v>-58</v>
      </c>
      <c r="T731" s="269">
        <v>-58.25</v>
      </c>
      <c r="AT731" s="15" t="s">
        <v>1308</v>
      </c>
      <c r="BR731" s="15" t="s">
        <v>2591</v>
      </c>
      <c r="BS731" s="15" t="s">
        <v>1937</v>
      </c>
      <c r="BT731" s="15">
        <v>4</v>
      </c>
      <c r="CU731" s="54" t="s">
        <v>2447</v>
      </c>
      <c r="CV731" s="64"/>
      <c r="DI731" s="112" t="s">
        <v>7376</v>
      </c>
      <c r="DJ731" s="112" t="s">
        <v>7298</v>
      </c>
      <c r="DO731"/>
    </row>
    <row r="732" spans="15:119" x14ac:dyDescent="0.25">
      <c r="O732" s="268" t="s">
        <v>10218</v>
      </c>
      <c r="P732" s="268" t="s">
        <v>9490</v>
      </c>
      <c r="Q732" s="269">
        <v>0.5</v>
      </c>
      <c r="R732" s="269">
        <v>0</v>
      </c>
      <c r="S732" s="269">
        <v>-57.5</v>
      </c>
      <c r="T732" s="269">
        <v>-58</v>
      </c>
      <c r="AT732" s="15" t="s">
        <v>1309</v>
      </c>
      <c r="BR732" s="15" t="s">
        <v>2592</v>
      </c>
      <c r="BS732" s="15" t="s">
        <v>1937</v>
      </c>
      <c r="BT732" s="15">
        <v>4</v>
      </c>
      <c r="CU732" s="54" t="s">
        <v>2448</v>
      </c>
      <c r="CV732" s="64"/>
      <c r="DI732" s="112" t="s">
        <v>7955</v>
      </c>
      <c r="DJ732" s="112" t="s">
        <v>7916</v>
      </c>
      <c r="DO732"/>
    </row>
    <row r="733" spans="15:119" x14ac:dyDescent="0.25">
      <c r="O733" s="268" t="s">
        <v>10219</v>
      </c>
      <c r="P733" s="268" t="s">
        <v>9492</v>
      </c>
      <c r="Q733" s="269">
        <v>0.5</v>
      </c>
      <c r="R733" s="269">
        <v>0.25</v>
      </c>
      <c r="S733" s="269">
        <v>-57.75</v>
      </c>
      <c r="T733" s="269">
        <v>-58</v>
      </c>
      <c r="AT733" s="15" t="s">
        <v>1310</v>
      </c>
      <c r="BR733" s="15" t="s">
        <v>2593</v>
      </c>
      <c r="BS733" s="15" t="s">
        <v>1937</v>
      </c>
      <c r="BT733" s="15">
        <v>4</v>
      </c>
      <c r="CU733" s="54" t="s">
        <v>2275</v>
      </c>
      <c r="CV733" s="64"/>
      <c r="DI733" s="112" t="s">
        <v>8594</v>
      </c>
      <c r="DJ733" s="112" t="s">
        <v>8544</v>
      </c>
      <c r="DO733"/>
    </row>
    <row r="734" spans="15:119" x14ac:dyDescent="0.25">
      <c r="O734" s="268" t="s">
        <v>10220</v>
      </c>
      <c r="P734" s="268" t="s">
        <v>9492</v>
      </c>
      <c r="Q734" s="269">
        <v>0.5</v>
      </c>
      <c r="R734" s="269">
        <v>0.25</v>
      </c>
      <c r="S734" s="269">
        <v>-57.5</v>
      </c>
      <c r="T734" s="269">
        <v>-57.75</v>
      </c>
      <c r="AT734" s="15" t="s">
        <v>1311</v>
      </c>
      <c r="BR734" s="15" t="s">
        <v>2594</v>
      </c>
      <c r="BS734" s="15" t="s">
        <v>1937</v>
      </c>
      <c r="BT734" s="15">
        <v>4</v>
      </c>
      <c r="CU734" s="54" t="s">
        <v>2277</v>
      </c>
      <c r="CV734" s="64"/>
      <c r="DI734" s="112" t="s">
        <v>6391</v>
      </c>
      <c r="DJ734" s="112" t="s">
        <v>6305</v>
      </c>
      <c r="DO734"/>
    </row>
    <row r="735" spans="15:119" x14ac:dyDescent="0.25">
      <c r="O735" s="268" t="s">
        <v>10221</v>
      </c>
      <c r="P735" s="268" t="s">
        <v>9492</v>
      </c>
      <c r="Q735" s="269">
        <v>0.25</v>
      </c>
      <c r="R735" s="269">
        <v>0</v>
      </c>
      <c r="S735" s="269">
        <v>-57.75</v>
      </c>
      <c r="T735" s="269">
        <v>-58</v>
      </c>
      <c r="AT735" s="15" t="s">
        <v>1312</v>
      </c>
      <c r="BR735" s="15" t="s">
        <v>2595</v>
      </c>
      <c r="BS735" s="15" t="s">
        <v>1937</v>
      </c>
      <c r="BT735" s="15">
        <v>4</v>
      </c>
      <c r="CU735" s="54" t="s">
        <v>2279</v>
      </c>
      <c r="CV735" s="64"/>
      <c r="DI735" s="112" t="s">
        <v>7377</v>
      </c>
      <c r="DJ735" s="112" t="s">
        <v>7298</v>
      </c>
      <c r="DO735"/>
    </row>
    <row r="736" spans="15:119" ht="30" x14ac:dyDescent="0.25">
      <c r="O736" s="268" t="s">
        <v>10222</v>
      </c>
      <c r="P736" s="268" t="s">
        <v>9492</v>
      </c>
      <c r="Q736" s="269">
        <v>0.25</v>
      </c>
      <c r="R736" s="269">
        <v>0</v>
      </c>
      <c r="S736" s="269">
        <v>-57.5</v>
      </c>
      <c r="T736" s="269">
        <v>-57.75</v>
      </c>
      <c r="AT736" s="15" t="s">
        <v>1313</v>
      </c>
      <c r="BR736" s="15" t="s">
        <v>2598</v>
      </c>
      <c r="BS736" s="15" t="s">
        <v>1937</v>
      </c>
      <c r="BT736" s="15">
        <v>4</v>
      </c>
      <c r="CU736" s="54" t="s">
        <v>2467</v>
      </c>
      <c r="CV736" s="64"/>
      <c r="DI736" s="112" t="s">
        <v>6392</v>
      </c>
      <c r="DJ736" s="112" t="s">
        <v>6305</v>
      </c>
      <c r="DO736"/>
    </row>
    <row r="737" spans="15:119" ht="30" x14ac:dyDescent="0.25">
      <c r="O737" s="268" t="s">
        <v>10223</v>
      </c>
      <c r="P737" s="268" t="s">
        <v>9490</v>
      </c>
      <c r="Q737" s="269">
        <v>0.5</v>
      </c>
      <c r="R737" s="269">
        <v>0</v>
      </c>
      <c r="S737" s="269">
        <v>-57</v>
      </c>
      <c r="T737" s="269">
        <v>-57.5</v>
      </c>
      <c r="AT737" s="15" t="s">
        <v>1314</v>
      </c>
      <c r="BR737" s="15" t="s">
        <v>2600</v>
      </c>
      <c r="BS737" s="15" t="s">
        <v>1937</v>
      </c>
      <c r="BT737" s="15">
        <v>4</v>
      </c>
      <c r="CU737" s="54" t="s">
        <v>2339</v>
      </c>
      <c r="CV737" s="64"/>
      <c r="DI737" s="112" t="s">
        <v>5960</v>
      </c>
      <c r="DJ737" s="112" t="s">
        <v>5909</v>
      </c>
      <c r="DO737"/>
    </row>
    <row r="738" spans="15:119" x14ac:dyDescent="0.25">
      <c r="O738" s="268" t="s">
        <v>10224</v>
      </c>
      <c r="P738" s="268" t="s">
        <v>9492</v>
      </c>
      <c r="Q738" s="269">
        <v>0.5</v>
      </c>
      <c r="R738" s="269">
        <v>0.25</v>
      </c>
      <c r="S738" s="269">
        <v>-57.25</v>
      </c>
      <c r="T738" s="269">
        <v>-57.5</v>
      </c>
      <c r="AT738" s="15" t="s">
        <v>1315</v>
      </c>
      <c r="BR738" s="15" t="s">
        <v>2601</v>
      </c>
      <c r="BS738" s="15" t="s">
        <v>1937</v>
      </c>
      <c r="BT738" s="15">
        <v>4</v>
      </c>
      <c r="CU738" s="54" t="s">
        <v>2793</v>
      </c>
      <c r="CV738" s="64"/>
      <c r="DI738" s="112" t="s">
        <v>8322</v>
      </c>
      <c r="DJ738" s="112" t="s">
        <v>8285</v>
      </c>
      <c r="DO738"/>
    </row>
    <row r="739" spans="15:119" x14ac:dyDescent="0.25">
      <c r="O739" s="268" t="s">
        <v>10225</v>
      </c>
      <c r="P739" s="268" t="s">
        <v>9492</v>
      </c>
      <c r="Q739" s="269">
        <v>0.5</v>
      </c>
      <c r="R739" s="269">
        <v>0.25</v>
      </c>
      <c r="S739" s="269">
        <v>-57</v>
      </c>
      <c r="T739" s="269">
        <v>-57.25</v>
      </c>
      <c r="AT739" s="15" t="s">
        <v>117</v>
      </c>
      <c r="BR739" s="15" t="s">
        <v>2602</v>
      </c>
      <c r="BS739" s="15" t="s">
        <v>1937</v>
      </c>
      <c r="BT739" s="15">
        <v>4</v>
      </c>
      <c r="CU739" s="54" t="s">
        <v>2826</v>
      </c>
      <c r="CV739" s="64"/>
      <c r="DI739" s="112" t="s">
        <v>8595</v>
      </c>
      <c r="DJ739" s="112" t="s">
        <v>8544</v>
      </c>
      <c r="DO739"/>
    </row>
    <row r="740" spans="15:119" x14ac:dyDescent="0.25">
      <c r="O740" s="268" t="s">
        <v>10226</v>
      </c>
      <c r="P740" s="268" t="s">
        <v>9492</v>
      </c>
      <c r="Q740" s="269">
        <v>0.25</v>
      </c>
      <c r="R740" s="269">
        <v>0</v>
      </c>
      <c r="S740" s="269">
        <v>-57.25</v>
      </c>
      <c r="T740" s="269">
        <v>-57.5</v>
      </c>
      <c r="AT740" s="15" t="s">
        <v>1316</v>
      </c>
      <c r="BR740" s="15" t="s">
        <v>2603</v>
      </c>
      <c r="BS740" s="15" t="s">
        <v>1937</v>
      </c>
      <c r="BT740" s="15">
        <v>4</v>
      </c>
      <c r="CU740" s="54" t="s">
        <v>2969</v>
      </c>
      <c r="CV740" s="64"/>
      <c r="DI740" s="112" t="s">
        <v>8323</v>
      </c>
      <c r="DJ740" s="112" t="s">
        <v>8285</v>
      </c>
      <c r="DO740"/>
    </row>
    <row r="741" spans="15:119" x14ac:dyDescent="0.25">
      <c r="O741" s="268" t="s">
        <v>10227</v>
      </c>
      <c r="P741" s="268" t="s">
        <v>9492</v>
      </c>
      <c r="Q741" s="269">
        <v>0.25</v>
      </c>
      <c r="R741" s="269">
        <v>0</v>
      </c>
      <c r="S741" s="269">
        <v>-57</v>
      </c>
      <c r="T741" s="269">
        <v>-57.25</v>
      </c>
      <c r="AT741" s="15" t="s">
        <v>1317</v>
      </c>
      <c r="BR741" s="15" t="s">
        <v>2604</v>
      </c>
      <c r="BS741" s="15" t="s">
        <v>1937</v>
      </c>
      <c r="BT741" s="15">
        <v>4</v>
      </c>
      <c r="CU741" s="54" t="s">
        <v>2937</v>
      </c>
      <c r="CV741" s="64"/>
      <c r="DI741" s="112" t="s">
        <v>8324</v>
      </c>
      <c r="DJ741" s="112" t="s">
        <v>8285</v>
      </c>
      <c r="DO741"/>
    </row>
    <row r="742" spans="15:119" x14ac:dyDescent="0.25">
      <c r="O742" s="268" t="s">
        <v>10228</v>
      </c>
      <c r="P742" s="268" t="s">
        <v>9486</v>
      </c>
      <c r="Q742" s="269">
        <v>2</v>
      </c>
      <c r="R742" s="269">
        <v>0</v>
      </c>
      <c r="S742" s="269">
        <v>-54</v>
      </c>
      <c r="T742" s="269">
        <v>-57</v>
      </c>
      <c r="AT742" s="15" t="s">
        <v>1318</v>
      </c>
      <c r="BR742" s="15" t="s">
        <v>2606</v>
      </c>
      <c r="BS742" s="15" t="s">
        <v>1937</v>
      </c>
      <c r="BT742" s="15">
        <v>4</v>
      </c>
      <c r="CU742" s="54" t="s">
        <v>2468</v>
      </c>
      <c r="CV742" s="64"/>
      <c r="DI742" s="112" t="s">
        <v>8596</v>
      </c>
      <c r="DJ742" s="112" t="s">
        <v>8544</v>
      </c>
      <c r="DO742"/>
    </row>
    <row r="743" spans="15:119" ht="30" x14ac:dyDescent="0.25">
      <c r="O743" s="268" t="s">
        <v>10229</v>
      </c>
      <c r="P743" s="268" t="s">
        <v>9488</v>
      </c>
      <c r="Q743" s="269">
        <v>2</v>
      </c>
      <c r="R743" s="269">
        <v>1</v>
      </c>
      <c r="S743" s="269">
        <v>-55.5</v>
      </c>
      <c r="T743" s="269">
        <v>-57</v>
      </c>
      <c r="AT743" s="15" t="s">
        <v>1319</v>
      </c>
      <c r="BR743" s="15" t="s">
        <v>2607</v>
      </c>
      <c r="BS743" s="15" t="s">
        <v>1937</v>
      </c>
      <c r="BT743" s="15">
        <v>4</v>
      </c>
      <c r="CU743" s="54" t="s">
        <v>2739</v>
      </c>
      <c r="CV743" s="64"/>
      <c r="DI743" s="112" t="s">
        <v>4314</v>
      </c>
      <c r="DJ743" s="112" t="s">
        <v>4291</v>
      </c>
      <c r="DO743"/>
    </row>
    <row r="744" spans="15:119" x14ac:dyDescent="0.25">
      <c r="O744" s="268" t="s">
        <v>10230</v>
      </c>
      <c r="P744" s="268" t="s">
        <v>9490</v>
      </c>
      <c r="Q744" s="269">
        <v>2</v>
      </c>
      <c r="R744" s="269">
        <v>1.5</v>
      </c>
      <c r="S744" s="269">
        <v>-56.5</v>
      </c>
      <c r="T744" s="269">
        <v>-57</v>
      </c>
      <c r="AT744" s="15" t="s">
        <v>1320</v>
      </c>
      <c r="BR744" s="15" t="s">
        <v>2608</v>
      </c>
      <c r="BS744" s="15" t="s">
        <v>1937</v>
      </c>
      <c r="BT744" s="15">
        <v>4</v>
      </c>
      <c r="CU744" s="54" t="s">
        <v>2740</v>
      </c>
      <c r="CV744" s="64"/>
      <c r="DI744" s="112" t="s">
        <v>7378</v>
      </c>
      <c r="DJ744" s="112" t="s">
        <v>7298</v>
      </c>
      <c r="DO744"/>
    </row>
    <row r="745" spans="15:119" ht="30" x14ac:dyDescent="0.25">
      <c r="O745" s="268" t="s">
        <v>10231</v>
      </c>
      <c r="P745" s="268" t="s">
        <v>9492</v>
      </c>
      <c r="Q745" s="269">
        <v>2</v>
      </c>
      <c r="R745" s="269">
        <v>1.75</v>
      </c>
      <c r="S745" s="269">
        <v>-56.75</v>
      </c>
      <c r="T745" s="269">
        <v>-57</v>
      </c>
      <c r="AT745" s="15" t="s">
        <v>1321</v>
      </c>
      <c r="BR745" s="15" t="s">
        <v>2611</v>
      </c>
      <c r="BS745" s="15" t="s">
        <v>1937</v>
      </c>
      <c r="BT745" s="15">
        <v>4</v>
      </c>
      <c r="CU745" s="54" t="s">
        <v>2780</v>
      </c>
      <c r="CV745" s="64"/>
      <c r="DI745" s="112" t="s">
        <v>7956</v>
      </c>
      <c r="DJ745" s="112" t="s">
        <v>7916</v>
      </c>
      <c r="DO745"/>
    </row>
    <row r="746" spans="15:119" ht="30" x14ac:dyDescent="0.25">
      <c r="O746" s="268" t="s">
        <v>10232</v>
      </c>
      <c r="P746" s="268" t="s">
        <v>9492</v>
      </c>
      <c r="Q746" s="269">
        <v>2</v>
      </c>
      <c r="R746" s="269">
        <v>1.75</v>
      </c>
      <c r="S746" s="269">
        <v>-56.5</v>
      </c>
      <c r="T746" s="269">
        <v>-56.75</v>
      </c>
      <c r="AT746" s="15" t="s">
        <v>1395</v>
      </c>
      <c r="BR746" s="15" t="s">
        <v>2612</v>
      </c>
      <c r="BS746" s="15" t="s">
        <v>1937</v>
      </c>
      <c r="BT746" s="15">
        <v>4</v>
      </c>
      <c r="CU746" s="54" t="s">
        <v>2741</v>
      </c>
      <c r="CV746" s="64"/>
      <c r="DI746" s="112" t="s">
        <v>5750</v>
      </c>
      <c r="DJ746" s="112" t="s">
        <v>5743</v>
      </c>
      <c r="DO746"/>
    </row>
    <row r="747" spans="15:119" x14ac:dyDescent="0.25">
      <c r="O747" s="268" t="s">
        <v>10233</v>
      </c>
      <c r="P747" s="268" t="s">
        <v>9492</v>
      </c>
      <c r="Q747" s="269">
        <v>1.75</v>
      </c>
      <c r="R747" s="269">
        <v>1.5</v>
      </c>
      <c r="S747" s="269">
        <v>-56.75</v>
      </c>
      <c r="T747" s="269">
        <v>-57</v>
      </c>
      <c r="AT747" s="15" t="s">
        <v>375</v>
      </c>
      <c r="BR747" s="15" t="s">
        <v>2613</v>
      </c>
      <c r="BS747" s="15" t="s">
        <v>1937</v>
      </c>
      <c r="BT747" s="15">
        <v>4</v>
      </c>
      <c r="CU747" s="54" t="s">
        <v>2287</v>
      </c>
      <c r="CV747" s="64"/>
      <c r="DI747" s="112" t="s">
        <v>6395</v>
      </c>
      <c r="DJ747" s="112" t="s">
        <v>6305</v>
      </c>
      <c r="DO747"/>
    </row>
    <row r="748" spans="15:119" ht="45" x14ac:dyDescent="0.25">
      <c r="O748" s="268" t="s">
        <v>10234</v>
      </c>
      <c r="P748" s="268" t="s">
        <v>9492</v>
      </c>
      <c r="Q748" s="269">
        <v>1.75</v>
      </c>
      <c r="R748" s="269">
        <v>1.5</v>
      </c>
      <c r="S748" s="269">
        <v>-56.5</v>
      </c>
      <c r="T748" s="269">
        <v>-56.75</v>
      </c>
      <c r="AT748" s="15" t="s">
        <v>1322</v>
      </c>
      <c r="BR748" s="15" t="s">
        <v>2614</v>
      </c>
      <c r="BS748" s="15" t="s">
        <v>1937</v>
      </c>
      <c r="BT748" s="15">
        <v>4</v>
      </c>
      <c r="CU748" s="54" t="s">
        <v>2516</v>
      </c>
      <c r="CV748" s="64"/>
      <c r="DI748" s="112" t="s">
        <v>4315</v>
      </c>
      <c r="DJ748" s="112" t="s">
        <v>4291</v>
      </c>
      <c r="DO748"/>
    </row>
    <row r="749" spans="15:119" ht="30" x14ac:dyDescent="0.25">
      <c r="O749" s="268" t="s">
        <v>10235</v>
      </c>
      <c r="P749" s="268" t="s">
        <v>9490</v>
      </c>
      <c r="Q749" s="269">
        <v>2</v>
      </c>
      <c r="R749" s="269">
        <v>1.5</v>
      </c>
      <c r="S749" s="269">
        <v>-56</v>
      </c>
      <c r="T749" s="269">
        <v>-56.5</v>
      </c>
      <c r="AT749" s="15" t="s">
        <v>1396</v>
      </c>
      <c r="BR749" s="15" t="s">
        <v>2615</v>
      </c>
      <c r="BS749" s="15" t="s">
        <v>1937</v>
      </c>
      <c r="BT749" s="15">
        <v>4</v>
      </c>
      <c r="CU749" s="54" t="s">
        <v>2300</v>
      </c>
      <c r="CV749" s="64"/>
      <c r="DI749" s="112" t="s">
        <v>9030</v>
      </c>
      <c r="DJ749" s="112" t="s">
        <v>9016</v>
      </c>
      <c r="DO749"/>
    </row>
    <row r="750" spans="15:119" x14ac:dyDescent="0.25">
      <c r="O750" s="268" t="s">
        <v>10236</v>
      </c>
      <c r="P750" s="268" t="s">
        <v>9492</v>
      </c>
      <c r="Q750" s="269">
        <v>2</v>
      </c>
      <c r="R750" s="269">
        <v>1.75</v>
      </c>
      <c r="S750" s="269">
        <v>-56.25</v>
      </c>
      <c r="T750" s="269">
        <v>-56.5</v>
      </c>
      <c r="AT750" s="15" t="s">
        <v>1323</v>
      </c>
      <c r="BR750" s="15" t="s">
        <v>2616</v>
      </c>
      <c r="BS750" s="15" t="s">
        <v>1937</v>
      </c>
      <c r="BT750" s="15">
        <v>4</v>
      </c>
      <c r="CU750" s="54" t="s">
        <v>2517</v>
      </c>
      <c r="CV750" s="64"/>
      <c r="DI750" s="112" t="s">
        <v>6393</v>
      </c>
      <c r="DJ750" s="112" t="s">
        <v>6305</v>
      </c>
      <c r="DO750"/>
    </row>
    <row r="751" spans="15:119" x14ac:dyDescent="0.25">
      <c r="O751" s="268" t="s">
        <v>10237</v>
      </c>
      <c r="P751" s="268" t="s">
        <v>9492</v>
      </c>
      <c r="Q751" s="269">
        <v>2</v>
      </c>
      <c r="R751" s="269">
        <v>1.75</v>
      </c>
      <c r="S751" s="269">
        <v>-56</v>
      </c>
      <c r="T751" s="269">
        <v>-56.25</v>
      </c>
      <c r="AT751" s="15" t="s">
        <v>1324</v>
      </c>
      <c r="BR751" s="15" t="s">
        <v>2617</v>
      </c>
      <c r="BS751" s="15" t="s">
        <v>1937</v>
      </c>
      <c r="BT751" s="15">
        <v>4</v>
      </c>
      <c r="CU751" s="54" t="s">
        <v>493</v>
      </c>
      <c r="CV751" s="64"/>
      <c r="DI751" s="112" t="s">
        <v>7957</v>
      </c>
      <c r="DJ751" s="112" t="s">
        <v>7916</v>
      </c>
      <c r="DO751"/>
    </row>
    <row r="752" spans="15:119" x14ac:dyDescent="0.25">
      <c r="O752" s="268" t="s">
        <v>10238</v>
      </c>
      <c r="P752" s="268" t="s">
        <v>9492</v>
      </c>
      <c r="Q752" s="269">
        <v>1.75</v>
      </c>
      <c r="R752" s="269">
        <v>1.5</v>
      </c>
      <c r="S752" s="269">
        <v>-56.25</v>
      </c>
      <c r="T752" s="269">
        <v>-56.5</v>
      </c>
      <c r="AT752" s="15" t="s">
        <v>1325</v>
      </c>
      <c r="BR752" s="15" t="s">
        <v>2619</v>
      </c>
      <c r="BS752" s="15" t="s">
        <v>1937</v>
      </c>
      <c r="BT752" s="15">
        <v>4</v>
      </c>
      <c r="CU752" s="54" t="s">
        <v>2585</v>
      </c>
      <c r="CV752" s="64"/>
      <c r="DI752" s="112" t="s">
        <v>4476</v>
      </c>
      <c r="DJ752" s="112" t="s">
        <v>4452</v>
      </c>
      <c r="DO752"/>
    </row>
    <row r="753" spans="15:119" x14ac:dyDescent="0.25">
      <c r="O753" s="268" t="s">
        <v>10239</v>
      </c>
      <c r="P753" s="268" t="s">
        <v>9492</v>
      </c>
      <c r="Q753" s="269">
        <v>1.75</v>
      </c>
      <c r="R753" s="269">
        <v>1.5</v>
      </c>
      <c r="S753" s="269">
        <v>-56</v>
      </c>
      <c r="T753" s="269">
        <v>-56.25</v>
      </c>
      <c r="AT753" s="15" t="s">
        <v>376</v>
      </c>
      <c r="BR753" s="15" t="s">
        <v>2620</v>
      </c>
      <c r="BS753" s="15" t="s">
        <v>1937</v>
      </c>
      <c r="BT753" s="15">
        <v>4</v>
      </c>
      <c r="CU753" s="54" t="s">
        <v>2899</v>
      </c>
      <c r="CV753" s="64"/>
      <c r="DI753" s="112" t="s">
        <v>4191</v>
      </c>
      <c r="DJ753" s="112" t="s">
        <v>4189</v>
      </c>
      <c r="DO753"/>
    </row>
    <row r="754" spans="15:119" x14ac:dyDescent="0.25">
      <c r="O754" s="268" t="s">
        <v>10240</v>
      </c>
      <c r="P754" s="268" t="s">
        <v>9490</v>
      </c>
      <c r="Q754" s="269">
        <v>2</v>
      </c>
      <c r="R754" s="269">
        <v>1.5</v>
      </c>
      <c r="S754" s="269">
        <v>-55.5</v>
      </c>
      <c r="T754" s="269">
        <v>-56</v>
      </c>
      <c r="AT754" s="15" t="s">
        <v>377</v>
      </c>
      <c r="BR754" s="15" t="s">
        <v>2626</v>
      </c>
      <c r="BS754" s="15" t="s">
        <v>1937</v>
      </c>
      <c r="BT754" s="15">
        <v>4</v>
      </c>
      <c r="CU754" s="54" t="s">
        <v>2900</v>
      </c>
      <c r="CV754" s="64"/>
      <c r="DI754" s="112" t="s">
        <v>4842</v>
      </c>
      <c r="DJ754" s="112" t="s">
        <v>4808</v>
      </c>
      <c r="DO754"/>
    </row>
    <row r="755" spans="15:119" x14ac:dyDescent="0.25">
      <c r="O755" s="268" t="s">
        <v>10241</v>
      </c>
      <c r="P755" s="268" t="s">
        <v>9492</v>
      </c>
      <c r="Q755" s="269">
        <v>2</v>
      </c>
      <c r="R755" s="269">
        <v>1.75</v>
      </c>
      <c r="S755" s="269">
        <v>-55.75</v>
      </c>
      <c r="T755" s="269">
        <v>-56</v>
      </c>
      <c r="AT755" s="15" t="s">
        <v>1397</v>
      </c>
      <c r="BR755" s="15" t="s">
        <v>2629</v>
      </c>
      <c r="BS755" s="15" t="s">
        <v>1937</v>
      </c>
      <c r="BT755" s="15">
        <v>4</v>
      </c>
      <c r="CU755" s="54" t="s">
        <v>2306</v>
      </c>
      <c r="CV755" s="64"/>
      <c r="DI755" s="112" t="s">
        <v>9448</v>
      </c>
      <c r="DJ755" s="112" t="s">
        <v>9449</v>
      </c>
      <c r="DO755"/>
    </row>
    <row r="756" spans="15:119" x14ac:dyDescent="0.25">
      <c r="O756" s="268" t="s">
        <v>10242</v>
      </c>
      <c r="P756" s="268" t="s">
        <v>9492</v>
      </c>
      <c r="Q756" s="269">
        <v>2</v>
      </c>
      <c r="R756" s="269">
        <v>1.75</v>
      </c>
      <c r="S756" s="269">
        <v>-55.5</v>
      </c>
      <c r="T756" s="269">
        <v>-55.75</v>
      </c>
      <c r="AT756" s="15" t="s">
        <v>1398</v>
      </c>
      <c r="BR756" s="15" t="s">
        <v>2630</v>
      </c>
      <c r="BS756" s="15" t="s">
        <v>1937</v>
      </c>
      <c r="BT756" s="15">
        <v>4</v>
      </c>
      <c r="CU756" s="54" t="s">
        <v>2307</v>
      </c>
      <c r="CV756" s="64"/>
      <c r="DI756" s="112" t="s">
        <v>6394</v>
      </c>
      <c r="DJ756" s="112" t="s">
        <v>6305</v>
      </c>
      <c r="DO756"/>
    </row>
    <row r="757" spans="15:119" x14ac:dyDescent="0.25">
      <c r="O757" s="268" t="s">
        <v>10243</v>
      </c>
      <c r="P757" s="268" t="s">
        <v>9492</v>
      </c>
      <c r="Q757" s="269">
        <v>1.75</v>
      </c>
      <c r="R757" s="269">
        <v>1.5</v>
      </c>
      <c r="S757" s="269">
        <v>-55.75</v>
      </c>
      <c r="T757" s="269">
        <v>-56</v>
      </c>
      <c r="AT757" s="15" t="s">
        <v>1326</v>
      </c>
      <c r="BR757" s="15" t="s">
        <v>2631</v>
      </c>
      <c r="BS757" s="15" t="s">
        <v>1937</v>
      </c>
      <c r="BT757" s="15">
        <v>4</v>
      </c>
      <c r="CU757" s="54" t="s">
        <v>491</v>
      </c>
      <c r="CV757" s="64"/>
      <c r="DI757" s="112" t="s">
        <v>9103</v>
      </c>
      <c r="DJ757" s="112" t="s">
        <v>9086</v>
      </c>
      <c r="DO757"/>
    </row>
    <row r="758" spans="15:119" ht="30" x14ac:dyDescent="0.25">
      <c r="O758" s="268" t="s">
        <v>10244</v>
      </c>
      <c r="P758" s="268" t="s">
        <v>9492</v>
      </c>
      <c r="Q758" s="269">
        <v>1.75</v>
      </c>
      <c r="R758" s="269">
        <v>1.5</v>
      </c>
      <c r="S758" s="269">
        <v>-55.5</v>
      </c>
      <c r="T758" s="269">
        <v>-55.75</v>
      </c>
      <c r="AT758" s="15" t="s">
        <v>1399</v>
      </c>
      <c r="BR758" s="15" t="s">
        <v>2632</v>
      </c>
      <c r="BS758" s="15" t="s">
        <v>1937</v>
      </c>
      <c r="BT758" s="15">
        <v>4</v>
      </c>
      <c r="CU758" s="54" t="s">
        <v>2742</v>
      </c>
      <c r="CV758" s="64"/>
      <c r="DI758" s="112" t="s">
        <v>6397</v>
      </c>
      <c r="DJ758" s="112" t="s">
        <v>6305</v>
      </c>
      <c r="DO758"/>
    </row>
    <row r="759" spans="15:119" x14ac:dyDescent="0.25">
      <c r="O759" s="268" t="s">
        <v>10245</v>
      </c>
      <c r="P759" s="268" t="s">
        <v>9490</v>
      </c>
      <c r="Q759" s="269">
        <v>1.5</v>
      </c>
      <c r="R759" s="269">
        <v>1</v>
      </c>
      <c r="S759" s="269">
        <v>-56.5</v>
      </c>
      <c r="T759" s="269">
        <v>-57</v>
      </c>
      <c r="AT759" s="15" t="s">
        <v>1327</v>
      </c>
      <c r="BR759" s="15" t="s">
        <v>2633</v>
      </c>
      <c r="BS759" s="15" t="s">
        <v>1937</v>
      </c>
      <c r="BT759" s="15">
        <v>4</v>
      </c>
      <c r="CU759" s="54" t="s">
        <v>508</v>
      </c>
      <c r="CV759" s="64"/>
      <c r="DI759" s="112" t="s">
        <v>7379</v>
      </c>
      <c r="DJ759" s="112" t="s">
        <v>7298</v>
      </c>
      <c r="DO759"/>
    </row>
    <row r="760" spans="15:119" x14ac:dyDescent="0.25">
      <c r="O760" s="268" t="s">
        <v>10246</v>
      </c>
      <c r="P760" s="268" t="s">
        <v>9492</v>
      </c>
      <c r="Q760" s="269">
        <v>1.5</v>
      </c>
      <c r="R760" s="269">
        <v>1.25</v>
      </c>
      <c r="S760" s="269">
        <v>-56.75</v>
      </c>
      <c r="T760" s="269">
        <v>-57</v>
      </c>
      <c r="AT760" s="15" t="s">
        <v>1328</v>
      </c>
      <c r="BR760" s="15" t="s">
        <v>2634</v>
      </c>
      <c r="BS760" s="15" t="s">
        <v>1937</v>
      </c>
      <c r="BT760" s="15">
        <v>4</v>
      </c>
      <c r="CU760" s="54" t="s">
        <v>2319</v>
      </c>
      <c r="CV760" s="64"/>
      <c r="DI760" s="112" t="s">
        <v>6396</v>
      </c>
      <c r="DJ760" s="112" t="s">
        <v>6305</v>
      </c>
      <c r="DO760"/>
    </row>
    <row r="761" spans="15:119" x14ac:dyDescent="0.25">
      <c r="O761" s="268" t="s">
        <v>10247</v>
      </c>
      <c r="P761" s="268" t="s">
        <v>9492</v>
      </c>
      <c r="Q761" s="269">
        <v>1.5</v>
      </c>
      <c r="R761" s="269">
        <v>1.25</v>
      </c>
      <c r="S761" s="269">
        <v>-56.5</v>
      </c>
      <c r="T761" s="269">
        <v>-56.75</v>
      </c>
      <c r="AT761" s="15" t="s">
        <v>1329</v>
      </c>
      <c r="BR761" s="15" t="s">
        <v>2635</v>
      </c>
      <c r="BS761" s="15" t="s">
        <v>1937</v>
      </c>
      <c r="BT761" s="15">
        <v>4</v>
      </c>
      <c r="CU761" s="54" t="s">
        <v>2521</v>
      </c>
      <c r="CV761" s="64"/>
      <c r="DI761" s="112" t="s">
        <v>9255</v>
      </c>
      <c r="DJ761" s="112" t="s">
        <v>9220</v>
      </c>
      <c r="DO761"/>
    </row>
    <row r="762" spans="15:119" x14ac:dyDescent="0.25">
      <c r="O762" s="268" t="s">
        <v>10248</v>
      </c>
      <c r="P762" s="268" t="s">
        <v>9492</v>
      </c>
      <c r="Q762" s="269">
        <v>1.25</v>
      </c>
      <c r="R762" s="269">
        <v>1</v>
      </c>
      <c r="S762" s="269">
        <v>-56.75</v>
      </c>
      <c r="T762" s="269">
        <v>-57</v>
      </c>
      <c r="AT762" s="15" t="s">
        <v>1330</v>
      </c>
      <c r="BR762" s="15" t="s">
        <v>2636</v>
      </c>
      <c r="BS762" s="15" t="s">
        <v>1937</v>
      </c>
      <c r="BT762" s="15">
        <v>4</v>
      </c>
      <c r="CU762" s="54" t="s">
        <v>2321</v>
      </c>
      <c r="CV762" s="64"/>
      <c r="DI762" s="112" t="s">
        <v>5598</v>
      </c>
      <c r="DJ762" s="112" t="s">
        <v>5576</v>
      </c>
      <c r="DO762"/>
    </row>
    <row r="763" spans="15:119" x14ac:dyDescent="0.25">
      <c r="O763" s="268" t="s">
        <v>10249</v>
      </c>
      <c r="P763" s="268" t="s">
        <v>9492</v>
      </c>
      <c r="Q763" s="269">
        <v>1.25</v>
      </c>
      <c r="R763" s="269">
        <v>1</v>
      </c>
      <c r="S763" s="269">
        <v>-56.5</v>
      </c>
      <c r="T763" s="269">
        <v>-56.75</v>
      </c>
      <c r="AT763" s="15" t="s">
        <v>1331</v>
      </c>
      <c r="BR763" s="15" t="s">
        <v>2637</v>
      </c>
      <c r="BS763" s="15" t="s">
        <v>1937</v>
      </c>
      <c r="BT763" s="15">
        <v>4</v>
      </c>
      <c r="CU763" s="54" t="s">
        <v>2514</v>
      </c>
      <c r="CV763" s="64"/>
      <c r="DI763" s="112" t="s">
        <v>7148</v>
      </c>
      <c r="DJ763" s="112" t="s">
        <v>7135</v>
      </c>
      <c r="DO763"/>
    </row>
    <row r="764" spans="15:119" x14ac:dyDescent="0.25">
      <c r="O764" s="268" t="s">
        <v>10250</v>
      </c>
      <c r="P764" s="268" t="s">
        <v>9490</v>
      </c>
      <c r="Q764" s="269">
        <v>1.5</v>
      </c>
      <c r="R764" s="269">
        <v>1</v>
      </c>
      <c r="S764" s="269">
        <v>-56</v>
      </c>
      <c r="T764" s="269">
        <v>-56.5</v>
      </c>
      <c r="AT764" s="15" t="s">
        <v>1332</v>
      </c>
      <c r="BR764" s="15" t="s">
        <v>2638</v>
      </c>
      <c r="BS764" s="15" t="s">
        <v>1937</v>
      </c>
      <c r="BT764" s="15">
        <v>4</v>
      </c>
      <c r="CU764" s="54" t="s">
        <v>2782</v>
      </c>
      <c r="CV764" s="64"/>
      <c r="DI764" s="112" t="s">
        <v>5229</v>
      </c>
      <c r="DJ764" s="112" t="s">
        <v>5576</v>
      </c>
      <c r="DO764"/>
    </row>
    <row r="765" spans="15:119" x14ac:dyDescent="0.25">
      <c r="O765" s="268" t="s">
        <v>10251</v>
      </c>
      <c r="P765" s="268" t="s">
        <v>9492</v>
      </c>
      <c r="Q765" s="269">
        <v>1.5</v>
      </c>
      <c r="R765" s="269">
        <v>1.25</v>
      </c>
      <c r="S765" s="269">
        <v>-56.25</v>
      </c>
      <c r="T765" s="269">
        <v>-56.5</v>
      </c>
      <c r="AT765" s="15" t="s">
        <v>1333</v>
      </c>
      <c r="BR765" s="15" t="s">
        <v>2639</v>
      </c>
      <c r="BS765" s="15" t="s">
        <v>1937</v>
      </c>
      <c r="BT765" s="15">
        <v>4</v>
      </c>
      <c r="CU765" s="54" t="s">
        <v>2322</v>
      </c>
      <c r="CV765" s="64"/>
      <c r="DI765" s="112" t="s">
        <v>5229</v>
      </c>
      <c r="DJ765" s="112" t="s">
        <v>5211</v>
      </c>
      <c r="DO765"/>
    </row>
    <row r="766" spans="15:119" x14ac:dyDescent="0.25">
      <c r="O766" s="268" t="s">
        <v>10252</v>
      </c>
      <c r="P766" s="268" t="s">
        <v>9492</v>
      </c>
      <c r="Q766" s="269">
        <v>1.5</v>
      </c>
      <c r="R766" s="269">
        <v>1.25</v>
      </c>
      <c r="S766" s="269">
        <v>-56</v>
      </c>
      <c r="T766" s="269">
        <v>-56.25</v>
      </c>
      <c r="AT766" s="15" t="s">
        <v>1334</v>
      </c>
      <c r="BR766" s="15" t="s">
        <v>2640</v>
      </c>
      <c r="BS766" s="15" t="s">
        <v>1937</v>
      </c>
      <c r="BT766" s="15">
        <v>4</v>
      </c>
      <c r="CU766" s="54" t="s">
        <v>2617</v>
      </c>
      <c r="CV766" s="64"/>
      <c r="DI766" s="112" t="s">
        <v>4477</v>
      </c>
      <c r="DJ766" s="112" t="s">
        <v>4452</v>
      </c>
      <c r="DO766"/>
    </row>
    <row r="767" spans="15:119" ht="30" x14ac:dyDescent="0.25">
      <c r="O767" s="268" t="s">
        <v>10253</v>
      </c>
      <c r="P767" s="268" t="s">
        <v>9492</v>
      </c>
      <c r="Q767" s="269">
        <v>1.25</v>
      </c>
      <c r="R767" s="269">
        <v>1</v>
      </c>
      <c r="S767" s="269">
        <v>-56.25</v>
      </c>
      <c r="T767" s="269">
        <v>-56.5</v>
      </c>
      <c r="AT767" s="15" t="s">
        <v>1335</v>
      </c>
      <c r="BR767" s="15" t="s">
        <v>2641</v>
      </c>
      <c r="BS767" s="15" t="s">
        <v>1937</v>
      </c>
      <c r="BT767" s="15">
        <v>4</v>
      </c>
      <c r="CU767" s="54" t="s">
        <v>2325</v>
      </c>
      <c r="CV767" s="64"/>
      <c r="DI767" s="112" t="s">
        <v>4627</v>
      </c>
      <c r="DJ767" s="112" t="s">
        <v>4591</v>
      </c>
      <c r="DO767"/>
    </row>
    <row r="768" spans="15:119" ht="30" x14ac:dyDescent="0.25">
      <c r="O768" s="268" t="s">
        <v>10254</v>
      </c>
      <c r="P768" s="268" t="s">
        <v>9492</v>
      </c>
      <c r="Q768" s="269">
        <v>1.25</v>
      </c>
      <c r="R768" s="269">
        <v>1</v>
      </c>
      <c r="S768" s="269">
        <v>-56</v>
      </c>
      <c r="T768" s="269">
        <v>-56.25</v>
      </c>
      <c r="AT768" s="15" t="s">
        <v>1336</v>
      </c>
      <c r="BR768" s="15" t="s">
        <v>2642</v>
      </c>
      <c r="BS768" s="15" t="s">
        <v>1937</v>
      </c>
      <c r="BT768" s="15">
        <v>4</v>
      </c>
      <c r="CU768" s="54" t="s">
        <v>2628</v>
      </c>
      <c r="CV768" s="64"/>
      <c r="DI768" s="112" t="s">
        <v>7380</v>
      </c>
      <c r="DJ768" s="112" t="s">
        <v>7298</v>
      </c>
      <c r="DO768"/>
    </row>
    <row r="769" spans="15:119" ht="30" x14ac:dyDescent="0.25">
      <c r="O769" s="268" t="s">
        <v>10255</v>
      </c>
      <c r="P769" s="268" t="s">
        <v>9490</v>
      </c>
      <c r="Q769" s="269">
        <v>1.5</v>
      </c>
      <c r="R769" s="269">
        <v>1</v>
      </c>
      <c r="S769" s="269">
        <v>-55.5</v>
      </c>
      <c r="T769" s="269">
        <v>-56</v>
      </c>
      <c r="AT769" s="15" t="s">
        <v>1337</v>
      </c>
      <c r="BR769" s="15" t="s">
        <v>2643</v>
      </c>
      <c r="BS769" s="15" t="s">
        <v>1937</v>
      </c>
      <c r="BT769" s="15">
        <v>4</v>
      </c>
      <c r="CU769" s="54" t="s">
        <v>2328</v>
      </c>
      <c r="CV769" s="64"/>
      <c r="DI769" s="112" t="s">
        <v>5599</v>
      </c>
      <c r="DJ769" s="112" t="s">
        <v>5576</v>
      </c>
      <c r="DO769"/>
    </row>
    <row r="770" spans="15:119" ht="30" x14ac:dyDescent="0.25">
      <c r="O770" s="268" t="s">
        <v>10256</v>
      </c>
      <c r="P770" s="268" t="s">
        <v>9492</v>
      </c>
      <c r="Q770" s="269">
        <v>1.5</v>
      </c>
      <c r="R770" s="269">
        <v>1.25</v>
      </c>
      <c r="S770" s="269">
        <v>-55.75</v>
      </c>
      <c r="T770" s="269">
        <v>-56</v>
      </c>
      <c r="AT770" s="15" t="s">
        <v>1338</v>
      </c>
      <c r="BR770" s="15" t="s">
        <v>2645</v>
      </c>
      <c r="BS770" s="15" t="s">
        <v>1937</v>
      </c>
      <c r="BT770" s="15">
        <v>4</v>
      </c>
      <c r="CU770" s="54" t="s">
        <v>2331</v>
      </c>
      <c r="CV770" s="64"/>
      <c r="DI770" s="112" t="s">
        <v>4628</v>
      </c>
      <c r="DJ770" s="112" t="s">
        <v>4591</v>
      </c>
      <c r="DO770"/>
    </row>
    <row r="771" spans="15:119" ht="30" x14ac:dyDescent="0.25">
      <c r="O771" s="268" t="s">
        <v>10257</v>
      </c>
      <c r="P771" s="268" t="s">
        <v>9492</v>
      </c>
      <c r="Q771" s="269">
        <v>1.5</v>
      </c>
      <c r="R771" s="269">
        <v>1.25</v>
      </c>
      <c r="S771" s="269">
        <v>-55.5</v>
      </c>
      <c r="T771" s="269">
        <v>-55.75</v>
      </c>
      <c r="AT771" s="15" t="s">
        <v>1339</v>
      </c>
      <c r="BR771" s="15" t="s">
        <v>2646</v>
      </c>
      <c r="BS771" s="15" t="s">
        <v>1937</v>
      </c>
      <c r="BT771" s="15">
        <v>4</v>
      </c>
      <c r="CU771" s="54" t="s">
        <v>2944</v>
      </c>
      <c r="CV771" s="64"/>
      <c r="DI771" s="112" t="s">
        <v>5405</v>
      </c>
      <c r="DJ771" s="112" t="s">
        <v>5373</v>
      </c>
      <c r="DO771"/>
    </row>
    <row r="772" spans="15:119" ht="30" x14ac:dyDescent="0.25">
      <c r="O772" s="268" t="s">
        <v>10258</v>
      </c>
      <c r="P772" s="268" t="s">
        <v>9492</v>
      </c>
      <c r="Q772" s="269">
        <v>1.25</v>
      </c>
      <c r="R772" s="269">
        <v>1</v>
      </c>
      <c r="S772" s="269">
        <v>-55.75</v>
      </c>
      <c r="T772" s="269">
        <v>-56</v>
      </c>
      <c r="AT772" s="15" t="s">
        <v>1340</v>
      </c>
      <c r="BR772" s="15" t="s">
        <v>2647</v>
      </c>
      <c r="BS772" s="15" t="s">
        <v>1937</v>
      </c>
      <c r="BT772" s="15">
        <v>4</v>
      </c>
      <c r="CU772" s="54" t="s">
        <v>2626</v>
      </c>
      <c r="CV772" s="64"/>
      <c r="DI772" s="112" t="s">
        <v>4843</v>
      </c>
      <c r="DJ772" s="112" t="s">
        <v>4808</v>
      </c>
      <c r="DO772"/>
    </row>
    <row r="773" spans="15:119" ht="30" x14ac:dyDescent="0.25">
      <c r="O773" s="268" t="s">
        <v>10259</v>
      </c>
      <c r="P773" s="268" t="s">
        <v>9492</v>
      </c>
      <c r="Q773" s="269">
        <v>1.25</v>
      </c>
      <c r="R773" s="269">
        <v>1</v>
      </c>
      <c r="S773" s="269">
        <v>-55.5</v>
      </c>
      <c r="T773" s="269">
        <v>-55.75</v>
      </c>
      <c r="AT773" s="15" t="s">
        <v>1341</v>
      </c>
      <c r="BR773" s="15" t="s">
        <v>2649</v>
      </c>
      <c r="BS773" s="15" t="s">
        <v>1937</v>
      </c>
      <c r="BT773" s="15">
        <v>4</v>
      </c>
      <c r="CU773" s="54" t="s">
        <v>2620</v>
      </c>
      <c r="CV773" s="64"/>
      <c r="DI773" s="112" t="s">
        <v>5406</v>
      </c>
      <c r="DJ773" s="112" t="s">
        <v>5373</v>
      </c>
      <c r="DO773"/>
    </row>
    <row r="774" spans="15:119" ht="30" x14ac:dyDescent="0.25">
      <c r="O774" s="268" t="s">
        <v>10260</v>
      </c>
      <c r="P774" s="268" t="s">
        <v>9488</v>
      </c>
      <c r="Q774" s="269">
        <v>2</v>
      </c>
      <c r="R774" s="269">
        <v>1</v>
      </c>
      <c r="S774" s="269">
        <v>-54</v>
      </c>
      <c r="T774" s="269">
        <v>-55.5</v>
      </c>
      <c r="AT774" s="15" t="s">
        <v>1342</v>
      </c>
      <c r="BR774" s="15" t="s">
        <v>2650</v>
      </c>
      <c r="BS774" s="15" t="s">
        <v>1937</v>
      </c>
      <c r="BT774" s="15">
        <v>4</v>
      </c>
      <c r="CU774" s="54" t="s">
        <v>2743</v>
      </c>
      <c r="CV774" s="64"/>
      <c r="DI774" s="112" t="s">
        <v>5846</v>
      </c>
      <c r="DJ774" s="112" t="s">
        <v>5840</v>
      </c>
      <c r="DO774"/>
    </row>
    <row r="775" spans="15:119" ht="30" x14ac:dyDescent="0.25">
      <c r="O775" s="268" t="s">
        <v>10261</v>
      </c>
      <c r="P775" s="268" t="s">
        <v>9490</v>
      </c>
      <c r="Q775" s="269">
        <v>2</v>
      </c>
      <c r="R775" s="269">
        <v>1.5</v>
      </c>
      <c r="S775" s="269">
        <v>-55</v>
      </c>
      <c r="T775" s="269">
        <v>-55.5</v>
      </c>
      <c r="AT775" s="15" t="s">
        <v>1400</v>
      </c>
      <c r="BR775" s="15" t="s">
        <v>2651</v>
      </c>
      <c r="BS775" s="15" t="s">
        <v>1937</v>
      </c>
      <c r="BT775" s="15">
        <v>4</v>
      </c>
      <c r="CU775" s="54" t="s">
        <v>2744</v>
      </c>
      <c r="CV775" s="64"/>
      <c r="DI775" s="112" t="s">
        <v>4316</v>
      </c>
      <c r="DJ775" s="112" t="s">
        <v>4291</v>
      </c>
      <c r="DO775"/>
    </row>
    <row r="776" spans="15:119" ht="30" x14ac:dyDescent="0.25">
      <c r="O776" s="268" t="s">
        <v>10262</v>
      </c>
      <c r="P776" s="268" t="s">
        <v>9492</v>
      </c>
      <c r="Q776" s="269">
        <v>2</v>
      </c>
      <c r="R776" s="269">
        <v>1.75</v>
      </c>
      <c r="S776" s="269">
        <v>-55.25</v>
      </c>
      <c r="T776" s="269">
        <v>-55.5</v>
      </c>
      <c r="AT776" s="15" t="s">
        <v>1343</v>
      </c>
      <c r="BR776" s="15" t="s">
        <v>2652</v>
      </c>
      <c r="BS776" s="15" t="s">
        <v>1937</v>
      </c>
      <c r="BT776" s="15">
        <v>4</v>
      </c>
      <c r="CU776" s="54" t="s">
        <v>2615</v>
      </c>
      <c r="CV776" s="64"/>
      <c r="DI776" s="112" t="s">
        <v>5061</v>
      </c>
      <c r="DJ776" s="112" t="s">
        <v>5031</v>
      </c>
      <c r="DO776"/>
    </row>
    <row r="777" spans="15:119" ht="30" x14ac:dyDescent="0.25">
      <c r="O777" s="268" t="s">
        <v>10263</v>
      </c>
      <c r="P777" s="268" t="s">
        <v>9492</v>
      </c>
      <c r="Q777" s="269">
        <v>2</v>
      </c>
      <c r="R777" s="269">
        <v>1.75</v>
      </c>
      <c r="S777" s="269">
        <v>-55</v>
      </c>
      <c r="T777" s="269">
        <v>-55.25</v>
      </c>
      <c r="AT777" s="15" t="s">
        <v>1344</v>
      </c>
      <c r="BR777" s="15" t="s">
        <v>2653</v>
      </c>
      <c r="BS777" s="15" t="s">
        <v>1937</v>
      </c>
      <c r="BT777" s="15">
        <v>4</v>
      </c>
      <c r="CU777" s="54" t="s">
        <v>2952</v>
      </c>
      <c r="CV777" s="64"/>
      <c r="DI777" s="112" t="s">
        <v>5961</v>
      </c>
      <c r="DJ777" s="112" t="s">
        <v>5909</v>
      </c>
      <c r="DO777"/>
    </row>
    <row r="778" spans="15:119" ht="30" x14ac:dyDescent="0.25">
      <c r="O778" s="268" t="s">
        <v>10264</v>
      </c>
      <c r="P778" s="268" t="s">
        <v>9492</v>
      </c>
      <c r="Q778" s="269">
        <v>1.75</v>
      </c>
      <c r="R778" s="269">
        <v>1.5</v>
      </c>
      <c r="S778" s="269">
        <v>-55.25</v>
      </c>
      <c r="T778" s="269">
        <v>-55.5</v>
      </c>
      <c r="AT778" s="15" t="s">
        <v>1345</v>
      </c>
      <c r="BR778" s="15" t="s">
        <v>2654</v>
      </c>
      <c r="BS778" s="15" t="s">
        <v>1937</v>
      </c>
      <c r="BT778" s="15">
        <v>4</v>
      </c>
      <c r="CU778" s="54" t="s">
        <v>2745</v>
      </c>
      <c r="CV778" s="64"/>
      <c r="DI778" s="112" t="s">
        <v>5962</v>
      </c>
      <c r="DJ778" s="112" t="s">
        <v>5909</v>
      </c>
      <c r="DO778"/>
    </row>
    <row r="779" spans="15:119" x14ac:dyDescent="0.25">
      <c r="O779" s="268" t="s">
        <v>10265</v>
      </c>
      <c r="P779" s="268" t="s">
        <v>9492</v>
      </c>
      <c r="Q779" s="269">
        <v>1.75</v>
      </c>
      <c r="R779" s="269">
        <v>1.5</v>
      </c>
      <c r="S779" s="269">
        <v>-55</v>
      </c>
      <c r="T779" s="269">
        <v>-55.25</v>
      </c>
      <c r="AT779" s="15" t="s">
        <v>1346</v>
      </c>
      <c r="BR779" s="15" t="s">
        <v>2655</v>
      </c>
      <c r="BS779" s="15" t="s">
        <v>1937</v>
      </c>
      <c r="BT779" s="15">
        <v>4</v>
      </c>
      <c r="CU779" s="54" t="s">
        <v>2901</v>
      </c>
      <c r="CV779" s="64"/>
      <c r="DI779" s="112" t="s">
        <v>4317</v>
      </c>
      <c r="DJ779" s="112" t="s">
        <v>4291</v>
      </c>
      <c r="DO779"/>
    </row>
    <row r="780" spans="15:119" x14ac:dyDescent="0.25">
      <c r="O780" s="268" t="s">
        <v>10266</v>
      </c>
      <c r="P780" s="268" t="s">
        <v>9490</v>
      </c>
      <c r="Q780" s="269">
        <v>2</v>
      </c>
      <c r="R780" s="269">
        <v>1.5</v>
      </c>
      <c r="S780" s="269">
        <v>-54.5</v>
      </c>
      <c r="T780" s="269">
        <v>-55</v>
      </c>
      <c r="AT780" s="15" t="s">
        <v>378</v>
      </c>
      <c r="BR780" s="15" t="s">
        <v>2665</v>
      </c>
      <c r="BS780" s="15" t="s">
        <v>1937</v>
      </c>
      <c r="BT780" s="15">
        <v>4</v>
      </c>
      <c r="CU780" s="54" t="s">
        <v>2336</v>
      </c>
      <c r="CV780" s="64"/>
      <c r="DI780" s="112" t="s">
        <v>4318</v>
      </c>
      <c r="DJ780" s="112" t="s">
        <v>4291</v>
      </c>
      <c r="DO780"/>
    </row>
    <row r="781" spans="15:119" x14ac:dyDescent="0.25">
      <c r="O781" s="268" t="s">
        <v>10267</v>
      </c>
      <c r="P781" s="268" t="s">
        <v>9492</v>
      </c>
      <c r="Q781" s="269">
        <v>2</v>
      </c>
      <c r="R781" s="269">
        <v>1.75</v>
      </c>
      <c r="S781" s="269">
        <v>-54.75</v>
      </c>
      <c r="T781" s="269">
        <v>-55</v>
      </c>
      <c r="AT781" s="15" t="s">
        <v>1347</v>
      </c>
      <c r="BR781" s="15" t="s">
        <v>2667</v>
      </c>
      <c r="BS781" s="15" t="s">
        <v>1937</v>
      </c>
      <c r="BT781" s="15">
        <v>4</v>
      </c>
      <c r="CU781" s="54" t="s">
        <v>2902</v>
      </c>
      <c r="CV781" s="64"/>
      <c r="DI781" s="112" t="s">
        <v>9256</v>
      </c>
      <c r="DJ781" s="112" t="s">
        <v>9220</v>
      </c>
      <c r="DO781"/>
    </row>
    <row r="782" spans="15:119" x14ac:dyDescent="0.25">
      <c r="O782" s="268" t="s">
        <v>10268</v>
      </c>
      <c r="P782" s="268" t="s">
        <v>9492</v>
      </c>
      <c r="Q782" s="269">
        <v>2</v>
      </c>
      <c r="R782" s="269">
        <v>1.75</v>
      </c>
      <c r="S782" s="269">
        <v>-54.5</v>
      </c>
      <c r="T782" s="269">
        <v>-54.75</v>
      </c>
      <c r="AT782" s="15" t="s">
        <v>1348</v>
      </c>
      <c r="BR782" s="15" t="s">
        <v>2670</v>
      </c>
      <c r="BS782" s="15" t="s">
        <v>1937</v>
      </c>
      <c r="BT782" s="15">
        <v>4</v>
      </c>
      <c r="CU782" s="54" t="s">
        <v>2337</v>
      </c>
      <c r="CV782" s="64"/>
      <c r="DI782" s="112" t="s">
        <v>8597</v>
      </c>
      <c r="DJ782" s="112" t="s">
        <v>8544</v>
      </c>
      <c r="DO782"/>
    </row>
    <row r="783" spans="15:119" x14ac:dyDescent="0.25">
      <c r="O783" s="268" t="s">
        <v>10269</v>
      </c>
      <c r="P783" s="268" t="s">
        <v>9492</v>
      </c>
      <c r="Q783" s="269">
        <v>1.75</v>
      </c>
      <c r="R783" s="269">
        <v>1.5</v>
      </c>
      <c r="S783" s="269">
        <v>-54.75</v>
      </c>
      <c r="T783" s="269">
        <v>-55</v>
      </c>
      <c r="AT783" s="15" t="s">
        <v>1401</v>
      </c>
      <c r="BR783" s="15" t="s">
        <v>2673</v>
      </c>
      <c r="BS783" s="15" t="s">
        <v>1937</v>
      </c>
      <c r="BT783" s="15">
        <v>4</v>
      </c>
      <c r="CU783" s="54" t="s">
        <v>2335</v>
      </c>
      <c r="CV783" s="64"/>
      <c r="DI783" s="112" t="s">
        <v>7381</v>
      </c>
      <c r="DJ783" s="112" t="s">
        <v>7298</v>
      </c>
      <c r="DO783"/>
    </row>
    <row r="784" spans="15:119" ht="30" x14ac:dyDescent="0.25">
      <c r="O784" s="268" t="s">
        <v>10270</v>
      </c>
      <c r="P784" s="268" t="s">
        <v>9492</v>
      </c>
      <c r="Q784" s="269">
        <v>1.75</v>
      </c>
      <c r="R784" s="269">
        <v>1.5</v>
      </c>
      <c r="S784" s="269">
        <v>-54.5</v>
      </c>
      <c r="T784" s="269">
        <v>-54.75</v>
      </c>
      <c r="AT784" s="15" t="s">
        <v>379</v>
      </c>
      <c r="BR784" s="15" t="s">
        <v>2674</v>
      </c>
      <c r="BS784" s="15" t="s">
        <v>1937</v>
      </c>
      <c r="BT784" s="15">
        <v>4</v>
      </c>
      <c r="CU784" s="54" t="s">
        <v>2334</v>
      </c>
      <c r="CV784" s="64"/>
      <c r="DI784" s="112" t="s">
        <v>7382</v>
      </c>
      <c r="DJ784" s="112" t="s">
        <v>7298</v>
      </c>
      <c r="DO784"/>
    </row>
    <row r="785" spans="15:119" x14ac:dyDescent="0.25">
      <c r="O785" s="268" t="s">
        <v>10271</v>
      </c>
      <c r="P785" s="268" t="s">
        <v>9490</v>
      </c>
      <c r="Q785" s="269">
        <v>2</v>
      </c>
      <c r="R785" s="269">
        <v>1.5</v>
      </c>
      <c r="S785" s="269">
        <v>-54</v>
      </c>
      <c r="T785" s="269">
        <v>-54.5</v>
      </c>
      <c r="BR785" s="15" t="s">
        <v>2675</v>
      </c>
      <c r="BS785" s="15" t="s">
        <v>1937</v>
      </c>
      <c r="BT785" s="15">
        <v>4</v>
      </c>
      <c r="CU785" s="54" t="s">
        <v>2333</v>
      </c>
      <c r="CV785" s="64"/>
      <c r="DI785" s="112" t="s">
        <v>5963</v>
      </c>
      <c r="DJ785" s="112" t="s">
        <v>5909</v>
      </c>
      <c r="DO785"/>
    </row>
    <row r="786" spans="15:119" x14ac:dyDescent="0.25">
      <c r="O786" s="268" t="s">
        <v>10272</v>
      </c>
      <c r="P786" s="268" t="s">
        <v>9492</v>
      </c>
      <c r="Q786" s="269">
        <v>2</v>
      </c>
      <c r="R786" s="269">
        <v>1.75</v>
      </c>
      <c r="S786" s="269">
        <v>-54.25</v>
      </c>
      <c r="T786" s="269">
        <v>-54.5</v>
      </c>
      <c r="BR786" s="15" t="s">
        <v>2677</v>
      </c>
      <c r="BS786" s="15" t="s">
        <v>1937</v>
      </c>
      <c r="BT786" s="15">
        <v>4</v>
      </c>
      <c r="CU786" s="54" t="s">
        <v>2903</v>
      </c>
      <c r="CV786" s="64"/>
      <c r="DI786" s="112" t="s">
        <v>6398</v>
      </c>
      <c r="DJ786" s="112" t="s">
        <v>6305</v>
      </c>
      <c r="DO786"/>
    </row>
    <row r="787" spans="15:119" x14ac:dyDescent="0.25">
      <c r="O787" s="268" t="s">
        <v>10273</v>
      </c>
      <c r="P787" s="268" t="s">
        <v>9492</v>
      </c>
      <c r="Q787" s="269">
        <v>2</v>
      </c>
      <c r="R787" s="269">
        <v>1.75</v>
      </c>
      <c r="S787" s="269">
        <v>-54</v>
      </c>
      <c r="T787" s="269">
        <v>-54.25</v>
      </c>
      <c r="BR787" s="15" t="s">
        <v>2678</v>
      </c>
      <c r="BS787" s="15" t="s">
        <v>1937</v>
      </c>
      <c r="BT787" s="15">
        <v>4</v>
      </c>
      <c r="CU787" s="54" t="s">
        <v>2332</v>
      </c>
      <c r="CV787" s="64"/>
      <c r="DI787" s="112" t="s">
        <v>5964</v>
      </c>
      <c r="DJ787" s="112" t="s">
        <v>5909</v>
      </c>
      <c r="DO787"/>
    </row>
    <row r="788" spans="15:119" x14ac:dyDescent="0.25">
      <c r="O788" s="268" t="s">
        <v>10274</v>
      </c>
      <c r="P788" s="268" t="s">
        <v>9492</v>
      </c>
      <c r="Q788" s="269">
        <v>1.75</v>
      </c>
      <c r="R788" s="269">
        <v>1.5</v>
      </c>
      <c r="S788" s="269">
        <v>-54.25</v>
      </c>
      <c r="T788" s="269">
        <v>-54.5</v>
      </c>
      <c r="BR788" s="15" t="s">
        <v>2686</v>
      </c>
      <c r="BS788" s="15" t="s">
        <v>1937</v>
      </c>
      <c r="BT788" s="15">
        <v>4</v>
      </c>
      <c r="CU788" s="54" t="s">
        <v>2904</v>
      </c>
      <c r="CV788" s="64"/>
      <c r="DI788" s="112" t="s">
        <v>8325</v>
      </c>
      <c r="DJ788" s="112" t="s">
        <v>8285</v>
      </c>
      <c r="DO788"/>
    </row>
    <row r="789" spans="15:119" ht="30" x14ac:dyDescent="0.25">
      <c r="O789" s="268" t="s">
        <v>10275</v>
      </c>
      <c r="P789" s="268" t="s">
        <v>9492</v>
      </c>
      <c r="Q789" s="269">
        <v>1.75</v>
      </c>
      <c r="R789" s="269">
        <v>1.5</v>
      </c>
      <c r="S789" s="269">
        <v>-54</v>
      </c>
      <c r="T789" s="269">
        <v>-54.25</v>
      </c>
      <c r="BR789" s="15" t="s">
        <v>2699</v>
      </c>
      <c r="BS789" s="15" t="s">
        <v>1937</v>
      </c>
      <c r="BT789" s="15">
        <v>4</v>
      </c>
      <c r="CU789" s="54" t="s">
        <v>2330</v>
      </c>
      <c r="CV789" s="64"/>
      <c r="DI789" s="112" t="s">
        <v>8326</v>
      </c>
      <c r="DJ789" s="112" t="s">
        <v>8285</v>
      </c>
      <c r="DO789"/>
    </row>
    <row r="790" spans="15:119" ht="30" x14ac:dyDescent="0.25">
      <c r="O790" s="268" t="s">
        <v>10276</v>
      </c>
      <c r="P790" s="268" t="s">
        <v>9490</v>
      </c>
      <c r="Q790" s="269">
        <v>1.5</v>
      </c>
      <c r="R790" s="269">
        <v>1</v>
      </c>
      <c r="S790" s="269">
        <v>-55</v>
      </c>
      <c r="T790" s="269">
        <v>-55.5</v>
      </c>
      <c r="BR790" s="15" t="s">
        <v>2704</v>
      </c>
      <c r="BS790" s="15" t="s">
        <v>1937</v>
      </c>
      <c r="BT790" s="15">
        <v>4</v>
      </c>
      <c r="CU790" s="54" t="s">
        <v>2329</v>
      </c>
      <c r="CV790" s="64"/>
      <c r="DI790" s="112" t="s">
        <v>6399</v>
      </c>
      <c r="DJ790" s="112" t="s">
        <v>6305</v>
      </c>
      <c r="DO790"/>
    </row>
    <row r="791" spans="15:119" x14ac:dyDescent="0.25">
      <c r="O791" s="268" t="s">
        <v>10277</v>
      </c>
      <c r="P791" s="268" t="s">
        <v>9492</v>
      </c>
      <c r="Q791" s="269">
        <v>1.5</v>
      </c>
      <c r="R791" s="269">
        <v>1.25</v>
      </c>
      <c r="S791" s="269">
        <v>-55.25</v>
      </c>
      <c r="T791" s="269">
        <v>-55.5</v>
      </c>
      <c r="BR791" s="15" t="s">
        <v>2713</v>
      </c>
      <c r="BS791" s="15" t="s">
        <v>1937</v>
      </c>
      <c r="BT791" s="15">
        <v>4</v>
      </c>
      <c r="CU791" s="54" t="s">
        <v>2785</v>
      </c>
      <c r="CV791" s="64"/>
      <c r="DI791" s="112" t="s">
        <v>6400</v>
      </c>
      <c r="DJ791" s="112" t="s">
        <v>6305</v>
      </c>
      <c r="DO791"/>
    </row>
    <row r="792" spans="15:119" x14ac:dyDescent="0.25">
      <c r="O792" s="268" t="s">
        <v>10278</v>
      </c>
      <c r="P792" s="268" t="s">
        <v>9492</v>
      </c>
      <c r="Q792" s="269">
        <v>1.5</v>
      </c>
      <c r="R792" s="269">
        <v>1.25</v>
      </c>
      <c r="S792" s="269">
        <v>-55</v>
      </c>
      <c r="T792" s="269">
        <v>-55.25</v>
      </c>
      <c r="BR792" s="15" t="s">
        <v>2714</v>
      </c>
      <c r="BS792" s="15" t="s">
        <v>1937</v>
      </c>
      <c r="BT792" s="15">
        <v>4</v>
      </c>
      <c r="CU792" s="54" t="s">
        <v>2794</v>
      </c>
      <c r="CV792" s="64"/>
      <c r="DI792" s="112" t="s">
        <v>5600</v>
      </c>
      <c r="DJ792" s="112" t="s">
        <v>5576</v>
      </c>
      <c r="DO792"/>
    </row>
    <row r="793" spans="15:119" x14ac:dyDescent="0.25">
      <c r="O793" s="268" t="s">
        <v>10279</v>
      </c>
      <c r="P793" s="268" t="s">
        <v>9492</v>
      </c>
      <c r="Q793" s="269">
        <v>1.25</v>
      </c>
      <c r="R793" s="269">
        <v>1</v>
      </c>
      <c r="S793" s="269">
        <v>-55.25</v>
      </c>
      <c r="T793" s="269">
        <v>-55.5</v>
      </c>
      <c r="BR793" s="15" t="s">
        <v>2715</v>
      </c>
      <c r="BS793" s="15" t="s">
        <v>1937</v>
      </c>
      <c r="BT793" s="15">
        <v>4</v>
      </c>
      <c r="CU793" s="54" t="s">
        <v>2327</v>
      </c>
      <c r="CV793" s="64"/>
      <c r="DI793" s="112" t="s">
        <v>5965</v>
      </c>
      <c r="DJ793" s="112" t="s">
        <v>5909</v>
      </c>
      <c r="DO793"/>
    </row>
    <row r="794" spans="15:119" x14ac:dyDescent="0.25">
      <c r="O794" s="268" t="s">
        <v>10280</v>
      </c>
      <c r="P794" s="268" t="s">
        <v>9492</v>
      </c>
      <c r="Q794" s="269">
        <v>1.25</v>
      </c>
      <c r="R794" s="269">
        <v>1</v>
      </c>
      <c r="S794" s="269">
        <v>-55</v>
      </c>
      <c r="T794" s="269">
        <v>-55.25</v>
      </c>
      <c r="BR794" s="15" t="s">
        <v>2718</v>
      </c>
      <c r="BS794" s="15" t="s">
        <v>1937</v>
      </c>
      <c r="BT794" s="15">
        <v>4</v>
      </c>
      <c r="CU794" s="54" t="s">
        <v>2326</v>
      </c>
      <c r="CV794" s="64"/>
      <c r="DI794" s="112" t="s">
        <v>6401</v>
      </c>
      <c r="DJ794" s="112" t="s">
        <v>6305</v>
      </c>
      <c r="DO794"/>
    </row>
    <row r="795" spans="15:119" ht="30" x14ac:dyDescent="0.25">
      <c r="O795" s="268" t="s">
        <v>10281</v>
      </c>
      <c r="P795" s="268" t="s">
        <v>9490</v>
      </c>
      <c r="Q795" s="269">
        <v>1.5</v>
      </c>
      <c r="R795" s="269">
        <v>1</v>
      </c>
      <c r="S795" s="269">
        <v>-54.5</v>
      </c>
      <c r="T795" s="269">
        <v>-55</v>
      </c>
      <c r="BR795" s="15" t="s">
        <v>2721</v>
      </c>
      <c r="BS795" s="15" t="s">
        <v>1937</v>
      </c>
      <c r="BT795" s="15">
        <v>4</v>
      </c>
      <c r="CU795" s="54" t="s">
        <v>2746</v>
      </c>
      <c r="CV795" s="64"/>
      <c r="DI795" s="112" t="s">
        <v>5601</v>
      </c>
      <c r="DJ795" s="112" t="s">
        <v>5576</v>
      </c>
      <c r="DO795"/>
    </row>
    <row r="796" spans="15:119" x14ac:dyDescent="0.25">
      <c r="O796" s="268" t="s">
        <v>10282</v>
      </c>
      <c r="P796" s="268" t="s">
        <v>9492</v>
      </c>
      <c r="Q796" s="269">
        <v>1.5</v>
      </c>
      <c r="R796" s="269">
        <v>1.25</v>
      </c>
      <c r="S796" s="269">
        <v>-54.75</v>
      </c>
      <c r="T796" s="269">
        <v>-55</v>
      </c>
      <c r="BR796" s="15" t="s">
        <v>2731</v>
      </c>
      <c r="BS796" s="15" t="s">
        <v>1937</v>
      </c>
      <c r="BT796" s="15">
        <v>4</v>
      </c>
      <c r="CU796" s="54" t="s">
        <v>2905</v>
      </c>
      <c r="CV796" s="64"/>
      <c r="DI796" s="112" t="s">
        <v>4192</v>
      </c>
      <c r="DJ796" s="112" t="s">
        <v>4189</v>
      </c>
      <c r="DO796"/>
    </row>
    <row r="797" spans="15:119" x14ac:dyDescent="0.25">
      <c r="O797" s="268" t="s">
        <v>10283</v>
      </c>
      <c r="P797" s="268" t="s">
        <v>9492</v>
      </c>
      <c r="Q797" s="269">
        <v>1.5</v>
      </c>
      <c r="R797" s="269">
        <v>1.25</v>
      </c>
      <c r="S797" s="269">
        <v>-54.5</v>
      </c>
      <c r="T797" s="269">
        <v>-54.75</v>
      </c>
      <c r="BR797" s="15" t="s">
        <v>2733</v>
      </c>
      <c r="BS797" s="15" t="s">
        <v>1937</v>
      </c>
      <c r="BT797" s="15">
        <v>4</v>
      </c>
      <c r="CU797" s="54" t="s">
        <v>2324</v>
      </c>
      <c r="CV797" s="64"/>
      <c r="DI797" s="112" t="s">
        <v>4319</v>
      </c>
      <c r="DJ797" s="112" t="s">
        <v>4291</v>
      </c>
      <c r="DO797"/>
    </row>
    <row r="798" spans="15:119" x14ac:dyDescent="0.25">
      <c r="O798" s="268" t="s">
        <v>10284</v>
      </c>
      <c r="P798" s="268" t="s">
        <v>9492</v>
      </c>
      <c r="Q798" s="269">
        <v>1.25</v>
      </c>
      <c r="R798" s="269">
        <v>1</v>
      </c>
      <c r="S798" s="269">
        <v>-54.75</v>
      </c>
      <c r="T798" s="269">
        <v>-55</v>
      </c>
      <c r="BR798" s="15" t="s">
        <v>2734</v>
      </c>
      <c r="BS798" s="15" t="s">
        <v>1937</v>
      </c>
      <c r="BT798" s="15">
        <v>4</v>
      </c>
      <c r="CU798" s="54" t="s">
        <v>2906</v>
      </c>
      <c r="CV798" s="64"/>
      <c r="DI798" s="112" t="s">
        <v>7383</v>
      </c>
      <c r="DJ798" s="112" t="s">
        <v>7298</v>
      </c>
      <c r="DO798"/>
    </row>
    <row r="799" spans="15:119" ht="30" x14ac:dyDescent="0.25">
      <c r="O799" s="268" t="s">
        <v>10285</v>
      </c>
      <c r="P799" s="268" t="s">
        <v>9492</v>
      </c>
      <c r="Q799" s="269">
        <v>1.25</v>
      </c>
      <c r="R799" s="269">
        <v>1</v>
      </c>
      <c r="S799" s="269">
        <v>-54.5</v>
      </c>
      <c r="T799" s="269">
        <v>-54.75</v>
      </c>
      <c r="BR799" s="15" t="s">
        <v>2735</v>
      </c>
      <c r="BS799" s="15" t="s">
        <v>1937</v>
      </c>
      <c r="BT799" s="15">
        <v>4</v>
      </c>
      <c r="CU799" s="54" t="s">
        <v>2907</v>
      </c>
      <c r="CV799" s="64"/>
      <c r="DI799" s="112" t="s">
        <v>7384</v>
      </c>
      <c r="DJ799" s="112" t="s">
        <v>7298</v>
      </c>
      <c r="DO799"/>
    </row>
    <row r="800" spans="15:119" ht="30" x14ac:dyDescent="0.25">
      <c r="O800" s="268" t="s">
        <v>10286</v>
      </c>
      <c r="P800" s="268" t="s">
        <v>9490</v>
      </c>
      <c r="Q800" s="269">
        <v>1.5</v>
      </c>
      <c r="R800" s="269">
        <v>1</v>
      </c>
      <c r="S800" s="269">
        <v>-54</v>
      </c>
      <c r="T800" s="269">
        <v>-54.5</v>
      </c>
      <c r="BR800" s="15" t="s">
        <v>2736</v>
      </c>
      <c r="BS800" s="15" t="s">
        <v>1937</v>
      </c>
      <c r="BT800" s="15">
        <v>4</v>
      </c>
      <c r="CU800" s="54" t="s">
        <v>2323</v>
      </c>
      <c r="CV800" s="64"/>
      <c r="DI800" s="112" t="s">
        <v>4629</v>
      </c>
      <c r="DJ800" s="112" t="s">
        <v>4591</v>
      </c>
      <c r="DO800"/>
    </row>
    <row r="801" spans="15:119" x14ac:dyDescent="0.25">
      <c r="O801" s="268" t="s">
        <v>10287</v>
      </c>
      <c r="P801" s="268" t="s">
        <v>9492</v>
      </c>
      <c r="Q801" s="269">
        <v>1.5</v>
      </c>
      <c r="R801" s="269">
        <v>1.25</v>
      </c>
      <c r="S801" s="269">
        <v>-54.25</v>
      </c>
      <c r="T801" s="269">
        <v>-54.5</v>
      </c>
      <c r="BR801" s="15" t="s">
        <v>2737</v>
      </c>
      <c r="BS801" s="15" t="s">
        <v>1937</v>
      </c>
      <c r="BT801" s="15">
        <v>4</v>
      </c>
      <c r="CU801" s="54" t="s">
        <v>2320</v>
      </c>
      <c r="CV801" s="64"/>
      <c r="DI801" s="112" t="s">
        <v>9257</v>
      </c>
      <c r="DJ801" s="112" t="s">
        <v>9220</v>
      </c>
      <c r="DO801"/>
    </row>
    <row r="802" spans="15:119" ht="30" x14ac:dyDescent="0.25">
      <c r="O802" s="268" t="s">
        <v>10288</v>
      </c>
      <c r="P802" s="268" t="s">
        <v>9492</v>
      </c>
      <c r="Q802" s="269">
        <v>1.5</v>
      </c>
      <c r="R802" s="269">
        <v>1.25</v>
      </c>
      <c r="S802" s="269">
        <v>-54</v>
      </c>
      <c r="T802" s="269">
        <v>-54.25</v>
      </c>
      <c r="BR802" s="15" t="s">
        <v>2738</v>
      </c>
      <c r="BS802" s="15" t="s">
        <v>1937</v>
      </c>
      <c r="BT802" s="15">
        <v>4</v>
      </c>
      <c r="CU802" s="54" t="s">
        <v>2908</v>
      </c>
      <c r="CV802" s="64"/>
      <c r="DI802" s="112" t="s">
        <v>4630</v>
      </c>
      <c r="DJ802" s="112" t="s">
        <v>4591</v>
      </c>
      <c r="DO802"/>
    </row>
    <row r="803" spans="15:119" x14ac:dyDescent="0.25">
      <c r="O803" s="268" t="s">
        <v>10289</v>
      </c>
      <c r="P803" s="268" t="s">
        <v>9492</v>
      </c>
      <c r="Q803" s="269">
        <v>1.25</v>
      </c>
      <c r="R803" s="269">
        <v>1</v>
      </c>
      <c r="S803" s="269">
        <v>-54.25</v>
      </c>
      <c r="T803" s="269">
        <v>-54.5</v>
      </c>
      <c r="BR803" s="15" t="s">
        <v>2743</v>
      </c>
      <c r="BS803" s="15" t="s">
        <v>1937</v>
      </c>
      <c r="BT803" s="15">
        <v>4</v>
      </c>
      <c r="CU803" s="54" t="s">
        <v>2318</v>
      </c>
      <c r="CV803" s="64"/>
      <c r="DI803" s="112" t="s">
        <v>9258</v>
      </c>
      <c r="DJ803" s="112" t="s">
        <v>9220</v>
      </c>
      <c r="DO803"/>
    </row>
    <row r="804" spans="15:119" ht="30" x14ac:dyDescent="0.25">
      <c r="O804" s="268" t="s">
        <v>10290</v>
      </c>
      <c r="P804" s="268" t="s">
        <v>9492</v>
      </c>
      <c r="Q804" s="269">
        <v>1.25</v>
      </c>
      <c r="R804" s="269">
        <v>1</v>
      </c>
      <c r="S804" s="269">
        <v>-54</v>
      </c>
      <c r="T804" s="269">
        <v>-54.25</v>
      </c>
      <c r="BR804" s="15" t="s">
        <v>2744</v>
      </c>
      <c r="BS804" s="15" t="s">
        <v>1937</v>
      </c>
      <c r="BT804" s="15">
        <v>4</v>
      </c>
      <c r="CU804" s="54" t="s">
        <v>2528</v>
      </c>
      <c r="CV804" s="64"/>
      <c r="DI804" s="112" t="s">
        <v>4478</v>
      </c>
      <c r="DJ804" s="112" t="s">
        <v>4452</v>
      </c>
      <c r="DO804"/>
    </row>
    <row r="805" spans="15:119" x14ac:dyDescent="0.25">
      <c r="O805" s="268" t="s">
        <v>10291</v>
      </c>
      <c r="P805" s="268" t="s">
        <v>9488</v>
      </c>
      <c r="Q805" s="269">
        <v>1</v>
      </c>
      <c r="R805" s="269">
        <v>0</v>
      </c>
      <c r="S805" s="269">
        <v>-55.5</v>
      </c>
      <c r="T805" s="269">
        <v>-57</v>
      </c>
      <c r="BR805" s="15" t="s">
        <v>2745</v>
      </c>
      <c r="BS805" s="15" t="s">
        <v>1937</v>
      </c>
      <c r="BT805" s="15">
        <v>4</v>
      </c>
      <c r="CU805" s="54" t="s">
        <v>2317</v>
      </c>
      <c r="CV805" s="64"/>
      <c r="DI805" s="112" t="s">
        <v>4844</v>
      </c>
      <c r="DJ805" s="112" t="s">
        <v>4808</v>
      </c>
      <c r="DO805"/>
    </row>
    <row r="806" spans="15:119" x14ac:dyDescent="0.25">
      <c r="O806" s="268" t="s">
        <v>10292</v>
      </c>
      <c r="P806" s="268" t="s">
        <v>9490</v>
      </c>
      <c r="Q806" s="269">
        <v>1</v>
      </c>
      <c r="R806" s="269">
        <v>0.5</v>
      </c>
      <c r="S806" s="269">
        <v>-56.5</v>
      </c>
      <c r="T806" s="269">
        <v>-57</v>
      </c>
      <c r="BR806" s="15" t="s">
        <v>2746</v>
      </c>
      <c r="BS806" s="15" t="s">
        <v>1937</v>
      </c>
      <c r="BT806" s="15">
        <v>4</v>
      </c>
      <c r="CU806" s="54" t="s">
        <v>2315</v>
      </c>
      <c r="CV806" s="64"/>
      <c r="DI806" s="112" t="s">
        <v>4845</v>
      </c>
      <c r="DJ806" s="112" t="s">
        <v>4808</v>
      </c>
      <c r="DO806"/>
    </row>
    <row r="807" spans="15:119" x14ac:dyDescent="0.25">
      <c r="O807" s="268" t="s">
        <v>10293</v>
      </c>
      <c r="P807" s="268" t="s">
        <v>9492</v>
      </c>
      <c r="Q807" s="269">
        <v>1</v>
      </c>
      <c r="R807" s="269">
        <v>0.75</v>
      </c>
      <c r="S807" s="269">
        <v>-56.75</v>
      </c>
      <c r="T807" s="269">
        <v>-57</v>
      </c>
      <c r="BR807" s="15" t="s">
        <v>2755</v>
      </c>
      <c r="BS807" s="15" t="s">
        <v>1937</v>
      </c>
      <c r="BT807" s="15">
        <v>4</v>
      </c>
      <c r="CU807" s="54" t="s">
        <v>2909</v>
      </c>
      <c r="CV807" s="64"/>
      <c r="DI807" s="112" t="s">
        <v>4631</v>
      </c>
      <c r="DJ807" s="112" t="s">
        <v>4591</v>
      </c>
      <c r="DO807"/>
    </row>
    <row r="808" spans="15:119" x14ac:dyDescent="0.25">
      <c r="O808" s="268" t="s">
        <v>10294</v>
      </c>
      <c r="P808" s="268" t="s">
        <v>9492</v>
      </c>
      <c r="Q808" s="269">
        <v>1</v>
      </c>
      <c r="R808" s="269">
        <v>0.75</v>
      </c>
      <c r="S808" s="269">
        <v>-56.5</v>
      </c>
      <c r="T808" s="269">
        <v>-56.75</v>
      </c>
      <c r="BR808" s="15" t="s">
        <v>2789</v>
      </c>
      <c r="BS808" s="15" t="s">
        <v>1937</v>
      </c>
      <c r="BT808" s="15">
        <v>4</v>
      </c>
      <c r="CU808" s="54" t="s">
        <v>2910</v>
      </c>
      <c r="CV808" s="64"/>
      <c r="DI808" s="112" t="s">
        <v>9259</v>
      </c>
      <c r="DJ808" s="112" t="s">
        <v>9220</v>
      </c>
      <c r="DO808"/>
    </row>
    <row r="809" spans="15:119" x14ac:dyDescent="0.25">
      <c r="O809" s="268" t="s">
        <v>10295</v>
      </c>
      <c r="P809" s="268" t="s">
        <v>9492</v>
      </c>
      <c r="Q809" s="269">
        <v>0.75</v>
      </c>
      <c r="R809" s="269">
        <v>0.5</v>
      </c>
      <c r="S809" s="269">
        <v>-56.75</v>
      </c>
      <c r="T809" s="269">
        <v>-57</v>
      </c>
      <c r="BR809" s="15" t="s">
        <v>2816</v>
      </c>
      <c r="BS809" s="15" t="s">
        <v>1937</v>
      </c>
      <c r="BT809" s="15">
        <v>4</v>
      </c>
      <c r="CU809" s="54" t="s">
        <v>2314</v>
      </c>
      <c r="CV809" s="64"/>
      <c r="DI809" s="112" t="s">
        <v>5966</v>
      </c>
      <c r="DJ809" s="112" t="s">
        <v>5909</v>
      </c>
      <c r="DO809"/>
    </row>
    <row r="810" spans="15:119" x14ac:dyDescent="0.25">
      <c r="O810" s="268" t="s">
        <v>10296</v>
      </c>
      <c r="P810" s="268" t="s">
        <v>9492</v>
      </c>
      <c r="Q810" s="269">
        <v>0.75</v>
      </c>
      <c r="R810" s="269">
        <v>0.5</v>
      </c>
      <c r="S810" s="269">
        <v>-56.5</v>
      </c>
      <c r="T810" s="269">
        <v>-56.75</v>
      </c>
      <c r="BR810" s="15" t="s">
        <v>2938</v>
      </c>
      <c r="BS810" s="15" t="s">
        <v>1937</v>
      </c>
      <c r="BT810" s="15">
        <v>4</v>
      </c>
      <c r="CU810" s="54" t="s">
        <v>2911</v>
      </c>
      <c r="CV810" s="64"/>
      <c r="DI810" s="112" t="s">
        <v>4632</v>
      </c>
      <c r="DJ810" s="112" t="s">
        <v>4591</v>
      </c>
      <c r="DO810"/>
    </row>
    <row r="811" spans="15:119" x14ac:dyDescent="0.25">
      <c r="O811" s="268" t="s">
        <v>10297</v>
      </c>
      <c r="P811" s="268" t="s">
        <v>9490</v>
      </c>
      <c r="Q811" s="269">
        <v>1</v>
      </c>
      <c r="R811" s="269">
        <v>0.5</v>
      </c>
      <c r="S811" s="269">
        <v>-56</v>
      </c>
      <c r="T811" s="269">
        <v>-56.5</v>
      </c>
      <c r="BR811" s="15" t="s">
        <v>2939</v>
      </c>
      <c r="BS811" s="15" t="s">
        <v>1937</v>
      </c>
      <c r="BT811" s="15">
        <v>4</v>
      </c>
      <c r="CU811" s="54" t="s">
        <v>2313</v>
      </c>
      <c r="CV811" s="64"/>
      <c r="DI811" s="112" t="s">
        <v>537</v>
      </c>
      <c r="DJ811" s="112" t="s">
        <v>6305</v>
      </c>
      <c r="DO811"/>
    </row>
    <row r="812" spans="15:119" x14ac:dyDescent="0.25">
      <c r="O812" s="268" t="s">
        <v>10298</v>
      </c>
      <c r="P812" s="268" t="s">
        <v>9492</v>
      </c>
      <c r="Q812" s="269">
        <v>1</v>
      </c>
      <c r="R812" s="269">
        <v>0.75</v>
      </c>
      <c r="S812" s="269">
        <v>-56.25</v>
      </c>
      <c r="T812" s="269">
        <v>-56.5</v>
      </c>
      <c r="BR812" s="15" t="s">
        <v>2940</v>
      </c>
      <c r="BS812" s="15" t="s">
        <v>1937</v>
      </c>
      <c r="BT812" s="15">
        <v>4</v>
      </c>
      <c r="CU812" s="54" t="s">
        <v>2912</v>
      </c>
      <c r="CV812" s="64"/>
      <c r="DI812" s="112" t="s">
        <v>537</v>
      </c>
      <c r="DJ812" s="112" t="s">
        <v>10</v>
      </c>
      <c r="DO812"/>
    </row>
    <row r="813" spans="15:119" x14ac:dyDescent="0.25">
      <c r="O813" s="268" t="s">
        <v>10299</v>
      </c>
      <c r="P813" s="268" t="s">
        <v>9492</v>
      </c>
      <c r="Q813" s="269">
        <v>1</v>
      </c>
      <c r="R813" s="269">
        <v>0.75</v>
      </c>
      <c r="S813" s="269">
        <v>-56</v>
      </c>
      <c r="T813" s="269">
        <v>-56.25</v>
      </c>
      <c r="BR813" s="15" t="s">
        <v>2941</v>
      </c>
      <c r="BS813" s="15" t="s">
        <v>1937</v>
      </c>
      <c r="BT813" s="15">
        <v>4</v>
      </c>
      <c r="CU813" s="54" t="s">
        <v>2312</v>
      </c>
      <c r="CV813" s="64"/>
      <c r="DI813" s="112" t="s">
        <v>7385</v>
      </c>
      <c r="DJ813" s="112" t="s">
        <v>7298</v>
      </c>
      <c r="DO813"/>
    </row>
    <row r="814" spans="15:119" x14ac:dyDescent="0.25">
      <c r="O814" s="268" t="s">
        <v>10300</v>
      </c>
      <c r="P814" s="268" t="s">
        <v>9492</v>
      </c>
      <c r="Q814" s="269">
        <v>0.75</v>
      </c>
      <c r="R814" s="269">
        <v>0.5</v>
      </c>
      <c r="S814" s="269">
        <v>-56.25</v>
      </c>
      <c r="T814" s="269">
        <v>-56.5</v>
      </c>
      <c r="BR814" s="15" t="s">
        <v>2942</v>
      </c>
      <c r="BS814" s="15" t="s">
        <v>1937</v>
      </c>
      <c r="BT814" s="15">
        <v>4</v>
      </c>
      <c r="CU814" s="54" t="s">
        <v>2311</v>
      </c>
      <c r="CV814" s="64"/>
      <c r="DI814" s="112" t="s">
        <v>6402</v>
      </c>
      <c r="DJ814" s="112" t="s">
        <v>6305</v>
      </c>
      <c r="DO814"/>
    </row>
    <row r="815" spans="15:119" ht="30" x14ac:dyDescent="0.25">
      <c r="O815" s="268" t="s">
        <v>10301</v>
      </c>
      <c r="P815" s="268" t="s">
        <v>9492</v>
      </c>
      <c r="Q815" s="269">
        <v>0.75</v>
      </c>
      <c r="R815" s="269">
        <v>0.5</v>
      </c>
      <c r="S815" s="269">
        <v>-56</v>
      </c>
      <c r="T815" s="269">
        <v>-56.25</v>
      </c>
      <c r="BR815" s="15" t="s">
        <v>2943</v>
      </c>
      <c r="BS815" s="15" t="s">
        <v>1937</v>
      </c>
      <c r="BT815" s="15">
        <v>4</v>
      </c>
      <c r="CU815" s="54" t="s">
        <v>2316</v>
      </c>
      <c r="CV815" s="64"/>
      <c r="DI815" s="112" t="s">
        <v>8598</v>
      </c>
      <c r="DJ815" s="112" t="s">
        <v>8544</v>
      </c>
      <c r="DO815"/>
    </row>
    <row r="816" spans="15:119" ht="30" x14ac:dyDescent="0.25">
      <c r="O816" s="268" t="s">
        <v>10302</v>
      </c>
      <c r="P816" s="268" t="s">
        <v>9490</v>
      </c>
      <c r="Q816" s="269">
        <v>1</v>
      </c>
      <c r="R816" s="269">
        <v>0.5</v>
      </c>
      <c r="S816" s="269">
        <v>-55.5</v>
      </c>
      <c r="T816" s="269">
        <v>-56</v>
      </c>
      <c r="BR816" s="15" t="s">
        <v>2944</v>
      </c>
      <c r="BS816" s="15" t="s">
        <v>1937</v>
      </c>
      <c r="BT816" s="15">
        <v>4</v>
      </c>
      <c r="CU816" s="54" t="s">
        <v>1941</v>
      </c>
      <c r="CV816" s="64"/>
      <c r="DI816" s="112" t="s">
        <v>4226</v>
      </c>
      <c r="DJ816" s="112" t="s">
        <v>4212</v>
      </c>
      <c r="DO816"/>
    </row>
    <row r="817" spans="15:119" ht="30" x14ac:dyDescent="0.25">
      <c r="O817" s="268" t="s">
        <v>10303</v>
      </c>
      <c r="P817" s="268" t="s">
        <v>9492</v>
      </c>
      <c r="Q817" s="269">
        <v>1</v>
      </c>
      <c r="R817" s="269">
        <v>0.75</v>
      </c>
      <c r="S817" s="269">
        <v>-55.75</v>
      </c>
      <c r="T817" s="269">
        <v>-56</v>
      </c>
      <c r="BR817" s="15" t="s">
        <v>2945</v>
      </c>
      <c r="BS817" s="15" t="s">
        <v>1937</v>
      </c>
      <c r="BT817" s="15">
        <v>4</v>
      </c>
      <c r="CU817" s="54" t="s">
        <v>2310</v>
      </c>
      <c r="CV817" s="64"/>
      <c r="DI817" s="112" t="s">
        <v>5407</v>
      </c>
      <c r="DJ817" s="112" t="s">
        <v>5373</v>
      </c>
      <c r="DO817"/>
    </row>
    <row r="818" spans="15:119" x14ac:dyDescent="0.25">
      <c r="O818" s="268" t="s">
        <v>10304</v>
      </c>
      <c r="P818" s="268" t="s">
        <v>9492</v>
      </c>
      <c r="Q818" s="269">
        <v>1</v>
      </c>
      <c r="R818" s="269">
        <v>0.75</v>
      </c>
      <c r="S818" s="269">
        <v>-55.5</v>
      </c>
      <c r="T818" s="269">
        <v>-55.75</v>
      </c>
      <c r="BR818" s="15" t="s">
        <v>2946</v>
      </c>
      <c r="BS818" s="15" t="s">
        <v>1937</v>
      </c>
      <c r="BT818" s="15">
        <v>4</v>
      </c>
      <c r="CU818" s="54" t="s">
        <v>2966</v>
      </c>
      <c r="CV818" s="64"/>
      <c r="DI818" s="112" t="s">
        <v>9031</v>
      </c>
      <c r="DJ818" s="112" t="s">
        <v>9016</v>
      </c>
      <c r="DO818"/>
    </row>
    <row r="819" spans="15:119" x14ac:dyDescent="0.25">
      <c r="O819" s="268" t="s">
        <v>10305</v>
      </c>
      <c r="P819" s="268" t="s">
        <v>9492</v>
      </c>
      <c r="Q819" s="269">
        <v>0.75</v>
      </c>
      <c r="R819" s="269">
        <v>0.5</v>
      </c>
      <c r="S819" s="269">
        <v>-55.75</v>
      </c>
      <c r="T819" s="269">
        <v>-56</v>
      </c>
      <c r="BR819" s="15" t="s">
        <v>2947</v>
      </c>
      <c r="BS819" s="15" t="s">
        <v>1937</v>
      </c>
      <c r="BT819" s="15">
        <v>4</v>
      </c>
      <c r="CU819" s="54" t="s">
        <v>2747</v>
      </c>
      <c r="CV819" s="64"/>
      <c r="DI819" s="112" t="s">
        <v>5967</v>
      </c>
      <c r="DJ819" s="112" t="s">
        <v>5909</v>
      </c>
      <c r="DO819"/>
    </row>
    <row r="820" spans="15:119" x14ac:dyDescent="0.25">
      <c r="O820" s="268" t="s">
        <v>10306</v>
      </c>
      <c r="P820" s="268" t="s">
        <v>9492</v>
      </c>
      <c r="Q820" s="269">
        <v>0.75</v>
      </c>
      <c r="R820" s="269">
        <v>0.5</v>
      </c>
      <c r="S820" s="269">
        <v>-55.5</v>
      </c>
      <c r="T820" s="269">
        <v>-55.75</v>
      </c>
      <c r="BR820" s="15" t="s">
        <v>2948</v>
      </c>
      <c r="BS820" s="15" t="s">
        <v>1937</v>
      </c>
      <c r="BT820" s="15">
        <v>4</v>
      </c>
      <c r="CU820" s="54" t="s">
        <v>2748</v>
      </c>
      <c r="CV820" s="64"/>
      <c r="DI820" s="112" t="s">
        <v>5408</v>
      </c>
      <c r="DJ820" s="112" t="s">
        <v>5373</v>
      </c>
      <c r="DO820"/>
    </row>
    <row r="821" spans="15:119" x14ac:dyDescent="0.25">
      <c r="O821" s="268" t="s">
        <v>10307</v>
      </c>
      <c r="P821" s="268" t="s">
        <v>9490</v>
      </c>
      <c r="Q821" s="269">
        <v>0.5</v>
      </c>
      <c r="R821" s="269">
        <v>0</v>
      </c>
      <c r="S821" s="269">
        <v>-56.5</v>
      </c>
      <c r="T821" s="269">
        <v>-57</v>
      </c>
      <c r="BR821" s="15" t="s">
        <v>2949</v>
      </c>
      <c r="BS821" s="15" t="s">
        <v>1937</v>
      </c>
      <c r="BT821" s="15">
        <v>4</v>
      </c>
      <c r="CU821" s="54" t="s">
        <v>2749</v>
      </c>
      <c r="CV821" s="64"/>
      <c r="DI821" s="112" t="s">
        <v>5968</v>
      </c>
      <c r="DJ821" s="112" t="s">
        <v>5909</v>
      </c>
      <c r="DO821"/>
    </row>
    <row r="822" spans="15:119" x14ac:dyDescent="0.25">
      <c r="O822" s="268" t="s">
        <v>10308</v>
      </c>
      <c r="P822" s="268" t="s">
        <v>9492</v>
      </c>
      <c r="Q822" s="269">
        <v>0.5</v>
      </c>
      <c r="R822" s="269">
        <v>0.25</v>
      </c>
      <c r="S822" s="269">
        <v>-56.75</v>
      </c>
      <c r="T822" s="269">
        <v>-57</v>
      </c>
      <c r="BR822" s="15" t="s">
        <v>2950</v>
      </c>
      <c r="BS822" s="15" t="s">
        <v>1937</v>
      </c>
      <c r="BT822" s="15">
        <v>4</v>
      </c>
      <c r="CU822" s="54" t="s">
        <v>2750</v>
      </c>
      <c r="CV822" s="64"/>
      <c r="DI822" s="112" t="s">
        <v>6403</v>
      </c>
      <c r="DJ822" s="112" t="s">
        <v>6305</v>
      </c>
      <c r="DO822"/>
    </row>
    <row r="823" spans="15:119" x14ac:dyDescent="0.25">
      <c r="O823" s="268" t="s">
        <v>10309</v>
      </c>
      <c r="P823" s="268" t="s">
        <v>9492</v>
      </c>
      <c r="Q823" s="269">
        <v>0.5</v>
      </c>
      <c r="R823" s="269">
        <v>0.25</v>
      </c>
      <c r="S823" s="269">
        <v>-56.5</v>
      </c>
      <c r="T823" s="269">
        <v>-56.75</v>
      </c>
      <c r="BR823" s="15" t="s">
        <v>2951</v>
      </c>
      <c r="BS823" s="15" t="s">
        <v>1937</v>
      </c>
      <c r="BT823" s="15">
        <v>4</v>
      </c>
      <c r="CU823" s="54" t="s">
        <v>2309</v>
      </c>
      <c r="CV823" s="64"/>
      <c r="DI823" s="112" t="s">
        <v>9260</v>
      </c>
      <c r="DJ823" s="112" t="s">
        <v>9220</v>
      </c>
      <c r="DO823"/>
    </row>
    <row r="824" spans="15:119" x14ac:dyDescent="0.25">
      <c r="O824" s="268" t="s">
        <v>10310</v>
      </c>
      <c r="P824" s="268" t="s">
        <v>9492</v>
      </c>
      <c r="Q824" s="269">
        <v>0.25</v>
      </c>
      <c r="R824" s="269">
        <v>0</v>
      </c>
      <c r="S824" s="269">
        <v>-56.75</v>
      </c>
      <c r="T824" s="269">
        <v>-57</v>
      </c>
      <c r="BR824" s="15" t="s">
        <v>2952</v>
      </c>
      <c r="BS824" s="15" t="s">
        <v>1937</v>
      </c>
      <c r="BT824" s="15">
        <v>4</v>
      </c>
      <c r="CU824" s="54" t="s">
        <v>2455</v>
      </c>
      <c r="CV824" s="64"/>
      <c r="DI824" s="112" t="s">
        <v>4846</v>
      </c>
      <c r="DJ824" s="112" t="s">
        <v>4808</v>
      </c>
      <c r="DO824"/>
    </row>
    <row r="825" spans="15:119" x14ac:dyDescent="0.25">
      <c r="O825" s="268" t="s">
        <v>10311</v>
      </c>
      <c r="P825" s="268" t="s">
        <v>9492</v>
      </c>
      <c r="Q825" s="269">
        <v>0.25</v>
      </c>
      <c r="R825" s="269">
        <v>0</v>
      </c>
      <c r="S825" s="269">
        <v>-56.5</v>
      </c>
      <c r="T825" s="269">
        <v>-56.75</v>
      </c>
      <c r="BR825" s="15" t="s">
        <v>2953</v>
      </c>
      <c r="BS825" s="15" t="s">
        <v>1937</v>
      </c>
      <c r="BT825" s="15">
        <v>4</v>
      </c>
      <c r="CU825" s="54" t="s">
        <v>2308</v>
      </c>
      <c r="CV825" s="64"/>
      <c r="DI825" s="112" t="s">
        <v>5409</v>
      </c>
      <c r="DJ825" s="112" t="s">
        <v>5373</v>
      </c>
      <c r="DO825"/>
    </row>
    <row r="826" spans="15:119" x14ac:dyDescent="0.25">
      <c r="O826" s="268" t="s">
        <v>10312</v>
      </c>
      <c r="P826" s="268" t="s">
        <v>9490</v>
      </c>
      <c r="Q826" s="269">
        <v>0.5</v>
      </c>
      <c r="R826" s="269">
        <v>0</v>
      </c>
      <c r="S826" s="269">
        <v>-56</v>
      </c>
      <c r="T826" s="269">
        <v>-56.5</v>
      </c>
      <c r="BR826" s="15" t="s">
        <v>2954</v>
      </c>
      <c r="BS826" s="15" t="s">
        <v>1937</v>
      </c>
      <c r="BT826" s="15">
        <v>4</v>
      </c>
      <c r="CU826" s="54" t="s">
        <v>2803</v>
      </c>
      <c r="CV826" s="64"/>
      <c r="DI826" s="112" t="s">
        <v>517</v>
      </c>
      <c r="DJ826" s="112" t="s">
        <v>10</v>
      </c>
      <c r="DO826"/>
    </row>
    <row r="827" spans="15:119" x14ac:dyDescent="0.25">
      <c r="O827" s="268" t="s">
        <v>10313</v>
      </c>
      <c r="P827" s="268" t="s">
        <v>9492</v>
      </c>
      <c r="Q827" s="269">
        <v>0.5</v>
      </c>
      <c r="R827" s="269">
        <v>0.25</v>
      </c>
      <c r="S827" s="269">
        <v>-56.25</v>
      </c>
      <c r="T827" s="269">
        <v>-56.5</v>
      </c>
      <c r="BR827" s="15" t="s">
        <v>2957</v>
      </c>
      <c r="BS827" s="15" t="s">
        <v>1937</v>
      </c>
      <c r="BT827" s="15">
        <v>4</v>
      </c>
      <c r="CU827" s="54" t="s">
        <v>488</v>
      </c>
      <c r="CV827" s="64"/>
      <c r="DI827" s="112" t="s">
        <v>5602</v>
      </c>
      <c r="DJ827" s="112" t="s">
        <v>5576</v>
      </c>
      <c r="DO827"/>
    </row>
    <row r="828" spans="15:119" x14ac:dyDescent="0.25">
      <c r="O828" s="268" t="s">
        <v>10314</v>
      </c>
      <c r="P828" s="268" t="s">
        <v>9492</v>
      </c>
      <c r="Q828" s="269">
        <v>0.5</v>
      </c>
      <c r="R828" s="269">
        <v>0.25</v>
      </c>
      <c r="S828" s="269">
        <v>-56</v>
      </c>
      <c r="T828" s="269">
        <v>-56.25</v>
      </c>
      <c r="BR828" s="15" t="s">
        <v>2958</v>
      </c>
      <c r="BS828" s="15" t="s">
        <v>1937</v>
      </c>
      <c r="BT828" s="15">
        <v>4</v>
      </c>
      <c r="CU828" s="54" t="s">
        <v>2456</v>
      </c>
      <c r="CV828" s="64"/>
      <c r="DI828" s="112" t="s">
        <v>7221</v>
      </c>
      <c r="DJ828" s="112" t="s">
        <v>7211</v>
      </c>
      <c r="DO828"/>
    </row>
    <row r="829" spans="15:119" x14ac:dyDescent="0.25">
      <c r="O829" s="268" t="s">
        <v>10315</v>
      </c>
      <c r="P829" s="268" t="s">
        <v>9492</v>
      </c>
      <c r="Q829" s="269">
        <v>0.25</v>
      </c>
      <c r="R829" s="269">
        <v>0</v>
      </c>
      <c r="S829" s="269">
        <v>-56.25</v>
      </c>
      <c r="T829" s="269">
        <v>-56.5</v>
      </c>
      <c r="BR829" s="15" t="s">
        <v>2959</v>
      </c>
      <c r="BS829" s="15" t="s">
        <v>1937</v>
      </c>
      <c r="BT829" s="15">
        <v>4</v>
      </c>
      <c r="CU829" s="54" t="s">
        <v>2527</v>
      </c>
      <c r="CV829" s="64"/>
      <c r="DI829" s="112" t="s">
        <v>6404</v>
      </c>
      <c r="DJ829" s="112" t="s">
        <v>6305</v>
      </c>
      <c r="DO829"/>
    </row>
    <row r="830" spans="15:119" ht="30" x14ac:dyDescent="0.25">
      <c r="O830" s="268" t="s">
        <v>10316</v>
      </c>
      <c r="P830" s="268" t="s">
        <v>9492</v>
      </c>
      <c r="Q830" s="269">
        <v>0.25</v>
      </c>
      <c r="R830" s="269">
        <v>0</v>
      </c>
      <c r="S830" s="269">
        <v>-56</v>
      </c>
      <c r="T830" s="269">
        <v>-56.25</v>
      </c>
      <c r="BR830" s="15" t="s">
        <v>2970</v>
      </c>
      <c r="BS830" s="15" t="s">
        <v>1937</v>
      </c>
      <c r="BT830" s="15">
        <v>4</v>
      </c>
      <c r="CU830" s="54" t="s">
        <v>2457</v>
      </c>
      <c r="CV830" s="64"/>
      <c r="DI830" s="112" t="s">
        <v>7386</v>
      </c>
      <c r="DJ830" s="112" t="s">
        <v>7298</v>
      </c>
      <c r="DO830"/>
    </row>
    <row r="831" spans="15:119" ht="30" x14ac:dyDescent="0.25">
      <c r="O831" s="268" t="s">
        <v>10317</v>
      </c>
      <c r="P831" s="268" t="s">
        <v>9490</v>
      </c>
      <c r="Q831" s="269">
        <v>0.5</v>
      </c>
      <c r="R831" s="269">
        <v>0</v>
      </c>
      <c r="S831" s="269">
        <v>-55.5</v>
      </c>
      <c r="T831" s="269">
        <v>-56</v>
      </c>
      <c r="BR831" s="15" t="s">
        <v>2975</v>
      </c>
      <c r="BS831" s="15" t="s">
        <v>1937</v>
      </c>
      <c r="BT831" s="15">
        <v>4</v>
      </c>
      <c r="CU831" s="54" t="s">
        <v>2458</v>
      </c>
      <c r="CV831" s="64"/>
      <c r="DI831" s="112" t="s">
        <v>7387</v>
      </c>
      <c r="DJ831" s="112" t="s">
        <v>7298</v>
      </c>
      <c r="DO831"/>
    </row>
    <row r="832" spans="15:119" x14ac:dyDescent="0.25">
      <c r="O832" s="268" t="s">
        <v>10318</v>
      </c>
      <c r="P832" s="268" t="s">
        <v>9492</v>
      </c>
      <c r="Q832" s="269">
        <v>0.5</v>
      </c>
      <c r="R832" s="269">
        <v>0.25</v>
      </c>
      <c r="S832" s="269">
        <v>-55.75</v>
      </c>
      <c r="T832" s="269">
        <v>-56</v>
      </c>
      <c r="BR832" s="15" t="s">
        <v>2976</v>
      </c>
      <c r="BS832" s="15" t="s">
        <v>1937</v>
      </c>
      <c r="BT832" s="15">
        <v>4</v>
      </c>
      <c r="CU832" s="54" t="s">
        <v>2127</v>
      </c>
      <c r="CV832" s="64"/>
      <c r="DI832" s="112" t="s">
        <v>5603</v>
      </c>
      <c r="DJ832" s="112" t="s">
        <v>5576</v>
      </c>
      <c r="DO832"/>
    </row>
    <row r="833" spans="15:119" x14ac:dyDescent="0.25">
      <c r="O833" s="268" t="s">
        <v>10319</v>
      </c>
      <c r="P833" s="268" t="s">
        <v>9492</v>
      </c>
      <c r="Q833" s="269">
        <v>0.5</v>
      </c>
      <c r="R833" s="269">
        <v>0.25</v>
      </c>
      <c r="S833" s="269">
        <v>-55.5</v>
      </c>
      <c r="T833" s="269">
        <v>-55.75</v>
      </c>
      <c r="BR833" s="15" t="s">
        <v>2977</v>
      </c>
      <c r="BS833" s="15" t="s">
        <v>1937</v>
      </c>
      <c r="BT833" s="15">
        <v>4</v>
      </c>
      <c r="CU833" s="54" t="s">
        <v>2459</v>
      </c>
      <c r="CV833" s="64"/>
      <c r="DI833" s="112" t="s">
        <v>8327</v>
      </c>
      <c r="DJ833" s="112" t="s">
        <v>8285</v>
      </c>
      <c r="DO833"/>
    </row>
    <row r="834" spans="15:119" x14ac:dyDescent="0.25">
      <c r="O834" s="268" t="s">
        <v>10320</v>
      </c>
      <c r="P834" s="268" t="s">
        <v>9492</v>
      </c>
      <c r="Q834" s="269">
        <v>0.25</v>
      </c>
      <c r="R834" s="269">
        <v>0</v>
      </c>
      <c r="S834" s="269">
        <v>-55.75</v>
      </c>
      <c r="T834" s="269">
        <v>-56</v>
      </c>
      <c r="BR834" s="15" t="s">
        <v>2058</v>
      </c>
      <c r="BS834" s="15" t="s">
        <v>1937</v>
      </c>
      <c r="BT834" s="15">
        <v>5</v>
      </c>
      <c r="CU834" s="54" t="s">
        <v>2533</v>
      </c>
      <c r="CV834" s="64"/>
      <c r="DI834" s="112" t="s">
        <v>7388</v>
      </c>
      <c r="DJ834" s="112" t="s">
        <v>7298</v>
      </c>
      <c r="DO834"/>
    </row>
    <row r="835" spans="15:119" x14ac:dyDescent="0.25">
      <c r="O835" s="268" t="s">
        <v>10321</v>
      </c>
      <c r="P835" s="268" t="s">
        <v>9492</v>
      </c>
      <c r="Q835" s="269">
        <v>0.25</v>
      </c>
      <c r="R835" s="269">
        <v>0</v>
      </c>
      <c r="S835" s="269">
        <v>-55.5</v>
      </c>
      <c r="T835" s="269">
        <v>-55.75</v>
      </c>
      <c r="BR835" s="15" t="s">
        <v>2090</v>
      </c>
      <c r="BS835" s="15" t="s">
        <v>1937</v>
      </c>
      <c r="BT835" s="15">
        <v>5</v>
      </c>
      <c r="CU835" s="54" t="s">
        <v>2305</v>
      </c>
      <c r="CV835" s="64"/>
      <c r="DI835" s="112" t="s">
        <v>8599</v>
      </c>
      <c r="DJ835" s="112" t="s">
        <v>8544</v>
      </c>
      <c r="DO835"/>
    </row>
    <row r="836" spans="15:119" x14ac:dyDescent="0.25">
      <c r="O836" s="268" t="s">
        <v>10322</v>
      </c>
      <c r="P836" s="268" t="s">
        <v>9488</v>
      </c>
      <c r="Q836" s="269">
        <v>1</v>
      </c>
      <c r="R836" s="269">
        <v>0</v>
      </c>
      <c r="S836" s="269">
        <v>-54</v>
      </c>
      <c r="T836" s="269">
        <v>-55.5</v>
      </c>
      <c r="BR836" s="15" t="s">
        <v>2167</v>
      </c>
      <c r="BS836" s="15" t="s">
        <v>1937</v>
      </c>
      <c r="BT836" s="15">
        <v>5</v>
      </c>
      <c r="CU836" s="54" t="s">
        <v>2602</v>
      </c>
      <c r="CV836" s="64"/>
      <c r="DI836" s="112" t="s">
        <v>539</v>
      </c>
      <c r="DJ836" s="112" t="s">
        <v>10</v>
      </c>
      <c r="DO836"/>
    </row>
    <row r="837" spans="15:119" ht="30" x14ac:dyDescent="0.25">
      <c r="O837" s="268" t="s">
        <v>10323</v>
      </c>
      <c r="P837" s="268" t="s">
        <v>9490</v>
      </c>
      <c r="Q837" s="269">
        <v>1</v>
      </c>
      <c r="R837" s="269">
        <v>0.5</v>
      </c>
      <c r="S837" s="269">
        <v>-55</v>
      </c>
      <c r="T837" s="269">
        <v>-55.5</v>
      </c>
      <c r="BR837" s="15" t="s">
        <v>2644</v>
      </c>
      <c r="BS837" s="15" t="s">
        <v>1937</v>
      </c>
      <c r="BT837" s="15">
        <v>5</v>
      </c>
      <c r="CU837" s="54" t="s">
        <v>2600</v>
      </c>
      <c r="CV837" s="64"/>
      <c r="DI837" s="112" t="s">
        <v>8600</v>
      </c>
      <c r="DJ837" s="112" t="s">
        <v>8544</v>
      </c>
      <c r="DO837"/>
    </row>
    <row r="838" spans="15:119" ht="30" x14ac:dyDescent="0.25">
      <c r="O838" s="268" t="s">
        <v>10324</v>
      </c>
      <c r="P838" s="268" t="s">
        <v>9492</v>
      </c>
      <c r="Q838" s="269">
        <v>1</v>
      </c>
      <c r="R838" s="269">
        <v>0.75</v>
      </c>
      <c r="S838" s="269">
        <v>-55.25</v>
      </c>
      <c r="T838" s="269">
        <v>-55.5</v>
      </c>
      <c r="BR838" s="15" t="s">
        <v>2648</v>
      </c>
      <c r="BS838" s="15" t="s">
        <v>1937</v>
      </c>
      <c r="BT838" s="15">
        <v>5</v>
      </c>
      <c r="CU838" s="54" t="s">
        <v>2601</v>
      </c>
      <c r="CV838" s="64"/>
      <c r="DI838" s="112" t="s">
        <v>9104</v>
      </c>
      <c r="DJ838" s="112" t="s">
        <v>9086</v>
      </c>
      <c r="DO838"/>
    </row>
    <row r="839" spans="15:119" ht="30" x14ac:dyDescent="0.25">
      <c r="O839" s="268" t="s">
        <v>10325</v>
      </c>
      <c r="P839" s="268" t="s">
        <v>9492</v>
      </c>
      <c r="Q839" s="269">
        <v>1</v>
      </c>
      <c r="R839" s="269">
        <v>0.75</v>
      </c>
      <c r="S839" s="269">
        <v>-55</v>
      </c>
      <c r="T839" s="269">
        <v>-55.25</v>
      </c>
      <c r="BR839" s="15" t="s">
        <v>2791</v>
      </c>
      <c r="BS839" s="15" t="s">
        <v>1937</v>
      </c>
      <c r="BT839" s="15">
        <v>5</v>
      </c>
      <c r="CU839" s="54" t="s">
        <v>2603</v>
      </c>
      <c r="CV839" s="64"/>
      <c r="DI839" s="112" t="s">
        <v>5969</v>
      </c>
      <c r="DJ839" s="112" t="s">
        <v>5909</v>
      </c>
      <c r="DO839"/>
    </row>
    <row r="840" spans="15:119" x14ac:dyDescent="0.25">
      <c r="O840" s="268" t="s">
        <v>10326</v>
      </c>
      <c r="P840" s="268" t="s">
        <v>9492</v>
      </c>
      <c r="Q840" s="269">
        <v>0.75</v>
      </c>
      <c r="R840" s="269">
        <v>0.5</v>
      </c>
      <c r="S840" s="269">
        <v>-55.25</v>
      </c>
      <c r="T840" s="269">
        <v>-55.5</v>
      </c>
      <c r="BR840" s="15" t="s">
        <v>2792</v>
      </c>
      <c r="BS840" s="15" t="s">
        <v>1937</v>
      </c>
      <c r="BT840" s="15">
        <v>5</v>
      </c>
      <c r="CU840" s="54" t="s">
        <v>2304</v>
      </c>
      <c r="CV840" s="64"/>
      <c r="DI840" s="112" t="s">
        <v>9261</v>
      </c>
      <c r="DJ840" s="112" t="s">
        <v>9220</v>
      </c>
      <c r="DO840"/>
    </row>
    <row r="841" spans="15:119" ht="45" x14ac:dyDescent="0.25">
      <c r="O841" s="268" t="s">
        <v>10327</v>
      </c>
      <c r="P841" s="268" t="s">
        <v>9492</v>
      </c>
      <c r="Q841" s="269">
        <v>0.75</v>
      </c>
      <c r="R841" s="269">
        <v>0.5</v>
      </c>
      <c r="S841" s="269">
        <v>-55</v>
      </c>
      <c r="T841" s="269">
        <v>-55.25</v>
      </c>
      <c r="BR841" s="15" t="s">
        <v>2795</v>
      </c>
      <c r="BS841" s="15" t="s">
        <v>1937</v>
      </c>
      <c r="BT841" s="15">
        <v>5</v>
      </c>
      <c r="CU841" s="54" t="s">
        <v>2487</v>
      </c>
      <c r="CV841" s="64"/>
      <c r="DI841" s="112" t="s">
        <v>6405</v>
      </c>
      <c r="DJ841" s="112" t="s">
        <v>6305</v>
      </c>
      <c r="DO841"/>
    </row>
    <row r="842" spans="15:119" ht="45" x14ac:dyDescent="0.25">
      <c r="O842" s="268" t="s">
        <v>10328</v>
      </c>
      <c r="P842" s="268" t="s">
        <v>9490</v>
      </c>
      <c r="Q842" s="269">
        <v>1</v>
      </c>
      <c r="R842" s="269">
        <v>0.5</v>
      </c>
      <c r="S842" s="269">
        <v>-54.5</v>
      </c>
      <c r="T842" s="269">
        <v>-55</v>
      </c>
      <c r="BR842" s="15" t="s">
        <v>737</v>
      </c>
      <c r="BS842" s="15" t="s">
        <v>1937</v>
      </c>
      <c r="BT842" s="15">
        <v>6</v>
      </c>
      <c r="CU842" s="54" t="s">
        <v>2542</v>
      </c>
      <c r="CV842" s="64"/>
      <c r="DI842" s="112" t="s">
        <v>9262</v>
      </c>
      <c r="DJ842" s="112" t="s">
        <v>9220</v>
      </c>
      <c r="DO842"/>
    </row>
    <row r="843" spans="15:119" x14ac:dyDescent="0.25">
      <c r="O843" s="268" t="s">
        <v>10329</v>
      </c>
      <c r="P843" s="268" t="s">
        <v>9492</v>
      </c>
      <c r="Q843" s="269">
        <v>1</v>
      </c>
      <c r="R843" s="269">
        <v>0.75</v>
      </c>
      <c r="S843" s="269">
        <v>-54.75</v>
      </c>
      <c r="T843" s="269">
        <v>-55</v>
      </c>
      <c r="BR843" s="15" t="s">
        <v>1960</v>
      </c>
      <c r="BS843" s="15" t="s">
        <v>1937</v>
      </c>
      <c r="BT843" s="15">
        <v>6</v>
      </c>
      <c r="CU843" s="54" t="s">
        <v>2913</v>
      </c>
      <c r="CV843" s="64"/>
      <c r="DI843" s="112" t="s">
        <v>6406</v>
      </c>
      <c r="DJ843" s="112" t="s">
        <v>6305</v>
      </c>
      <c r="DO843"/>
    </row>
    <row r="844" spans="15:119" x14ac:dyDescent="0.25">
      <c r="O844" s="268" t="s">
        <v>10330</v>
      </c>
      <c r="P844" s="268" t="s">
        <v>9492</v>
      </c>
      <c r="Q844" s="269">
        <v>1</v>
      </c>
      <c r="R844" s="269">
        <v>0.75</v>
      </c>
      <c r="S844" s="269">
        <v>-54.5</v>
      </c>
      <c r="T844" s="269">
        <v>-54.75</v>
      </c>
      <c r="BR844" s="15" t="s">
        <v>1992</v>
      </c>
      <c r="BS844" s="15" t="s">
        <v>1937</v>
      </c>
      <c r="BT844" s="15">
        <v>6</v>
      </c>
      <c r="CU844" s="54" t="s">
        <v>2303</v>
      </c>
      <c r="CV844" s="64"/>
      <c r="DI844" s="112" t="s">
        <v>6333</v>
      </c>
      <c r="DJ844" s="112" t="s">
        <v>6305</v>
      </c>
      <c r="DO844"/>
    </row>
    <row r="845" spans="15:119" x14ac:dyDescent="0.25">
      <c r="O845" s="268" t="s">
        <v>10331</v>
      </c>
      <c r="P845" s="268" t="s">
        <v>9492</v>
      </c>
      <c r="Q845" s="269">
        <v>0.75</v>
      </c>
      <c r="R845" s="269">
        <v>0.5</v>
      </c>
      <c r="S845" s="269">
        <v>-54.75</v>
      </c>
      <c r="T845" s="269">
        <v>-55</v>
      </c>
      <c r="BR845" s="15" t="s">
        <v>2027</v>
      </c>
      <c r="BS845" s="15" t="s">
        <v>1937</v>
      </c>
      <c r="BT845" s="15">
        <v>6</v>
      </c>
      <c r="CU845" s="54" t="s">
        <v>2472</v>
      </c>
      <c r="CV845" s="64"/>
      <c r="DI845" s="112" t="s">
        <v>4321</v>
      </c>
      <c r="DJ845" s="112" t="s">
        <v>4291</v>
      </c>
      <c r="DO845"/>
    </row>
    <row r="846" spans="15:119" x14ac:dyDescent="0.25">
      <c r="O846" s="268" t="s">
        <v>10332</v>
      </c>
      <c r="P846" s="268" t="s">
        <v>9492</v>
      </c>
      <c r="Q846" s="269">
        <v>0.75</v>
      </c>
      <c r="R846" s="269">
        <v>0.5</v>
      </c>
      <c r="S846" s="269">
        <v>-54.5</v>
      </c>
      <c r="T846" s="269">
        <v>-54.75</v>
      </c>
      <c r="BR846" s="15" t="s">
        <v>2056</v>
      </c>
      <c r="BS846" s="15" t="s">
        <v>1937</v>
      </c>
      <c r="BT846" s="15">
        <v>6</v>
      </c>
      <c r="CU846" s="54" t="s">
        <v>501</v>
      </c>
      <c r="CV846" s="64"/>
      <c r="DI846" s="112" t="s">
        <v>4320</v>
      </c>
      <c r="DJ846" s="112" t="s">
        <v>4291</v>
      </c>
      <c r="DO846"/>
    </row>
    <row r="847" spans="15:119" x14ac:dyDescent="0.25">
      <c r="O847" s="268" t="s">
        <v>10333</v>
      </c>
      <c r="P847" s="268" t="s">
        <v>9490</v>
      </c>
      <c r="Q847" s="269">
        <v>1</v>
      </c>
      <c r="R847" s="269">
        <v>0.5</v>
      </c>
      <c r="S847" s="269">
        <v>-54</v>
      </c>
      <c r="T847" s="269">
        <v>-54.5</v>
      </c>
      <c r="BR847" s="15" t="s">
        <v>950</v>
      </c>
      <c r="BS847" s="15" t="s">
        <v>1937</v>
      </c>
      <c r="BT847" s="15">
        <v>6</v>
      </c>
      <c r="CU847" s="54" t="s">
        <v>2469</v>
      </c>
      <c r="CV847" s="64"/>
      <c r="DI847" s="112" t="s">
        <v>8601</v>
      </c>
      <c r="DJ847" s="112" t="s">
        <v>8544</v>
      </c>
      <c r="DO847"/>
    </row>
    <row r="848" spans="15:119" ht="30" x14ac:dyDescent="0.25">
      <c r="O848" s="268" t="s">
        <v>10334</v>
      </c>
      <c r="P848" s="268" t="s">
        <v>9492</v>
      </c>
      <c r="Q848" s="269">
        <v>1</v>
      </c>
      <c r="R848" s="269">
        <v>0.75</v>
      </c>
      <c r="S848" s="269">
        <v>-54.25</v>
      </c>
      <c r="T848" s="269">
        <v>-54.5</v>
      </c>
      <c r="BR848" s="15" t="s">
        <v>2067</v>
      </c>
      <c r="BS848" s="15" t="s">
        <v>1937</v>
      </c>
      <c r="BT848" s="15">
        <v>6</v>
      </c>
      <c r="CU848" s="54" t="s">
        <v>2975</v>
      </c>
      <c r="CV848" s="64"/>
      <c r="DI848" s="112" t="s">
        <v>5410</v>
      </c>
      <c r="DJ848" s="112" t="s">
        <v>5373</v>
      </c>
      <c r="DO848"/>
    </row>
    <row r="849" spans="15:119" x14ac:dyDescent="0.25">
      <c r="O849" s="268" t="s">
        <v>10335</v>
      </c>
      <c r="P849" s="268" t="s">
        <v>9492</v>
      </c>
      <c r="Q849" s="269">
        <v>1</v>
      </c>
      <c r="R849" s="269">
        <v>0.75</v>
      </c>
      <c r="S849" s="269">
        <v>-54</v>
      </c>
      <c r="T849" s="269">
        <v>-54.25</v>
      </c>
      <c r="BR849" s="15" t="s">
        <v>2073</v>
      </c>
      <c r="BS849" s="15" t="s">
        <v>1937</v>
      </c>
      <c r="BT849" s="15">
        <v>6</v>
      </c>
      <c r="CU849" s="54" t="s">
        <v>2470</v>
      </c>
      <c r="CV849" s="64"/>
      <c r="DI849" s="112" t="s">
        <v>6407</v>
      </c>
      <c r="DJ849" s="112" t="s">
        <v>9220</v>
      </c>
      <c r="DO849"/>
    </row>
    <row r="850" spans="15:119" x14ac:dyDescent="0.25">
      <c r="O850" s="268" t="s">
        <v>10336</v>
      </c>
      <c r="P850" s="268" t="s">
        <v>9492</v>
      </c>
      <c r="Q850" s="269">
        <v>0.75</v>
      </c>
      <c r="R850" s="269">
        <v>0.5</v>
      </c>
      <c r="S850" s="269">
        <v>-54.25</v>
      </c>
      <c r="T850" s="269">
        <v>-54.5</v>
      </c>
      <c r="BR850" s="15" t="s">
        <v>2091</v>
      </c>
      <c r="BS850" s="15" t="s">
        <v>2002</v>
      </c>
      <c r="BT850" s="15">
        <v>6</v>
      </c>
      <c r="CU850" s="54" t="s">
        <v>2471</v>
      </c>
      <c r="CV850" s="64"/>
      <c r="DI850" s="112" t="s">
        <v>6407</v>
      </c>
      <c r="DJ850" s="112" t="s">
        <v>6305</v>
      </c>
      <c r="DO850"/>
    </row>
    <row r="851" spans="15:119" x14ac:dyDescent="0.25">
      <c r="O851" s="268" t="s">
        <v>10337</v>
      </c>
      <c r="P851" s="268" t="s">
        <v>9492</v>
      </c>
      <c r="Q851" s="269">
        <v>0.75</v>
      </c>
      <c r="R851" s="269">
        <v>0.5</v>
      </c>
      <c r="S851" s="269">
        <v>-54</v>
      </c>
      <c r="T851" s="269">
        <v>-54.25</v>
      </c>
      <c r="BR851" s="15" t="s">
        <v>2100</v>
      </c>
      <c r="BS851" s="15" t="s">
        <v>2002</v>
      </c>
      <c r="BT851" s="15">
        <v>6</v>
      </c>
      <c r="CU851" s="54" t="s">
        <v>2787</v>
      </c>
      <c r="CV851" s="64"/>
      <c r="DI851" s="112" t="s">
        <v>4633</v>
      </c>
      <c r="DJ851" s="112" t="s">
        <v>4591</v>
      </c>
      <c r="DO851"/>
    </row>
    <row r="852" spans="15:119" x14ac:dyDescent="0.25">
      <c r="O852" s="268" t="s">
        <v>10338</v>
      </c>
      <c r="P852" s="268" t="s">
        <v>9490</v>
      </c>
      <c r="Q852" s="269">
        <v>0.5</v>
      </c>
      <c r="R852" s="269">
        <v>0</v>
      </c>
      <c r="S852" s="269">
        <v>-55</v>
      </c>
      <c r="T852" s="269">
        <v>-55.5</v>
      </c>
      <c r="BR852" s="15" t="s">
        <v>2108</v>
      </c>
      <c r="BS852" s="15" t="s">
        <v>1937</v>
      </c>
      <c r="BT852" s="15">
        <v>6</v>
      </c>
      <c r="CU852" s="54" t="s">
        <v>1891</v>
      </c>
      <c r="CV852" s="64"/>
      <c r="DI852" s="112" t="s">
        <v>7389</v>
      </c>
      <c r="DJ852" s="112" t="s">
        <v>7298</v>
      </c>
      <c r="DO852"/>
    </row>
    <row r="853" spans="15:119" x14ac:dyDescent="0.25">
      <c r="O853" s="268" t="s">
        <v>10339</v>
      </c>
      <c r="P853" s="268" t="s">
        <v>9492</v>
      </c>
      <c r="Q853" s="269">
        <v>0.5</v>
      </c>
      <c r="R853" s="269">
        <v>0.25</v>
      </c>
      <c r="S853" s="269">
        <v>-55.25</v>
      </c>
      <c r="T853" s="269">
        <v>-55.5</v>
      </c>
      <c r="BR853" s="15" t="s">
        <v>419</v>
      </c>
      <c r="BS853" s="15" t="s">
        <v>1937</v>
      </c>
      <c r="BT853" s="15">
        <v>6</v>
      </c>
      <c r="CU853" s="54" t="s">
        <v>2965</v>
      </c>
      <c r="CV853" s="64"/>
      <c r="DI853" s="112" t="s">
        <v>7222</v>
      </c>
      <c r="DJ853" s="112" t="s">
        <v>7211</v>
      </c>
      <c r="DO853"/>
    </row>
    <row r="854" spans="15:119" x14ac:dyDescent="0.25">
      <c r="O854" s="268" t="s">
        <v>10340</v>
      </c>
      <c r="P854" s="268" t="s">
        <v>9492</v>
      </c>
      <c r="Q854" s="269">
        <v>0.5</v>
      </c>
      <c r="R854" s="269">
        <v>0.25</v>
      </c>
      <c r="S854" s="269">
        <v>-55</v>
      </c>
      <c r="T854" s="269">
        <v>-55.25</v>
      </c>
      <c r="BR854" s="15" t="s">
        <v>2161</v>
      </c>
      <c r="BS854" s="15" t="s">
        <v>2002</v>
      </c>
      <c r="BT854" s="15">
        <v>6</v>
      </c>
      <c r="CU854" s="54" t="s">
        <v>2302</v>
      </c>
      <c r="CV854" s="64"/>
      <c r="DI854" s="112" t="s">
        <v>4479</v>
      </c>
      <c r="DJ854" s="112" t="s">
        <v>5576</v>
      </c>
      <c r="DO854"/>
    </row>
    <row r="855" spans="15:119" x14ac:dyDescent="0.25">
      <c r="O855" s="268" t="s">
        <v>10341</v>
      </c>
      <c r="P855" s="268" t="s">
        <v>9492</v>
      </c>
      <c r="Q855" s="269">
        <v>0.25</v>
      </c>
      <c r="R855" s="269">
        <v>0</v>
      </c>
      <c r="S855" s="269">
        <v>-55.25</v>
      </c>
      <c r="T855" s="269">
        <v>-55.5</v>
      </c>
      <c r="BR855" s="15" t="s">
        <v>2163</v>
      </c>
      <c r="BS855" s="15" t="s">
        <v>2002</v>
      </c>
      <c r="BT855" s="15">
        <v>6</v>
      </c>
      <c r="CU855" s="54" t="s">
        <v>2964</v>
      </c>
      <c r="CV855" s="64"/>
      <c r="DI855" s="112" t="s">
        <v>4479</v>
      </c>
      <c r="DJ855" s="112" t="s">
        <v>8544</v>
      </c>
      <c r="DO855"/>
    </row>
    <row r="856" spans="15:119" x14ac:dyDescent="0.25">
      <c r="O856" s="268" t="s">
        <v>10342</v>
      </c>
      <c r="P856" s="268" t="s">
        <v>9492</v>
      </c>
      <c r="Q856" s="269">
        <v>0.25</v>
      </c>
      <c r="R856" s="269">
        <v>0</v>
      </c>
      <c r="S856" s="269">
        <v>-55</v>
      </c>
      <c r="T856" s="269">
        <v>-55.25</v>
      </c>
      <c r="BR856" s="15" t="s">
        <v>2164</v>
      </c>
      <c r="BS856" s="15" t="s">
        <v>2002</v>
      </c>
      <c r="BT856" s="15">
        <v>6</v>
      </c>
      <c r="CU856" s="54" t="s">
        <v>2624</v>
      </c>
      <c r="CV856" s="64"/>
      <c r="DI856" s="112" t="s">
        <v>4479</v>
      </c>
      <c r="DJ856" s="112" t="s">
        <v>4452</v>
      </c>
      <c r="DO856"/>
    </row>
    <row r="857" spans="15:119" x14ac:dyDescent="0.25">
      <c r="O857" s="268" t="s">
        <v>10343</v>
      </c>
      <c r="P857" s="268" t="s">
        <v>9490</v>
      </c>
      <c r="Q857" s="269">
        <v>0.5</v>
      </c>
      <c r="R857" s="269">
        <v>0</v>
      </c>
      <c r="S857" s="269">
        <v>-54.5</v>
      </c>
      <c r="T857" s="269">
        <v>-55</v>
      </c>
      <c r="BR857" s="15" t="s">
        <v>2165</v>
      </c>
      <c r="BS857" s="15" t="s">
        <v>1937</v>
      </c>
      <c r="BT857" s="15">
        <v>6</v>
      </c>
      <c r="CU857" s="54" t="s">
        <v>2301</v>
      </c>
      <c r="CV857" s="64"/>
      <c r="DI857" s="112" t="s">
        <v>7149</v>
      </c>
      <c r="DJ857" s="112" t="s">
        <v>7135</v>
      </c>
      <c r="DO857"/>
    </row>
    <row r="858" spans="15:119" x14ac:dyDescent="0.25">
      <c r="O858" s="268" t="s">
        <v>10344</v>
      </c>
      <c r="P858" s="268" t="s">
        <v>9492</v>
      </c>
      <c r="Q858" s="269">
        <v>0.5</v>
      </c>
      <c r="R858" s="269">
        <v>0.25</v>
      </c>
      <c r="S858" s="269">
        <v>-54.75</v>
      </c>
      <c r="T858" s="269">
        <v>-55</v>
      </c>
      <c r="BR858" s="15" t="s">
        <v>2223</v>
      </c>
      <c r="BS858" s="15" t="s">
        <v>1937</v>
      </c>
      <c r="BT858" s="15">
        <v>6</v>
      </c>
      <c r="CU858" s="54" t="s">
        <v>2914</v>
      </c>
      <c r="CV858" s="64"/>
      <c r="DI858" s="112" t="s">
        <v>5411</v>
      </c>
      <c r="DJ858" s="112" t="s">
        <v>5373</v>
      </c>
      <c r="DO858"/>
    </row>
    <row r="859" spans="15:119" ht="30" x14ac:dyDescent="0.25">
      <c r="O859" s="268" t="s">
        <v>10345</v>
      </c>
      <c r="P859" s="268" t="s">
        <v>9492</v>
      </c>
      <c r="Q859" s="269">
        <v>0.5</v>
      </c>
      <c r="R859" s="269">
        <v>0.25</v>
      </c>
      <c r="S859" s="269">
        <v>-54.5</v>
      </c>
      <c r="T859" s="269">
        <v>-54.75</v>
      </c>
      <c r="BR859" s="15" t="s">
        <v>2230</v>
      </c>
      <c r="BS859" s="15" t="s">
        <v>1939</v>
      </c>
      <c r="BT859" s="15">
        <v>6</v>
      </c>
      <c r="CU859" s="54" t="s">
        <v>2915</v>
      </c>
      <c r="CV859" s="64"/>
      <c r="DI859" s="112" t="s">
        <v>5412</v>
      </c>
      <c r="DJ859" s="112" t="s">
        <v>5373</v>
      </c>
      <c r="DO859"/>
    </row>
    <row r="860" spans="15:119" x14ac:dyDescent="0.25">
      <c r="O860" s="268" t="s">
        <v>10346</v>
      </c>
      <c r="P860" s="268" t="s">
        <v>9492</v>
      </c>
      <c r="Q860" s="269">
        <v>0.25</v>
      </c>
      <c r="R860" s="269">
        <v>0</v>
      </c>
      <c r="S860" s="269">
        <v>-54.75</v>
      </c>
      <c r="T860" s="269">
        <v>-55</v>
      </c>
      <c r="BR860" s="15" t="s">
        <v>2572</v>
      </c>
      <c r="BS860" s="15" t="s">
        <v>1939</v>
      </c>
      <c r="BT860" s="15">
        <v>6</v>
      </c>
      <c r="CU860" s="54" t="s">
        <v>2916</v>
      </c>
      <c r="CV860" s="64"/>
      <c r="DI860" s="112" t="s">
        <v>5413</v>
      </c>
      <c r="DJ860" s="112" t="s">
        <v>5373</v>
      </c>
      <c r="DO860"/>
    </row>
    <row r="861" spans="15:119" x14ac:dyDescent="0.25">
      <c r="O861" s="268" t="s">
        <v>10347</v>
      </c>
      <c r="P861" s="268" t="s">
        <v>9492</v>
      </c>
      <c r="Q861" s="269">
        <v>0.25</v>
      </c>
      <c r="R861" s="269">
        <v>0</v>
      </c>
      <c r="S861" s="269">
        <v>-54.5</v>
      </c>
      <c r="T861" s="269">
        <v>-54.75</v>
      </c>
      <c r="BR861" s="15" t="s">
        <v>2573</v>
      </c>
      <c r="BS861" s="15" t="s">
        <v>1937</v>
      </c>
      <c r="BT861" s="15">
        <v>6</v>
      </c>
      <c r="CU861" s="54" t="s">
        <v>2917</v>
      </c>
      <c r="CV861" s="64"/>
      <c r="DI861" s="112" t="s">
        <v>5751</v>
      </c>
      <c r="DJ861" s="112" t="s">
        <v>5743</v>
      </c>
      <c r="DO861"/>
    </row>
    <row r="862" spans="15:119" x14ac:dyDescent="0.25">
      <c r="O862" s="268" t="s">
        <v>10348</v>
      </c>
      <c r="P862" s="268" t="s">
        <v>9490</v>
      </c>
      <c r="Q862" s="269">
        <v>0.5</v>
      </c>
      <c r="R862" s="269">
        <v>0</v>
      </c>
      <c r="S862" s="269">
        <v>-54</v>
      </c>
      <c r="T862" s="269">
        <v>-54.5</v>
      </c>
      <c r="BR862" s="15" t="s">
        <v>2609</v>
      </c>
      <c r="BS862" s="15" t="s">
        <v>1937</v>
      </c>
      <c r="BT862" s="15">
        <v>6</v>
      </c>
      <c r="CU862" s="54" t="s">
        <v>2299</v>
      </c>
      <c r="CV862" s="64"/>
      <c r="DI862" s="112" t="s">
        <v>8602</v>
      </c>
      <c r="DJ862" s="112" t="s">
        <v>8544</v>
      </c>
      <c r="DO862"/>
    </row>
    <row r="863" spans="15:119" x14ac:dyDescent="0.25">
      <c r="O863" s="268" t="s">
        <v>10349</v>
      </c>
      <c r="P863" s="268" t="s">
        <v>9492</v>
      </c>
      <c r="Q863" s="269">
        <v>0.5</v>
      </c>
      <c r="R863" s="269">
        <v>0.25</v>
      </c>
      <c r="S863" s="269">
        <v>-54.25</v>
      </c>
      <c r="T863" s="269">
        <v>-54.5</v>
      </c>
      <c r="BR863" s="15" t="s">
        <v>2676</v>
      </c>
      <c r="BS863" s="15" t="s">
        <v>1937</v>
      </c>
      <c r="BT863" s="15">
        <v>6</v>
      </c>
      <c r="CU863" s="54" t="s">
        <v>2298</v>
      </c>
      <c r="CV863" s="64"/>
      <c r="DI863" s="112" t="s">
        <v>157</v>
      </c>
      <c r="DJ863" s="112" t="s">
        <v>10</v>
      </c>
      <c r="DO863"/>
    </row>
    <row r="864" spans="15:119" x14ac:dyDescent="0.25">
      <c r="O864" s="268" t="s">
        <v>10350</v>
      </c>
      <c r="P864" s="268" t="s">
        <v>9492</v>
      </c>
      <c r="Q864" s="269">
        <v>0.5</v>
      </c>
      <c r="R864" s="269">
        <v>0.25</v>
      </c>
      <c r="S864" s="269">
        <v>-54</v>
      </c>
      <c r="T864" s="269">
        <v>-54.25</v>
      </c>
      <c r="BR864" s="15" t="s">
        <v>2757</v>
      </c>
      <c r="BS864" s="15" t="s">
        <v>2002</v>
      </c>
      <c r="BT864" s="15">
        <v>6</v>
      </c>
      <c r="CU864" s="54" t="s">
        <v>2504</v>
      </c>
      <c r="CV864" s="64"/>
      <c r="DI864" s="112" t="s">
        <v>7390</v>
      </c>
      <c r="DJ864" s="112" t="s">
        <v>7298</v>
      </c>
      <c r="DO864"/>
    </row>
    <row r="865" spans="15:119" ht="30" x14ac:dyDescent="0.25">
      <c r="O865" s="268" t="s">
        <v>10351</v>
      </c>
      <c r="P865" s="268" t="s">
        <v>9492</v>
      </c>
      <c r="Q865" s="269">
        <v>0.25</v>
      </c>
      <c r="R865" s="269">
        <v>0</v>
      </c>
      <c r="S865" s="269">
        <v>-54.25</v>
      </c>
      <c r="T865" s="269">
        <v>-54.5</v>
      </c>
      <c r="BR865" s="15" t="s">
        <v>2790</v>
      </c>
      <c r="BS865" s="15" t="s">
        <v>1937</v>
      </c>
      <c r="BT865" s="15">
        <v>6</v>
      </c>
      <c r="CU865" s="54" t="s">
        <v>2296</v>
      </c>
      <c r="CV865" s="64"/>
      <c r="DI865" s="112" t="s">
        <v>9263</v>
      </c>
      <c r="DJ865" s="112" t="s">
        <v>9220</v>
      </c>
      <c r="DO865"/>
    </row>
    <row r="866" spans="15:119" ht="45" x14ac:dyDescent="0.25">
      <c r="O866" s="268" t="s">
        <v>10352</v>
      </c>
      <c r="P866" s="268" t="s">
        <v>9492</v>
      </c>
      <c r="Q866" s="269">
        <v>0.25</v>
      </c>
      <c r="R866" s="269">
        <v>0</v>
      </c>
      <c r="S866" s="269">
        <v>-54</v>
      </c>
      <c r="T866" s="269">
        <v>-54.25</v>
      </c>
      <c r="BR866" s="15" t="s">
        <v>1521</v>
      </c>
      <c r="BS866" s="15" t="s">
        <v>2002</v>
      </c>
      <c r="BT866" s="15">
        <v>6</v>
      </c>
      <c r="CU866" s="54" t="s">
        <v>2488</v>
      </c>
      <c r="CV866" s="64"/>
      <c r="DI866" s="112" t="s">
        <v>5970</v>
      </c>
      <c r="DJ866" s="112" t="s">
        <v>5909</v>
      </c>
      <c r="DO866"/>
    </row>
    <row r="867" spans="15:119" x14ac:dyDescent="0.25">
      <c r="O867" s="268" t="s">
        <v>10353</v>
      </c>
      <c r="P867" s="268" t="s">
        <v>9484</v>
      </c>
      <c r="Q867" s="269">
        <v>4</v>
      </c>
      <c r="R867" s="269">
        <v>0</v>
      </c>
      <c r="S867" s="269">
        <v>-48</v>
      </c>
      <c r="T867" s="269">
        <v>-54</v>
      </c>
      <c r="BR867" s="15" t="s">
        <v>2800</v>
      </c>
      <c r="BS867" s="15" t="s">
        <v>2002</v>
      </c>
      <c r="BT867" s="15">
        <v>6</v>
      </c>
      <c r="CU867" s="54" t="s">
        <v>2791</v>
      </c>
      <c r="CV867" s="64"/>
      <c r="DI867" s="112" t="s">
        <v>5971</v>
      </c>
      <c r="DJ867" s="112" t="s">
        <v>5909</v>
      </c>
      <c r="DO867"/>
    </row>
    <row r="868" spans="15:119" x14ac:dyDescent="0.25">
      <c r="O868" s="268" t="s">
        <v>10354</v>
      </c>
      <c r="P868" s="268" t="s">
        <v>9486</v>
      </c>
      <c r="Q868" s="269">
        <v>4</v>
      </c>
      <c r="R868" s="269">
        <v>2</v>
      </c>
      <c r="S868" s="269">
        <v>-51</v>
      </c>
      <c r="T868" s="269">
        <v>-54</v>
      </c>
      <c r="BR868" s="15" t="s">
        <v>2960</v>
      </c>
      <c r="BS868" s="15" t="s">
        <v>1937</v>
      </c>
      <c r="BT868" s="15">
        <v>6</v>
      </c>
      <c r="CU868" s="54" t="s">
        <v>2918</v>
      </c>
      <c r="CV868" s="64"/>
      <c r="DI868" s="112" t="s">
        <v>6408</v>
      </c>
      <c r="DJ868" s="112" t="s">
        <v>6305</v>
      </c>
      <c r="DO868"/>
    </row>
    <row r="869" spans="15:119" x14ac:dyDescent="0.25">
      <c r="O869" s="268" t="s">
        <v>10355</v>
      </c>
      <c r="P869" s="268" t="s">
        <v>9488</v>
      </c>
      <c r="Q869" s="269">
        <v>4</v>
      </c>
      <c r="R869" s="269">
        <v>3</v>
      </c>
      <c r="S869" s="269">
        <v>-51</v>
      </c>
      <c r="T869" s="269">
        <v>-52.5</v>
      </c>
      <c r="BR869" s="15" t="s">
        <v>2961</v>
      </c>
      <c r="BS869" s="15" t="s">
        <v>1937</v>
      </c>
      <c r="BT869" s="15">
        <v>6</v>
      </c>
      <c r="CU869" s="54" t="s">
        <v>2295</v>
      </c>
      <c r="CV869" s="64"/>
      <c r="DI869" s="112" t="s">
        <v>5972</v>
      </c>
      <c r="DJ869" s="112" t="s">
        <v>5909</v>
      </c>
      <c r="DO869"/>
    </row>
    <row r="870" spans="15:119" x14ac:dyDescent="0.25">
      <c r="O870" s="268" t="s">
        <v>10356</v>
      </c>
      <c r="P870" s="268" t="s">
        <v>9490</v>
      </c>
      <c r="Q870" s="269">
        <v>4</v>
      </c>
      <c r="R870" s="269">
        <v>3.5</v>
      </c>
      <c r="S870" s="269">
        <v>-52</v>
      </c>
      <c r="T870" s="269">
        <v>-52.5</v>
      </c>
      <c r="BR870" s="15" t="s">
        <v>1824</v>
      </c>
      <c r="BS870" s="15" t="s">
        <v>1963</v>
      </c>
      <c r="BT870" s="15">
        <v>7</v>
      </c>
      <c r="CU870" s="54" t="s">
        <v>2294</v>
      </c>
      <c r="CV870" s="64"/>
      <c r="DI870" s="112" t="s">
        <v>6409</v>
      </c>
      <c r="DJ870" s="112" t="s">
        <v>6305</v>
      </c>
      <c r="DO870"/>
    </row>
    <row r="871" spans="15:119" x14ac:dyDescent="0.25">
      <c r="O871" s="268" t="s">
        <v>10357</v>
      </c>
      <c r="P871" s="268" t="s">
        <v>9492</v>
      </c>
      <c r="Q871" s="269">
        <v>3.75</v>
      </c>
      <c r="R871" s="269">
        <v>3.5</v>
      </c>
      <c r="S871" s="269">
        <v>-52</v>
      </c>
      <c r="T871" s="269">
        <v>-52.25</v>
      </c>
      <c r="BR871" s="15" t="s">
        <v>656</v>
      </c>
      <c r="BS871" s="15" t="s">
        <v>1963</v>
      </c>
      <c r="BT871" s="15">
        <v>7</v>
      </c>
      <c r="CU871" s="54" t="s">
        <v>2524</v>
      </c>
      <c r="CV871" s="64"/>
      <c r="DI871" s="112" t="s">
        <v>5604</v>
      </c>
      <c r="DJ871" s="112" t="s">
        <v>5576</v>
      </c>
      <c r="DO871"/>
    </row>
    <row r="872" spans="15:119" ht="30" x14ac:dyDescent="0.25">
      <c r="O872" s="268" t="s">
        <v>10358</v>
      </c>
      <c r="P872" s="268" t="s">
        <v>9490</v>
      </c>
      <c r="Q872" s="269">
        <v>4</v>
      </c>
      <c r="R872" s="269">
        <v>3.5</v>
      </c>
      <c r="S872" s="269">
        <v>-51.5</v>
      </c>
      <c r="T872" s="269">
        <v>-52</v>
      </c>
      <c r="BR872" s="15" t="s">
        <v>1922</v>
      </c>
      <c r="BS872" s="15" t="s">
        <v>1963</v>
      </c>
      <c r="BT872" s="15">
        <v>7</v>
      </c>
      <c r="CU872" s="54" t="s">
        <v>2297</v>
      </c>
      <c r="CV872" s="64"/>
      <c r="DI872" s="112" t="s">
        <v>5973</v>
      </c>
      <c r="DJ872" s="112" t="s">
        <v>5909</v>
      </c>
      <c r="DO872"/>
    </row>
    <row r="873" spans="15:119" ht="30" x14ac:dyDescent="0.25">
      <c r="O873" s="268" t="s">
        <v>10359</v>
      </c>
      <c r="P873" s="268" t="s">
        <v>9492</v>
      </c>
      <c r="Q873" s="269">
        <v>4</v>
      </c>
      <c r="R873" s="269">
        <v>3.75</v>
      </c>
      <c r="S873" s="269">
        <v>-51.75</v>
      </c>
      <c r="T873" s="269">
        <v>-52</v>
      </c>
      <c r="BR873" s="15" t="s">
        <v>1841</v>
      </c>
      <c r="BS873" s="15" t="s">
        <v>1963</v>
      </c>
      <c r="BT873" s="15">
        <v>7</v>
      </c>
      <c r="CU873" s="54" t="s">
        <v>2751</v>
      </c>
      <c r="CV873" s="64"/>
      <c r="DI873" s="112" t="s">
        <v>5974</v>
      </c>
      <c r="DJ873" s="112" t="s">
        <v>5909</v>
      </c>
      <c r="DO873"/>
    </row>
    <row r="874" spans="15:119" ht="30" x14ac:dyDescent="0.25">
      <c r="O874" s="268" t="s">
        <v>10360</v>
      </c>
      <c r="P874" s="268" t="s">
        <v>9492</v>
      </c>
      <c r="Q874" s="269">
        <v>4</v>
      </c>
      <c r="R874" s="269">
        <v>3.75</v>
      </c>
      <c r="S874" s="269">
        <v>-51.5</v>
      </c>
      <c r="T874" s="269">
        <v>-51.75</v>
      </c>
      <c r="BR874" s="15" t="s">
        <v>655</v>
      </c>
      <c r="BS874" s="15" t="s">
        <v>1963</v>
      </c>
      <c r="BT874" s="15">
        <v>7</v>
      </c>
      <c r="CU874" s="54" t="s">
        <v>2293</v>
      </c>
      <c r="CV874" s="64"/>
      <c r="DI874" s="112" t="s">
        <v>7958</v>
      </c>
      <c r="DJ874" s="112" t="s">
        <v>7916</v>
      </c>
      <c r="DO874"/>
    </row>
    <row r="875" spans="15:119" x14ac:dyDescent="0.25">
      <c r="O875" s="268" t="s">
        <v>10361</v>
      </c>
      <c r="P875" s="268" t="s">
        <v>9492</v>
      </c>
      <c r="Q875" s="269">
        <v>3.75</v>
      </c>
      <c r="R875" s="269">
        <v>3.5</v>
      </c>
      <c r="S875" s="269">
        <v>-51.75</v>
      </c>
      <c r="T875" s="269">
        <v>-52</v>
      </c>
      <c r="BR875" s="15" t="s">
        <v>2110</v>
      </c>
      <c r="BS875" s="15" t="s">
        <v>1963</v>
      </c>
      <c r="BT875" s="15">
        <v>7</v>
      </c>
      <c r="CU875" s="54" t="s">
        <v>2292</v>
      </c>
      <c r="CV875" s="64"/>
      <c r="DI875" s="112" t="s">
        <v>7391</v>
      </c>
      <c r="DJ875" s="112" t="s">
        <v>7916</v>
      </c>
      <c r="DO875"/>
    </row>
    <row r="876" spans="15:119" ht="30" x14ac:dyDescent="0.25">
      <c r="O876" s="268" t="s">
        <v>10362</v>
      </c>
      <c r="P876" s="268" t="s">
        <v>9492</v>
      </c>
      <c r="Q876" s="269">
        <v>3.75</v>
      </c>
      <c r="R876" s="269">
        <v>3.5</v>
      </c>
      <c r="S876" s="269">
        <v>-51.5</v>
      </c>
      <c r="T876" s="269">
        <v>-51.75</v>
      </c>
      <c r="BR876" s="15" t="s">
        <v>2111</v>
      </c>
      <c r="BS876" s="15" t="s">
        <v>1963</v>
      </c>
      <c r="BT876" s="15">
        <v>7</v>
      </c>
      <c r="CU876" s="54" t="s">
        <v>2489</v>
      </c>
      <c r="CV876" s="64"/>
      <c r="DI876" s="112" t="s">
        <v>7391</v>
      </c>
      <c r="DJ876" s="112" t="s">
        <v>7298</v>
      </c>
      <c r="DO876"/>
    </row>
    <row r="877" spans="15:119" ht="30" x14ac:dyDescent="0.25">
      <c r="O877" s="268" t="s">
        <v>10363</v>
      </c>
      <c r="P877" s="268" t="s">
        <v>9490</v>
      </c>
      <c r="Q877" s="269">
        <v>4</v>
      </c>
      <c r="R877" s="269">
        <v>3.5</v>
      </c>
      <c r="S877" s="269">
        <v>-51</v>
      </c>
      <c r="T877" s="269">
        <v>-51.5</v>
      </c>
      <c r="BR877" s="15" t="s">
        <v>2112</v>
      </c>
      <c r="BS877" s="15" t="s">
        <v>1963</v>
      </c>
      <c r="BT877" s="15">
        <v>7</v>
      </c>
      <c r="CU877" s="54" t="s">
        <v>2502</v>
      </c>
      <c r="CV877" s="64"/>
      <c r="DI877" s="112" t="s">
        <v>7959</v>
      </c>
      <c r="DJ877" s="112" t="s">
        <v>7916</v>
      </c>
      <c r="DO877"/>
    </row>
    <row r="878" spans="15:119" x14ac:dyDescent="0.25">
      <c r="O878" s="268" t="s">
        <v>10364</v>
      </c>
      <c r="P878" s="268" t="s">
        <v>9492</v>
      </c>
      <c r="Q878" s="269">
        <v>4</v>
      </c>
      <c r="R878" s="269">
        <v>3.75</v>
      </c>
      <c r="S878" s="269">
        <v>-51.25</v>
      </c>
      <c r="T878" s="269">
        <v>-51.5</v>
      </c>
      <c r="BR878" s="15" t="s">
        <v>2114</v>
      </c>
      <c r="BS878" s="15" t="s">
        <v>1963</v>
      </c>
      <c r="BT878" s="15">
        <v>7</v>
      </c>
      <c r="CU878" s="54" t="s">
        <v>2752</v>
      </c>
      <c r="CV878" s="64"/>
      <c r="DI878" s="112" t="s">
        <v>7392</v>
      </c>
      <c r="DJ878" s="112" t="s">
        <v>7298</v>
      </c>
      <c r="DO878"/>
    </row>
    <row r="879" spans="15:119" ht="30" x14ac:dyDescent="0.25">
      <c r="O879" s="268" t="s">
        <v>10365</v>
      </c>
      <c r="P879" s="268" t="s">
        <v>9492</v>
      </c>
      <c r="Q879" s="269">
        <v>4</v>
      </c>
      <c r="R879" s="269">
        <v>3.75</v>
      </c>
      <c r="S879" s="269">
        <v>-51</v>
      </c>
      <c r="T879" s="269">
        <v>-51.25</v>
      </c>
      <c r="BR879" s="15" t="s">
        <v>2115</v>
      </c>
      <c r="BS879" s="15" t="s">
        <v>1963</v>
      </c>
      <c r="BT879" s="15">
        <v>7</v>
      </c>
      <c r="CU879" s="54" t="s">
        <v>2291</v>
      </c>
      <c r="CV879" s="64"/>
      <c r="DI879" s="112" t="s">
        <v>6410</v>
      </c>
      <c r="DJ879" s="112" t="s">
        <v>6305</v>
      </c>
      <c r="DO879"/>
    </row>
    <row r="880" spans="15:119" ht="30" x14ac:dyDescent="0.25">
      <c r="O880" s="268" t="s">
        <v>10366</v>
      </c>
      <c r="P880" s="268" t="s">
        <v>9492</v>
      </c>
      <c r="Q880" s="269">
        <v>3.75</v>
      </c>
      <c r="R880" s="269">
        <v>3.5</v>
      </c>
      <c r="S880" s="269">
        <v>-51.25</v>
      </c>
      <c r="T880" s="269">
        <v>-51.5</v>
      </c>
      <c r="BR880" s="15" t="s">
        <v>2116</v>
      </c>
      <c r="BS880" s="15" t="s">
        <v>1963</v>
      </c>
      <c r="BT880" s="15">
        <v>7</v>
      </c>
      <c r="CU880" s="54" t="s">
        <v>2753</v>
      </c>
      <c r="CV880" s="64"/>
      <c r="DI880" s="112" t="s">
        <v>9264</v>
      </c>
      <c r="DJ880" s="112" t="s">
        <v>9220</v>
      </c>
      <c r="DO880"/>
    </row>
    <row r="881" spans="15:119" ht="60" x14ac:dyDescent="0.25">
      <c r="O881" s="268" t="s">
        <v>10367</v>
      </c>
      <c r="P881" s="268" t="s">
        <v>9492</v>
      </c>
      <c r="Q881" s="269">
        <v>3.75</v>
      </c>
      <c r="R881" s="269">
        <v>3.5</v>
      </c>
      <c r="S881" s="269">
        <v>-51</v>
      </c>
      <c r="T881" s="269">
        <v>-51.25</v>
      </c>
      <c r="BR881" s="15" t="s">
        <v>2175</v>
      </c>
      <c r="BS881" s="15" t="s">
        <v>1963</v>
      </c>
      <c r="BT881" s="15">
        <v>7</v>
      </c>
      <c r="CU881" s="54" t="s">
        <v>2547</v>
      </c>
      <c r="CV881" s="64"/>
      <c r="DI881" s="112" t="s">
        <v>8603</v>
      </c>
      <c r="DJ881" s="112" t="s">
        <v>8544</v>
      </c>
      <c r="DO881"/>
    </row>
    <row r="882" spans="15:119" x14ac:dyDescent="0.25">
      <c r="O882" s="268" t="s">
        <v>10368</v>
      </c>
      <c r="P882" s="268" t="s">
        <v>9490</v>
      </c>
      <c r="Q882" s="269">
        <v>3.5</v>
      </c>
      <c r="R882" s="269">
        <v>3</v>
      </c>
      <c r="S882" s="269">
        <v>-52</v>
      </c>
      <c r="T882" s="269">
        <v>-52.5</v>
      </c>
      <c r="BR882" s="15" t="s">
        <v>2188</v>
      </c>
      <c r="BS882" s="15" t="s">
        <v>1963</v>
      </c>
      <c r="BT882" s="15">
        <v>7</v>
      </c>
      <c r="CU882" s="54" t="s">
        <v>2919</v>
      </c>
      <c r="CV882" s="64"/>
      <c r="DI882" s="112" t="s">
        <v>8328</v>
      </c>
      <c r="DJ882" s="112" t="s">
        <v>8285</v>
      </c>
      <c r="DO882"/>
    </row>
    <row r="883" spans="15:119" x14ac:dyDescent="0.25">
      <c r="O883" s="268" t="s">
        <v>10369</v>
      </c>
      <c r="P883" s="268" t="s">
        <v>9492</v>
      </c>
      <c r="Q883" s="269">
        <v>3.5</v>
      </c>
      <c r="R883" s="269">
        <v>3.25</v>
      </c>
      <c r="S883" s="269">
        <v>-52.25</v>
      </c>
      <c r="T883" s="269">
        <v>-52.5</v>
      </c>
      <c r="BR883" s="15" t="s">
        <v>2268</v>
      </c>
      <c r="BS883" s="15" t="s">
        <v>1963</v>
      </c>
      <c r="BT883" s="15">
        <v>7</v>
      </c>
      <c r="CU883" s="54" t="s">
        <v>2290</v>
      </c>
      <c r="CV883" s="64"/>
      <c r="DI883" s="112" t="s">
        <v>8604</v>
      </c>
      <c r="DJ883" s="112" t="s">
        <v>8544</v>
      </c>
      <c r="DO883"/>
    </row>
    <row r="884" spans="15:119" x14ac:dyDescent="0.25">
      <c r="O884" s="268" t="s">
        <v>10370</v>
      </c>
      <c r="P884" s="268" t="s">
        <v>9492</v>
      </c>
      <c r="Q884" s="269">
        <v>3.5</v>
      </c>
      <c r="R884" s="269">
        <v>3.25</v>
      </c>
      <c r="S884" s="269">
        <v>-52</v>
      </c>
      <c r="T884" s="269">
        <v>-52.25</v>
      </c>
      <c r="BR884" s="15" t="s">
        <v>2503</v>
      </c>
      <c r="BS884" s="15" t="s">
        <v>1963</v>
      </c>
      <c r="BT884" s="15">
        <v>7</v>
      </c>
      <c r="CU884" s="54" t="s">
        <v>2289</v>
      </c>
      <c r="CV884" s="64"/>
      <c r="DI884" s="112" t="s">
        <v>5414</v>
      </c>
      <c r="DJ884" s="112" t="s">
        <v>5373</v>
      </c>
      <c r="DO884"/>
    </row>
    <row r="885" spans="15:119" x14ac:dyDescent="0.25">
      <c r="O885" s="268" t="s">
        <v>10371</v>
      </c>
      <c r="P885" s="268" t="s">
        <v>9492</v>
      </c>
      <c r="Q885" s="269">
        <v>3.25</v>
      </c>
      <c r="R885" s="269">
        <v>3</v>
      </c>
      <c r="S885" s="269">
        <v>-52.25</v>
      </c>
      <c r="T885" s="269">
        <v>-52.5</v>
      </c>
      <c r="BR885" s="15" t="s">
        <v>278</v>
      </c>
      <c r="BS885" s="15" t="s">
        <v>1963</v>
      </c>
      <c r="BT885" s="15">
        <v>7</v>
      </c>
      <c r="CU885" s="54" t="s">
        <v>2288</v>
      </c>
      <c r="CV885" s="64"/>
      <c r="DI885" s="112" t="s">
        <v>5230</v>
      </c>
      <c r="DJ885" s="112" t="s">
        <v>5211</v>
      </c>
      <c r="DO885"/>
    </row>
    <row r="886" spans="15:119" ht="30" x14ac:dyDescent="0.25">
      <c r="O886" s="268" t="s">
        <v>10372</v>
      </c>
      <c r="P886" s="268" t="s">
        <v>9492</v>
      </c>
      <c r="Q886" s="269">
        <v>3.25</v>
      </c>
      <c r="R886" s="269">
        <v>3</v>
      </c>
      <c r="S886" s="269">
        <v>-52</v>
      </c>
      <c r="T886" s="269">
        <v>-52.25</v>
      </c>
      <c r="BR886" s="15" t="s">
        <v>284</v>
      </c>
      <c r="BS886" s="15" t="s">
        <v>1963</v>
      </c>
      <c r="BT886" s="15">
        <v>7</v>
      </c>
      <c r="CU886" s="54" t="s">
        <v>2286</v>
      </c>
      <c r="CV886" s="64"/>
      <c r="DI886" s="112" t="s">
        <v>5231</v>
      </c>
      <c r="DJ886" s="112" t="s">
        <v>5211</v>
      </c>
      <c r="DO886"/>
    </row>
    <row r="887" spans="15:119" x14ac:dyDescent="0.25">
      <c r="O887" s="268" t="s">
        <v>10373</v>
      </c>
      <c r="P887" s="268" t="s">
        <v>9490</v>
      </c>
      <c r="Q887" s="269">
        <v>3.5</v>
      </c>
      <c r="R887" s="269">
        <v>3</v>
      </c>
      <c r="S887" s="269">
        <v>-51.5</v>
      </c>
      <c r="T887" s="269">
        <v>-52</v>
      </c>
      <c r="BR887" s="15" t="s">
        <v>1833</v>
      </c>
      <c r="BS887" s="15" t="s">
        <v>1951</v>
      </c>
      <c r="BT887" s="15">
        <v>8</v>
      </c>
      <c r="CU887" s="54" t="s">
        <v>2285</v>
      </c>
      <c r="CV887" s="64"/>
      <c r="DI887" s="112" t="s">
        <v>5232</v>
      </c>
      <c r="DJ887" s="112" t="s">
        <v>5211</v>
      </c>
      <c r="DO887"/>
    </row>
    <row r="888" spans="15:119" ht="30" x14ac:dyDescent="0.25">
      <c r="O888" s="268" t="s">
        <v>10374</v>
      </c>
      <c r="P888" s="268" t="s">
        <v>9492</v>
      </c>
      <c r="Q888" s="269">
        <v>3.5</v>
      </c>
      <c r="R888" s="269">
        <v>3.25</v>
      </c>
      <c r="S888" s="269">
        <v>-51.75</v>
      </c>
      <c r="T888" s="269">
        <v>-52</v>
      </c>
      <c r="BR888" s="15" t="s">
        <v>1998</v>
      </c>
      <c r="BS888" s="15" t="s">
        <v>1951</v>
      </c>
      <c r="BT888" s="15">
        <v>8</v>
      </c>
      <c r="CU888" s="54" t="s">
        <v>2920</v>
      </c>
      <c r="CV888" s="64"/>
      <c r="DI888" s="112" t="s">
        <v>7393</v>
      </c>
      <c r="DJ888" s="112" t="s">
        <v>7298</v>
      </c>
      <c r="DO888"/>
    </row>
    <row r="889" spans="15:119" x14ac:dyDescent="0.25">
      <c r="O889" s="268" t="s">
        <v>10375</v>
      </c>
      <c r="P889" s="268" t="s">
        <v>9492</v>
      </c>
      <c r="Q889" s="269">
        <v>3.5</v>
      </c>
      <c r="R889" s="269">
        <v>3.25</v>
      </c>
      <c r="S889" s="269">
        <v>-51.5</v>
      </c>
      <c r="T889" s="269">
        <v>-51.75</v>
      </c>
      <c r="BR889" s="15" t="s">
        <v>1834</v>
      </c>
      <c r="BS889" s="15" t="s">
        <v>1951</v>
      </c>
      <c r="BT889" s="15">
        <v>8</v>
      </c>
      <c r="CU889" s="54" t="s">
        <v>2284</v>
      </c>
      <c r="CV889" s="64"/>
      <c r="DI889" s="112" t="s">
        <v>5975</v>
      </c>
      <c r="DJ889" s="112" t="s">
        <v>5909</v>
      </c>
      <c r="DO889"/>
    </row>
    <row r="890" spans="15:119" ht="30" x14ac:dyDescent="0.25">
      <c r="O890" s="268" t="s">
        <v>10376</v>
      </c>
      <c r="P890" s="268" t="s">
        <v>9492</v>
      </c>
      <c r="Q890" s="269">
        <v>3.25</v>
      </c>
      <c r="R890" s="269">
        <v>3</v>
      </c>
      <c r="S890" s="269">
        <v>-51.75</v>
      </c>
      <c r="T890" s="269">
        <v>-52</v>
      </c>
      <c r="BR890" s="15" t="s">
        <v>1835</v>
      </c>
      <c r="BS890" s="15" t="s">
        <v>1951</v>
      </c>
      <c r="BT890" s="15">
        <v>8</v>
      </c>
      <c r="CU890" s="54" t="s">
        <v>2921</v>
      </c>
      <c r="CV890" s="64"/>
      <c r="DI890" s="112" t="s">
        <v>7394</v>
      </c>
      <c r="DJ890" s="112" t="s">
        <v>7298</v>
      </c>
      <c r="DO890"/>
    </row>
    <row r="891" spans="15:119" ht="30" x14ac:dyDescent="0.25">
      <c r="O891" s="268" t="s">
        <v>10377</v>
      </c>
      <c r="P891" s="268" t="s">
        <v>9492</v>
      </c>
      <c r="Q891" s="269">
        <v>3.25</v>
      </c>
      <c r="R891" s="269">
        <v>3</v>
      </c>
      <c r="S891" s="269">
        <v>-51.5</v>
      </c>
      <c r="T891" s="269">
        <v>-51.75</v>
      </c>
      <c r="BR891" s="15" t="s">
        <v>2000</v>
      </c>
      <c r="BS891" s="15" t="s">
        <v>1951</v>
      </c>
      <c r="BT891" s="15">
        <v>8</v>
      </c>
      <c r="CU891" s="54" t="s">
        <v>2283</v>
      </c>
      <c r="CV891" s="64"/>
      <c r="DI891" s="112" t="s">
        <v>7395</v>
      </c>
      <c r="DJ891" s="112" t="s">
        <v>7298</v>
      </c>
      <c r="DO891"/>
    </row>
    <row r="892" spans="15:119" x14ac:dyDescent="0.25">
      <c r="O892" s="268" t="s">
        <v>10378</v>
      </c>
      <c r="P892" s="268" t="s">
        <v>9490</v>
      </c>
      <c r="Q892" s="269">
        <v>3.5</v>
      </c>
      <c r="R892" s="269">
        <v>3</v>
      </c>
      <c r="S892" s="269">
        <v>-51</v>
      </c>
      <c r="T892" s="269">
        <v>-51.5</v>
      </c>
      <c r="BR892" s="15" t="s">
        <v>2001</v>
      </c>
      <c r="BS892" s="15" t="s">
        <v>2002</v>
      </c>
      <c r="BT892" s="15">
        <v>8</v>
      </c>
      <c r="CU892" s="54" t="s">
        <v>2922</v>
      </c>
      <c r="CV892" s="64"/>
      <c r="DI892" s="112" t="s">
        <v>4634</v>
      </c>
      <c r="DJ892" s="112" t="s">
        <v>4591</v>
      </c>
      <c r="DO892"/>
    </row>
    <row r="893" spans="15:119" x14ac:dyDescent="0.25">
      <c r="O893" s="268" t="s">
        <v>10379</v>
      </c>
      <c r="P893" s="268" t="s">
        <v>9492</v>
      </c>
      <c r="Q893" s="269">
        <v>3.5</v>
      </c>
      <c r="R893" s="269">
        <v>3.25</v>
      </c>
      <c r="S893" s="269">
        <v>-51.25</v>
      </c>
      <c r="T893" s="269">
        <v>-51.5</v>
      </c>
      <c r="BR893" s="15" t="s">
        <v>2023</v>
      </c>
      <c r="BS893" s="15" t="s">
        <v>1951</v>
      </c>
      <c r="BT893" s="15">
        <v>8</v>
      </c>
      <c r="CU893" s="54" t="s">
        <v>2282</v>
      </c>
      <c r="CV893" s="64"/>
      <c r="DI893" s="112" t="s">
        <v>4635</v>
      </c>
      <c r="DJ893" s="112" t="s">
        <v>4591</v>
      </c>
      <c r="DO893"/>
    </row>
    <row r="894" spans="15:119" x14ac:dyDescent="0.25">
      <c r="O894" s="268" t="s">
        <v>10380</v>
      </c>
      <c r="P894" s="268" t="s">
        <v>9492</v>
      </c>
      <c r="Q894" s="269">
        <v>3.5</v>
      </c>
      <c r="R894" s="269">
        <v>3.25</v>
      </c>
      <c r="S894" s="269">
        <v>-51</v>
      </c>
      <c r="T894" s="269">
        <v>-51.25</v>
      </c>
      <c r="BR894" s="15" t="s">
        <v>502</v>
      </c>
      <c r="BS894" s="15" t="s">
        <v>1951</v>
      </c>
      <c r="BT894" s="15">
        <v>8</v>
      </c>
      <c r="CU894" s="54" t="s">
        <v>1896</v>
      </c>
      <c r="CV894" s="64"/>
      <c r="DI894" s="112" t="s">
        <v>7396</v>
      </c>
      <c r="DJ894" s="112" t="s">
        <v>7298</v>
      </c>
      <c r="DO894"/>
    </row>
    <row r="895" spans="15:119" x14ac:dyDescent="0.25">
      <c r="O895" s="268" t="s">
        <v>10381</v>
      </c>
      <c r="P895" s="268" t="s">
        <v>9492</v>
      </c>
      <c r="Q895" s="269">
        <v>3.25</v>
      </c>
      <c r="R895" s="269">
        <v>3</v>
      </c>
      <c r="S895" s="269">
        <v>-51.25</v>
      </c>
      <c r="T895" s="269">
        <v>-51.5</v>
      </c>
      <c r="BR895" s="15" t="s">
        <v>2060</v>
      </c>
      <c r="BS895" s="15" t="s">
        <v>1951</v>
      </c>
      <c r="BT895" s="15">
        <v>8</v>
      </c>
      <c r="CU895" s="54" t="s">
        <v>2281</v>
      </c>
      <c r="CV895" s="64"/>
      <c r="DI895" s="112" t="s">
        <v>5415</v>
      </c>
      <c r="DJ895" s="112" t="s">
        <v>5373</v>
      </c>
      <c r="DO895"/>
    </row>
    <row r="896" spans="15:119" x14ac:dyDescent="0.25">
      <c r="O896" s="268" t="s">
        <v>10382</v>
      </c>
      <c r="P896" s="268" t="s">
        <v>9492</v>
      </c>
      <c r="Q896" s="269">
        <v>3.25</v>
      </c>
      <c r="R896" s="269">
        <v>3</v>
      </c>
      <c r="S896" s="269">
        <v>-51</v>
      </c>
      <c r="T896" s="269">
        <v>-51.25</v>
      </c>
      <c r="BR896" s="15" t="s">
        <v>2071</v>
      </c>
      <c r="BS896" s="15" t="s">
        <v>1951</v>
      </c>
      <c r="BT896" s="15">
        <v>8</v>
      </c>
      <c r="CU896" s="54" t="s">
        <v>2280</v>
      </c>
      <c r="CV896" s="64"/>
      <c r="DI896" s="112" t="s">
        <v>4847</v>
      </c>
      <c r="DJ896" s="112" t="s">
        <v>4808</v>
      </c>
      <c r="DO896"/>
    </row>
    <row r="897" spans="15:119" ht="30" x14ac:dyDescent="0.25">
      <c r="O897" s="268" t="s">
        <v>10383</v>
      </c>
      <c r="P897" s="268" t="s">
        <v>9488</v>
      </c>
      <c r="Q897" s="269">
        <v>3</v>
      </c>
      <c r="R897" s="269">
        <v>2</v>
      </c>
      <c r="S897" s="269">
        <v>-52.5</v>
      </c>
      <c r="T897" s="269">
        <v>-54</v>
      </c>
      <c r="BR897" s="15" t="s">
        <v>2096</v>
      </c>
      <c r="BS897" s="15" t="s">
        <v>1951</v>
      </c>
      <c r="BT897" s="15">
        <v>8</v>
      </c>
      <c r="CU897" s="54" t="s">
        <v>2587</v>
      </c>
      <c r="CV897" s="64"/>
      <c r="DI897" s="112" t="s">
        <v>5416</v>
      </c>
      <c r="DJ897" s="112" t="s">
        <v>5373</v>
      </c>
      <c r="DO897"/>
    </row>
    <row r="898" spans="15:119" x14ac:dyDescent="0.25">
      <c r="O898" s="268" t="s">
        <v>10384</v>
      </c>
      <c r="P898" s="268" t="s">
        <v>9490</v>
      </c>
      <c r="Q898" s="269">
        <v>3</v>
      </c>
      <c r="R898" s="269">
        <v>2.5</v>
      </c>
      <c r="S898" s="269">
        <v>-52.5</v>
      </c>
      <c r="T898" s="269">
        <v>-53</v>
      </c>
      <c r="BR898" s="15" t="s">
        <v>2107</v>
      </c>
      <c r="BS898" s="15" t="s">
        <v>1951</v>
      </c>
      <c r="BT898" s="15">
        <v>8</v>
      </c>
      <c r="CU898" s="54" t="s">
        <v>2278</v>
      </c>
      <c r="CV898" s="64"/>
      <c r="DI898" s="112" t="s">
        <v>7397</v>
      </c>
      <c r="DJ898" s="112" t="s">
        <v>7298</v>
      </c>
      <c r="DO898"/>
    </row>
    <row r="899" spans="15:119" x14ac:dyDescent="0.25">
      <c r="O899" s="268" t="s">
        <v>10385</v>
      </c>
      <c r="P899" s="268" t="s">
        <v>9492</v>
      </c>
      <c r="Q899" s="269">
        <v>2.75</v>
      </c>
      <c r="R899" s="269">
        <v>2.5</v>
      </c>
      <c r="S899" s="269">
        <v>-52.5</v>
      </c>
      <c r="T899" s="269">
        <v>-52.75</v>
      </c>
      <c r="BR899" s="15" t="s">
        <v>2109</v>
      </c>
      <c r="BS899" s="15" t="s">
        <v>1963</v>
      </c>
      <c r="BT899" s="15">
        <v>8</v>
      </c>
      <c r="CU899" s="54" t="s">
        <v>2276</v>
      </c>
      <c r="CV899" s="64"/>
      <c r="DI899" s="112" t="s">
        <v>5752</v>
      </c>
      <c r="DJ899" s="112" t="s">
        <v>5743</v>
      </c>
      <c r="DO899"/>
    </row>
    <row r="900" spans="15:119" x14ac:dyDescent="0.25">
      <c r="O900" s="268" t="s">
        <v>10386</v>
      </c>
      <c r="P900" s="268" t="s">
        <v>9490</v>
      </c>
      <c r="Q900" s="269">
        <v>2.5</v>
      </c>
      <c r="R900" s="269">
        <v>2</v>
      </c>
      <c r="S900" s="269">
        <v>-53.5</v>
      </c>
      <c r="T900" s="269">
        <v>-54</v>
      </c>
      <c r="BR900" s="15" t="s">
        <v>2172</v>
      </c>
      <c r="BS900" s="15" t="s">
        <v>1951</v>
      </c>
      <c r="BT900" s="15">
        <v>8</v>
      </c>
      <c r="CU900" s="54" t="s">
        <v>2586</v>
      </c>
      <c r="CV900" s="64"/>
      <c r="DI900" s="112" t="s">
        <v>4848</v>
      </c>
      <c r="DJ900" s="112" t="s">
        <v>4808</v>
      </c>
      <c r="DO900"/>
    </row>
    <row r="901" spans="15:119" x14ac:dyDescent="0.25">
      <c r="O901" s="268" t="s">
        <v>10387</v>
      </c>
      <c r="P901" s="268" t="s">
        <v>9492</v>
      </c>
      <c r="Q901" s="269">
        <v>2.5</v>
      </c>
      <c r="R901" s="269">
        <v>2.25</v>
      </c>
      <c r="S901" s="269">
        <v>-53.75</v>
      </c>
      <c r="T901" s="269">
        <v>-54</v>
      </c>
      <c r="BR901" s="15" t="s">
        <v>2249</v>
      </c>
      <c r="BS901" s="15" t="s">
        <v>1951</v>
      </c>
      <c r="BT901" s="15">
        <v>8</v>
      </c>
      <c r="CU901" s="54" t="s">
        <v>2529</v>
      </c>
      <c r="CV901" s="64"/>
      <c r="DI901" s="112" t="s">
        <v>6411</v>
      </c>
      <c r="DJ901" s="112" t="s">
        <v>6305</v>
      </c>
      <c r="DO901"/>
    </row>
    <row r="902" spans="15:119" ht="30" x14ac:dyDescent="0.25">
      <c r="O902" s="268" t="s">
        <v>10388</v>
      </c>
      <c r="P902" s="268" t="s">
        <v>9492</v>
      </c>
      <c r="Q902" s="269">
        <v>2.5</v>
      </c>
      <c r="R902" s="269">
        <v>2.25</v>
      </c>
      <c r="S902" s="269">
        <v>-53.5</v>
      </c>
      <c r="T902" s="269">
        <v>-53.75</v>
      </c>
      <c r="BR902" s="15" t="s">
        <v>2568</v>
      </c>
      <c r="BS902" s="15" t="s">
        <v>1951</v>
      </c>
      <c r="BT902" s="15">
        <v>8</v>
      </c>
      <c r="CU902" s="54" t="s">
        <v>2272</v>
      </c>
      <c r="CV902" s="64"/>
      <c r="DI902" s="112" t="s">
        <v>7398</v>
      </c>
      <c r="DJ902" s="112" t="s">
        <v>7298</v>
      </c>
      <c r="DO902"/>
    </row>
    <row r="903" spans="15:119" x14ac:dyDescent="0.25">
      <c r="O903" s="268" t="s">
        <v>10389</v>
      </c>
      <c r="P903" s="268" t="s">
        <v>9492</v>
      </c>
      <c r="Q903" s="269">
        <v>2.25</v>
      </c>
      <c r="R903" s="269">
        <v>2</v>
      </c>
      <c r="S903" s="269">
        <v>-53.75</v>
      </c>
      <c r="T903" s="269">
        <v>-54</v>
      </c>
      <c r="BR903" s="15" t="s">
        <v>2804</v>
      </c>
      <c r="BS903" s="15" t="s">
        <v>1951</v>
      </c>
      <c r="BT903" s="15">
        <v>8</v>
      </c>
      <c r="CU903" s="54" t="s">
        <v>2274</v>
      </c>
      <c r="CV903" s="64"/>
      <c r="DI903" s="112" t="s">
        <v>5605</v>
      </c>
      <c r="DJ903" s="112" t="s">
        <v>5576</v>
      </c>
      <c r="DO903"/>
    </row>
    <row r="904" spans="15:119" x14ac:dyDescent="0.25">
      <c r="O904" s="268" t="s">
        <v>10390</v>
      </c>
      <c r="P904" s="268" t="s">
        <v>9492</v>
      </c>
      <c r="Q904" s="269">
        <v>2.25</v>
      </c>
      <c r="R904" s="269">
        <v>2</v>
      </c>
      <c r="S904" s="269">
        <v>-53.5</v>
      </c>
      <c r="T904" s="269">
        <v>-53.75</v>
      </c>
      <c r="BR904" s="15" t="s">
        <v>2809</v>
      </c>
      <c r="BS904" s="15" t="s">
        <v>1951</v>
      </c>
      <c r="BT904" s="15">
        <v>8</v>
      </c>
      <c r="CU904" s="54" t="s">
        <v>2539</v>
      </c>
      <c r="CV904" s="64"/>
      <c r="DI904" s="112" t="s">
        <v>4438</v>
      </c>
      <c r="DJ904" s="112" t="s">
        <v>4435</v>
      </c>
      <c r="DO904"/>
    </row>
    <row r="905" spans="15:119" ht="30" x14ac:dyDescent="0.25">
      <c r="O905" s="268" t="s">
        <v>10391</v>
      </c>
      <c r="P905" s="268" t="s">
        <v>9490</v>
      </c>
      <c r="Q905" s="269">
        <v>2.5</v>
      </c>
      <c r="R905" s="269">
        <v>2</v>
      </c>
      <c r="S905" s="269">
        <v>-53</v>
      </c>
      <c r="T905" s="269">
        <v>-53.5</v>
      </c>
      <c r="BR905" s="15" t="s">
        <v>2810</v>
      </c>
      <c r="BS905" s="15" t="s">
        <v>1951</v>
      </c>
      <c r="BT905" s="15">
        <v>8</v>
      </c>
      <c r="CU905" s="54" t="s">
        <v>2271</v>
      </c>
      <c r="CV905" s="64"/>
      <c r="DI905" s="112" t="s">
        <v>6412</v>
      </c>
      <c r="DJ905" s="112" t="s">
        <v>6305</v>
      </c>
      <c r="DO905"/>
    </row>
    <row r="906" spans="15:119" ht="30" x14ac:dyDescent="0.25">
      <c r="O906" s="268" t="s">
        <v>10392</v>
      </c>
      <c r="P906" s="268" t="s">
        <v>9492</v>
      </c>
      <c r="Q906" s="269">
        <v>2.5</v>
      </c>
      <c r="R906" s="269">
        <v>2.25</v>
      </c>
      <c r="S906" s="269">
        <v>-53.25</v>
      </c>
      <c r="T906" s="269">
        <v>-53.5</v>
      </c>
      <c r="BR906" s="15" t="s">
        <v>2968</v>
      </c>
      <c r="BS906" s="15" t="s">
        <v>1951</v>
      </c>
      <c r="BT906" s="15">
        <v>8</v>
      </c>
      <c r="CU906" s="54" t="s">
        <v>2582</v>
      </c>
      <c r="CV906" s="64"/>
      <c r="DI906" s="112" t="s">
        <v>5417</v>
      </c>
      <c r="DJ906" s="112" t="s">
        <v>5373</v>
      </c>
      <c r="DO906"/>
    </row>
    <row r="907" spans="15:119" x14ac:dyDescent="0.25">
      <c r="O907" s="268" t="s">
        <v>10393</v>
      </c>
      <c r="P907" s="268" t="s">
        <v>9492</v>
      </c>
      <c r="Q907" s="269">
        <v>2.5</v>
      </c>
      <c r="R907" s="269">
        <v>2.25</v>
      </c>
      <c r="S907" s="269">
        <v>-53</v>
      </c>
      <c r="T907" s="269">
        <v>-53.25</v>
      </c>
      <c r="BR907" s="15" t="s">
        <v>2969</v>
      </c>
      <c r="BS907" s="15" t="s">
        <v>1951</v>
      </c>
      <c r="BT907" s="15">
        <v>8</v>
      </c>
      <c r="CU907" s="54" t="s">
        <v>2270</v>
      </c>
      <c r="CV907" s="64"/>
      <c r="DI907" s="112" t="s">
        <v>9265</v>
      </c>
      <c r="DJ907" s="112" t="s">
        <v>9220</v>
      </c>
      <c r="DO907"/>
    </row>
    <row r="908" spans="15:119" x14ac:dyDescent="0.25">
      <c r="O908" s="268" t="s">
        <v>10394</v>
      </c>
      <c r="P908" s="268" t="s">
        <v>9492</v>
      </c>
      <c r="Q908" s="269">
        <v>2.25</v>
      </c>
      <c r="R908" s="269">
        <v>2</v>
      </c>
      <c r="S908" s="269">
        <v>-53.25</v>
      </c>
      <c r="T908" s="269">
        <v>-53.5</v>
      </c>
      <c r="BR908" s="15" t="s">
        <v>2974</v>
      </c>
      <c r="BS908" s="15" t="s">
        <v>1951</v>
      </c>
      <c r="BT908" s="15">
        <v>8</v>
      </c>
      <c r="CU908" s="54" t="s">
        <v>2269</v>
      </c>
      <c r="CV908" s="64"/>
      <c r="DI908" s="112" t="s">
        <v>9266</v>
      </c>
      <c r="DJ908" s="112" t="s">
        <v>9220</v>
      </c>
      <c r="DO908"/>
    </row>
    <row r="909" spans="15:119" x14ac:dyDescent="0.25">
      <c r="O909" s="268" t="s">
        <v>10395</v>
      </c>
      <c r="P909" s="268" t="s">
        <v>9492</v>
      </c>
      <c r="Q909" s="269">
        <v>2.25</v>
      </c>
      <c r="R909" s="269">
        <v>2</v>
      </c>
      <c r="S909" s="269">
        <v>-53</v>
      </c>
      <c r="T909" s="269">
        <v>-53.25</v>
      </c>
      <c r="BR909" s="15" t="s">
        <v>505</v>
      </c>
      <c r="BS909" s="15" t="s">
        <v>1951</v>
      </c>
      <c r="BT909" s="15">
        <v>9</v>
      </c>
      <c r="CU909" s="54" t="s">
        <v>2266</v>
      </c>
      <c r="CV909" s="64"/>
      <c r="DI909" s="112" t="s">
        <v>5976</v>
      </c>
      <c r="DJ909" s="112" t="s">
        <v>5909</v>
      </c>
      <c r="DO909"/>
    </row>
    <row r="910" spans="15:119" ht="30" x14ac:dyDescent="0.25">
      <c r="O910" s="268" t="s">
        <v>10396</v>
      </c>
      <c r="P910" s="268" t="s">
        <v>9490</v>
      </c>
      <c r="Q910" s="269">
        <v>2.5</v>
      </c>
      <c r="R910" s="269">
        <v>2</v>
      </c>
      <c r="S910" s="269">
        <v>-52.5</v>
      </c>
      <c r="T910" s="269">
        <v>-53</v>
      </c>
      <c r="BR910" s="15" t="s">
        <v>495</v>
      </c>
      <c r="BS910" s="15" t="s">
        <v>1951</v>
      </c>
      <c r="BT910" s="15">
        <v>9</v>
      </c>
      <c r="CU910" s="54" t="s">
        <v>2449</v>
      </c>
      <c r="CV910" s="64"/>
      <c r="DI910" s="112" t="s">
        <v>4849</v>
      </c>
      <c r="DJ910" s="112" t="s">
        <v>4808</v>
      </c>
      <c r="DO910"/>
    </row>
    <row r="911" spans="15:119" x14ac:dyDescent="0.25">
      <c r="O911" s="268" t="s">
        <v>10397</v>
      </c>
      <c r="P911" s="268" t="s">
        <v>9492</v>
      </c>
      <c r="Q911" s="269">
        <v>2.5</v>
      </c>
      <c r="R911" s="269">
        <v>2.25</v>
      </c>
      <c r="S911" s="269">
        <v>-52.75</v>
      </c>
      <c r="T911" s="269">
        <v>-53</v>
      </c>
      <c r="BR911" s="15" t="s">
        <v>1962</v>
      </c>
      <c r="BS911" s="15" t="s">
        <v>1951</v>
      </c>
      <c r="BT911" s="15">
        <v>9</v>
      </c>
      <c r="CU911" s="54" t="s">
        <v>2262</v>
      </c>
      <c r="CV911" s="64"/>
      <c r="DI911" s="112" t="s">
        <v>7960</v>
      </c>
      <c r="DJ911" s="112" t="s">
        <v>7916</v>
      </c>
      <c r="DO911"/>
    </row>
    <row r="912" spans="15:119" ht="30" x14ac:dyDescent="0.25">
      <c r="O912" s="268" t="s">
        <v>10398</v>
      </c>
      <c r="P912" s="268" t="s">
        <v>9492</v>
      </c>
      <c r="Q912" s="269">
        <v>2.5</v>
      </c>
      <c r="R912" s="269">
        <v>2.25</v>
      </c>
      <c r="S912" s="269">
        <v>-52.5</v>
      </c>
      <c r="T912" s="269">
        <v>-52.75</v>
      </c>
      <c r="BR912" s="15" t="s">
        <v>1964</v>
      </c>
      <c r="BS912" s="15" t="s">
        <v>1951</v>
      </c>
      <c r="BT912" s="15">
        <v>9</v>
      </c>
      <c r="CU912" s="54" t="s">
        <v>2754</v>
      </c>
      <c r="CV912" s="64"/>
      <c r="DI912" s="112" t="s">
        <v>8329</v>
      </c>
      <c r="DJ912" s="112" t="s">
        <v>8285</v>
      </c>
      <c r="DO912"/>
    </row>
    <row r="913" spans="15:119" x14ac:dyDescent="0.25">
      <c r="O913" s="268" t="s">
        <v>10399</v>
      </c>
      <c r="P913" s="268" t="s">
        <v>9492</v>
      </c>
      <c r="Q913" s="269">
        <v>2.25</v>
      </c>
      <c r="R913" s="269">
        <v>2</v>
      </c>
      <c r="S913" s="269">
        <v>-52.75</v>
      </c>
      <c r="T913" s="269">
        <v>-53</v>
      </c>
      <c r="BR913" s="15" t="s">
        <v>1965</v>
      </c>
      <c r="BS913" s="15" t="s">
        <v>1951</v>
      </c>
      <c r="BT913" s="15">
        <v>9</v>
      </c>
      <c r="CU913" s="54" t="s">
        <v>2261</v>
      </c>
      <c r="CV913" s="64"/>
      <c r="DI913" s="112" t="s">
        <v>5606</v>
      </c>
      <c r="DJ913" s="112" t="s">
        <v>5576</v>
      </c>
      <c r="DO913"/>
    </row>
    <row r="914" spans="15:119" x14ac:dyDescent="0.25">
      <c r="O914" s="268" t="s">
        <v>10400</v>
      </c>
      <c r="P914" s="268" t="s">
        <v>9492</v>
      </c>
      <c r="Q914" s="269">
        <v>2.25</v>
      </c>
      <c r="R914" s="269">
        <v>2</v>
      </c>
      <c r="S914" s="269">
        <v>-52.5</v>
      </c>
      <c r="T914" s="269">
        <v>-52.75</v>
      </c>
      <c r="BR914" s="15" t="s">
        <v>1966</v>
      </c>
      <c r="BS914" s="15" t="s">
        <v>1951</v>
      </c>
      <c r="BT914" s="15">
        <v>9</v>
      </c>
      <c r="CU914" s="54" t="s">
        <v>2260</v>
      </c>
      <c r="CV914" s="64"/>
      <c r="DI914" s="112" t="s">
        <v>5977</v>
      </c>
      <c r="DJ914" s="112" t="s">
        <v>5909</v>
      </c>
      <c r="DO914"/>
    </row>
    <row r="915" spans="15:119" x14ac:dyDescent="0.25">
      <c r="O915" s="268" t="s">
        <v>10401</v>
      </c>
      <c r="P915" s="268" t="s">
        <v>9488</v>
      </c>
      <c r="Q915" s="269">
        <v>3</v>
      </c>
      <c r="R915" s="269">
        <v>2</v>
      </c>
      <c r="S915" s="269">
        <v>-51</v>
      </c>
      <c r="T915" s="269">
        <v>-52.5</v>
      </c>
      <c r="BR915" s="15" t="s">
        <v>1967</v>
      </c>
      <c r="BS915" s="15" t="s">
        <v>1951</v>
      </c>
      <c r="BT915" s="15">
        <v>9</v>
      </c>
      <c r="CU915" s="54" t="s">
        <v>2254</v>
      </c>
      <c r="CV915" s="64"/>
      <c r="DI915" s="112" t="s">
        <v>5978</v>
      </c>
      <c r="DJ915" s="112" t="s">
        <v>5909</v>
      </c>
      <c r="DO915"/>
    </row>
    <row r="916" spans="15:119" x14ac:dyDescent="0.25">
      <c r="O916" s="268" t="s">
        <v>10402</v>
      </c>
      <c r="P916" s="268" t="s">
        <v>9490</v>
      </c>
      <c r="Q916" s="269">
        <v>3</v>
      </c>
      <c r="R916" s="269">
        <v>2.5</v>
      </c>
      <c r="S916" s="269">
        <v>-52</v>
      </c>
      <c r="T916" s="269">
        <v>-52.5</v>
      </c>
      <c r="BR916" s="15" t="s">
        <v>1968</v>
      </c>
      <c r="BS916" s="15" t="s">
        <v>1951</v>
      </c>
      <c r="BT916" s="15">
        <v>9</v>
      </c>
      <c r="CU916" s="54" t="s">
        <v>2253</v>
      </c>
      <c r="CV916" s="64"/>
      <c r="DI916" s="112" t="s">
        <v>6413</v>
      </c>
      <c r="DJ916" s="112" t="s">
        <v>6305</v>
      </c>
      <c r="DO916"/>
    </row>
    <row r="917" spans="15:119" x14ac:dyDescent="0.25">
      <c r="O917" s="268" t="s">
        <v>10403</v>
      </c>
      <c r="P917" s="268" t="s">
        <v>9492</v>
      </c>
      <c r="Q917" s="269">
        <v>3</v>
      </c>
      <c r="R917" s="269">
        <v>2.75</v>
      </c>
      <c r="S917" s="269">
        <v>-52.25</v>
      </c>
      <c r="T917" s="269">
        <v>-52.5</v>
      </c>
      <c r="BR917" s="15" t="s">
        <v>1826</v>
      </c>
      <c r="BS917" s="15" t="s">
        <v>1951</v>
      </c>
      <c r="BT917" s="15">
        <v>9</v>
      </c>
      <c r="CU917" s="54" t="s">
        <v>2273</v>
      </c>
      <c r="CV917" s="64"/>
      <c r="DI917" s="112" t="s">
        <v>5418</v>
      </c>
      <c r="DJ917" s="112" t="s">
        <v>5373</v>
      </c>
      <c r="DO917"/>
    </row>
    <row r="918" spans="15:119" x14ac:dyDescent="0.25">
      <c r="O918" s="268" t="s">
        <v>10404</v>
      </c>
      <c r="P918" s="268" t="s">
        <v>9492</v>
      </c>
      <c r="Q918" s="269">
        <v>3</v>
      </c>
      <c r="R918" s="269">
        <v>2.75</v>
      </c>
      <c r="S918" s="269">
        <v>-52</v>
      </c>
      <c r="T918" s="269">
        <v>-52.25</v>
      </c>
      <c r="BR918" s="15" t="s">
        <v>1969</v>
      </c>
      <c r="BS918" s="15" t="s">
        <v>1951</v>
      </c>
      <c r="BT918" s="15">
        <v>9</v>
      </c>
      <c r="CU918" s="54" t="s">
        <v>2580</v>
      </c>
      <c r="CV918" s="64"/>
      <c r="DI918" s="112" t="s">
        <v>5979</v>
      </c>
      <c r="DJ918" s="112" t="s">
        <v>5909</v>
      </c>
      <c r="DO918"/>
    </row>
    <row r="919" spans="15:119" ht="30" x14ac:dyDescent="0.25">
      <c r="O919" s="268" t="s">
        <v>10405</v>
      </c>
      <c r="P919" s="268" t="s">
        <v>9492</v>
      </c>
      <c r="Q919" s="269">
        <v>2.75</v>
      </c>
      <c r="R919" s="269">
        <v>2.5</v>
      </c>
      <c r="S919" s="269">
        <v>-52.25</v>
      </c>
      <c r="T919" s="269">
        <v>-52.5</v>
      </c>
      <c r="BR919" s="15" t="s">
        <v>1970</v>
      </c>
      <c r="BS919" s="15" t="s">
        <v>1951</v>
      </c>
      <c r="BT919" s="15">
        <v>9</v>
      </c>
      <c r="CU919" s="54" t="s">
        <v>2584</v>
      </c>
      <c r="CV919" s="64"/>
      <c r="DI919" s="112" t="s">
        <v>6414</v>
      </c>
      <c r="DJ919" s="112" t="s">
        <v>6305</v>
      </c>
      <c r="DO919"/>
    </row>
    <row r="920" spans="15:119" x14ac:dyDescent="0.25">
      <c r="O920" s="268" t="s">
        <v>10406</v>
      </c>
      <c r="P920" s="268" t="s">
        <v>9492</v>
      </c>
      <c r="Q920" s="269">
        <v>2.75</v>
      </c>
      <c r="R920" s="269">
        <v>2.5</v>
      </c>
      <c r="S920" s="269">
        <v>-52</v>
      </c>
      <c r="T920" s="269">
        <v>-52.25</v>
      </c>
      <c r="BR920" s="15" t="s">
        <v>1994</v>
      </c>
      <c r="BS920" s="15" t="s">
        <v>1951</v>
      </c>
      <c r="BT920" s="15">
        <v>9</v>
      </c>
      <c r="CU920" s="54" t="s">
        <v>2613</v>
      </c>
      <c r="CV920" s="64"/>
      <c r="DI920" s="112" t="s">
        <v>9032</v>
      </c>
      <c r="DJ920" s="112" t="s">
        <v>9016</v>
      </c>
      <c r="DO920"/>
    </row>
    <row r="921" spans="15:119" ht="30" x14ac:dyDescent="0.25">
      <c r="O921" s="268" t="s">
        <v>10407</v>
      </c>
      <c r="P921" s="268" t="s">
        <v>9490</v>
      </c>
      <c r="Q921" s="269">
        <v>3</v>
      </c>
      <c r="R921" s="269">
        <v>2.5</v>
      </c>
      <c r="S921" s="269">
        <v>-51.5</v>
      </c>
      <c r="T921" s="269">
        <v>-52</v>
      </c>
      <c r="BR921" s="15" t="s">
        <v>489</v>
      </c>
      <c r="BS921" s="15" t="s">
        <v>1951</v>
      </c>
      <c r="BT921" s="15">
        <v>9</v>
      </c>
      <c r="CU921" s="54" t="s">
        <v>2546</v>
      </c>
      <c r="CV921" s="64"/>
      <c r="DI921" s="112" t="s">
        <v>8605</v>
      </c>
      <c r="DJ921" s="112" t="s">
        <v>8544</v>
      </c>
      <c r="DO921"/>
    </row>
    <row r="922" spans="15:119" x14ac:dyDescent="0.25">
      <c r="O922" s="268" t="s">
        <v>10408</v>
      </c>
      <c r="P922" s="268" t="s">
        <v>9492</v>
      </c>
      <c r="Q922" s="269">
        <v>3</v>
      </c>
      <c r="R922" s="269">
        <v>2.75</v>
      </c>
      <c r="S922" s="269">
        <v>-51.75</v>
      </c>
      <c r="T922" s="269">
        <v>-52</v>
      </c>
      <c r="BR922" s="15" t="s">
        <v>2029</v>
      </c>
      <c r="BS922" s="15" t="s">
        <v>1951</v>
      </c>
      <c r="BT922" s="15">
        <v>9</v>
      </c>
      <c r="CU922" s="54" t="s">
        <v>2267</v>
      </c>
      <c r="CV922" s="64"/>
      <c r="DI922" s="112" t="s">
        <v>5607</v>
      </c>
      <c r="DJ922" s="112" t="s">
        <v>5576</v>
      </c>
      <c r="DO922"/>
    </row>
    <row r="923" spans="15:119" x14ac:dyDescent="0.25">
      <c r="O923" s="268" t="s">
        <v>10409</v>
      </c>
      <c r="P923" s="268" t="s">
        <v>9492</v>
      </c>
      <c r="Q923" s="269">
        <v>3</v>
      </c>
      <c r="R923" s="269">
        <v>2.75</v>
      </c>
      <c r="S923" s="269">
        <v>-51.5</v>
      </c>
      <c r="T923" s="269">
        <v>-51.75</v>
      </c>
      <c r="BR923" s="15" t="s">
        <v>2030</v>
      </c>
      <c r="BS923" s="15" t="s">
        <v>1951</v>
      </c>
      <c r="BT923" s="15">
        <v>9</v>
      </c>
      <c r="CU923" s="54" t="s">
        <v>2265</v>
      </c>
      <c r="CV923" s="64"/>
      <c r="DI923" s="112" t="s">
        <v>8606</v>
      </c>
      <c r="DJ923" s="112" t="s">
        <v>8544</v>
      </c>
      <c r="DO923"/>
    </row>
    <row r="924" spans="15:119" x14ac:dyDescent="0.25">
      <c r="O924" s="268" t="s">
        <v>10410</v>
      </c>
      <c r="P924" s="268" t="s">
        <v>9492</v>
      </c>
      <c r="Q924" s="269">
        <v>2.75</v>
      </c>
      <c r="R924" s="269">
        <v>2.5</v>
      </c>
      <c r="S924" s="269">
        <v>-51.75</v>
      </c>
      <c r="T924" s="269">
        <v>-52</v>
      </c>
      <c r="BR924" s="15" t="s">
        <v>1925</v>
      </c>
      <c r="BS924" s="15" t="s">
        <v>1951</v>
      </c>
      <c r="BT924" s="15">
        <v>9</v>
      </c>
      <c r="CU924" s="54" t="s">
        <v>2263</v>
      </c>
      <c r="CV924" s="64"/>
      <c r="DI924" s="112" t="s">
        <v>7961</v>
      </c>
      <c r="DJ924" s="112" t="s">
        <v>7916</v>
      </c>
      <c r="DO924"/>
    </row>
    <row r="925" spans="15:119" ht="30" x14ac:dyDescent="0.25">
      <c r="O925" s="268" t="s">
        <v>10411</v>
      </c>
      <c r="P925" s="268" t="s">
        <v>9492</v>
      </c>
      <c r="Q925" s="269">
        <v>2.75</v>
      </c>
      <c r="R925" s="269">
        <v>2.5</v>
      </c>
      <c r="S925" s="269">
        <v>-51.5</v>
      </c>
      <c r="T925" s="269">
        <v>-51.75</v>
      </c>
      <c r="BR925" s="15" t="s">
        <v>2046</v>
      </c>
      <c r="BS925" s="15" t="s">
        <v>1951</v>
      </c>
      <c r="BT925" s="15">
        <v>9</v>
      </c>
      <c r="CU925" s="54" t="s">
        <v>2340</v>
      </c>
      <c r="CV925" s="64"/>
      <c r="DI925" s="112" t="s">
        <v>8607</v>
      </c>
      <c r="DJ925" s="112" t="s">
        <v>8544</v>
      </c>
      <c r="DO925"/>
    </row>
    <row r="926" spans="15:119" ht="30" x14ac:dyDescent="0.25">
      <c r="O926" s="268" t="s">
        <v>10412</v>
      </c>
      <c r="P926" s="268" t="s">
        <v>9490</v>
      </c>
      <c r="Q926" s="269">
        <v>3</v>
      </c>
      <c r="R926" s="269">
        <v>2.5</v>
      </c>
      <c r="S926" s="269">
        <v>-51</v>
      </c>
      <c r="T926" s="269">
        <v>-51.5</v>
      </c>
      <c r="BR926" s="15" t="s">
        <v>1857</v>
      </c>
      <c r="BS926" s="15" t="s">
        <v>1951</v>
      </c>
      <c r="BT926" s="15">
        <v>9</v>
      </c>
      <c r="CU926" s="54" t="s">
        <v>2341</v>
      </c>
      <c r="CV926" s="64"/>
      <c r="DI926" s="112" t="s">
        <v>7962</v>
      </c>
      <c r="DJ926" s="112" t="s">
        <v>7916</v>
      </c>
      <c r="DO926"/>
    </row>
    <row r="927" spans="15:119" ht="30" x14ac:dyDescent="0.25">
      <c r="O927" s="268" t="s">
        <v>10413</v>
      </c>
      <c r="P927" s="268" t="s">
        <v>9492</v>
      </c>
      <c r="Q927" s="269">
        <v>3</v>
      </c>
      <c r="R927" s="269">
        <v>2.75</v>
      </c>
      <c r="S927" s="269">
        <v>-51.25</v>
      </c>
      <c r="T927" s="269">
        <v>-51.5</v>
      </c>
      <c r="BR927" s="15" t="s">
        <v>2077</v>
      </c>
      <c r="BS927" s="15" t="s">
        <v>1951</v>
      </c>
      <c r="BT927" s="15">
        <v>9</v>
      </c>
      <c r="CU927" s="54" t="s">
        <v>2259</v>
      </c>
      <c r="CV927" s="64"/>
      <c r="DI927" s="112" t="s">
        <v>7963</v>
      </c>
      <c r="DJ927" s="112" t="s">
        <v>7916</v>
      </c>
      <c r="DO927"/>
    </row>
    <row r="928" spans="15:119" ht="30" x14ac:dyDescent="0.25">
      <c r="O928" s="268" t="s">
        <v>10414</v>
      </c>
      <c r="P928" s="268" t="s">
        <v>9492</v>
      </c>
      <c r="Q928" s="269">
        <v>3</v>
      </c>
      <c r="R928" s="269">
        <v>2.75</v>
      </c>
      <c r="S928" s="269">
        <v>-51</v>
      </c>
      <c r="T928" s="269">
        <v>-51.25</v>
      </c>
      <c r="BR928" s="15" t="s">
        <v>1858</v>
      </c>
      <c r="BS928" s="15" t="s">
        <v>1951</v>
      </c>
      <c r="BT928" s="15">
        <v>9</v>
      </c>
      <c r="CU928" s="54" t="s">
        <v>2258</v>
      </c>
      <c r="CV928" s="64"/>
      <c r="DI928" s="112" t="s">
        <v>8330</v>
      </c>
      <c r="DJ928" s="112" t="s">
        <v>8285</v>
      </c>
      <c r="DO928"/>
    </row>
    <row r="929" spans="15:119" ht="30" x14ac:dyDescent="0.25">
      <c r="O929" s="268" t="s">
        <v>10415</v>
      </c>
      <c r="P929" s="268" t="s">
        <v>9492</v>
      </c>
      <c r="Q929" s="269">
        <v>2.75</v>
      </c>
      <c r="R929" s="269">
        <v>2.5</v>
      </c>
      <c r="S929" s="269">
        <v>-51.25</v>
      </c>
      <c r="T929" s="269">
        <v>-51.5</v>
      </c>
      <c r="BR929" s="15" t="s">
        <v>2079</v>
      </c>
      <c r="BS929" s="15" t="s">
        <v>1951</v>
      </c>
      <c r="BT929" s="15">
        <v>9</v>
      </c>
      <c r="CU929" s="54" t="s">
        <v>2959</v>
      </c>
      <c r="CV929" s="64"/>
      <c r="DI929" s="112" t="s">
        <v>7223</v>
      </c>
      <c r="DJ929" s="112" t="s">
        <v>7211</v>
      </c>
      <c r="DO929"/>
    </row>
    <row r="930" spans="15:119" x14ac:dyDescent="0.25">
      <c r="O930" s="268" t="s">
        <v>10416</v>
      </c>
      <c r="P930" s="268" t="s">
        <v>9492</v>
      </c>
      <c r="Q930" s="269">
        <v>2.75</v>
      </c>
      <c r="R930" s="269">
        <v>2.5</v>
      </c>
      <c r="S930" s="269">
        <v>-51</v>
      </c>
      <c r="T930" s="269">
        <v>-51.25</v>
      </c>
      <c r="BR930" s="15" t="s">
        <v>2082</v>
      </c>
      <c r="BS930" s="15" t="s">
        <v>1951</v>
      </c>
      <c r="BT930" s="15">
        <v>9</v>
      </c>
      <c r="CU930" s="54" t="s">
        <v>2588</v>
      </c>
      <c r="CV930" s="64"/>
      <c r="DI930" s="112" t="s">
        <v>6415</v>
      </c>
      <c r="DJ930" s="112" t="s">
        <v>6305</v>
      </c>
      <c r="DO930"/>
    </row>
    <row r="931" spans="15:119" x14ac:dyDescent="0.25">
      <c r="O931" s="268" t="s">
        <v>10417</v>
      </c>
      <c r="P931" s="268" t="s">
        <v>9490</v>
      </c>
      <c r="Q931" s="269">
        <v>2.5</v>
      </c>
      <c r="R931" s="269">
        <v>2</v>
      </c>
      <c r="S931" s="269">
        <v>-52</v>
      </c>
      <c r="T931" s="269">
        <v>-52.5</v>
      </c>
      <c r="BR931" s="15" t="s">
        <v>2092</v>
      </c>
      <c r="BS931" s="15" t="s">
        <v>1951</v>
      </c>
      <c r="BT931" s="15">
        <v>9</v>
      </c>
      <c r="CU931" s="54" t="s">
        <v>2251</v>
      </c>
      <c r="CV931" s="64"/>
      <c r="DI931" s="112" t="s">
        <v>6416</v>
      </c>
      <c r="DJ931" s="112" t="s">
        <v>6305</v>
      </c>
      <c r="DO931"/>
    </row>
    <row r="932" spans="15:119" x14ac:dyDescent="0.25">
      <c r="O932" s="268" t="s">
        <v>10418</v>
      </c>
      <c r="P932" s="268" t="s">
        <v>9492</v>
      </c>
      <c r="Q932" s="269">
        <v>2.5</v>
      </c>
      <c r="R932" s="269">
        <v>2.25</v>
      </c>
      <c r="S932" s="269">
        <v>-52.25</v>
      </c>
      <c r="T932" s="269">
        <v>-52.5</v>
      </c>
      <c r="BR932" s="15" t="s">
        <v>2093</v>
      </c>
      <c r="BS932" s="15" t="s">
        <v>1951</v>
      </c>
      <c r="BT932" s="15">
        <v>9</v>
      </c>
      <c r="CU932" s="54" t="s">
        <v>2133</v>
      </c>
      <c r="CV932" s="64"/>
      <c r="DI932" s="112" t="s">
        <v>4322</v>
      </c>
      <c r="DJ932" s="112" t="s">
        <v>4291</v>
      </c>
      <c r="DO932"/>
    </row>
    <row r="933" spans="15:119" x14ac:dyDescent="0.25">
      <c r="O933" s="268" t="s">
        <v>10419</v>
      </c>
      <c r="P933" s="268" t="s">
        <v>9492</v>
      </c>
      <c r="Q933" s="269">
        <v>2.5</v>
      </c>
      <c r="R933" s="269">
        <v>2.25</v>
      </c>
      <c r="S933" s="269">
        <v>-52</v>
      </c>
      <c r="T933" s="269">
        <v>-52.25</v>
      </c>
      <c r="BR933" s="15" t="s">
        <v>2094</v>
      </c>
      <c r="BS933" s="15" t="s">
        <v>1951</v>
      </c>
      <c r="BT933" s="15">
        <v>9</v>
      </c>
      <c r="CU933" s="54" t="s">
        <v>2132</v>
      </c>
      <c r="CV933" s="64"/>
      <c r="DI933" s="112" t="s">
        <v>5062</v>
      </c>
      <c r="DJ933" s="112" t="s">
        <v>5031</v>
      </c>
      <c r="DO933"/>
    </row>
    <row r="934" spans="15:119" x14ac:dyDescent="0.25">
      <c r="O934" s="268" t="s">
        <v>10420</v>
      </c>
      <c r="P934" s="268" t="s">
        <v>9492</v>
      </c>
      <c r="Q934" s="269">
        <v>2.25</v>
      </c>
      <c r="R934" s="269">
        <v>2</v>
      </c>
      <c r="S934" s="269">
        <v>-52.25</v>
      </c>
      <c r="T934" s="269">
        <v>-52.5</v>
      </c>
      <c r="BR934" s="15" t="s">
        <v>2097</v>
      </c>
      <c r="BS934" s="15" t="s">
        <v>1951</v>
      </c>
      <c r="BT934" s="15">
        <v>9</v>
      </c>
      <c r="CU934" s="54" t="s">
        <v>1900</v>
      </c>
      <c r="CV934" s="64"/>
      <c r="DI934" s="112" t="s">
        <v>5608</v>
      </c>
      <c r="DJ934" s="112" t="s">
        <v>5576</v>
      </c>
      <c r="DO934"/>
    </row>
    <row r="935" spans="15:119" x14ac:dyDescent="0.25">
      <c r="O935" s="268" t="s">
        <v>10421</v>
      </c>
      <c r="P935" s="268" t="s">
        <v>9492</v>
      </c>
      <c r="Q935" s="269">
        <v>2.25</v>
      </c>
      <c r="R935" s="269">
        <v>2</v>
      </c>
      <c r="S935" s="269">
        <v>-52</v>
      </c>
      <c r="T935" s="269">
        <v>-52.25</v>
      </c>
      <c r="BR935" s="15" t="s">
        <v>2098</v>
      </c>
      <c r="BS935" s="15" t="s">
        <v>1951</v>
      </c>
      <c r="BT935" s="15">
        <v>9</v>
      </c>
      <c r="CU935" s="54" t="s">
        <v>2923</v>
      </c>
      <c r="CV935" s="64"/>
      <c r="DI935" s="112" t="s">
        <v>6417</v>
      </c>
      <c r="DJ935" s="112" t="s">
        <v>6305</v>
      </c>
      <c r="DO935"/>
    </row>
    <row r="936" spans="15:119" x14ac:dyDescent="0.25">
      <c r="O936" s="268" t="s">
        <v>10422</v>
      </c>
      <c r="P936" s="268" t="s">
        <v>9490</v>
      </c>
      <c r="Q936" s="269">
        <v>2.5</v>
      </c>
      <c r="R936" s="269">
        <v>2</v>
      </c>
      <c r="S936" s="269">
        <v>-51.5</v>
      </c>
      <c r="T936" s="269">
        <v>-52</v>
      </c>
      <c r="BR936" s="15" t="s">
        <v>2099</v>
      </c>
      <c r="BS936" s="15" t="s">
        <v>1951</v>
      </c>
      <c r="BT936" s="15">
        <v>9</v>
      </c>
      <c r="CU936" s="54" t="s">
        <v>2126</v>
      </c>
      <c r="CV936" s="64"/>
      <c r="DI936" s="112" t="s">
        <v>6418</v>
      </c>
      <c r="DJ936" s="112" t="s">
        <v>6305</v>
      </c>
      <c r="DO936"/>
    </row>
    <row r="937" spans="15:119" x14ac:dyDescent="0.25">
      <c r="O937" s="268" t="s">
        <v>10423</v>
      </c>
      <c r="P937" s="268" t="s">
        <v>9492</v>
      </c>
      <c r="Q937" s="269">
        <v>2.5</v>
      </c>
      <c r="R937" s="269">
        <v>2.25</v>
      </c>
      <c r="S937" s="269">
        <v>-51.75</v>
      </c>
      <c r="T937" s="269">
        <v>-52</v>
      </c>
      <c r="BR937" s="15" t="s">
        <v>496</v>
      </c>
      <c r="BS937" s="15" t="s">
        <v>1951</v>
      </c>
      <c r="BT937" s="15">
        <v>9</v>
      </c>
      <c r="CU937" s="54" t="s">
        <v>2924</v>
      </c>
      <c r="CV937" s="64"/>
      <c r="DI937" s="112" t="s">
        <v>5753</v>
      </c>
      <c r="DJ937" s="112" t="s">
        <v>5743</v>
      </c>
      <c r="DO937"/>
    </row>
    <row r="938" spans="15:119" x14ac:dyDescent="0.25">
      <c r="O938" s="268" t="s">
        <v>10424</v>
      </c>
      <c r="P938" s="268" t="s">
        <v>9492</v>
      </c>
      <c r="Q938" s="269">
        <v>2.5</v>
      </c>
      <c r="R938" s="269">
        <v>2.25</v>
      </c>
      <c r="S938" s="269">
        <v>-51.5</v>
      </c>
      <c r="T938" s="269">
        <v>-51.75</v>
      </c>
      <c r="BR938" s="15" t="s">
        <v>2117</v>
      </c>
      <c r="BS938" s="15" t="s">
        <v>1951</v>
      </c>
      <c r="BT938" s="15">
        <v>9</v>
      </c>
      <c r="CU938" s="54" t="s">
        <v>2130</v>
      </c>
      <c r="CV938" s="64"/>
      <c r="DI938" s="112" t="s">
        <v>5753</v>
      </c>
      <c r="DJ938" s="112" t="s">
        <v>6305</v>
      </c>
      <c r="DO938"/>
    </row>
    <row r="939" spans="15:119" x14ac:dyDescent="0.25">
      <c r="O939" s="268" t="s">
        <v>10425</v>
      </c>
      <c r="P939" s="268" t="s">
        <v>9492</v>
      </c>
      <c r="Q939" s="269">
        <v>2.25</v>
      </c>
      <c r="R939" s="269">
        <v>2</v>
      </c>
      <c r="S939" s="269">
        <v>-51.75</v>
      </c>
      <c r="T939" s="269">
        <v>-52</v>
      </c>
      <c r="BR939" s="15" t="s">
        <v>2126</v>
      </c>
      <c r="BS939" s="15" t="s">
        <v>1951</v>
      </c>
      <c r="BT939" s="15">
        <v>9</v>
      </c>
      <c r="CU939" s="54" t="s">
        <v>2250</v>
      </c>
      <c r="CV939" s="64"/>
      <c r="DI939" s="112" t="s">
        <v>8608</v>
      </c>
      <c r="DJ939" s="112" t="s">
        <v>8544</v>
      </c>
      <c r="DO939"/>
    </row>
    <row r="940" spans="15:119" x14ac:dyDescent="0.25">
      <c r="O940" s="268" t="s">
        <v>10426</v>
      </c>
      <c r="P940" s="268" t="s">
        <v>9492</v>
      </c>
      <c r="Q940" s="269">
        <v>2.25</v>
      </c>
      <c r="R940" s="269">
        <v>2</v>
      </c>
      <c r="S940" s="269">
        <v>-51.5</v>
      </c>
      <c r="T940" s="269">
        <v>-51.75</v>
      </c>
      <c r="BR940" s="15" t="s">
        <v>2144</v>
      </c>
      <c r="BS940" s="15" t="s">
        <v>1951</v>
      </c>
      <c r="BT940" s="15">
        <v>9</v>
      </c>
      <c r="CU940" s="54" t="s">
        <v>2249</v>
      </c>
      <c r="CV940" s="64"/>
      <c r="DI940" s="112" t="s">
        <v>9267</v>
      </c>
      <c r="DJ940" s="112" t="s">
        <v>9220</v>
      </c>
      <c r="DO940"/>
    </row>
    <row r="941" spans="15:119" x14ac:dyDescent="0.25">
      <c r="O941" s="268" t="s">
        <v>10427</v>
      </c>
      <c r="P941" s="268" t="s">
        <v>9490</v>
      </c>
      <c r="Q941" s="269">
        <v>2.5</v>
      </c>
      <c r="R941" s="269">
        <v>2</v>
      </c>
      <c r="S941" s="269">
        <v>-51</v>
      </c>
      <c r="T941" s="269">
        <v>-51.5</v>
      </c>
      <c r="BR941" s="15" t="s">
        <v>2157</v>
      </c>
      <c r="BS941" s="15" t="s">
        <v>1951</v>
      </c>
      <c r="BT941" s="15">
        <v>9</v>
      </c>
      <c r="CU941" s="54" t="s">
        <v>2248</v>
      </c>
      <c r="CV941" s="64"/>
      <c r="DI941" s="112" t="s">
        <v>4636</v>
      </c>
      <c r="DJ941" s="112" t="s">
        <v>4591</v>
      </c>
      <c r="DO941"/>
    </row>
    <row r="942" spans="15:119" x14ac:dyDescent="0.25">
      <c r="O942" s="268" t="s">
        <v>10428</v>
      </c>
      <c r="P942" s="268" t="s">
        <v>9492</v>
      </c>
      <c r="Q942" s="269">
        <v>2.5</v>
      </c>
      <c r="R942" s="269">
        <v>2.25</v>
      </c>
      <c r="S942" s="269">
        <v>-51.25</v>
      </c>
      <c r="T942" s="269">
        <v>-51.5</v>
      </c>
      <c r="BR942" s="15" t="s">
        <v>2190</v>
      </c>
      <c r="BS942" s="15" t="s">
        <v>1951</v>
      </c>
      <c r="BT942" s="15">
        <v>9</v>
      </c>
      <c r="CU942" s="54" t="s">
        <v>2105</v>
      </c>
      <c r="CV942" s="64"/>
      <c r="DI942" s="112" t="s">
        <v>7964</v>
      </c>
      <c r="DJ942" s="112" t="s">
        <v>7916</v>
      </c>
      <c r="DO942"/>
    </row>
    <row r="943" spans="15:119" x14ac:dyDescent="0.25">
      <c r="O943" s="268" t="s">
        <v>10429</v>
      </c>
      <c r="P943" s="268" t="s">
        <v>9492</v>
      </c>
      <c r="Q943" s="269">
        <v>2.5</v>
      </c>
      <c r="R943" s="269">
        <v>2.25</v>
      </c>
      <c r="S943" s="269">
        <v>-51</v>
      </c>
      <c r="T943" s="269">
        <v>-51.25</v>
      </c>
      <c r="BR943" s="15" t="s">
        <v>2210</v>
      </c>
      <c r="BS943" s="15" t="s">
        <v>1951</v>
      </c>
      <c r="BT943" s="15">
        <v>9</v>
      </c>
      <c r="CU943" s="54" t="s">
        <v>2247</v>
      </c>
      <c r="CV943" s="64"/>
      <c r="DI943" s="112" t="s">
        <v>8609</v>
      </c>
      <c r="DJ943" s="112" t="s">
        <v>8544</v>
      </c>
      <c r="DO943"/>
    </row>
    <row r="944" spans="15:119" ht="30" x14ac:dyDescent="0.25">
      <c r="O944" s="268" t="s">
        <v>10430</v>
      </c>
      <c r="P944" s="268" t="s">
        <v>9492</v>
      </c>
      <c r="Q944" s="269">
        <v>2.25</v>
      </c>
      <c r="R944" s="269">
        <v>2</v>
      </c>
      <c r="S944" s="269">
        <v>-51.25</v>
      </c>
      <c r="T944" s="269">
        <v>-51.5</v>
      </c>
      <c r="BR944" s="15" t="s">
        <v>2211</v>
      </c>
      <c r="BS944" s="15" t="s">
        <v>1951</v>
      </c>
      <c r="BT944" s="15">
        <v>9</v>
      </c>
      <c r="CU944" s="54" t="s">
        <v>2122</v>
      </c>
      <c r="CV944" s="64"/>
      <c r="DI944" s="112" t="s">
        <v>7399</v>
      </c>
      <c r="DJ944" s="112" t="s">
        <v>7298</v>
      </c>
      <c r="DO944"/>
    </row>
    <row r="945" spans="15:119" ht="45" x14ac:dyDescent="0.25">
      <c r="O945" s="268" t="s">
        <v>10431</v>
      </c>
      <c r="P945" s="268" t="s">
        <v>9492</v>
      </c>
      <c r="Q945" s="269">
        <v>2.25</v>
      </c>
      <c r="R945" s="269">
        <v>2</v>
      </c>
      <c r="S945" s="269">
        <v>-51</v>
      </c>
      <c r="T945" s="269">
        <v>-51.25</v>
      </c>
      <c r="BR945" s="15" t="s">
        <v>2267</v>
      </c>
      <c r="BS945" s="15" t="s">
        <v>1951</v>
      </c>
      <c r="BT945" s="15">
        <v>9</v>
      </c>
      <c r="CU945" s="54" t="s">
        <v>2245</v>
      </c>
      <c r="CV945" s="64"/>
      <c r="DI945" s="112" t="s">
        <v>7965</v>
      </c>
      <c r="DJ945" s="112" t="s">
        <v>7916</v>
      </c>
      <c r="DO945"/>
    </row>
    <row r="946" spans="15:119" ht="45" x14ac:dyDescent="0.25">
      <c r="O946" s="268" t="s">
        <v>10432</v>
      </c>
      <c r="P946" s="268" t="s">
        <v>9486</v>
      </c>
      <c r="Q946" s="269">
        <v>4</v>
      </c>
      <c r="R946" s="269">
        <v>2</v>
      </c>
      <c r="S946" s="269">
        <v>-48</v>
      </c>
      <c r="T946" s="269">
        <v>-51</v>
      </c>
      <c r="BR946" s="15" t="s">
        <v>2271</v>
      </c>
      <c r="BS946" s="15" t="s">
        <v>1951</v>
      </c>
      <c r="BT946" s="15">
        <v>9</v>
      </c>
      <c r="CU946" s="54" t="s">
        <v>2244</v>
      </c>
      <c r="CV946" s="64"/>
      <c r="DI946" s="112" t="s">
        <v>5419</v>
      </c>
      <c r="DJ946" s="112" t="s">
        <v>5373</v>
      </c>
      <c r="DO946"/>
    </row>
    <row r="947" spans="15:119" ht="45" x14ac:dyDescent="0.25">
      <c r="O947" s="268" t="s">
        <v>10433</v>
      </c>
      <c r="P947" s="268" t="s">
        <v>9488</v>
      </c>
      <c r="Q947" s="269">
        <v>4</v>
      </c>
      <c r="R947" s="269">
        <v>3</v>
      </c>
      <c r="S947" s="269">
        <v>-49.5</v>
      </c>
      <c r="T947" s="269">
        <v>-51</v>
      </c>
      <c r="BR947" s="15" t="s">
        <v>2302</v>
      </c>
      <c r="BS947" s="15" t="s">
        <v>1951</v>
      </c>
      <c r="BT947" s="15">
        <v>9</v>
      </c>
      <c r="CU947" s="54" t="s">
        <v>2243</v>
      </c>
      <c r="CV947" s="64"/>
      <c r="DI947" s="112" t="s">
        <v>7966</v>
      </c>
      <c r="DJ947" s="112" t="s">
        <v>7916</v>
      </c>
      <c r="DO947"/>
    </row>
    <row r="948" spans="15:119" ht="45" x14ac:dyDescent="0.25">
      <c r="O948" s="268" t="s">
        <v>10434</v>
      </c>
      <c r="P948" s="268" t="s">
        <v>9490</v>
      </c>
      <c r="Q948" s="269">
        <v>3.5</v>
      </c>
      <c r="R948" s="269">
        <v>3</v>
      </c>
      <c r="S948" s="269">
        <v>-50.5</v>
      </c>
      <c r="T948" s="269">
        <v>-51</v>
      </c>
      <c r="BR948" s="15" t="s">
        <v>2451</v>
      </c>
      <c r="BS948" s="15" t="s">
        <v>1951</v>
      </c>
      <c r="BT948" s="15">
        <v>9</v>
      </c>
      <c r="CU948" s="54" t="s">
        <v>2120</v>
      </c>
      <c r="CV948" s="64"/>
      <c r="DI948" s="112" t="s">
        <v>6419</v>
      </c>
      <c r="DJ948" s="112" t="s">
        <v>6305</v>
      </c>
      <c r="DO948"/>
    </row>
    <row r="949" spans="15:119" ht="45" x14ac:dyDescent="0.25">
      <c r="O949" s="268" t="s">
        <v>10435</v>
      </c>
      <c r="P949" s="268" t="s">
        <v>9492</v>
      </c>
      <c r="Q949" s="269">
        <v>3.25</v>
      </c>
      <c r="R949" s="269">
        <v>3</v>
      </c>
      <c r="S949" s="269">
        <v>-50.75</v>
      </c>
      <c r="T949" s="269">
        <v>-51</v>
      </c>
      <c r="BR949" s="15" t="s">
        <v>2454</v>
      </c>
      <c r="BS949" s="15" t="s">
        <v>1951</v>
      </c>
      <c r="BT949" s="15">
        <v>9</v>
      </c>
      <c r="CU949" s="54" t="s">
        <v>2242</v>
      </c>
      <c r="CV949" s="64"/>
      <c r="DI949" s="112" t="s">
        <v>9268</v>
      </c>
      <c r="DJ949" s="112" t="s">
        <v>9220</v>
      </c>
      <c r="DO949"/>
    </row>
    <row r="950" spans="15:119" ht="45" x14ac:dyDescent="0.25">
      <c r="O950" s="268" t="s">
        <v>10436</v>
      </c>
      <c r="P950" s="268" t="s">
        <v>9488</v>
      </c>
      <c r="Q950" s="269">
        <v>3</v>
      </c>
      <c r="R950" s="269">
        <v>2</v>
      </c>
      <c r="S950" s="269">
        <v>-49.5</v>
      </c>
      <c r="T950" s="269">
        <v>-51</v>
      </c>
      <c r="BR950" s="15" t="s">
        <v>2463</v>
      </c>
      <c r="BS950" s="15" t="s">
        <v>1951</v>
      </c>
      <c r="BT950" s="15">
        <v>9</v>
      </c>
      <c r="CU950" s="54" t="s">
        <v>2241</v>
      </c>
      <c r="CV950" s="64"/>
      <c r="DI950" s="112" t="s">
        <v>9105</v>
      </c>
      <c r="DJ950" s="112" t="s">
        <v>9086</v>
      </c>
      <c r="DO950"/>
    </row>
    <row r="951" spans="15:119" ht="45" x14ac:dyDescent="0.25">
      <c r="O951" s="268" t="s">
        <v>10437</v>
      </c>
      <c r="P951" s="268" t="s">
        <v>9490</v>
      </c>
      <c r="Q951" s="269">
        <v>3</v>
      </c>
      <c r="R951" s="269">
        <v>2.5</v>
      </c>
      <c r="S951" s="269">
        <v>-50.5</v>
      </c>
      <c r="T951" s="269">
        <v>-51</v>
      </c>
      <c r="BR951" s="15" t="s">
        <v>2477</v>
      </c>
      <c r="BS951" s="15" t="s">
        <v>1951</v>
      </c>
      <c r="BT951" s="15">
        <v>9</v>
      </c>
      <c r="CU951" s="54" t="s">
        <v>2246</v>
      </c>
      <c r="CV951" s="64"/>
      <c r="DI951" s="112" t="s">
        <v>7400</v>
      </c>
      <c r="DJ951" s="112" t="s">
        <v>7298</v>
      </c>
      <c r="DO951"/>
    </row>
    <row r="952" spans="15:119" ht="30" x14ac:dyDescent="0.25">
      <c r="O952" s="268" t="s">
        <v>10438</v>
      </c>
      <c r="P952" s="268" t="s">
        <v>9492</v>
      </c>
      <c r="Q952" s="269">
        <v>3</v>
      </c>
      <c r="R952" s="269">
        <v>2.75</v>
      </c>
      <c r="S952" s="269">
        <v>-50.75</v>
      </c>
      <c r="T952" s="269">
        <v>-51</v>
      </c>
      <c r="BR952" s="15" t="s">
        <v>2478</v>
      </c>
      <c r="BS952" s="15" t="s">
        <v>1951</v>
      </c>
      <c r="BT952" s="15">
        <v>9</v>
      </c>
      <c r="CU952" s="54" t="s">
        <v>2436</v>
      </c>
      <c r="CV952" s="64"/>
      <c r="DI952" s="112" t="s">
        <v>4850</v>
      </c>
      <c r="DJ952" s="112" t="s">
        <v>4808</v>
      </c>
      <c r="DO952"/>
    </row>
    <row r="953" spans="15:119" x14ac:dyDescent="0.25">
      <c r="O953" s="268" t="s">
        <v>10439</v>
      </c>
      <c r="P953" s="268" t="s">
        <v>9492</v>
      </c>
      <c r="Q953" s="269">
        <v>2.75</v>
      </c>
      <c r="R953" s="269">
        <v>2.5</v>
      </c>
      <c r="S953" s="269">
        <v>-50.75</v>
      </c>
      <c r="T953" s="269">
        <v>-51</v>
      </c>
      <c r="BR953" s="15" t="s">
        <v>2539</v>
      </c>
      <c r="BS953" s="15" t="s">
        <v>1951</v>
      </c>
      <c r="BT953" s="15">
        <v>9</v>
      </c>
      <c r="CU953" s="54" t="s">
        <v>2239</v>
      </c>
      <c r="CV953" s="64"/>
      <c r="DI953" s="112" t="s">
        <v>8610</v>
      </c>
      <c r="DJ953" s="112" t="s">
        <v>8544</v>
      </c>
      <c r="DO953"/>
    </row>
    <row r="954" spans="15:119" ht="30" x14ac:dyDescent="0.25">
      <c r="O954" s="268" t="s">
        <v>10440</v>
      </c>
      <c r="P954" s="268" t="s">
        <v>9490</v>
      </c>
      <c r="Q954" s="269">
        <v>2.5</v>
      </c>
      <c r="R954" s="269">
        <v>2</v>
      </c>
      <c r="S954" s="269">
        <v>-50.5</v>
      </c>
      <c r="T954" s="269">
        <v>-51</v>
      </c>
      <c r="BR954" s="15" t="s">
        <v>2542</v>
      </c>
      <c r="BS954" s="15" t="s">
        <v>1951</v>
      </c>
      <c r="BT954" s="15">
        <v>9</v>
      </c>
      <c r="CU954" s="54" t="s">
        <v>2237</v>
      </c>
      <c r="CV954" s="64"/>
      <c r="DI954" s="112" t="s">
        <v>9269</v>
      </c>
      <c r="DJ954" s="112" t="s">
        <v>9220</v>
      </c>
      <c r="DO954"/>
    </row>
    <row r="955" spans="15:119" ht="30" x14ac:dyDescent="0.25">
      <c r="O955" s="268" t="s">
        <v>10441</v>
      </c>
      <c r="P955" s="268" t="s">
        <v>9492</v>
      </c>
      <c r="Q955" s="269">
        <v>2.5</v>
      </c>
      <c r="R955" s="269">
        <v>2.25</v>
      </c>
      <c r="S955" s="269">
        <v>-50.75</v>
      </c>
      <c r="T955" s="269">
        <v>-51</v>
      </c>
      <c r="BR955" s="15" t="s">
        <v>2552</v>
      </c>
      <c r="BS955" s="15" t="s">
        <v>1951</v>
      </c>
      <c r="BT955" s="15">
        <v>9</v>
      </c>
      <c r="CU955" s="54" t="s">
        <v>2240</v>
      </c>
      <c r="CV955" s="64"/>
      <c r="DI955" s="112" t="s">
        <v>5754</v>
      </c>
      <c r="DJ955" s="112" t="s">
        <v>5743</v>
      </c>
      <c r="DO955"/>
    </row>
    <row r="956" spans="15:119" ht="30" x14ac:dyDescent="0.25">
      <c r="O956" s="268" t="s">
        <v>10442</v>
      </c>
      <c r="P956" s="268" t="s">
        <v>9492</v>
      </c>
      <c r="Q956" s="269">
        <v>2.5</v>
      </c>
      <c r="R956" s="269">
        <v>2.25</v>
      </c>
      <c r="S956" s="269">
        <v>-50.5</v>
      </c>
      <c r="T956" s="269">
        <v>-50.75</v>
      </c>
      <c r="BR956" s="15" t="s">
        <v>2571</v>
      </c>
      <c r="BS956" s="15" t="s">
        <v>1951</v>
      </c>
      <c r="BT956" s="15">
        <v>9</v>
      </c>
      <c r="CU956" s="54" t="s">
        <v>2236</v>
      </c>
      <c r="CV956" s="64"/>
      <c r="DI956" s="112" t="s">
        <v>5754</v>
      </c>
      <c r="DJ956" s="112" t="s">
        <v>8285</v>
      </c>
      <c r="DO956"/>
    </row>
    <row r="957" spans="15:119" ht="30" x14ac:dyDescent="0.25">
      <c r="O957" s="268" t="s">
        <v>10443</v>
      </c>
      <c r="P957" s="268" t="s">
        <v>9492</v>
      </c>
      <c r="Q957" s="269">
        <v>2.25</v>
      </c>
      <c r="R957" s="269">
        <v>2</v>
      </c>
      <c r="S957" s="269">
        <v>-50.75</v>
      </c>
      <c r="T957" s="269">
        <v>-51</v>
      </c>
      <c r="BR957" s="15" t="s">
        <v>2610</v>
      </c>
      <c r="BS957" s="15" t="s">
        <v>1951</v>
      </c>
      <c r="BT957" s="15">
        <v>9</v>
      </c>
      <c r="CU957" s="54" t="s">
        <v>2235</v>
      </c>
      <c r="CV957" s="64"/>
      <c r="DI957" s="112" t="s">
        <v>9270</v>
      </c>
      <c r="DJ957" s="112" t="s">
        <v>9220</v>
      </c>
      <c r="DO957"/>
    </row>
    <row r="958" spans="15:119" ht="45" x14ac:dyDescent="0.25">
      <c r="O958" s="268" t="s">
        <v>10444</v>
      </c>
      <c r="P958" s="268" t="s">
        <v>9492</v>
      </c>
      <c r="Q958" s="269">
        <v>2.25</v>
      </c>
      <c r="R958" s="269">
        <v>2</v>
      </c>
      <c r="S958" s="269">
        <v>-50.5</v>
      </c>
      <c r="T958" s="269">
        <v>-50.75</v>
      </c>
      <c r="BR958" s="15" t="s">
        <v>501</v>
      </c>
      <c r="BS958" s="15" t="s">
        <v>1951</v>
      </c>
      <c r="BT958" s="15">
        <v>9</v>
      </c>
      <c r="CU958" s="54" t="s">
        <v>2238</v>
      </c>
      <c r="CV958" s="64"/>
      <c r="DI958" s="112" t="s">
        <v>5980</v>
      </c>
      <c r="DJ958" s="112" t="s">
        <v>5909</v>
      </c>
      <c r="DO958"/>
    </row>
    <row r="959" spans="15:119" ht="30" x14ac:dyDescent="0.25">
      <c r="O959" s="268" t="s">
        <v>10445</v>
      </c>
      <c r="P959" s="268" t="s">
        <v>9490</v>
      </c>
      <c r="Q959" s="269">
        <v>2.5</v>
      </c>
      <c r="R959" s="269">
        <v>2</v>
      </c>
      <c r="S959" s="269">
        <v>-50</v>
      </c>
      <c r="T959" s="269">
        <v>-50.5</v>
      </c>
      <c r="BR959" s="15" t="s">
        <v>2627</v>
      </c>
      <c r="BS959" s="15" t="s">
        <v>1937</v>
      </c>
      <c r="BT959" s="15">
        <v>9</v>
      </c>
      <c r="CU959" s="54" t="s">
        <v>2233</v>
      </c>
      <c r="CV959" s="64"/>
      <c r="DI959" s="112" t="s">
        <v>4851</v>
      </c>
      <c r="DJ959" s="112" t="s">
        <v>4808</v>
      </c>
      <c r="DO959"/>
    </row>
    <row r="960" spans="15:119" x14ac:dyDescent="0.25">
      <c r="O960" s="268" t="s">
        <v>10446</v>
      </c>
      <c r="P960" s="268" t="s">
        <v>9492</v>
      </c>
      <c r="Q960" s="269">
        <v>2.25</v>
      </c>
      <c r="R960" s="269">
        <v>2</v>
      </c>
      <c r="S960" s="269">
        <v>-50.25</v>
      </c>
      <c r="T960" s="269">
        <v>-50.5</v>
      </c>
      <c r="BR960" s="15" t="s">
        <v>2747</v>
      </c>
      <c r="BS960" s="15" t="s">
        <v>1951</v>
      </c>
      <c r="BT960" s="15">
        <v>9</v>
      </c>
      <c r="CU960" s="54" t="s">
        <v>3156</v>
      </c>
      <c r="CV960" s="64"/>
      <c r="DI960" s="112" t="s">
        <v>6420</v>
      </c>
      <c r="DJ960" s="112" t="s">
        <v>6305</v>
      </c>
      <c r="DO960"/>
    </row>
    <row r="961" spans="15:119" ht="30" x14ac:dyDescent="0.25">
      <c r="O961" s="268" t="s">
        <v>10447</v>
      </c>
      <c r="P961" s="268" t="s">
        <v>9486</v>
      </c>
      <c r="Q961" s="269">
        <v>2</v>
      </c>
      <c r="R961" s="269">
        <v>0</v>
      </c>
      <c r="S961" s="269">
        <v>-51</v>
      </c>
      <c r="T961" s="269">
        <v>-54</v>
      </c>
      <c r="BR961" s="15" t="s">
        <v>2801</v>
      </c>
      <c r="BS961" s="15" t="s">
        <v>1951</v>
      </c>
      <c r="BT961" s="15">
        <v>9</v>
      </c>
      <c r="CU961" s="54" t="s">
        <v>2221</v>
      </c>
      <c r="CV961" s="64"/>
      <c r="DI961" s="112" t="s">
        <v>6421</v>
      </c>
      <c r="DJ961" s="112" t="s">
        <v>6305</v>
      </c>
      <c r="DO961"/>
    </row>
    <row r="962" spans="15:119" x14ac:dyDescent="0.25">
      <c r="O962" s="268" t="s">
        <v>10448</v>
      </c>
      <c r="P962" s="268" t="s">
        <v>9488</v>
      </c>
      <c r="Q962" s="269">
        <v>2</v>
      </c>
      <c r="R962" s="269">
        <v>1</v>
      </c>
      <c r="S962" s="269">
        <v>-52.5</v>
      </c>
      <c r="T962" s="269">
        <v>-54</v>
      </c>
      <c r="BR962" s="15" t="s">
        <v>2808</v>
      </c>
      <c r="BS962" s="15" t="s">
        <v>1951</v>
      </c>
      <c r="BT962" s="15">
        <v>9</v>
      </c>
      <c r="CU962" s="54" t="s">
        <v>2220</v>
      </c>
      <c r="CV962" s="64"/>
      <c r="DI962" s="112" t="s">
        <v>8332</v>
      </c>
      <c r="DJ962" s="112" t="s">
        <v>8285</v>
      </c>
      <c r="DO962"/>
    </row>
    <row r="963" spans="15:119" ht="30" x14ac:dyDescent="0.25">
      <c r="O963" s="268" t="s">
        <v>10449</v>
      </c>
      <c r="P963" s="268" t="s">
        <v>9490</v>
      </c>
      <c r="Q963" s="269">
        <v>2</v>
      </c>
      <c r="R963" s="269">
        <v>1.5</v>
      </c>
      <c r="S963" s="269">
        <v>-53.5</v>
      </c>
      <c r="T963" s="269">
        <v>-54</v>
      </c>
      <c r="BR963" s="15" t="s">
        <v>2964</v>
      </c>
      <c r="BS963" s="15" t="s">
        <v>1951</v>
      </c>
      <c r="BT963" s="15">
        <v>9</v>
      </c>
      <c r="CU963" s="54" t="s">
        <v>2178</v>
      </c>
      <c r="CV963" s="64"/>
      <c r="DI963" s="112" t="s">
        <v>8611</v>
      </c>
      <c r="DJ963" s="112" t="s">
        <v>8544</v>
      </c>
      <c r="DO963"/>
    </row>
    <row r="964" spans="15:119" ht="30" x14ac:dyDescent="0.25">
      <c r="O964" s="268" t="s">
        <v>10450</v>
      </c>
      <c r="P964" s="268" t="s">
        <v>9492</v>
      </c>
      <c r="Q964" s="269">
        <v>2</v>
      </c>
      <c r="R964" s="269">
        <v>1.75</v>
      </c>
      <c r="S964" s="269">
        <v>-53.75</v>
      </c>
      <c r="T964" s="269">
        <v>-54</v>
      </c>
      <c r="BR964" s="15" t="s">
        <v>1996</v>
      </c>
      <c r="BS964" s="15" t="s">
        <v>1951</v>
      </c>
      <c r="BT964" s="15">
        <v>10</v>
      </c>
      <c r="CU964" s="54" t="s">
        <v>2177</v>
      </c>
      <c r="CV964" s="64"/>
      <c r="DI964" s="112" t="s">
        <v>7967</v>
      </c>
      <c r="DJ964" s="112" t="s">
        <v>7916</v>
      </c>
      <c r="DO964"/>
    </row>
    <row r="965" spans="15:119" ht="30" x14ac:dyDescent="0.25">
      <c r="O965" s="268" t="s">
        <v>10451</v>
      </c>
      <c r="P965" s="268" t="s">
        <v>9492</v>
      </c>
      <c r="Q965" s="269">
        <v>2</v>
      </c>
      <c r="R965" s="269">
        <v>1.75</v>
      </c>
      <c r="S965" s="269">
        <v>-53.5</v>
      </c>
      <c r="T965" s="269">
        <v>-53.75</v>
      </c>
      <c r="BR965" s="15" t="s">
        <v>2003</v>
      </c>
      <c r="BS965" s="15" t="s">
        <v>1951</v>
      </c>
      <c r="BT965" s="15">
        <v>10</v>
      </c>
      <c r="CU965" s="54" t="s">
        <v>2234</v>
      </c>
      <c r="CV965" s="64"/>
      <c r="DI965" s="112" t="s">
        <v>5565</v>
      </c>
      <c r="DJ965" s="112" t="s">
        <v>5373</v>
      </c>
      <c r="DO965"/>
    </row>
    <row r="966" spans="15:119" ht="30" x14ac:dyDescent="0.25">
      <c r="O966" s="268" t="s">
        <v>10452</v>
      </c>
      <c r="P966" s="268" t="s">
        <v>9492</v>
      </c>
      <c r="Q966" s="269">
        <v>1.75</v>
      </c>
      <c r="R966" s="269">
        <v>1.5</v>
      </c>
      <c r="S966" s="269">
        <v>-53.75</v>
      </c>
      <c r="T966" s="269">
        <v>-54</v>
      </c>
      <c r="BR966" s="15" t="s">
        <v>2004</v>
      </c>
      <c r="BS966" s="15" t="s">
        <v>1951</v>
      </c>
      <c r="BT966" s="15">
        <v>10</v>
      </c>
      <c r="CU966" s="54" t="s">
        <v>2176</v>
      </c>
      <c r="CV966" s="64"/>
      <c r="DI966" s="112" t="s">
        <v>5847</v>
      </c>
      <c r="DJ966" s="112" t="s">
        <v>5840</v>
      </c>
      <c r="DO966"/>
    </row>
    <row r="967" spans="15:119" x14ac:dyDescent="0.25">
      <c r="O967" s="268" t="s">
        <v>10453</v>
      </c>
      <c r="P967" s="268" t="s">
        <v>9492</v>
      </c>
      <c r="Q967" s="269">
        <v>1.75</v>
      </c>
      <c r="R967" s="269">
        <v>1.5</v>
      </c>
      <c r="S967" s="269">
        <v>-53.5</v>
      </c>
      <c r="T967" s="269">
        <v>-53.75</v>
      </c>
      <c r="BR967" s="15" t="s">
        <v>2008</v>
      </c>
      <c r="BS967" s="15" t="s">
        <v>1951</v>
      </c>
      <c r="BT967" s="15">
        <v>10</v>
      </c>
      <c r="CU967" s="54" t="s">
        <v>2232</v>
      </c>
      <c r="CV967" s="64"/>
      <c r="DI967" s="112" t="s">
        <v>6422</v>
      </c>
      <c r="DJ967" s="112" t="s">
        <v>6305</v>
      </c>
      <c r="DO967"/>
    </row>
    <row r="968" spans="15:119" ht="30" x14ac:dyDescent="0.25">
      <c r="O968" s="268" t="s">
        <v>10454</v>
      </c>
      <c r="P968" s="268" t="s">
        <v>9490</v>
      </c>
      <c r="Q968" s="269">
        <v>2</v>
      </c>
      <c r="R968" s="269">
        <v>1.5</v>
      </c>
      <c r="S968" s="269">
        <v>-53</v>
      </c>
      <c r="T968" s="269">
        <v>-53.5</v>
      </c>
      <c r="BR968" s="15" t="s">
        <v>2227</v>
      </c>
      <c r="BS968" s="15" t="s">
        <v>1951</v>
      </c>
      <c r="BT968" s="15">
        <v>10</v>
      </c>
      <c r="CU968" s="54" t="s">
        <v>2118</v>
      </c>
      <c r="CV968" s="64"/>
      <c r="DI968" s="112" t="s">
        <v>7968</v>
      </c>
      <c r="DJ968" s="112" t="s">
        <v>7916</v>
      </c>
      <c r="DO968"/>
    </row>
    <row r="969" spans="15:119" x14ac:dyDescent="0.25">
      <c r="O969" s="268" t="s">
        <v>10455</v>
      </c>
      <c r="P969" s="268" t="s">
        <v>9492</v>
      </c>
      <c r="Q969" s="269">
        <v>2</v>
      </c>
      <c r="R969" s="269">
        <v>1.75</v>
      </c>
      <c r="S969" s="269">
        <v>-53.25</v>
      </c>
      <c r="T969" s="269">
        <v>-53.5</v>
      </c>
      <c r="BR969" s="15" t="s">
        <v>2279</v>
      </c>
      <c r="BS969" s="15" t="s">
        <v>1951</v>
      </c>
      <c r="BT969" s="15">
        <v>10</v>
      </c>
      <c r="CU969" s="54" t="s">
        <v>2117</v>
      </c>
      <c r="CV969" s="64"/>
      <c r="DI969" s="112" t="s">
        <v>8333</v>
      </c>
      <c r="DJ969" s="112" t="s">
        <v>8285</v>
      </c>
      <c r="DO969"/>
    </row>
    <row r="970" spans="15:119" x14ac:dyDescent="0.25">
      <c r="O970" s="268" t="s">
        <v>10456</v>
      </c>
      <c r="P970" s="268" t="s">
        <v>9492</v>
      </c>
      <c r="Q970" s="269">
        <v>2</v>
      </c>
      <c r="R970" s="269">
        <v>1.75</v>
      </c>
      <c r="S970" s="269">
        <v>-53</v>
      </c>
      <c r="T970" s="269">
        <v>-53.25</v>
      </c>
      <c r="BR970" s="15" t="s">
        <v>2500</v>
      </c>
      <c r="BS970" s="15" t="s">
        <v>1951</v>
      </c>
      <c r="BT970" s="15">
        <v>10</v>
      </c>
      <c r="CU970" s="54" t="s">
        <v>2218</v>
      </c>
      <c r="CV970" s="64"/>
      <c r="DI970" s="112" t="s">
        <v>6423</v>
      </c>
      <c r="DJ970" s="112" t="s">
        <v>6305</v>
      </c>
      <c r="DO970"/>
    </row>
    <row r="971" spans="15:119" x14ac:dyDescent="0.25">
      <c r="O971" s="268" t="s">
        <v>10457</v>
      </c>
      <c r="P971" s="268" t="s">
        <v>9492</v>
      </c>
      <c r="Q971" s="269">
        <v>1.75</v>
      </c>
      <c r="R971" s="269">
        <v>1.5</v>
      </c>
      <c r="S971" s="269">
        <v>-53.25</v>
      </c>
      <c r="T971" s="269">
        <v>-53.5</v>
      </c>
      <c r="BR971" s="15" t="s">
        <v>2569</v>
      </c>
      <c r="BS971" s="15" t="s">
        <v>1951</v>
      </c>
      <c r="BT971" s="15">
        <v>10</v>
      </c>
      <c r="CU971" s="54" t="s">
        <v>2217</v>
      </c>
      <c r="CV971" s="64"/>
      <c r="DI971" s="112" t="s">
        <v>5981</v>
      </c>
      <c r="DJ971" s="112" t="s">
        <v>5909</v>
      </c>
      <c r="DO971"/>
    </row>
    <row r="972" spans="15:119" ht="30" x14ac:dyDescent="0.25">
      <c r="O972" s="268" t="s">
        <v>10458</v>
      </c>
      <c r="P972" s="268" t="s">
        <v>9492</v>
      </c>
      <c r="Q972" s="269">
        <v>1.75</v>
      </c>
      <c r="R972" s="269">
        <v>1.5</v>
      </c>
      <c r="S972" s="269">
        <v>-53</v>
      </c>
      <c r="T972" s="269">
        <v>-53.25</v>
      </c>
      <c r="BR972" s="15" t="s">
        <v>2710</v>
      </c>
      <c r="BS972" s="15" t="s">
        <v>1951</v>
      </c>
      <c r="BT972" s="15">
        <v>10</v>
      </c>
      <c r="CU972" s="54" t="s">
        <v>2216</v>
      </c>
      <c r="CV972" s="64"/>
      <c r="DI972" s="112" t="s">
        <v>5755</v>
      </c>
      <c r="DJ972" s="112" t="s">
        <v>5743</v>
      </c>
      <c r="DO972"/>
    </row>
    <row r="973" spans="15:119" x14ac:dyDescent="0.25">
      <c r="O973" s="268" t="s">
        <v>10459</v>
      </c>
      <c r="P973" s="268" t="s">
        <v>9490</v>
      </c>
      <c r="Q973" s="269">
        <v>2</v>
      </c>
      <c r="R973" s="269">
        <v>1.5</v>
      </c>
      <c r="S973" s="269">
        <v>-52.5</v>
      </c>
      <c r="T973" s="269">
        <v>-53</v>
      </c>
      <c r="BR973" s="15" t="s">
        <v>2725</v>
      </c>
      <c r="BS973" s="15" t="s">
        <v>1951</v>
      </c>
      <c r="BT973" s="15">
        <v>10</v>
      </c>
      <c r="CU973" s="54" t="s">
        <v>2215</v>
      </c>
      <c r="CV973" s="64"/>
      <c r="DI973" s="112" t="s">
        <v>5755</v>
      </c>
      <c r="DJ973" s="112" t="s">
        <v>9016</v>
      </c>
      <c r="DO973"/>
    </row>
    <row r="974" spans="15:119" x14ac:dyDescent="0.25">
      <c r="O974" s="268" t="s">
        <v>10460</v>
      </c>
      <c r="P974" s="268" t="s">
        <v>9492</v>
      </c>
      <c r="Q974" s="269">
        <v>2</v>
      </c>
      <c r="R974" s="269">
        <v>1.75</v>
      </c>
      <c r="S974" s="269">
        <v>-52.75</v>
      </c>
      <c r="T974" s="269">
        <v>-53</v>
      </c>
      <c r="BR974" s="15" t="s">
        <v>2729</v>
      </c>
      <c r="BS974" s="15" t="s">
        <v>1951</v>
      </c>
      <c r="BT974" s="15">
        <v>10</v>
      </c>
      <c r="CU974" s="54" t="s">
        <v>2214</v>
      </c>
      <c r="CV974" s="64"/>
      <c r="DI974" s="112" t="s">
        <v>4852</v>
      </c>
      <c r="DJ974" s="112" t="s">
        <v>4808</v>
      </c>
      <c r="DO974"/>
    </row>
    <row r="975" spans="15:119" ht="30" x14ac:dyDescent="0.25">
      <c r="O975" s="268" t="s">
        <v>10461</v>
      </c>
      <c r="P975" s="268" t="s">
        <v>9492</v>
      </c>
      <c r="Q975" s="269">
        <v>2</v>
      </c>
      <c r="R975" s="269">
        <v>1.75</v>
      </c>
      <c r="S975" s="269">
        <v>-52.5</v>
      </c>
      <c r="T975" s="269">
        <v>-52.75</v>
      </c>
      <c r="BR975" s="15" t="s">
        <v>2807</v>
      </c>
      <c r="BS975" s="15" t="s">
        <v>1951</v>
      </c>
      <c r="BT975" s="15">
        <v>10</v>
      </c>
      <c r="CU975" s="54" t="s">
        <v>2213</v>
      </c>
      <c r="CV975" s="64"/>
      <c r="DI975" s="112" t="s">
        <v>7969</v>
      </c>
      <c r="DJ975" s="112" t="s">
        <v>7916</v>
      </c>
      <c r="DO975"/>
    </row>
    <row r="976" spans="15:119" ht="30" x14ac:dyDescent="0.25">
      <c r="O976" s="268" t="s">
        <v>10462</v>
      </c>
      <c r="P976" s="268" t="s">
        <v>9492</v>
      </c>
      <c r="Q976" s="269">
        <v>1.75</v>
      </c>
      <c r="R976" s="269">
        <v>1.5</v>
      </c>
      <c r="S976" s="269">
        <v>-52.75</v>
      </c>
      <c r="T976" s="269">
        <v>-53</v>
      </c>
      <c r="BR976" s="15" t="s">
        <v>2811</v>
      </c>
      <c r="BS976" s="15" t="s">
        <v>1951</v>
      </c>
      <c r="BT976" s="15">
        <v>10</v>
      </c>
      <c r="CU976" s="54" t="s">
        <v>2212</v>
      </c>
      <c r="CV976" s="64"/>
      <c r="DI976" s="112" t="s">
        <v>4853</v>
      </c>
      <c r="DJ976" s="112" t="s">
        <v>4808</v>
      </c>
      <c r="DO976"/>
    </row>
    <row r="977" spans="15:119" x14ac:dyDescent="0.25">
      <c r="O977" s="268" t="s">
        <v>10463</v>
      </c>
      <c r="P977" s="268" t="s">
        <v>9492</v>
      </c>
      <c r="Q977" s="269">
        <v>1.75</v>
      </c>
      <c r="R977" s="269">
        <v>1.5</v>
      </c>
      <c r="S977" s="269">
        <v>-52.5</v>
      </c>
      <c r="T977" s="269">
        <v>-52.75</v>
      </c>
      <c r="BR977" s="15" t="s">
        <v>2812</v>
      </c>
      <c r="BS977" s="15" t="s">
        <v>1951</v>
      </c>
      <c r="BT977" s="15">
        <v>10</v>
      </c>
      <c r="CU977" s="54" t="s">
        <v>2786</v>
      </c>
      <c r="CV977" s="64"/>
      <c r="DI977" s="112" t="s">
        <v>9271</v>
      </c>
      <c r="DJ977" s="112" t="s">
        <v>9220</v>
      </c>
      <c r="DO977"/>
    </row>
    <row r="978" spans="15:119" x14ac:dyDescent="0.25">
      <c r="O978" s="268" t="s">
        <v>10464</v>
      </c>
      <c r="P978" s="268" t="s">
        <v>9490</v>
      </c>
      <c r="Q978" s="269">
        <v>1.5</v>
      </c>
      <c r="R978" s="269">
        <v>1</v>
      </c>
      <c r="S978" s="269">
        <v>-53.5</v>
      </c>
      <c r="T978" s="269">
        <v>-54</v>
      </c>
      <c r="BR978" s="15" t="s">
        <v>2814</v>
      </c>
      <c r="BS978" s="15" t="s">
        <v>1951</v>
      </c>
      <c r="BT978" s="15">
        <v>10</v>
      </c>
      <c r="CU978" s="54" t="s">
        <v>2116</v>
      </c>
      <c r="CV978" s="64"/>
      <c r="DI978" s="112" t="s">
        <v>7401</v>
      </c>
      <c r="DJ978" s="112" t="s">
        <v>7298</v>
      </c>
      <c r="DO978"/>
    </row>
    <row r="979" spans="15:119" x14ac:dyDescent="0.25">
      <c r="O979" s="268" t="s">
        <v>10465</v>
      </c>
      <c r="P979" s="268" t="s">
        <v>9492</v>
      </c>
      <c r="Q979" s="269">
        <v>1.5</v>
      </c>
      <c r="R979" s="269">
        <v>1.25</v>
      </c>
      <c r="S979" s="269">
        <v>-53.75</v>
      </c>
      <c r="T979" s="269">
        <v>-54</v>
      </c>
      <c r="BR979" s="15" t="s">
        <v>2815</v>
      </c>
      <c r="BS979" s="15" t="s">
        <v>1951</v>
      </c>
      <c r="BT979" s="15">
        <v>10</v>
      </c>
      <c r="CU979" s="54" t="s">
        <v>2115</v>
      </c>
      <c r="CV979" s="64"/>
      <c r="DI979" s="112" t="s">
        <v>7970</v>
      </c>
      <c r="DJ979" s="112" t="s">
        <v>7916</v>
      </c>
      <c r="DO979"/>
    </row>
    <row r="980" spans="15:119" x14ac:dyDescent="0.25">
      <c r="O980" s="268" t="s">
        <v>10466</v>
      </c>
      <c r="P980" s="268" t="s">
        <v>9492</v>
      </c>
      <c r="Q980" s="269">
        <v>1.5</v>
      </c>
      <c r="R980" s="269">
        <v>1.25</v>
      </c>
      <c r="S980" s="269">
        <v>-53.5</v>
      </c>
      <c r="T980" s="269">
        <v>-53.75</v>
      </c>
      <c r="BR980" s="15" t="s">
        <v>2965</v>
      </c>
      <c r="BS980" s="15" t="s">
        <v>1951</v>
      </c>
      <c r="BT980" s="15">
        <v>10</v>
      </c>
      <c r="CU980" s="54" t="s">
        <v>2114</v>
      </c>
      <c r="CV980" s="64"/>
      <c r="DI980" s="112" t="s">
        <v>4854</v>
      </c>
      <c r="DJ980" s="112" t="s">
        <v>4808</v>
      </c>
      <c r="DO980"/>
    </row>
    <row r="981" spans="15:119" ht="30" x14ac:dyDescent="0.25">
      <c r="O981" s="268" t="s">
        <v>10467</v>
      </c>
      <c r="P981" s="268" t="s">
        <v>9492</v>
      </c>
      <c r="Q981" s="269">
        <v>1.25</v>
      </c>
      <c r="R981" s="269">
        <v>1</v>
      </c>
      <c r="S981" s="269">
        <v>-53.75</v>
      </c>
      <c r="T981" s="269">
        <v>-54</v>
      </c>
      <c r="BR981" s="15" t="s">
        <v>2966</v>
      </c>
      <c r="BS981" s="15" t="s">
        <v>1951</v>
      </c>
      <c r="BT981" s="15">
        <v>10</v>
      </c>
      <c r="CU981" s="54" t="s">
        <v>2113</v>
      </c>
      <c r="CV981" s="64"/>
      <c r="DI981" s="112" t="s">
        <v>7971</v>
      </c>
      <c r="DJ981" s="112" t="s">
        <v>7916</v>
      </c>
      <c r="DO981"/>
    </row>
    <row r="982" spans="15:119" ht="30" x14ac:dyDescent="0.25">
      <c r="O982" s="268" t="s">
        <v>10468</v>
      </c>
      <c r="P982" s="268" t="s">
        <v>9492</v>
      </c>
      <c r="Q982" s="269">
        <v>1.25</v>
      </c>
      <c r="R982" s="269">
        <v>1</v>
      </c>
      <c r="S982" s="269">
        <v>-53.5</v>
      </c>
      <c r="T982" s="269">
        <v>-53.75</v>
      </c>
      <c r="BR982" s="15" t="s">
        <v>2967</v>
      </c>
      <c r="BS982" s="15" t="s">
        <v>1951</v>
      </c>
      <c r="BT982" s="15">
        <v>10</v>
      </c>
      <c r="CU982" s="54" t="s">
        <v>2112</v>
      </c>
      <c r="CV982" s="64"/>
      <c r="DI982" s="112" t="s">
        <v>8612</v>
      </c>
      <c r="DJ982" s="112" t="s">
        <v>8544</v>
      </c>
      <c r="DO982"/>
    </row>
    <row r="983" spans="15:119" ht="30" x14ac:dyDescent="0.25">
      <c r="O983" s="268" t="s">
        <v>10469</v>
      </c>
      <c r="P983" s="268" t="s">
        <v>9490</v>
      </c>
      <c r="Q983" s="269">
        <v>1.5</v>
      </c>
      <c r="R983" s="269">
        <v>1</v>
      </c>
      <c r="S983" s="269">
        <v>-53</v>
      </c>
      <c r="T983" s="269">
        <v>-53.5</v>
      </c>
      <c r="BR983" s="15" t="s">
        <v>1975</v>
      </c>
      <c r="BS983" s="15" t="s">
        <v>1951</v>
      </c>
      <c r="BT983" s="15">
        <v>13</v>
      </c>
      <c r="CU983" s="54" t="s">
        <v>2111</v>
      </c>
      <c r="CV983" s="64"/>
      <c r="DI983" s="112" t="s">
        <v>540</v>
      </c>
      <c r="DJ983" s="112" t="s">
        <v>10</v>
      </c>
      <c r="DO983"/>
    </row>
    <row r="984" spans="15:119" x14ac:dyDescent="0.25">
      <c r="O984" s="268" t="s">
        <v>10470</v>
      </c>
      <c r="P984" s="268" t="s">
        <v>9492</v>
      </c>
      <c r="Q984" s="269">
        <v>1.5</v>
      </c>
      <c r="R984" s="269">
        <v>1.25</v>
      </c>
      <c r="S984" s="269">
        <v>-53.25</v>
      </c>
      <c r="T984" s="269">
        <v>-53.5</v>
      </c>
      <c r="BR984" s="15" t="s">
        <v>1999</v>
      </c>
      <c r="BS984" s="15" t="s">
        <v>1951</v>
      </c>
      <c r="BT984" s="15">
        <v>13</v>
      </c>
      <c r="CU984" s="54" t="s">
        <v>2110</v>
      </c>
      <c r="CV984" s="64"/>
      <c r="DI984" s="112" t="s">
        <v>9106</v>
      </c>
      <c r="DJ984" s="112" t="s">
        <v>9086</v>
      </c>
      <c r="DO984"/>
    </row>
    <row r="985" spans="15:119" x14ac:dyDescent="0.25">
      <c r="O985" s="268" t="s">
        <v>10471</v>
      </c>
      <c r="P985" s="268" t="s">
        <v>9492</v>
      </c>
      <c r="Q985" s="269">
        <v>1.5</v>
      </c>
      <c r="R985" s="269">
        <v>1.25</v>
      </c>
      <c r="S985" s="269">
        <v>-53</v>
      </c>
      <c r="T985" s="269">
        <v>-53.25</v>
      </c>
      <c r="BR985" s="15" t="s">
        <v>2020</v>
      </c>
      <c r="BS985" s="15" t="s">
        <v>1951</v>
      </c>
      <c r="BT985" s="15">
        <v>13</v>
      </c>
      <c r="CU985" s="54" t="s">
        <v>2109</v>
      </c>
      <c r="CV985" s="64"/>
      <c r="DI985" s="112" t="s">
        <v>5233</v>
      </c>
      <c r="DJ985" s="112" t="s">
        <v>5211</v>
      </c>
      <c r="DO985"/>
    </row>
    <row r="986" spans="15:119" ht="30" x14ac:dyDescent="0.25">
      <c r="O986" s="268" t="s">
        <v>10472</v>
      </c>
      <c r="P986" s="268" t="s">
        <v>9492</v>
      </c>
      <c r="Q986" s="269">
        <v>1.25</v>
      </c>
      <c r="R986" s="269">
        <v>1</v>
      </c>
      <c r="S986" s="269">
        <v>-53.25</v>
      </c>
      <c r="T986" s="269">
        <v>-53.5</v>
      </c>
      <c r="BR986" s="15" t="s">
        <v>2048</v>
      </c>
      <c r="BS986" s="15" t="s">
        <v>1951</v>
      </c>
      <c r="BT986" s="15">
        <v>13</v>
      </c>
      <c r="CU986" s="54" t="s">
        <v>2175</v>
      </c>
      <c r="CV986" s="64"/>
      <c r="DI986" s="112" t="s">
        <v>9107</v>
      </c>
      <c r="DJ986" s="112" t="s">
        <v>9086</v>
      </c>
      <c r="DO986"/>
    </row>
    <row r="987" spans="15:119" ht="30" x14ac:dyDescent="0.25">
      <c r="O987" s="268" t="s">
        <v>10473</v>
      </c>
      <c r="P987" s="268" t="s">
        <v>9492</v>
      </c>
      <c r="Q987" s="269">
        <v>1.25</v>
      </c>
      <c r="R987" s="269">
        <v>1</v>
      </c>
      <c r="S987" s="269">
        <v>-53</v>
      </c>
      <c r="T987" s="269">
        <v>-53.25</v>
      </c>
      <c r="BR987" s="15" t="s">
        <v>2068</v>
      </c>
      <c r="BS987" s="15" t="s">
        <v>1951</v>
      </c>
      <c r="BT987" s="15">
        <v>13</v>
      </c>
      <c r="CU987" s="54" t="s">
        <v>2219</v>
      </c>
      <c r="CV987" s="64"/>
      <c r="DI987" s="112" t="s">
        <v>6424</v>
      </c>
      <c r="DJ987" s="112" t="s">
        <v>6305</v>
      </c>
      <c r="DO987"/>
    </row>
    <row r="988" spans="15:119" x14ac:dyDescent="0.25">
      <c r="O988" s="268" t="s">
        <v>10474</v>
      </c>
      <c r="P988" s="268" t="s">
        <v>9490</v>
      </c>
      <c r="Q988" s="269">
        <v>1.5</v>
      </c>
      <c r="R988" s="269">
        <v>1</v>
      </c>
      <c r="S988" s="269">
        <v>-52.5</v>
      </c>
      <c r="T988" s="269">
        <v>-53</v>
      </c>
      <c r="BR988" s="15" t="s">
        <v>2133</v>
      </c>
      <c r="BS988" s="15" t="s">
        <v>1951</v>
      </c>
      <c r="BT988" s="15">
        <v>13</v>
      </c>
      <c r="CU988" s="54" t="s">
        <v>2179</v>
      </c>
      <c r="CV988" s="64"/>
      <c r="DI988" s="112" t="s">
        <v>9272</v>
      </c>
      <c r="DJ988" s="112" t="s">
        <v>9220</v>
      </c>
      <c r="DO988"/>
    </row>
    <row r="989" spans="15:119" ht="30" x14ac:dyDescent="0.25">
      <c r="O989" s="268" t="s">
        <v>10475</v>
      </c>
      <c r="P989" s="268" t="s">
        <v>9492</v>
      </c>
      <c r="Q989" s="269">
        <v>1.5</v>
      </c>
      <c r="R989" s="269">
        <v>1.25</v>
      </c>
      <c r="S989" s="269">
        <v>-52.75</v>
      </c>
      <c r="T989" s="269">
        <v>-53</v>
      </c>
      <c r="BR989" s="15" t="s">
        <v>2168</v>
      </c>
      <c r="BS989" s="15" t="s">
        <v>1951</v>
      </c>
      <c r="BT989" s="15">
        <v>13</v>
      </c>
      <c r="CU989" s="54" t="s">
        <v>2207</v>
      </c>
      <c r="CV989" s="64"/>
      <c r="DI989" s="112" t="s">
        <v>8613</v>
      </c>
      <c r="DJ989" s="112" t="s">
        <v>8544</v>
      </c>
      <c r="DO989"/>
    </row>
    <row r="990" spans="15:119" x14ac:dyDescent="0.25">
      <c r="O990" s="268" t="s">
        <v>10476</v>
      </c>
      <c r="P990" s="268" t="s">
        <v>9492</v>
      </c>
      <c r="Q990" s="269">
        <v>1.5</v>
      </c>
      <c r="R990" s="269">
        <v>1.25</v>
      </c>
      <c r="S990" s="269">
        <v>-52.5</v>
      </c>
      <c r="T990" s="269">
        <v>-52.75</v>
      </c>
      <c r="BR990" s="15" t="s">
        <v>2189</v>
      </c>
      <c r="BS990" s="15" t="s">
        <v>1951</v>
      </c>
      <c r="BT990" s="15">
        <v>13</v>
      </c>
      <c r="CU990" s="54" t="s">
        <v>2611</v>
      </c>
      <c r="CV990" s="64"/>
      <c r="DI990" s="112" t="s">
        <v>9108</v>
      </c>
      <c r="DJ990" s="112" t="s">
        <v>9086</v>
      </c>
      <c r="DO990"/>
    </row>
    <row r="991" spans="15:119" x14ac:dyDescent="0.25">
      <c r="O991" s="268" t="s">
        <v>10477</v>
      </c>
      <c r="P991" s="268" t="s">
        <v>9492</v>
      </c>
      <c r="Q991" s="269">
        <v>1.25</v>
      </c>
      <c r="R991" s="269">
        <v>1</v>
      </c>
      <c r="S991" s="269">
        <v>-52.75</v>
      </c>
      <c r="T991" s="269">
        <v>-53</v>
      </c>
      <c r="BR991" s="15" t="s">
        <v>1874</v>
      </c>
      <c r="BS991" s="15" t="s">
        <v>1951</v>
      </c>
      <c r="BT991" s="15">
        <v>13</v>
      </c>
      <c r="CU991" s="54" t="s">
        <v>1908</v>
      </c>
      <c r="CV991" s="64"/>
      <c r="DI991" s="112" t="s">
        <v>7402</v>
      </c>
      <c r="DJ991" s="112" t="s">
        <v>7298</v>
      </c>
      <c r="DO991"/>
    </row>
    <row r="992" spans="15:119" x14ac:dyDescent="0.25">
      <c r="O992" s="268" t="s">
        <v>10478</v>
      </c>
      <c r="P992" s="268" t="s">
        <v>9492</v>
      </c>
      <c r="Q992" s="269">
        <v>1.25</v>
      </c>
      <c r="R992" s="269">
        <v>1</v>
      </c>
      <c r="S992" s="269">
        <v>-52.5</v>
      </c>
      <c r="T992" s="269">
        <v>-52.75</v>
      </c>
      <c r="BR992" s="15" t="s">
        <v>2248</v>
      </c>
      <c r="BS992" s="15" t="s">
        <v>1951</v>
      </c>
      <c r="BT992" s="15">
        <v>13</v>
      </c>
      <c r="CU992" s="54" t="s">
        <v>2104</v>
      </c>
      <c r="CV992" s="64"/>
      <c r="DI992" s="112" t="s">
        <v>7226</v>
      </c>
      <c r="DJ992" s="112" t="s">
        <v>7211</v>
      </c>
      <c r="DO992"/>
    </row>
    <row r="993" spans="15:119" x14ac:dyDescent="0.25">
      <c r="O993" s="268" t="s">
        <v>10479</v>
      </c>
      <c r="P993" s="268" t="s">
        <v>9488</v>
      </c>
      <c r="Q993" s="269">
        <v>2</v>
      </c>
      <c r="R993" s="269">
        <v>1</v>
      </c>
      <c r="S993" s="269">
        <v>-51</v>
      </c>
      <c r="T993" s="269">
        <v>-52.5</v>
      </c>
      <c r="BR993" s="15" t="s">
        <v>2495</v>
      </c>
      <c r="BS993" s="15" t="s">
        <v>1951</v>
      </c>
      <c r="BT993" s="15">
        <v>13</v>
      </c>
      <c r="CU993" s="54" t="s">
        <v>2103</v>
      </c>
      <c r="CV993" s="64"/>
      <c r="DI993" s="112" t="s">
        <v>6425</v>
      </c>
      <c r="DJ993" s="112" t="s">
        <v>6305</v>
      </c>
      <c r="DO993"/>
    </row>
    <row r="994" spans="15:119" x14ac:dyDescent="0.25">
      <c r="O994" s="268" t="s">
        <v>10480</v>
      </c>
      <c r="P994" s="268" t="s">
        <v>9490</v>
      </c>
      <c r="Q994" s="269">
        <v>2</v>
      </c>
      <c r="R994" s="269">
        <v>1.5</v>
      </c>
      <c r="S994" s="269">
        <v>-52</v>
      </c>
      <c r="T994" s="269">
        <v>-52.5</v>
      </c>
      <c r="BR994" s="15" t="s">
        <v>2538</v>
      </c>
      <c r="BS994" s="15" t="s">
        <v>1951</v>
      </c>
      <c r="BT994" s="15">
        <v>13</v>
      </c>
      <c r="CU994" s="54" t="s">
        <v>1909</v>
      </c>
      <c r="CV994" s="64"/>
      <c r="DI994" s="112" t="s">
        <v>4480</v>
      </c>
      <c r="DJ994" s="112" t="s">
        <v>4452</v>
      </c>
      <c r="DO994"/>
    </row>
    <row r="995" spans="15:119" x14ac:dyDescent="0.25">
      <c r="O995" s="268" t="s">
        <v>10481</v>
      </c>
      <c r="P995" s="268" t="s">
        <v>9492</v>
      </c>
      <c r="Q995" s="269">
        <v>2</v>
      </c>
      <c r="R995" s="269">
        <v>1.75</v>
      </c>
      <c r="S995" s="269">
        <v>-52.25</v>
      </c>
      <c r="T995" s="269">
        <v>-52.5</v>
      </c>
      <c r="BR995" s="15" t="s">
        <v>2693</v>
      </c>
      <c r="BS995" s="15" t="s">
        <v>1951</v>
      </c>
      <c r="BT995" s="15">
        <v>13</v>
      </c>
      <c r="CU995" s="54" t="s">
        <v>2101</v>
      </c>
      <c r="CV995" s="64"/>
      <c r="DI995" s="112" t="s">
        <v>8334</v>
      </c>
      <c r="DJ995" s="112" t="s">
        <v>8285</v>
      </c>
      <c r="DO995"/>
    </row>
    <row r="996" spans="15:119" x14ac:dyDescent="0.25">
      <c r="O996" s="268" t="s">
        <v>10482</v>
      </c>
      <c r="P996" s="268" t="s">
        <v>9492</v>
      </c>
      <c r="Q996" s="269">
        <v>2</v>
      </c>
      <c r="R996" s="269">
        <v>1.75</v>
      </c>
      <c r="S996" s="269">
        <v>-52</v>
      </c>
      <c r="T996" s="269">
        <v>-52.25</v>
      </c>
      <c r="BR996" s="15" t="s">
        <v>2694</v>
      </c>
      <c r="BS996" s="15" t="s">
        <v>1951</v>
      </c>
      <c r="BT996" s="15">
        <v>13</v>
      </c>
      <c r="CU996" s="54" t="s">
        <v>499</v>
      </c>
      <c r="CV996" s="64"/>
      <c r="DI996" s="112" t="s">
        <v>7403</v>
      </c>
      <c r="DJ996" s="112" t="s">
        <v>7298</v>
      </c>
      <c r="DO996"/>
    </row>
    <row r="997" spans="15:119" x14ac:dyDescent="0.25">
      <c r="O997" s="268" t="s">
        <v>10483</v>
      </c>
      <c r="P997" s="268" t="s">
        <v>9492</v>
      </c>
      <c r="Q997" s="269">
        <v>1.75</v>
      </c>
      <c r="R997" s="269">
        <v>1.5</v>
      </c>
      <c r="S997" s="269">
        <v>-52.25</v>
      </c>
      <c r="T997" s="269">
        <v>-52.5</v>
      </c>
      <c r="BR997" s="15" t="s">
        <v>2695</v>
      </c>
      <c r="BS997" s="15" t="s">
        <v>1951</v>
      </c>
      <c r="BT997" s="15">
        <v>13</v>
      </c>
      <c r="CU997" s="54" t="s">
        <v>2505</v>
      </c>
      <c r="CV997" s="64"/>
      <c r="DI997" s="112" t="s">
        <v>5063</v>
      </c>
      <c r="DJ997" s="112" t="s">
        <v>5031</v>
      </c>
      <c r="DO997"/>
    </row>
    <row r="998" spans="15:119" x14ac:dyDescent="0.25">
      <c r="O998" s="268" t="s">
        <v>10484</v>
      </c>
      <c r="P998" s="268" t="s">
        <v>9492</v>
      </c>
      <c r="Q998" s="269">
        <v>1.75</v>
      </c>
      <c r="R998" s="269">
        <v>1.5</v>
      </c>
      <c r="S998" s="269">
        <v>-52</v>
      </c>
      <c r="T998" s="269">
        <v>-52.25</v>
      </c>
      <c r="BR998" s="15" t="s">
        <v>2696</v>
      </c>
      <c r="BS998" s="15" t="s">
        <v>1951</v>
      </c>
      <c r="BT998" s="15">
        <v>13</v>
      </c>
      <c r="CU998" s="54" t="s">
        <v>494</v>
      </c>
      <c r="CV998" s="64"/>
      <c r="DI998" s="112" t="s">
        <v>9273</v>
      </c>
      <c r="DJ998" s="112" t="s">
        <v>9220</v>
      </c>
      <c r="DO998"/>
    </row>
    <row r="999" spans="15:119" x14ac:dyDescent="0.25">
      <c r="O999" s="268" t="s">
        <v>10485</v>
      </c>
      <c r="P999" s="268" t="s">
        <v>9490</v>
      </c>
      <c r="Q999" s="269">
        <v>2</v>
      </c>
      <c r="R999" s="269">
        <v>1.5</v>
      </c>
      <c r="S999" s="269">
        <v>-51.5</v>
      </c>
      <c r="T999" s="269">
        <v>-52</v>
      </c>
      <c r="BR999" s="15" t="s">
        <v>2697</v>
      </c>
      <c r="BS999" s="15" t="s">
        <v>1951</v>
      </c>
      <c r="BT999" s="15">
        <v>13</v>
      </c>
      <c r="CU999" s="54" t="s">
        <v>2100</v>
      </c>
      <c r="CV999" s="64"/>
      <c r="DI999" s="112" t="s">
        <v>5609</v>
      </c>
      <c r="DJ999" s="112" t="s">
        <v>5576</v>
      </c>
      <c r="DO999"/>
    </row>
    <row r="1000" spans="15:119" x14ac:dyDescent="0.25">
      <c r="O1000" s="268" t="s">
        <v>10486</v>
      </c>
      <c r="P1000" s="268" t="s">
        <v>9492</v>
      </c>
      <c r="Q1000" s="269">
        <v>2</v>
      </c>
      <c r="R1000" s="269">
        <v>1.75</v>
      </c>
      <c r="S1000" s="269">
        <v>-51.75</v>
      </c>
      <c r="T1000" s="269">
        <v>-52</v>
      </c>
      <c r="BR1000" s="15" t="s">
        <v>2706</v>
      </c>
      <c r="BS1000" s="15" t="s">
        <v>1951</v>
      </c>
      <c r="BT1000" s="15">
        <v>13</v>
      </c>
      <c r="CU1000" s="54" t="s">
        <v>2925</v>
      </c>
      <c r="CV1000" s="64"/>
      <c r="DI1000" s="112" t="s">
        <v>6427</v>
      </c>
      <c r="DJ1000" s="112" t="s">
        <v>6305</v>
      </c>
      <c r="DO1000"/>
    </row>
    <row r="1001" spans="15:119" x14ac:dyDescent="0.25">
      <c r="O1001" s="268" t="s">
        <v>10487</v>
      </c>
      <c r="P1001" s="268" t="s">
        <v>9492</v>
      </c>
      <c r="Q1001" s="269">
        <v>2</v>
      </c>
      <c r="R1001" s="269">
        <v>1.75</v>
      </c>
      <c r="S1001" s="269">
        <v>-51.5</v>
      </c>
      <c r="T1001" s="269">
        <v>-51.75</v>
      </c>
      <c r="BR1001" s="15" t="s">
        <v>2707</v>
      </c>
      <c r="BS1001" s="15" t="s">
        <v>1951</v>
      </c>
      <c r="BT1001" s="15">
        <v>13</v>
      </c>
      <c r="CU1001" s="54" t="s">
        <v>2608</v>
      </c>
      <c r="CV1001" s="64"/>
      <c r="DI1001" s="112" t="s">
        <v>6426</v>
      </c>
      <c r="DJ1001" s="112" t="s">
        <v>6305</v>
      </c>
      <c r="DO1001"/>
    </row>
    <row r="1002" spans="15:119" ht="30" x14ac:dyDescent="0.25">
      <c r="O1002" s="268" t="s">
        <v>10488</v>
      </c>
      <c r="P1002" s="268" t="s">
        <v>9492</v>
      </c>
      <c r="Q1002" s="269">
        <v>1.75</v>
      </c>
      <c r="R1002" s="269">
        <v>1.5</v>
      </c>
      <c r="S1002" s="269">
        <v>-51.75</v>
      </c>
      <c r="T1002" s="269">
        <v>-52</v>
      </c>
      <c r="BR1002" s="15" t="s">
        <v>2708</v>
      </c>
      <c r="BS1002" s="15" t="s">
        <v>1951</v>
      </c>
      <c r="BT1002" s="15">
        <v>13</v>
      </c>
      <c r="CU1002" s="54" t="s">
        <v>2755</v>
      </c>
      <c r="CV1002" s="64"/>
      <c r="DI1002" s="112" t="s">
        <v>4323</v>
      </c>
      <c r="DJ1002" s="112" t="s">
        <v>4291</v>
      </c>
      <c r="DO1002"/>
    </row>
    <row r="1003" spans="15:119" ht="30" x14ac:dyDescent="0.25">
      <c r="O1003" s="268" t="s">
        <v>10489</v>
      </c>
      <c r="P1003" s="268" t="s">
        <v>9492</v>
      </c>
      <c r="Q1003" s="269">
        <v>1.75</v>
      </c>
      <c r="R1003" s="269">
        <v>1.5</v>
      </c>
      <c r="S1003" s="269">
        <v>-51.5</v>
      </c>
      <c r="T1003" s="269">
        <v>-51.75</v>
      </c>
      <c r="BR1003" s="15" t="s">
        <v>1849</v>
      </c>
      <c r="BS1003" s="15" t="s">
        <v>1951</v>
      </c>
      <c r="BT1003" s="15">
        <v>13</v>
      </c>
      <c r="CU1003" s="54" t="s">
        <v>2575</v>
      </c>
      <c r="CV1003" s="64"/>
      <c r="DI1003" s="112" t="s">
        <v>9109</v>
      </c>
      <c r="DJ1003" s="112" t="s">
        <v>9086</v>
      </c>
      <c r="DO1003"/>
    </row>
    <row r="1004" spans="15:119" ht="30" x14ac:dyDescent="0.25">
      <c r="O1004" s="268" t="s">
        <v>10490</v>
      </c>
      <c r="P1004" s="268" t="s">
        <v>9490</v>
      </c>
      <c r="Q1004" s="269">
        <v>2</v>
      </c>
      <c r="R1004" s="269">
        <v>1.5</v>
      </c>
      <c r="S1004" s="269">
        <v>-51</v>
      </c>
      <c r="T1004" s="269">
        <v>-51.5</v>
      </c>
      <c r="BR1004" s="15" t="s">
        <v>2711</v>
      </c>
      <c r="BS1004" s="15" t="s">
        <v>1951</v>
      </c>
      <c r="BT1004" s="15">
        <v>13</v>
      </c>
      <c r="CU1004" s="54" t="s">
        <v>2957</v>
      </c>
      <c r="CV1004" s="64"/>
      <c r="DI1004" s="112" t="s">
        <v>7404</v>
      </c>
      <c r="DJ1004" s="112" t="s">
        <v>7298</v>
      </c>
      <c r="DO1004"/>
    </row>
    <row r="1005" spans="15:119" x14ac:dyDescent="0.25">
      <c r="O1005" s="268" t="s">
        <v>10491</v>
      </c>
      <c r="P1005" s="268" t="s">
        <v>9492</v>
      </c>
      <c r="Q1005" s="269">
        <v>2</v>
      </c>
      <c r="R1005" s="269">
        <v>1.75</v>
      </c>
      <c r="S1005" s="269">
        <v>-51.25</v>
      </c>
      <c r="T1005" s="269">
        <v>-51.5</v>
      </c>
      <c r="BR1005" s="15" t="s">
        <v>2726</v>
      </c>
      <c r="BS1005" s="15" t="s">
        <v>1951</v>
      </c>
      <c r="BT1005" s="15">
        <v>13</v>
      </c>
      <c r="CU1005" s="54" t="s">
        <v>655</v>
      </c>
      <c r="CV1005" s="64"/>
      <c r="DI1005" s="112" t="s">
        <v>5756</v>
      </c>
      <c r="DJ1005" s="112" t="s">
        <v>5743</v>
      </c>
      <c r="DO1005"/>
    </row>
    <row r="1006" spans="15:119" x14ac:dyDescent="0.25">
      <c r="O1006" s="268" t="s">
        <v>10492</v>
      </c>
      <c r="P1006" s="268" t="s">
        <v>9492</v>
      </c>
      <c r="Q1006" s="269">
        <v>2</v>
      </c>
      <c r="R1006" s="269">
        <v>1.75</v>
      </c>
      <c r="S1006" s="269">
        <v>-51</v>
      </c>
      <c r="T1006" s="269">
        <v>-51.25</v>
      </c>
      <c r="BR1006" s="15" t="s">
        <v>2727</v>
      </c>
      <c r="BS1006" s="15" t="s">
        <v>1951</v>
      </c>
      <c r="BT1006" s="15">
        <v>13</v>
      </c>
      <c r="CU1006" s="54" t="s">
        <v>496</v>
      </c>
      <c r="CV1006" s="64"/>
      <c r="DI1006" s="112" t="s">
        <v>5982</v>
      </c>
      <c r="DJ1006" s="112" t="s">
        <v>5909</v>
      </c>
      <c r="DO1006"/>
    </row>
    <row r="1007" spans="15:119" x14ac:dyDescent="0.25">
      <c r="O1007" s="268" t="s">
        <v>10493</v>
      </c>
      <c r="P1007" s="268" t="s">
        <v>9492</v>
      </c>
      <c r="Q1007" s="269">
        <v>1.75</v>
      </c>
      <c r="R1007" s="269">
        <v>1.5</v>
      </c>
      <c r="S1007" s="269">
        <v>-51.25</v>
      </c>
      <c r="T1007" s="269">
        <v>-51.5</v>
      </c>
      <c r="BR1007" s="15" t="s">
        <v>2728</v>
      </c>
      <c r="BS1007" s="15" t="s">
        <v>1951</v>
      </c>
      <c r="BT1007" s="15">
        <v>13</v>
      </c>
      <c r="CU1007" s="54" t="s">
        <v>2099</v>
      </c>
      <c r="CV1007" s="64"/>
      <c r="DI1007" s="112" t="s">
        <v>5982</v>
      </c>
      <c r="DJ1007" s="112" t="s">
        <v>6305</v>
      </c>
      <c r="DO1007"/>
    </row>
    <row r="1008" spans="15:119" x14ac:dyDescent="0.25">
      <c r="O1008" s="268" t="s">
        <v>10494</v>
      </c>
      <c r="P1008" s="268" t="s">
        <v>9492</v>
      </c>
      <c r="Q1008" s="269">
        <v>1.75</v>
      </c>
      <c r="R1008" s="269">
        <v>1.5</v>
      </c>
      <c r="S1008" s="269">
        <v>-51</v>
      </c>
      <c r="T1008" s="269">
        <v>-51.25</v>
      </c>
      <c r="BR1008" s="15" t="s">
        <v>2748</v>
      </c>
      <c r="BS1008" s="15" t="s">
        <v>1951</v>
      </c>
      <c r="BT1008" s="15">
        <v>13</v>
      </c>
      <c r="CU1008" s="54" t="s">
        <v>2098</v>
      </c>
      <c r="CV1008" s="64"/>
      <c r="DI1008" s="112" t="s">
        <v>5983</v>
      </c>
      <c r="DJ1008" s="112" t="s">
        <v>5909</v>
      </c>
      <c r="DO1008"/>
    </row>
    <row r="1009" spans="15:119" x14ac:dyDescent="0.25">
      <c r="O1009" s="268" t="s">
        <v>10495</v>
      </c>
      <c r="P1009" s="268" t="s">
        <v>9490</v>
      </c>
      <c r="Q1009" s="269">
        <v>1.5</v>
      </c>
      <c r="R1009" s="269">
        <v>1</v>
      </c>
      <c r="S1009" s="269">
        <v>-52</v>
      </c>
      <c r="T1009" s="269">
        <v>-52.5</v>
      </c>
      <c r="BR1009" s="15" t="s">
        <v>2749</v>
      </c>
      <c r="BS1009" s="15" t="s">
        <v>1951</v>
      </c>
      <c r="BT1009" s="15">
        <v>13</v>
      </c>
      <c r="CU1009" s="54" t="s">
        <v>2811</v>
      </c>
      <c r="CV1009" s="64"/>
      <c r="DI1009" s="112" t="s">
        <v>5983</v>
      </c>
      <c r="DJ1009" s="112" t="s">
        <v>9086</v>
      </c>
      <c r="DO1009"/>
    </row>
    <row r="1010" spans="15:119" x14ac:dyDescent="0.25">
      <c r="O1010" s="268" t="s">
        <v>10496</v>
      </c>
      <c r="P1010" s="268" t="s">
        <v>9492</v>
      </c>
      <c r="Q1010" s="269">
        <v>1.5</v>
      </c>
      <c r="R1010" s="269">
        <v>1.25</v>
      </c>
      <c r="S1010" s="269">
        <v>-52.25</v>
      </c>
      <c r="T1010" s="269">
        <v>-52.5</v>
      </c>
      <c r="BR1010" s="15" t="s">
        <v>2750</v>
      </c>
      <c r="BS1010" s="15" t="s">
        <v>1951</v>
      </c>
      <c r="BT1010" s="15">
        <v>13</v>
      </c>
      <c r="CU1010" s="54" t="s">
        <v>2097</v>
      </c>
      <c r="CV1010" s="64"/>
      <c r="DI1010" s="112" t="s">
        <v>7405</v>
      </c>
      <c r="DJ1010" s="112" t="s">
        <v>7298</v>
      </c>
      <c r="DO1010"/>
    </row>
    <row r="1011" spans="15:119" x14ac:dyDescent="0.25">
      <c r="O1011" s="268" t="s">
        <v>10497</v>
      </c>
      <c r="P1011" s="268" t="s">
        <v>9492</v>
      </c>
      <c r="Q1011" s="269">
        <v>1.5</v>
      </c>
      <c r="R1011" s="269">
        <v>1.25</v>
      </c>
      <c r="S1011" s="269">
        <v>-52</v>
      </c>
      <c r="T1011" s="269">
        <v>-52.25</v>
      </c>
      <c r="BR1011" s="15" t="s">
        <v>2752</v>
      </c>
      <c r="BS1011" s="15" t="s">
        <v>1951</v>
      </c>
      <c r="BT1011" s="15">
        <v>13</v>
      </c>
      <c r="CU1011" s="54" t="s">
        <v>2926</v>
      </c>
      <c r="CV1011" s="64"/>
      <c r="DI1011" s="112" t="s">
        <v>4855</v>
      </c>
      <c r="DJ1011" s="112" t="s">
        <v>4808</v>
      </c>
      <c r="DO1011"/>
    </row>
    <row r="1012" spans="15:119" x14ac:dyDescent="0.25">
      <c r="O1012" s="268" t="s">
        <v>10498</v>
      </c>
      <c r="P1012" s="268" t="s">
        <v>9492</v>
      </c>
      <c r="Q1012" s="269">
        <v>1.25</v>
      </c>
      <c r="R1012" s="269">
        <v>1</v>
      </c>
      <c r="S1012" s="269">
        <v>-52.25</v>
      </c>
      <c r="T1012" s="269">
        <v>-52.5</v>
      </c>
      <c r="BR1012" s="15" t="s">
        <v>2805</v>
      </c>
      <c r="BS1012" s="15" t="s">
        <v>1951</v>
      </c>
      <c r="BT1012" s="15">
        <v>13</v>
      </c>
      <c r="CU1012" s="54" t="s">
        <v>2096</v>
      </c>
      <c r="CV1012" s="64"/>
      <c r="DI1012" s="112" t="s">
        <v>5984</v>
      </c>
      <c r="DJ1012" s="112" t="s">
        <v>5909</v>
      </c>
      <c r="DO1012"/>
    </row>
    <row r="1013" spans="15:119" ht="30" x14ac:dyDescent="0.25">
      <c r="O1013" s="268" t="s">
        <v>10499</v>
      </c>
      <c r="P1013" s="268" t="s">
        <v>9492</v>
      </c>
      <c r="Q1013" s="269">
        <v>1.25</v>
      </c>
      <c r="R1013" s="269">
        <v>1</v>
      </c>
      <c r="S1013" s="269">
        <v>-52</v>
      </c>
      <c r="T1013" s="269">
        <v>-52.25</v>
      </c>
      <c r="BR1013" s="15" t="s">
        <v>2962</v>
      </c>
      <c r="BS1013" s="15" t="s">
        <v>1951</v>
      </c>
      <c r="BT1013" s="15">
        <v>13</v>
      </c>
      <c r="CU1013" s="54" t="s">
        <v>2202</v>
      </c>
      <c r="CV1013" s="64"/>
      <c r="DI1013" s="112" t="s">
        <v>5985</v>
      </c>
      <c r="DJ1013" s="112" t="s">
        <v>5909</v>
      </c>
      <c r="DO1013"/>
    </row>
    <row r="1014" spans="15:119" ht="30" x14ac:dyDescent="0.25">
      <c r="O1014" s="268" t="s">
        <v>10500</v>
      </c>
      <c r="P1014" s="268" t="s">
        <v>9490</v>
      </c>
      <c r="Q1014" s="269">
        <v>1.5</v>
      </c>
      <c r="R1014" s="269">
        <v>1</v>
      </c>
      <c r="S1014" s="269">
        <v>-51.5</v>
      </c>
      <c r="T1014" s="269">
        <v>-52</v>
      </c>
      <c r="BR1014" s="15" t="s">
        <v>2963</v>
      </c>
      <c r="BS1014" s="15" t="s">
        <v>1951</v>
      </c>
      <c r="BT1014" s="15">
        <v>13</v>
      </c>
      <c r="CU1014" s="54" t="s">
        <v>2196</v>
      </c>
      <c r="CV1014" s="64"/>
      <c r="DI1014" s="112" t="s">
        <v>5986</v>
      </c>
      <c r="DJ1014" s="112" t="s">
        <v>5909</v>
      </c>
      <c r="DO1014"/>
    </row>
    <row r="1015" spans="15:119" x14ac:dyDescent="0.25">
      <c r="O1015" s="268" t="s">
        <v>10501</v>
      </c>
      <c r="P1015" s="268" t="s">
        <v>9492</v>
      </c>
      <c r="Q1015" s="269">
        <v>1.5</v>
      </c>
      <c r="R1015" s="269">
        <v>1.25</v>
      </c>
      <c r="S1015" s="269">
        <v>-51.75</v>
      </c>
      <c r="T1015" s="269">
        <v>-52</v>
      </c>
      <c r="BR1015" s="15" t="s">
        <v>2971</v>
      </c>
      <c r="BS1015" s="15" t="s">
        <v>1951</v>
      </c>
      <c r="BT1015" s="15">
        <v>13</v>
      </c>
      <c r="CU1015" s="54" t="s">
        <v>2095</v>
      </c>
      <c r="CV1015" s="64"/>
      <c r="DI1015" s="112" t="s">
        <v>5986</v>
      </c>
      <c r="DJ1015" s="112" t="s">
        <v>6305</v>
      </c>
      <c r="DO1015"/>
    </row>
    <row r="1016" spans="15:119" x14ac:dyDescent="0.25">
      <c r="O1016" s="268" t="s">
        <v>10502</v>
      </c>
      <c r="P1016" s="268" t="s">
        <v>9492</v>
      </c>
      <c r="Q1016" s="269">
        <v>1.5</v>
      </c>
      <c r="R1016" s="269">
        <v>1.25</v>
      </c>
      <c r="S1016" s="269">
        <v>-51.5</v>
      </c>
      <c r="T1016" s="269">
        <v>-51.75</v>
      </c>
      <c r="BR1016" s="15" t="s">
        <v>2972</v>
      </c>
      <c r="BS1016" s="15" t="s">
        <v>1951</v>
      </c>
      <c r="BT1016" s="15">
        <v>13</v>
      </c>
      <c r="CU1016" s="54" t="s">
        <v>2094</v>
      </c>
      <c r="CV1016" s="64"/>
      <c r="DI1016" s="112" t="s">
        <v>541</v>
      </c>
      <c r="DJ1016" s="112" t="s">
        <v>10</v>
      </c>
      <c r="DO1016"/>
    </row>
    <row r="1017" spans="15:119" x14ac:dyDescent="0.25">
      <c r="O1017" s="268" t="s">
        <v>10503</v>
      </c>
      <c r="P1017" s="268" t="s">
        <v>9492</v>
      </c>
      <c r="Q1017" s="269">
        <v>1.25</v>
      </c>
      <c r="R1017" s="269">
        <v>1</v>
      </c>
      <c r="S1017" s="269">
        <v>-51.75</v>
      </c>
      <c r="T1017" s="269">
        <v>-52</v>
      </c>
      <c r="BR1017" s="15" t="s">
        <v>1990</v>
      </c>
      <c r="BS1017" s="15" t="s">
        <v>1937</v>
      </c>
      <c r="BT1017" s="15">
        <v>15</v>
      </c>
      <c r="CU1017" s="54" t="s">
        <v>2093</v>
      </c>
      <c r="CV1017" s="64"/>
      <c r="DI1017" s="112" t="s">
        <v>8614</v>
      </c>
      <c r="DJ1017" s="112" t="s">
        <v>8544</v>
      </c>
      <c r="DO1017"/>
    </row>
    <row r="1018" spans="15:119" x14ac:dyDescent="0.25">
      <c r="O1018" s="268" t="s">
        <v>10504</v>
      </c>
      <c r="P1018" s="268" t="s">
        <v>9492</v>
      </c>
      <c r="Q1018" s="269">
        <v>1.25</v>
      </c>
      <c r="R1018" s="269">
        <v>1</v>
      </c>
      <c r="S1018" s="269">
        <v>-51.5</v>
      </c>
      <c r="T1018" s="269">
        <v>-51.75</v>
      </c>
      <c r="BR1018" s="15" t="s">
        <v>2021</v>
      </c>
      <c r="BS1018" s="15" t="s">
        <v>1937</v>
      </c>
      <c r="BT1018" s="15">
        <v>15</v>
      </c>
      <c r="CU1018" s="54" t="s">
        <v>2092</v>
      </c>
      <c r="CV1018" s="64"/>
      <c r="DI1018" s="112" t="s">
        <v>5987</v>
      </c>
      <c r="DJ1018" s="112" t="s">
        <v>5909</v>
      </c>
      <c r="DO1018"/>
    </row>
    <row r="1019" spans="15:119" x14ac:dyDescent="0.25">
      <c r="O1019" s="268" t="s">
        <v>10505</v>
      </c>
      <c r="P1019" s="268" t="s">
        <v>9490</v>
      </c>
      <c r="Q1019" s="269">
        <v>1.5</v>
      </c>
      <c r="R1019" s="269">
        <v>1</v>
      </c>
      <c r="S1019" s="269">
        <v>-51</v>
      </c>
      <c r="T1019" s="269">
        <v>-51.5</v>
      </c>
      <c r="BR1019" s="15" t="s">
        <v>2037</v>
      </c>
      <c r="BS1019" s="15" t="s">
        <v>1937</v>
      </c>
      <c r="BT1019" s="15">
        <v>15</v>
      </c>
      <c r="CU1019" s="54" t="s">
        <v>2091</v>
      </c>
      <c r="CV1019" s="64"/>
      <c r="DI1019" s="112" t="s">
        <v>7972</v>
      </c>
      <c r="DJ1019" s="112" t="s">
        <v>7916</v>
      </c>
      <c r="DO1019"/>
    </row>
    <row r="1020" spans="15:119" x14ac:dyDescent="0.25">
      <c r="O1020" s="268" t="s">
        <v>10506</v>
      </c>
      <c r="P1020" s="268" t="s">
        <v>9492</v>
      </c>
      <c r="Q1020" s="269">
        <v>1.5</v>
      </c>
      <c r="R1020" s="269">
        <v>1.25</v>
      </c>
      <c r="S1020" s="269">
        <v>-51.25</v>
      </c>
      <c r="T1020" s="269">
        <v>-51.5</v>
      </c>
      <c r="BR1020" s="15" t="s">
        <v>2039</v>
      </c>
      <c r="BS1020" s="15" t="s">
        <v>1937</v>
      </c>
      <c r="BT1020" s="15">
        <v>15</v>
      </c>
      <c r="CU1020" s="54" t="s">
        <v>2090</v>
      </c>
      <c r="CV1020" s="64"/>
      <c r="DI1020" s="112" t="s">
        <v>8615</v>
      </c>
      <c r="DJ1020" s="112" t="s">
        <v>8544</v>
      </c>
      <c r="DO1020"/>
    </row>
    <row r="1021" spans="15:119" x14ac:dyDescent="0.25">
      <c r="O1021" s="268" t="s">
        <v>10507</v>
      </c>
      <c r="P1021" s="268" t="s">
        <v>9492</v>
      </c>
      <c r="Q1021" s="269">
        <v>1.5</v>
      </c>
      <c r="R1021" s="269">
        <v>1.25</v>
      </c>
      <c r="S1021" s="269">
        <v>-51</v>
      </c>
      <c r="T1021" s="269">
        <v>-51.25</v>
      </c>
      <c r="BR1021" s="15" t="s">
        <v>2129</v>
      </c>
      <c r="BS1021" s="15" t="s">
        <v>1937</v>
      </c>
      <c r="BT1021" s="15">
        <v>15</v>
      </c>
      <c r="CU1021" s="54" t="s">
        <v>2186</v>
      </c>
      <c r="CV1021" s="64"/>
      <c r="DI1021" s="112" t="s">
        <v>4637</v>
      </c>
      <c r="DJ1021" s="112" t="s">
        <v>4591</v>
      </c>
      <c r="DO1021"/>
    </row>
    <row r="1022" spans="15:119" ht="30" x14ac:dyDescent="0.25">
      <c r="O1022" s="268" t="s">
        <v>10508</v>
      </c>
      <c r="P1022" s="268" t="s">
        <v>9492</v>
      </c>
      <c r="Q1022" s="269">
        <v>1.25</v>
      </c>
      <c r="R1022" s="269">
        <v>1</v>
      </c>
      <c r="S1022" s="269">
        <v>-51.25</v>
      </c>
      <c r="T1022" s="269">
        <v>-51.5</v>
      </c>
      <c r="BR1022" s="15" t="s">
        <v>2207</v>
      </c>
      <c r="BS1022" s="15" t="s">
        <v>1937</v>
      </c>
      <c r="BT1022" s="15">
        <v>15</v>
      </c>
      <c r="CU1022" s="54" t="s">
        <v>2185</v>
      </c>
      <c r="CV1022" s="64"/>
      <c r="DI1022" s="112" t="s">
        <v>7406</v>
      </c>
      <c r="DJ1022" s="112" t="s">
        <v>7298</v>
      </c>
      <c r="DO1022"/>
    </row>
    <row r="1023" spans="15:119" x14ac:dyDescent="0.25">
      <c r="O1023" s="268" t="s">
        <v>10509</v>
      </c>
      <c r="P1023" s="268" t="s">
        <v>9492</v>
      </c>
      <c r="Q1023" s="269">
        <v>1.25</v>
      </c>
      <c r="R1023" s="269">
        <v>1</v>
      </c>
      <c r="S1023" s="269">
        <v>-51</v>
      </c>
      <c r="T1023" s="269">
        <v>-51.25</v>
      </c>
      <c r="BR1023" s="15" t="s">
        <v>2288</v>
      </c>
      <c r="BS1023" s="15" t="s">
        <v>1937</v>
      </c>
      <c r="BT1023" s="15">
        <v>15</v>
      </c>
      <c r="CU1023" s="54" t="s">
        <v>2184</v>
      </c>
      <c r="CV1023" s="64"/>
      <c r="DI1023" s="112" t="s">
        <v>7407</v>
      </c>
      <c r="DJ1023" s="112" t="s">
        <v>7298</v>
      </c>
      <c r="DO1023"/>
    </row>
    <row r="1024" spans="15:119" x14ac:dyDescent="0.25">
      <c r="O1024" s="268" t="s">
        <v>10510</v>
      </c>
      <c r="P1024" s="268" t="s">
        <v>9488</v>
      </c>
      <c r="Q1024" s="269">
        <v>1</v>
      </c>
      <c r="R1024" s="269">
        <v>0</v>
      </c>
      <c r="S1024" s="269">
        <v>-52.5</v>
      </c>
      <c r="T1024" s="269">
        <v>-54</v>
      </c>
      <c r="BR1024" s="15" t="s">
        <v>2289</v>
      </c>
      <c r="BS1024" s="15" t="s">
        <v>1937</v>
      </c>
      <c r="BT1024" s="15">
        <v>15</v>
      </c>
      <c r="CU1024" s="54" t="s">
        <v>2927</v>
      </c>
      <c r="CV1024" s="64"/>
      <c r="DI1024" s="112" t="s">
        <v>5988</v>
      </c>
      <c r="DJ1024" s="112" t="s">
        <v>5909</v>
      </c>
      <c r="DO1024"/>
    </row>
    <row r="1025" spans="15:119" x14ac:dyDescent="0.25">
      <c r="O1025" s="268" t="s">
        <v>10511</v>
      </c>
      <c r="P1025" s="268" t="s">
        <v>9490</v>
      </c>
      <c r="Q1025" s="269">
        <v>1</v>
      </c>
      <c r="R1025" s="269">
        <v>0.5</v>
      </c>
      <c r="S1025" s="269">
        <v>-53.5</v>
      </c>
      <c r="T1025" s="269">
        <v>-54</v>
      </c>
      <c r="BR1025" s="15" t="s">
        <v>493</v>
      </c>
      <c r="BS1025" s="15" t="s">
        <v>1937</v>
      </c>
      <c r="BT1025" s="15">
        <v>15</v>
      </c>
      <c r="CU1025" s="54" t="s">
        <v>2089</v>
      </c>
      <c r="CV1025" s="64"/>
      <c r="DI1025" s="112" t="s">
        <v>8616</v>
      </c>
      <c r="DJ1025" s="112" t="s">
        <v>8544</v>
      </c>
      <c r="DO1025"/>
    </row>
    <row r="1026" spans="15:119" x14ac:dyDescent="0.25">
      <c r="O1026" s="268" t="s">
        <v>10512</v>
      </c>
      <c r="P1026" s="268" t="s">
        <v>9492</v>
      </c>
      <c r="Q1026" s="269">
        <v>1</v>
      </c>
      <c r="R1026" s="269">
        <v>0.75</v>
      </c>
      <c r="S1026" s="269">
        <v>-53.75</v>
      </c>
      <c r="T1026" s="269">
        <v>-54</v>
      </c>
      <c r="BR1026" s="15" t="s">
        <v>2452</v>
      </c>
      <c r="BS1026" s="15" t="s">
        <v>1937</v>
      </c>
      <c r="BT1026" s="15">
        <v>15</v>
      </c>
      <c r="CU1026" s="54" t="s">
        <v>2928</v>
      </c>
      <c r="CV1026" s="64"/>
      <c r="DI1026" s="112" t="s">
        <v>7973</v>
      </c>
      <c r="DJ1026" s="112" t="s">
        <v>7916</v>
      </c>
      <c r="DO1026"/>
    </row>
    <row r="1027" spans="15:119" x14ac:dyDescent="0.25">
      <c r="O1027" s="268" t="s">
        <v>10513</v>
      </c>
      <c r="P1027" s="268" t="s">
        <v>9492</v>
      </c>
      <c r="Q1027" s="269">
        <v>1</v>
      </c>
      <c r="R1027" s="269">
        <v>0.75</v>
      </c>
      <c r="S1027" s="269">
        <v>-53.5</v>
      </c>
      <c r="T1027" s="269">
        <v>-53.75</v>
      </c>
      <c r="BR1027" s="15" t="s">
        <v>2467</v>
      </c>
      <c r="BS1027" s="15" t="s">
        <v>1937</v>
      </c>
      <c r="BT1027" s="15">
        <v>15</v>
      </c>
      <c r="CU1027" s="54" t="s">
        <v>2088</v>
      </c>
      <c r="CV1027" s="64"/>
      <c r="DI1027" s="112" t="s">
        <v>8617</v>
      </c>
      <c r="DJ1027" s="112" t="s">
        <v>8544</v>
      </c>
      <c r="DO1027"/>
    </row>
    <row r="1028" spans="15:119" x14ac:dyDescent="0.25">
      <c r="O1028" s="268" t="s">
        <v>10514</v>
      </c>
      <c r="P1028" s="268" t="s">
        <v>9492</v>
      </c>
      <c r="Q1028" s="269">
        <v>0.75</v>
      </c>
      <c r="R1028" s="269">
        <v>0.5</v>
      </c>
      <c r="S1028" s="269">
        <v>-53.75</v>
      </c>
      <c r="T1028" s="269">
        <v>-54</v>
      </c>
      <c r="BR1028" s="15" t="s">
        <v>2582</v>
      </c>
      <c r="BS1028" s="15" t="s">
        <v>1937</v>
      </c>
      <c r="BT1028" s="15">
        <v>15</v>
      </c>
      <c r="CU1028" s="54" t="s">
        <v>2929</v>
      </c>
      <c r="CV1028" s="64"/>
      <c r="DI1028" s="112" t="s">
        <v>8335</v>
      </c>
      <c r="DJ1028" s="112" t="s">
        <v>8285</v>
      </c>
      <c r="DO1028"/>
    </row>
    <row r="1029" spans="15:119" ht="30" x14ac:dyDescent="0.25">
      <c r="O1029" s="268" t="s">
        <v>10515</v>
      </c>
      <c r="P1029" s="268" t="s">
        <v>9492</v>
      </c>
      <c r="Q1029" s="269">
        <v>0.75</v>
      </c>
      <c r="R1029" s="269">
        <v>0.5</v>
      </c>
      <c r="S1029" s="269">
        <v>-53.5</v>
      </c>
      <c r="T1029" s="269">
        <v>-53.75</v>
      </c>
      <c r="BR1029" s="15" t="s">
        <v>2585</v>
      </c>
      <c r="BS1029" s="15" t="s">
        <v>1937</v>
      </c>
      <c r="BT1029" s="15">
        <v>15</v>
      </c>
      <c r="CU1029" s="54" t="s">
        <v>2086</v>
      </c>
      <c r="CV1029" s="64"/>
      <c r="DI1029" s="112" t="s">
        <v>5234</v>
      </c>
      <c r="DJ1029" s="112" t="s">
        <v>5211</v>
      </c>
      <c r="DO1029"/>
    </row>
    <row r="1030" spans="15:119" ht="30" x14ac:dyDescent="0.25">
      <c r="O1030" s="268" t="s">
        <v>10516</v>
      </c>
      <c r="P1030" s="268" t="s">
        <v>9490</v>
      </c>
      <c r="Q1030" s="269">
        <v>1</v>
      </c>
      <c r="R1030" s="269">
        <v>0.5</v>
      </c>
      <c r="S1030" s="269">
        <v>-53</v>
      </c>
      <c r="T1030" s="269">
        <v>-53.5</v>
      </c>
      <c r="BR1030" s="15" t="s">
        <v>2656</v>
      </c>
      <c r="BS1030" s="15" t="s">
        <v>1937</v>
      </c>
      <c r="BT1030" s="15">
        <v>15</v>
      </c>
      <c r="CU1030" s="54" t="s">
        <v>2085</v>
      </c>
      <c r="CV1030" s="64"/>
      <c r="DI1030" s="112" t="s">
        <v>8618</v>
      </c>
      <c r="DJ1030" s="112" t="s">
        <v>8544</v>
      </c>
      <c r="DO1030"/>
    </row>
    <row r="1031" spans="15:119" x14ac:dyDescent="0.25">
      <c r="O1031" s="268" t="s">
        <v>10517</v>
      </c>
      <c r="P1031" s="268" t="s">
        <v>9492</v>
      </c>
      <c r="Q1031" s="269">
        <v>1</v>
      </c>
      <c r="R1031" s="269">
        <v>0.75</v>
      </c>
      <c r="S1031" s="269">
        <v>-53.25</v>
      </c>
      <c r="T1031" s="269">
        <v>-53.5</v>
      </c>
      <c r="BR1031" s="15" t="s">
        <v>2657</v>
      </c>
      <c r="BS1031" s="15" t="s">
        <v>1937</v>
      </c>
      <c r="BT1031" s="15">
        <v>15</v>
      </c>
      <c r="CU1031" s="54" t="s">
        <v>2084</v>
      </c>
      <c r="CV1031" s="64"/>
      <c r="DI1031" s="112" t="s">
        <v>5848</v>
      </c>
      <c r="DJ1031" s="112" t="s">
        <v>5840</v>
      </c>
      <c r="DO1031"/>
    </row>
    <row r="1032" spans="15:119" x14ac:dyDescent="0.25">
      <c r="O1032" s="268" t="s">
        <v>10518</v>
      </c>
      <c r="P1032" s="268" t="s">
        <v>9492</v>
      </c>
      <c r="Q1032" s="269">
        <v>1</v>
      </c>
      <c r="R1032" s="269">
        <v>0.75</v>
      </c>
      <c r="S1032" s="269">
        <v>-53</v>
      </c>
      <c r="T1032" s="269">
        <v>-53.25</v>
      </c>
      <c r="BR1032" s="15" t="s">
        <v>2658</v>
      </c>
      <c r="BS1032" s="15" t="s">
        <v>1937</v>
      </c>
      <c r="BT1032" s="15">
        <v>15</v>
      </c>
      <c r="CU1032" s="54" t="s">
        <v>2082</v>
      </c>
      <c r="CV1032" s="64"/>
      <c r="DI1032" s="112" t="s">
        <v>5610</v>
      </c>
      <c r="DJ1032" s="112" t="s">
        <v>5576</v>
      </c>
      <c r="DO1032"/>
    </row>
    <row r="1033" spans="15:119" x14ac:dyDescent="0.25">
      <c r="O1033" s="268" t="s">
        <v>10519</v>
      </c>
      <c r="P1033" s="268" t="s">
        <v>9492</v>
      </c>
      <c r="Q1033" s="269">
        <v>0.75</v>
      </c>
      <c r="R1033" s="269">
        <v>0.5</v>
      </c>
      <c r="S1033" s="269">
        <v>-53.25</v>
      </c>
      <c r="T1033" s="269">
        <v>-53.5</v>
      </c>
      <c r="BR1033" s="15" t="s">
        <v>2660</v>
      </c>
      <c r="BS1033" s="15" t="s">
        <v>1937</v>
      </c>
      <c r="BT1033" s="15">
        <v>15</v>
      </c>
      <c r="CU1033" s="54" t="s">
        <v>2080</v>
      </c>
      <c r="CV1033" s="64"/>
      <c r="DI1033" s="112" t="s">
        <v>5064</v>
      </c>
      <c r="DJ1033" s="112" t="s">
        <v>5031</v>
      </c>
      <c r="DO1033"/>
    </row>
    <row r="1034" spans="15:119" x14ac:dyDescent="0.25">
      <c r="O1034" s="268" t="s">
        <v>10520</v>
      </c>
      <c r="P1034" s="268" t="s">
        <v>9492</v>
      </c>
      <c r="Q1034" s="269">
        <v>0.75</v>
      </c>
      <c r="R1034" s="269">
        <v>0.5</v>
      </c>
      <c r="S1034" s="269">
        <v>-53</v>
      </c>
      <c r="T1034" s="269">
        <v>-53.25</v>
      </c>
      <c r="BR1034" s="15" t="s">
        <v>2661</v>
      </c>
      <c r="BS1034" s="15" t="s">
        <v>1937</v>
      </c>
      <c r="BT1034" s="15">
        <v>15</v>
      </c>
      <c r="CU1034" s="54" t="s">
        <v>490</v>
      </c>
      <c r="CV1034" s="64"/>
      <c r="DI1034" s="112" t="s">
        <v>5849</v>
      </c>
      <c r="DJ1034" s="112" t="s">
        <v>5840</v>
      </c>
      <c r="DO1034"/>
    </row>
    <row r="1035" spans="15:119" x14ac:dyDescent="0.25">
      <c r="O1035" s="268" t="s">
        <v>10521</v>
      </c>
      <c r="P1035" s="268" t="s">
        <v>9490</v>
      </c>
      <c r="Q1035" s="269">
        <v>1</v>
      </c>
      <c r="R1035" s="269">
        <v>0.5</v>
      </c>
      <c r="S1035" s="269">
        <v>-52.5</v>
      </c>
      <c r="T1035" s="269">
        <v>-53</v>
      </c>
      <c r="BR1035" s="15" t="s">
        <v>2662</v>
      </c>
      <c r="BS1035" s="15" t="s">
        <v>1937</v>
      </c>
      <c r="BT1035" s="15">
        <v>15</v>
      </c>
      <c r="CU1035" s="54" t="s">
        <v>2756</v>
      </c>
      <c r="CV1035" s="64"/>
      <c r="DI1035" s="112" t="s">
        <v>7408</v>
      </c>
      <c r="DJ1035" s="112" t="s">
        <v>7298</v>
      </c>
      <c r="DO1035"/>
    </row>
    <row r="1036" spans="15:119" x14ac:dyDescent="0.25">
      <c r="O1036" s="268" t="s">
        <v>10522</v>
      </c>
      <c r="P1036" s="268" t="s">
        <v>9492</v>
      </c>
      <c r="Q1036" s="269">
        <v>1</v>
      </c>
      <c r="R1036" s="269">
        <v>0.75</v>
      </c>
      <c r="S1036" s="269">
        <v>-52.75</v>
      </c>
      <c r="T1036" s="269">
        <v>-53</v>
      </c>
      <c r="BR1036" s="15" t="s">
        <v>2663</v>
      </c>
      <c r="BS1036" s="15" t="s">
        <v>1937</v>
      </c>
      <c r="BT1036" s="15">
        <v>15</v>
      </c>
      <c r="CU1036" s="54" t="s">
        <v>2078</v>
      </c>
      <c r="CV1036" s="64"/>
      <c r="DI1036" s="112" t="s">
        <v>8619</v>
      </c>
      <c r="DJ1036" s="112" t="s">
        <v>8544</v>
      </c>
      <c r="DO1036"/>
    </row>
    <row r="1037" spans="15:119" x14ac:dyDescent="0.25">
      <c r="O1037" s="268" t="s">
        <v>10523</v>
      </c>
      <c r="P1037" s="268" t="s">
        <v>9492</v>
      </c>
      <c r="Q1037" s="269">
        <v>1</v>
      </c>
      <c r="R1037" s="269">
        <v>0.75</v>
      </c>
      <c r="S1037" s="269">
        <v>-52.5</v>
      </c>
      <c r="T1037" s="269">
        <v>-52.75</v>
      </c>
      <c r="BR1037" s="15" t="s">
        <v>2680</v>
      </c>
      <c r="BS1037" s="15" t="s">
        <v>1937</v>
      </c>
      <c r="BT1037" s="15">
        <v>15</v>
      </c>
      <c r="CU1037" s="54" t="s">
        <v>2076</v>
      </c>
      <c r="CV1037" s="64"/>
      <c r="DI1037" s="112" t="s">
        <v>8336</v>
      </c>
      <c r="DJ1037" s="112" t="s">
        <v>8285</v>
      </c>
      <c r="DO1037"/>
    </row>
    <row r="1038" spans="15:119" ht="30" x14ac:dyDescent="0.25">
      <c r="O1038" s="268" t="s">
        <v>10524</v>
      </c>
      <c r="P1038" s="268" t="s">
        <v>9492</v>
      </c>
      <c r="Q1038" s="269">
        <v>0.75</v>
      </c>
      <c r="R1038" s="269">
        <v>0.5</v>
      </c>
      <c r="S1038" s="269">
        <v>-52.75</v>
      </c>
      <c r="T1038" s="269">
        <v>-53</v>
      </c>
      <c r="BR1038" s="15" t="s">
        <v>2685</v>
      </c>
      <c r="BS1038" s="15" t="s">
        <v>1937</v>
      </c>
      <c r="BT1038" s="15">
        <v>15</v>
      </c>
      <c r="CU1038" s="54" t="s">
        <v>2075</v>
      </c>
      <c r="CV1038" s="64"/>
      <c r="DI1038" s="112" t="s">
        <v>5989</v>
      </c>
      <c r="DJ1038" s="112" t="s">
        <v>5909</v>
      </c>
      <c r="DO1038"/>
    </row>
    <row r="1039" spans="15:119" x14ac:dyDescent="0.25">
      <c r="O1039" s="268" t="s">
        <v>10525</v>
      </c>
      <c r="P1039" s="268" t="s">
        <v>9492</v>
      </c>
      <c r="Q1039" s="269">
        <v>0.75</v>
      </c>
      <c r="R1039" s="269">
        <v>0.5</v>
      </c>
      <c r="S1039" s="269">
        <v>-52.5</v>
      </c>
      <c r="T1039" s="269">
        <v>-52.75</v>
      </c>
      <c r="BR1039" s="15" t="s">
        <v>2690</v>
      </c>
      <c r="BS1039" s="15" t="s">
        <v>1937</v>
      </c>
      <c r="BT1039" s="15">
        <v>15</v>
      </c>
      <c r="CU1039" s="54" t="s">
        <v>2074</v>
      </c>
      <c r="CV1039" s="64"/>
      <c r="DI1039" s="112" t="s">
        <v>4279</v>
      </c>
      <c r="DJ1039" s="112" t="s">
        <v>4275</v>
      </c>
      <c r="DO1039"/>
    </row>
    <row r="1040" spans="15:119" x14ac:dyDescent="0.25">
      <c r="O1040" s="268" t="s">
        <v>10526</v>
      </c>
      <c r="P1040" s="268" t="s">
        <v>9490</v>
      </c>
      <c r="Q1040" s="269">
        <v>0.5</v>
      </c>
      <c r="R1040" s="269">
        <v>0</v>
      </c>
      <c r="S1040" s="269">
        <v>-53.5</v>
      </c>
      <c r="T1040" s="269">
        <v>-54</v>
      </c>
      <c r="BR1040" s="15" t="s">
        <v>2700</v>
      </c>
      <c r="BS1040" s="15" t="s">
        <v>1937</v>
      </c>
      <c r="BT1040" s="15">
        <v>15</v>
      </c>
      <c r="CU1040" s="54" t="s">
        <v>2072</v>
      </c>
      <c r="CV1040" s="64"/>
      <c r="DI1040" s="112" t="s">
        <v>6428</v>
      </c>
      <c r="DJ1040" s="112" t="s">
        <v>6305</v>
      </c>
      <c r="DO1040"/>
    </row>
    <row r="1041" spans="15:119" x14ac:dyDescent="0.25">
      <c r="O1041" s="268" t="s">
        <v>10527</v>
      </c>
      <c r="P1041" s="268" t="s">
        <v>9492</v>
      </c>
      <c r="Q1041" s="269">
        <v>0.5</v>
      </c>
      <c r="R1041" s="269">
        <v>0.25</v>
      </c>
      <c r="S1041" s="269">
        <v>-53.75</v>
      </c>
      <c r="T1041" s="269">
        <v>-54</v>
      </c>
      <c r="BR1041" s="15" t="s">
        <v>2716</v>
      </c>
      <c r="BS1041" s="15" t="s">
        <v>1937</v>
      </c>
      <c r="BT1041" s="15">
        <v>15</v>
      </c>
      <c r="CU1041" s="54" t="s">
        <v>498</v>
      </c>
      <c r="CV1041" s="64"/>
      <c r="DI1041" s="112" t="s">
        <v>6428</v>
      </c>
      <c r="DJ1041" s="112" t="s">
        <v>7916</v>
      </c>
      <c r="DO1041"/>
    </row>
    <row r="1042" spans="15:119" x14ac:dyDescent="0.25">
      <c r="O1042" s="268" t="s">
        <v>10528</v>
      </c>
      <c r="P1042" s="268" t="s">
        <v>9492</v>
      </c>
      <c r="Q1042" s="269">
        <v>0.5</v>
      </c>
      <c r="R1042" s="269">
        <v>0.25</v>
      </c>
      <c r="S1042" s="269">
        <v>-53.5</v>
      </c>
      <c r="T1042" s="269">
        <v>-53.75</v>
      </c>
      <c r="BR1042" s="15" t="s">
        <v>2717</v>
      </c>
      <c r="BS1042" s="15" t="s">
        <v>1937</v>
      </c>
      <c r="BT1042" s="15">
        <v>15</v>
      </c>
      <c r="CU1042" s="54" t="s">
        <v>2183</v>
      </c>
      <c r="CV1042" s="64"/>
      <c r="DI1042" s="112" t="s">
        <v>6428</v>
      </c>
      <c r="DJ1042" s="112" t="s">
        <v>7211</v>
      </c>
      <c r="DO1042"/>
    </row>
    <row r="1043" spans="15:119" x14ac:dyDescent="0.25">
      <c r="O1043" s="268" t="s">
        <v>10529</v>
      </c>
      <c r="P1043" s="268" t="s">
        <v>9492</v>
      </c>
      <c r="Q1043" s="269">
        <v>0.25</v>
      </c>
      <c r="R1043" s="269">
        <v>0</v>
      </c>
      <c r="S1043" s="269">
        <v>-53.75</v>
      </c>
      <c r="T1043" s="269">
        <v>-54</v>
      </c>
      <c r="BR1043" s="15" t="s">
        <v>2741</v>
      </c>
      <c r="BS1043" s="15" t="s">
        <v>1937</v>
      </c>
      <c r="BT1043" s="15">
        <v>15</v>
      </c>
      <c r="CU1043" s="54" t="s">
        <v>2182</v>
      </c>
      <c r="CV1043" s="64"/>
      <c r="DI1043" s="112" t="s">
        <v>4638</v>
      </c>
      <c r="DJ1043" s="112" t="s">
        <v>4591</v>
      </c>
      <c r="DO1043"/>
    </row>
    <row r="1044" spans="15:119" x14ac:dyDescent="0.25">
      <c r="O1044" s="268" t="s">
        <v>10530</v>
      </c>
      <c r="P1044" s="268" t="s">
        <v>9492</v>
      </c>
      <c r="Q1044" s="269">
        <v>0.25</v>
      </c>
      <c r="R1044" s="269">
        <v>0</v>
      </c>
      <c r="S1044" s="269">
        <v>-53.5</v>
      </c>
      <c r="T1044" s="269">
        <v>-53.75</v>
      </c>
      <c r="BR1044" s="15" t="s">
        <v>2742</v>
      </c>
      <c r="BS1044" s="15" t="s">
        <v>1937</v>
      </c>
      <c r="BT1044" s="15">
        <v>15</v>
      </c>
      <c r="CU1044" s="54" t="s">
        <v>2071</v>
      </c>
      <c r="CV1044" s="64"/>
      <c r="DI1044" s="112" t="s">
        <v>4856</v>
      </c>
      <c r="DJ1044" s="112" t="s">
        <v>4808</v>
      </c>
      <c r="DO1044"/>
    </row>
    <row r="1045" spans="15:119" x14ac:dyDescent="0.25">
      <c r="O1045" s="268" t="s">
        <v>10531</v>
      </c>
      <c r="P1045" s="268" t="s">
        <v>9490</v>
      </c>
      <c r="Q1045" s="269">
        <v>0.5</v>
      </c>
      <c r="R1045" s="269">
        <v>0</v>
      </c>
      <c r="S1045" s="269">
        <v>-53</v>
      </c>
      <c r="T1045" s="269">
        <v>-53.5</v>
      </c>
      <c r="BR1045" s="15" t="s">
        <v>2754</v>
      </c>
      <c r="BS1045" s="15" t="s">
        <v>1937</v>
      </c>
      <c r="BT1045" s="15">
        <v>15</v>
      </c>
      <c r="CU1045" s="54" t="s">
        <v>2181</v>
      </c>
      <c r="CV1045" s="64"/>
      <c r="DI1045" s="112" t="s">
        <v>5990</v>
      </c>
      <c r="DJ1045" s="112" t="s">
        <v>5909</v>
      </c>
      <c r="DO1045"/>
    </row>
    <row r="1046" spans="15:119" x14ac:dyDescent="0.25">
      <c r="O1046" s="268" t="s">
        <v>10532</v>
      </c>
      <c r="P1046" s="268" t="s">
        <v>9492</v>
      </c>
      <c r="Q1046" s="269">
        <v>0.5</v>
      </c>
      <c r="R1046" s="269">
        <v>0.25</v>
      </c>
      <c r="S1046" s="269">
        <v>-53.25</v>
      </c>
      <c r="T1046" s="269">
        <v>-53.5</v>
      </c>
      <c r="BR1046" s="15" t="s">
        <v>2756</v>
      </c>
      <c r="BS1046" s="15" t="s">
        <v>1937</v>
      </c>
      <c r="BT1046" s="15">
        <v>15</v>
      </c>
      <c r="CU1046" s="54" t="s">
        <v>2180</v>
      </c>
      <c r="CV1046" s="64"/>
      <c r="DI1046" s="112" t="s">
        <v>8620</v>
      </c>
      <c r="DJ1046" s="112" t="s">
        <v>8544</v>
      </c>
      <c r="DO1046"/>
    </row>
    <row r="1047" spans="15:119" x14ac:dyDescent="0.25">
      <c r="O1047" s="268" t="s">
        <v>10533</v>
      </c>
      <c r="P1047" s="268" t="s">
        <v>9492</v>
      </c>
      <c r="Q1047" s="269">
        <v>0.5</v>
      </c>
      <c r="R1047" s="269">
        <v>0.25</v>
      </c>
      <c r="S1047" s="269">
        <v>-53</v>
      </c>
      <c r="T1047" s="269">
        <v>-53.25</v>
      </c>
      <c r="BR1047" s="15" t="s">
        <v>2955</v>
      </c>
      <c r="BS1047" s="15" t="s">
        <v>1937</v>
      </c>
      <c r="BT1047" s="15">
        <v>15</v>
      </c>
      <c r="CU1047" s="54" t="s">
        <v>2977</v>
      </c>
      <c r="CV1047" s="64"/>
      <c r="DI1047" s="112" t="s">
        <v>4227</v>
      </c>
      <c r="DJ1047" s="112" t="s">
        <v>4212</v>
      </c>
      <c r="DO1047"/>
    </row>
    <row r="1048" spans="15:119" x14ac:dyDescent="0.25">
      <c r="O1048" s="268" t="s">
        <v>10534</v>
      </c>
      <c r="P1048" s="268" t="s">
        <v>9492</v>
      </c>
      <c r="Q1048" s="269">
        <v>0.25</v>
      </c>
      <c r="R1048" s="269">
        <v>0</v>
      </c>
      <c r="S1048" s="269">
        <v>-53.25</v>
      </c>
      <c r="T1048" s="269">
        <v>-53.5</v>
      </c>
      <c r="BR1048" s="15" t="s">
        <v>1944</v>
      </c>
      <c r="BS1048" s="15" t="s">
        <v>1939</v>
      </c>
      <c r="BT1048" s="15">
        <v>16</v>
      </c>
      <c r="CU1048" s="54" t="s">
        <v>2070</v>
      </c>
      <c r="CV1048" s="64"/>
      <c r="DI1048" s="112" t="s">
        <v>4324</v>
      </c>
      <c r="DJ1048" s="112" t="s">
        <v>4291</v>
      </c>
      <c r="DO1048"/>
    </row>
    <row r="1049" spans="15:119" x14ac:dyDescent="0.25">
      <c r="O1049" s="268" t="s">
        <v>10535</v>
      </c>
      <c r="P1049" s="268" t="s">
        <v>9492</v>
      </c>
      <c r="Q1049" s="269">
        <v>0.25</v>
      </c>
      <c r="R1049" s="269">
        <v>0</v>
      </c>
      <c r="S1049" s="269">
        <v>-53</v>
      </c>
      <c r="T1049" s="269">
        <v>-53.25</v>
      </c>
      <c r="BR1049" s="15" t="s">
        <v>2041</v>
      </c>
      <c r="BS1049" s="15" t="s">
        <v>1939</v>
      </c>
      <c r="BT1049" s="15">
        <v>16</v>
      </c>
      <c r="CU1049" s="54" t="s">
        <v>2069</v>
      </c>
      <c r="CV1049" s="64"/>
      <c r="DI1049" s="112" t="s">
        <v>4324</v>
      </c>
      <c r="DJ1049" s="112" t="s">
        <v>7916</v>
      </c>
      <c r="DO1049"/>
    </row>
    <row r="1050" spans="15:119" x14ac:dyDescent="0.25">
      <c r="O1050" s="268" t="s">
        <v>10536</v>
      </c>
      <c r="P1050" s="268" t="s">
        <v>9490</v>
      </c>
      <c r="Q1050" s="269">
        <v>0.5</v>
      </c>
      <c r="R1050" s="269">
        <v>0</v>
      </c>
      <c r="S1050" s="269">
        <v>-52.5</v>
      </c>
      <c r="T1050" s="269">
        <v>-53</v>
      </c>
      <c r="BR1050" s="15" t="s">
        <v>2042</v>
      </c>
      <c r="BS1050" s="15" t="s">
        <v>1939</v>
      </c>
      <c r="BT1050" s="15">
        <v>16</v>
      </c>
      <c r="CU1050" s="54" t="s">
        <v>2068</v>
      </c>
      <c r="CV1050" s="64"/>
      <c r="DI1050" s="112" t="s">
        <v>8331</v>
      </c>
      <c r="DJ1050" s="112" t="s">
        <v>8285</v>
      </c>
      <c r="DO1050"/>
    </row>
    <row r="1051" spans="15:119" x14ac:dyDescent="0.25">
      <c r="O1051" s="268" t="s">
        <v>10537</v>
      </c>
      <c r="P1051" s="268" t="s">
        <v>9492</v>
      </c>
      <c r="Q1051" s="269">
        <v>0.5</v>
      </c>
      <c r="R1051" s="269">
        <v>0.25</v>
      </c>
      <c r="S1051" s="269">
        <v>-52.75</v>
      </c>
      <c r="T1051" s="269">
        <v>-53</v>
      </c>
      <c r="BR1051" s="15" t="s">
        <v>2043</v>
      </c>
      <c r="BS1051" s="15" t="s">
        <v>1939</v>
      </c>
      <c r="BT1051" s="15">
        <v>16</v>
      </c>
      <c r="CU1051" s="54" t="s">
        <v>2066</v>
      </c>
      <c r="CV1051" s="64"/>
      <c r="DI1051" s="112" t="s">
        <v>7409</v>
      </c>
      <c r="DJ1051" s="112" t="s">
        <v>7298</v>
      </c>
      <c r="DO1051"/>
    </row>
    <row r="1052" spans="15:119" x14ac:dyDescent="0.25">
      <c r="O1052" s="268" t="s">
        <v>10538</v>
      </c>
      <c r="P1052" s="268" t="s">
        <v>9492</v>
      </c>
      <c r="Q1052" s="269">
        <v>0.5</v>
      </c>
      <c r="R1052" s="269">
        <v>0.25</v>
      </c>
      <c r="S1052" s="269">
        <v>-52.5</v>
      </c>
      <c r="T1052" s="269">
        <v>-52.75</v>
      </c>
      <c r="BR1052" s="15" t="s">
        <v>2050</v>
      </c>
      <c r="BS1052" s="15" t="s">
        <v>1939</v>
      </c>
      <c r="BT1052" s="15">
        <v>16</v>
      </c>
      <c r="CU1052" s="54" t="s">
        <v>2065</v>
      </c>
      <c r="CV1052" s="64"/>
      <c r="DI1052" s="112" t="s">
        <v>8621</v>
      </c>
      <c r="DJ1052" s="112" t="s">
        <v>8544</v>
      </c>
      <c r="DO1052"/>
    </row>
    <row r="1053" spans="15:119" x14ac:dyDescent="0.25">
      <c r="O1053" s="268" t="s">
        <v>10539</v>
      </c>
      <c r="P1053" s="268" t="s">
        <v>9492</v>
      </c>
      <c r="Q1053" s="269">
        <v>0.25</v>
      </c>
      <c r="R1053" s="269">
        <v>0</v>
      </c>
      <c r="S1053" s="269">
        <v>-52.75</v>
      </c>
      <c r="T1053" s="269">
        <v>-53</v>
      </c>
      <c r="BR1053" s="15" t="s">
        <v>2052</v>
      </c>
      <c r="BS1053" s="15" t="s">
        <v>1939</v>
      </c>
      <c r="BT1053" s="15">
        <v>16</v>
      </c>
      <c r="CU1053" s="54" t="s">
        <v>2064</v>
      </c>
      <c r="CV1053" s="64"/>
      <c r="DI1053" s="112" t="s">
        <v>8622</v>
      </c>
      <c r="DJ1053" s="112" t="s">
        <v>8544</v>
      </c>
      <c r="DO1053"/>
    </row>
    <row r="1054" spans="15:119" x14ac:dyDescent="0.25">
      <c r="O1054" s="268" t="s">
        <v>10540</v>
      </c>
      <c r="P1054" s="268" t="s">
        <v>9492</v>
      </c>
      <c r="Q1054" s="269">
        <v>0.25</v>
      </c>
      <c r="R1054" s="269">
        <v>0</v>
      </c>
      <c r="S1054" s="269">
        <v>-52.5</v>
      </c>
      <c r="T1054" s="269">
        <v>-52.75</v>
      </c>
      <c r="BR1054" s="15" t="s">
        <v>2054</v>
      </c>
      <c r="BS1054" s="15" t="s">
        <v>1939</v>
      </c>
      <c r="BT1054" s="15">
        <v>16</v>
      </c>
      <c r="CU1054" s="54" t="s">
        <v>2063</v>
      </c>
      <c r="CV1054" s="64"/>
      <c r="DI1054" s="112" t="s">
        <v>8623</v>
      </c>
      <c r="DJ1054" s="112" t="s">
        <v>8544</v>
      </c>
      <c r="DO1054"/>
    </row>
    <row r="1055" spans="15:119" x14ac:dyDescent="0.25">
      <c r="O1055" s="268" t="s">
        <v>10541</v>
      </c>
      <c r="P1055" s="268" t="s">
        <v>9488</v>
      </c>
      <c r="Q1055" s="269">
        <v>1</v>
      </c>
      <c r="R1055" s="269">
        <v>0</v>
      </c>
      <c r="S1055" s="269">
        <v>-51</v>
      </c>
      <c r="T1055" s="269">
        <v>-52.5</v>
      </c>
      <c r="BR1055" s="15" t="s">
        <v>2057</v>
      </c>
      <c r="BS1055" s="15" t="s">
        <v>1939</v>
      </c>
      <c r="BT1055" s="15">
        <v>16</v>
      </c>
      <c r="CU1055" s="54" t="s">
        <v>2062</v>
      </c>
      <c r="CV1055" s="64"/>
      <c r="DI1055" s="112" t="s">
        <v>8624</v>
      </c>
      <c r="DJ1055" s="112" t="s">
        <v>8544</v>
      </c>
      <c r="DO1055"/>
    </row>
    <row r="1056" spans="15:119" x14ac:dyDescent="0.25">
      <c r="O1056" s="268" t="s">
        <v>10542</v>
      </c>
      <c r="P1056" s="268" t="s">
        <v>9490</v>
      </c>
      <c r="Q1056" s="269">
        <v>1</v>
      </c>
      <c r="R1056" s="269">
        <v>0.5</v>
      </c>
      <c r="S1056" s="269">
        <v>-52</v>
      </c>
      <c r="T1056" s="269">
        <v>-52.5</v>
      </c>
      <c r="BR1056" s="15" t="s">
        <v>2062</v>
      </c>
      <c r="BS1056" s="15" t="s">
        <v>1939</v>
      </c>
      <c r="BT1056" s="15">
        <v>16</v>
      </c>
      <c r="CU1056" s="54" t="s">
        <v>2057</v>
      </c>
      <c r="CV1056" s="64"/>
      <c r="DI1056" s="112" t="s">
        <v>6429</v>
      </c>
      <c r="DJ1056" s="112" t="s">
        <v>6305</v>
      </c>
      <c r="DO1056"/>
    </row>
    <row r="1057" spans="15:119" x14ac:dyDescent="0.25">
      <c r="O1057" s="268" t="s">
        <v>10543</v>
      </c>
      <c r="P1057" s="268" t="s">
        <v>9492</v>
      </c>
      <c r="Q1057" s="269">
        <v>1</v>
      </c>
      <c r="R1057" s="269">
        <v>0.75</v>
      </c>
      <c r="S1057" s="269">
        <v>-52.25</v>
      </c>
      <c r="T1057" s="269">
        <v>-52.5</v>
      </c>
      <c r="BR1057" s="15" t="s">
        <v>2063</v>
      </c>
      <c r="BS1057" s="15" t="s">
        <v>1939</v>
      </c>
      <c r="BT1057" s="15">
        <v>16</v>
      </c>
      <c r="CU1057" s="54" t="s">
        <v>2160</v>
      </c>
      <c r="CV1057" s="64"/>
      <c r="DI1057" s="112" t="s">
        <v>5757</v>
      </c>
      <c r="DJ1057" s="112" t="s">
        <v>5743</v>
      </c>
      <c r="DO1057"/>
    </row>
    <row r="1058" spans="15:119" x14ac:dyDescent="0.25">
      <c r="O1058" s="268" t="s">
        <v>10544</v>
      </c>
      <c r="P1058" s="268" t="s">
        <v>9492</v>
      </c>
      <c r="Q1058" s="269">
        <v>1</v>
      </c>
      <c r="R1058" s="269">
        <v>0.75</v>
      </c>
      <c r="S1058" s="269">
        <v>-52</v>
      </c>
      <c r="T1058" s="269">
        <v>-52.25</v>
      </c>
      <c r="BR1058" s="15" t="s">
        <v>2064</v>
      </c>
      <c r="BS1058" s="15" t="s">
        <v>1939</v>
      </c>
      <c r="BT1058" s="15">
        <v>16</v>
      </c>
      <c r="CU1058" s="54" t="s">
        <v>2054</v>
      </c>
      <c r="CV1058" s="64"/>
      <c r="DI1058" s="112" t="s">
        <v>5757</v>
      </c>
      <c r="DJ1058" s="112" t="s">
        <v>5840</v>
      </c>
      <c r="DO1058"/>
    </row>
    <row r="1059" spans="15:119" x14ac:dyDescent="0.25">
      <c r="O1059" s="268" t="s">
        <v>10545</v>
      </c>
      <c r="P1059" s="268" t="s">
        <v>9492</v>
      </c>
      <c r="Q1059" s="269">
        <v>0.75</v>
      </c>
      <c r="R1059" s="269">
        <v>0.5</v>
      </c>
      <c r="S1059" s="269">
        <v>-52.25</v>
      </c>
      <c r="T1059" s="269">
        <v>-52.5</v>
      </c>
      <c r="BR1059" s="15" t="s">
        <v>2065</v>
      </c>
      <c r="BS1059" s="15" t="s">
        <v>1939</v>
      </c>
      <c r="BT1059" s="15">
        <v>16</v>
      </c>
      <c r="CU1059" s="54" t="s">
        <v>2052</v>
      </c>
      <c r="CV1059" s="64"/>
      <c r="DI1059" s="112" t="s">
        <v>8626</v>
      </c>
      <c r="DJ1059" s="112" t="s">
        <v>8544</v>
      </c>
      <c r="DO1059"/>
    </row>
    <row r="1060" spans="15:119" x14ac:dyDescent="0.25">
      <c r="O1060" s="268" t="s">
        <v>10546</v>
      </c>
      <c r="P1060" s="268" t="s">
        <v>9492</v>
      </c>
      <c r="Q1060" s="269">
        <v>0.75</v>
      </c>
      <c r="R1060" s="269">
        <v>0.5</v>
      </c>
      <c r="S1060" s="269">
        <v>-52</v>
      </c>
      <c r="T1060" s="269">
        <v>-52.25</v>
      </c>
      <c r="BR1060" s="15" t="s">
        <v>2066</v>
      </c>
      <c r="BS1060" s="15" t="s">
        <v>1939</v>
      </c>
      <c r="BT1060" s="15">
        <v>16</v>
      </c>
      <c r="CU1060" s="54" t="s">
        <v>2050</v>
      </c>
      <c r="CV1060" s="64"/>
      <c r="DI1060" s="112" t="s">
        <v>7410</v>
      </c>
      <c r="DJ1060" s="112" t="s">
        <v>7298</v>
      </c>
      <c r="DO1060"/>
    </row>
    <row r="1061" spans="15:119" x14ac:dyDescent="0.25">
      <c r="O1061" s="268" t="s">
        <v>10547</v>
      </c>
      <c r="P1061" s="268" t="s">
        <v>9490</v>
      </c>
      <c r="Q1061" s="269">
        <v>1</v>
      </c>
      <c r="R1061" s="269">
        <v>0.5</v>
      </c>
      <c r="S1061" s="269">
        <v>-51.5</v>
      </c>
      <c r="T1061" s="269">
        <v>-52</v>
      </c>
      <c r="BR1061" s="15" t="s">
        <v>2160</v>
      </c>
      <c r="BS1061" s="15" t="s">
        <v>1939</v>
      </c>
      <c r="BT1061" s="15">
        <v>16</v>
      </c>
      <c r="CU1061" s="54" t="s">
        <v>2806</v>
      </c>
      <c r="CV1061" s="64"/>
      <c r="DI1061" s="112" t="s">
        <v>5991</v>
      </c>
      <c r="DJ1061" s="112" t="s">
        <v>5909</v>
      </c>
      <c r="DO1061"/>
    </row>
    <row r="1062" spans="15:119" x14ac:dyDescent="0.25">
      <c r="O1062" s="268" t="s">
        <v>10548</v>
      </c>
      <c r="P1062" s="268" t="s">
        <v>9492</v>
      </c>
      <c r="Q1062" s="269">
        <v>1</v>
      </c>
      <c r="R1062" s="269">
        <v>0.75</v>
      </c>
      <c r="S1062" s="269">
        <v>-51.75</v>
      </c>
      <c r="T1062" s="269">
        <v>-52</v>
      </c>
      <c r="BR1062" s="15" t="s">
        <v>2169</v>
      </c>
      <c r="BS1062" s="15" t="s">
        <v>1939</v>
      </c>
      <c r="BT1062" s="15">
        <v>16</v>
      </c>
      <c r="CU1062" s="54" t="s">
        <v>2043</v>
      </c>
      <c r="CV1062" s="64"/>
      <c r="DI1062" s="112" t="s">
        <v>6430</v>
      </c>
      <c r="DJ1062" s="112" t="s">
        <v>6305</v>
      </c>
      <c r="DO1062"/>
    </row>
    <row r="1063" spans="15:119" x14ac:dyDescent="0.25">
      <c r="O1063" s="268" t="s">
        <v>10549</v>
      </c>
      <c r="P1063" s="268" t="s">
        <v>9492</v>
      </c>
      <c r="Q1063" s="269">
        <v>1</v>
      </c>
      <c r="R1063" s="269">
        <v>0.75</v>
      </c>
      <c r="S1063" s="269">
        <v>-51.5</v>
      </c>
      <c r="T1063" s="269">
        <v>-51.75</v>
      </c>
      <c r="BR1063" s="15" t="s">
        <v>2232</v>
      </c>
      <c r="BS1063" s="15" t="s">
        <v>1939</v>
      </c>
      <c r="BT1063" s="15">
        <v>16</v>
      </c>
      <c r="CU1063" s="54" t="s">
        <v>2042</v>
      </c>
      <c r="CV1063" s="64"/>
      <c r="DI1063" s="112" t="s">
        <v>6431</v>
      </c>
      <c r="DJ1063" s="112" t="s">
        <v>6305</v>
      </c>
      <c r="DO1063"/>
    </row>
    <row r="1064" spans="15:119" x14ac:dyDescent="0.25">
      <c r="O1064" s="268" t="s">
        <v>10550</v>
      </c>
      <c r="P1064" s="268" t="s">
        <v>9492</v>
      </c>
      <c r="Q1064" s="269">
        <v>0.75</v>
      </c>
      <c r="R1064" s="269">
        <v>0.5</v>
      </c>
      <c r="S1064" s="269">
        <v>-51.75</v>
      </c>
      <c r="T1064" s="269">
        <v>-52</v>
      </c>
      <c r="BR1064" s="15" t="s">
        <v>2234</v>
      </c>
      <c r="BS1064" s="15" t="s">
        <v>1939</v>
      </c>
      <c r="BT1064" s="15">
        <v>16</v>
      </c>
      <c r="CU1064" s="54" t="s">
        <v>2041</v>
      </c>
      <c r="CV1064" s="64"/>
      <c r="DI1064" s="112" t="s">
        <v>6432</v>
      </c>
      <c r="DJ1064" s="112" t="s">
        <v>6305</v>
      </c>
      <c r="DO1064"/>
    </row>
    <row r="1065" spans="15:119" x14ac:dyDescent="0.25">
      <c r="O1065" s="268" t="s">
        <v>10551</v>
      </c>
      <c r="P1065" s="268" t="s">
        <v>9492</v>
      </c>
      <c r="Q1065" s="269">
        <v>0.75</v>
      </c>
      <c r="R1065" s="269">
        <v>0.5</v>
      </c>
      <c r="S1065" s="269">
        <v>-51.5</v>
      </c>
      <c r="T1065" s="269">
        <v>-51.75</v>
      </c>
      <c r="BR1065" s="15" t="s">
        <v>2453</v>
      </c>
      <c r="BS1065" s="15" t="s">
        <v>1939</v>
      </c>
      <c r="BT1065" s="15">
        <v>16</v>
      </c>
      <c r="CU1065" s="54" t="s">
        <v>1922</v>
      </c>
      <c r="CV1065" s="64"/>
      <c r="DI1065" s="112" t="s">
        <v>5420</v>
      </c>
      <c r="DJ1065" s="112" t="s">
        <v>5373</v>
      </c>
      <c r="DO1065"/>
    </row>
    <row r="1066" spans="15:119" x14ac:dyDescent="0.25">
      <c r="O1066" s="268" t="s">
        <v>10552</v>
      </c>
      <c r="P1066" s="268" t="s">
        <v>9490</v>
      </c>
      <c r="Q1066" s="269">
        <v>1</v>
      </c>
      <c r="R1066" s="269">
        <v>0.5</v>
      </c>
      <c r="S1066" s="269">
        <v>-51</v>
      </c>
      <c r="T1066" s="269">
        <v>-51.5</v>
      </c>
      <c r="BR1066" s="15" t="s">
        <v>2501</v>
      </c>
      <c r="BS1066" s="15" t="s">
        <v>1939</v>
      </c>
      <c r="BT1066" s="15">
        <v>16</v>
      </c>
      <c r="CU1066" s="54" t="s">
        <v>2930</v>
      </c>
      <c r="CV1066" s="64"/>
      <c r="DI1066" s="112" t="s">
        <v>6433</v>
      </c>
      <c r="DJ1066" s="112" t="s">
        <v>6305</v>
      </c>
      <c r="DO1066"/>
    </row>
    <row r="1067" spans="15:119" x14ac:dyDescent="0.25">
      <c r="O1067" s="268" t="s">
        <v>10553</v>
      </c>
      <c r="P1067" s="268" t="s">
        <v>9492</v>
      </c>
      <c r="Q1067" s="269">
        <v>1</v>
      </c>
      <c r="R1067" s="269">
        <v>0.75</v>
      </c>
      <c r="S1067" s="269">
        <v>-51.25</v>
      </c>
      <c r="T1067" s="269">
        <v>-51.5</v>
      </c>
      <c r="BR1067" s="15" t="s">
        <v>2621</v>
      </c>
      <c r="BS1067" s="15" t="s">
        <v>1939</v>
      </c>
      <c r="BT1067" s="15">
        <v>16</v>
      </c>
      <c r="CU1067" s="54" t="s">
        <v>2781</v>
      </c>
      <c r="CV1067" s="64"/>
      <c r="DI1067" s="112" t="s">
        <v>5992</v>
      </c>
      <c r="DJ1067" s="112" t="s">
        <v>5909</v>
      </c>
      <c r="DO1067"/>
    </row>
    <row r="1068" spans="15:119" ht="30" x14ac:dyDescent="0.25">
      <c r="O1068" s="268" t="s">
        <v>10554</v>
      </c>
      <c r="P1068" s="268" t="s">
        <v>9492</v>
      </c>
      <c r="Q1068" s="269">
        <v>1</v>
      </c>
      <c r="R1068" s="269">
        <v>0.75</v>
      </c>
      <c r="S1068" s="269">
        <v>-51</v>
      </c>
      <c r="T1068" s="269">
        <v>-51.25</v>
      </c>
      <c r="BR1068" s="15" t="s">
        <v>2623</v>
      </c>
      <c r="BS1068" s="15" t="s">
        <v>1939</v>
      </c>
      <c r="BT1068" s="15">
        <v>16</v>
      </c>
      <c r="CU1068" s="54" t="s">
        <v>2976</v>
      </c>
      <c r="CV1068" s="64"/>
      <c r="DI1068" s="112" t="s">
        <v>6434</v>
      </c>
      <c r="DJ1068" s="112" t="s">
        <v>6305</v>
      </c>
      <c r="DO1068"/>
    </row>
    <row r="1069" spans="15:119" x14ac:dyDescent="0.25">
      <c r="O1069" s="268" t="s">
        <v>10555</v>
      </c>
      <c r="P1069" s="268" t="s">
        <v>9492</v>
      </c>
      <c r="Q1069" s="269">
        <v>0.75</v>
      </c>
      <c r="R1069" s="269">
        <v>0.5</v>
      </c>
      <c r="S1069" s="269">
        <v>-51.25</v>
      </c>
      <c r="T1069" s="269">
        <v>-51.5</v>
      </c>
      <c r="BR1069" s="15" t="s">
        <v>2806</v>
      </c>
      <c r="BS1069" s="15" t="s">
        <v>1939</v>
      </c>
      <c r="BT1069" s="15">
        <v>16</v>
      </c>
      <c r="CU1069" s="54" t="s">
        <v>2040</v>
      </c>
      <c r="CV1069" s="64"/>
      <c r="DI1069" s="112" t="s">
        <v>8337</v>
      </c>
      <c r="DJ1069" s="112" t="s">
        <v>8285</v>
      </c>
      <c r="DO1069"/>
    </row>
    <row r="1070" spans="15:119" ht="30" x14ac:dyDescent="0.25">
      <c r="O1070" s="268" t="s">
        <v>10556</v>
      </c>
      <c r="P1070" s="268" t="s">
        <v>9492</v>
      </c>
      <c r="Q1070" s="269">
        <v>0.75</v>
      </c>
      <c r="R1070" s="269">
        <v>0.5</v>
      </c>
      <c r="S1070" s="269">
        <v>-51</v>
      </c>
      <c r="T1070" s="269">
        <v>-51.25</v>
      </c>
      <c r="BR1070" s="15" t="s">
        <v>2009</v>
      </c>
      <c r="BS1070" s="15" t="s">
        <v>1963</v>
      </c>
      <c r="BT1070" s="15">
        <v>20</v>
      </c>
      <c r="CU1070" s="54" t="s">
        <v>2790</v>
      </c>
      <c r="CV1070" s="64"/>
      <c r="DI1070" s="112" t="s">
        <v>4639</v>
      </c>
      <c r="DJ1070" s="112" t="s">
        <v>4591</v>
      </c>
      <c r="DO1070"/>
    </row>
    <row r="1071" spans="15:119" x14ac:dyDescent="0.25">
      <c r="O1071" s="268" t="s">
        <v>10557</v>
      </c>
      <c r="P1071" s="268" t="s">
        <v>9490</v>
      </c>
      <c r="Q1071" s="269">
        <v>0.5</v>
      </c>
      <c r="R1071" s="269">
        <v>0</v>
      </c>
      <c r="S1071" s="269">
        <v>-52</v>
      </c>
      <c r="T1071" s="269">
        <v>-52.5</v>
      </c>
      <c r="BR1071" s="15" t="s">
        <v>2113</v>
      </c>
      <c r="BS1071" s="15" t="s">
        <v>1963</v>
      </c>
      <c r="BT1071" s="15">
        <v>20</v>
      </c>
      <c r="CU1071" s="54" t="s">
        <v>2931</v>
      </c>
      <c r="CV1071" s="64"/>
      <c r="DI1071" s="112" t="s">
        <v>5065</v>
      </c>
      <c r="DJ1071" s="112" t="s">
        <v>5031</v>
      </c>
      <c r="DO1071"/>
    </row>
    <row r="1072" spans="15:119" x14ac:dyDescent="0.25">
      <c r="O1072" s="268" t="s">
        <v>10558</v>
      </c>
      <c r="P1072" s="268" t="s">
        <v>9492</v>
      </c>
      <c r="Q1072" s="269">
        <v>0.5</v>
      </c>
      <c r="R1072" s="269">
        <v>0.25</v>
      </c>
      <c r="S1072" s="269">
        <v>-52.25</v>
      </c>
      <c r="T1072" s="269">
        <v>-52.5</v>
      </c>
      <c r="BR1072" s="15" t="s">
        <v>2130</v>
      </c>
      <c r="BS1072" s="15" t="s">
        <v>1963</v>
      </c>
      <c r="BT1072" s="15">
        <v>20</v>
      </c>
      <c r="CU1072" s="54" t="s">
        <v>2039</v>
      </c>
      <c r="CV1072" s="64"/>
      <c r="DI1072" s="112" t="s">
        <v>8627</v>
      </c>
      <c r="DJ1072" s="112" t="s">
        <v>8544</v>
      </c>
      <c r="DO1072"/>
    </row>
    <row r="1073" spans="15:119" x14ac:dyDescent="0.25">
      <c r="O1073" s="268" t="s">
        <v>10559</v>
      </c>
      <c r="P1073" s="268" t="s">
        <v>9492</v>
      </c>
      <c r="Q1073" s="269">
        <v>0.5</v>
      </c>
      <c r="R1073" s="269">
        <v>0.25</v>
      </c>
      <c r="S1073" s="269">
        <v>-52</v>
      </c>
      <c r="T1073" s="269">
        <v>-52.25</v>
      </c>
      <c r="BR1073" s="15" t="s">
        <v>1872</v>
      </c>
      <c r="BS1073" s="15" t="s">
        <v>1963</v>
      </c>
      <c r="BT1073" s="15">
        <v>20</v>
      </c>
      <c r="CU1073" s="54" t="s">
        <v>2038</v>
      </c>
      <c r="CV1073" s="64"/>
      <c r="DI1073" s="112" t="s">
        <v>6435</v>
      </c>
      <c r="DJ1073" s="112" t="s">
        <v>6305</v>
      </c>
      <c r="DO1073"/>
    </row>
    <row r="1074" spans="15:119" x14ac:dyDescent="0.25">
      <c r="O1074" s="268" t="s">
        <v>10560</v>
      </c>
      <c r="P1074" s="268" t="s">
        <v>9492</v>
      </c>
      <c r="Q1074" s="269">
        <v>0.25</v>
      </c>
      <c r="R1074" s="269">
        <v>0</v>
      </c>
      <c r="S1074" s="269">
        <v>-52.25</v>
      </c>
      <c r="T1074" s="269">
        <v>-52.5</v>
      </c>
      <c r="BR1074" s="15" t="s">
        <v>2786</v>
      </c>
      <c r="BS1074" s="15" t="s">
        <v>1963</v>
      </c>
      <c r="BT1074" s="15">
        <v>20</v>
      </c>
      <c r="CU1074" s="54" t="s">
        <v>2037</v>
      </c>
      <c r="CV1074" s="64"/>
      <c r="DI1074" s="112" t="s">
        <v>4857</v>
      </c>
      <c r="DJ1074" s="112" t="s">
        <v>4808</v>
      </c>
      <c r="DO1074"/>
    </row>
    <row r="1075" spans="15:119" x14ac:dyDescent="0.25">
      <c r="O1075" s="268" t="s">
        <v>10561</v>
      </c>
      <c r="P1075" s="268" t="s">
        <v>9492</v>
      </c>
      <c r="Q1075" s="269">
        <v>0.25</v>
      </c>
      <c r="R1075" s="269">
        <v>0</v>
      </c>
      <c r="S1075" s="269">
        <v>-52</v>
      </c>
      <c r="T1075" s="269">
        <v>-52.25</v>
      </c>
      <c r="BR1075" s="15" t="s">
        <v>2787</v>
      </c>
      <c r="BS1075" s="15" t="s">
        <v>1963</v>
      </c>
      <c r="BT1075" s="15">
        <v>20</v>
      </c>
      <c r="CU1075" s="54" t="s">
        <v>2932</v>
      </c>
      <c r="CV1075" s="64"/>
      <c r="DI1075" s="112" t="s">
        <v>6436</v>
      </c>
      <c r="DJ1075" s="112" t="s">
        <v>6305</v>
      </c>
      <c r="DO1075"/>
    </row>
    <row r="1076" spans="15:119" x14ac:dyDescent="0.25">
      <c r="O1076" s="268" t="s">
        <v>10562</v>
      </c>
      <c r="P1076" s="268" t="s">
        <v>9490</v>
      </c>
      <c r="Q1076" s="269">
        <v>0.5</v>
      </c>
      <c r="R1076" s="269">
        <v>0</v>
      </c>
      <c r="S1076" s="269">
        <v>-51.5</v>
      </c>
      <c r="T1076" s="269">
        <v>-52</v>
      </c>
      <c r="BR1076" s="15" t="s">
        <v>2788</v>
      </c>
      <c r="BS1076" s="15" t="s">
        <v>1963</v>
      </c>
      <c r="BT1076" s="15">
        <v>20</v>
      </c>
      <c r="CU1076" s="54" t="s">
        <v>2036</v>
      </c>
      <c r="CV1076" s="64"/>
      <c r="DI1076" s="112" t="s">
        <v>4858</v>
      </c>
      <c r="DJ1076" s="112" t="s">
        <v>4808</v>
      </c>
      <c r="DO1076"/>
    </row>
    <row r="1077" spans="15:119" ht="30" x14ac:dyDescent="0.25">
      <c r="O1077" s="268" t="s">
        <v>10563</v>
      </c>
      <c r="P1077" s="268" t="s">
        <v>9492</v>
      </c>
      <c r="Q1077" s="269">
        <v>0.5</v>
      </c>
      <c r="R1077" s="269">
        <v>0.25</v>
      </c>
      <c r="S1077" s="269">
        <v>-51.75</v>
      </c>
      <c r="T1077" s="269">
        <v>-52</v>
      </c>
      <c r="BR1077" s="15" t="s">
        <v>494</v>
      </c>
      <c r="BS1077" s="15" t="s">
        <v>1963</v>
      </c>
      <c r="BT1077" s="15">
        <v>20</v>
      </c>
      <c r="CU1077" s="54" t="s">
        <v>2933</v>
      </c>
      <c r="CV1077" s="64"/>
      <c r="DI1077" s="112" t="s">
        <v>7974</v>
      </c>
      <c r="DJ1077" s="112" t="s">
        <v>7916</v>
      </c>
      <c r="DO1077"/>
    </row>
    <row r="1078" spans="15:119" x14ac:dyDescent="0.25">
      <c r="O1078" s="268" t="s">
        <v>10564</v>
      </c>
      <c r="P1078" s="268" t="s">
        <v>9492</v>
      </c>
      <c r="Q1078" s="269">
        <v>0.5</v>
      </c>
      <c r="R1078" s="269">
        <v>0.25</v>
      </c>
      <c r="S1078" s="269">
        <v>-51.5</v>
      </c>
      <c r="T1078" s="269">
        <v>-51.75</v>
      </c>
      <c r="BR1078" s="15" t="s">
        <v>2817</v>
      </c>
      <c r="BS1078" s="15" t="s">
        <v>1963</v>
      </c>
      <c r="BT1078" s="15">
        <v>20</v>
      </c>
      <c r="CU1078" s="54" t="s">
        <v>1925</v>
      </c>
      <c r="CV1078" s="64"/>
      <c r="DI1078" s="112" t="s">
        <v>4325</v>
      </c>
      <c r="DJ1078" s="112" t="s">
        <v>4291</v>
      </c>
      <c r="DO1078"/>
    </row>
    <row r="1079" spans="15:119" x14ac:dyDescent="0.25">
      <c r="O1079" s="268" t="s">
        <v>10565</v>
      </c>
      <c r="P1079" s="268" t="s">
        <v>9492</v>
      </c>
      <c r="Q1079" s="269">
        <v>0.25</v>
      </c>
      <c r="R1079" s="269">
        <v>0</v>
      </c>
      <c r="S1079" s="269">
        <v>-51.75</v>
      </c>
      <c r="T1079" s="269">
        <v>-52</v>
      </c>
      <c r="BR1079" s="15" t="s">
        <v>2818</v>
      </c>
      <c r="BS1079" s="15" t="s">
        <v>1963</v>
      </c>
      <c r="BT1079" s="15">
        <v>20</v>
      </c>
      <c r="CU1079" s="54" t="s">
        <v>2164</v>
      </c>
      <c r="CV1079" s="64"/>
      <c r="DI1079" s="112" t="s">
        <v>6437</v>
      </c>
      <c r="DJ1079" s="112" t="s">
        <v>6305</v>
      </c>
      <c r="DO1079"/>
    </row>
    <row r="1080" spans="15:119" x14ac:dyDescent="0.25">
      <c r="O1080" s="268" t="s">
        <v>10566</v>
      </c>
      <c r="P1080" s="268" t="s">
        <v>9492</v>
      </c>
      <c r="Q1080" s="269">
        <v>0.25</v>
      </c>
      <c r="R1080" s="269">
        <v>0</v>
      </c>
      <c r="S1080" s="269">
        <v>-51.5</v>
      </c>
      <c r="T1080" s="269">
        <v>-51.75</v>
      </c>
      <c r="BR1080" s="15" t="s">
        <v>2819</v>
      </c>
      <c r="BS1080" s="15" t="s">
        <v>1963</v>
      </c>
      <c r="BT1080" s="15">
        <v>20</v>
      </c>
      <c r="CU1080" s="54" t="s">
        <v>2163</v>
      </c>
      <c r="CV1080" s="64"/>
      <c r="DI1080" s="112" t="s">
        <v>7411</v>
      </c>
      <c r="DJ1080" s="112" t="s">
        <v>7298</v>
      </c>
      <c r="DO1080"/>
    </row>
    <row r="1081" spans="15:119" x14ac:dyDescent="0.25">
      <c r="O1081" s="268" t="s">
        <v>10567</v>
      </c>
      <c r="P1081" s="268" t="s">
        <v>9490</v>
      </c>
      <c r="Q1081" s="269">
        <v>0.5</v>
      </c>
      <c r="R1081" s="269">
        <v>0</v>
      </c>
      <c r="S1081" s="269">
        <v>-51</v>
      </c>
      <c r="T1081" s="269">
        <v>-51.5</v>
      </c>
      <c r="BR1081" s="15" t="s">
        <v>2820</v>
      </c>
      <c r="BS1081" s="15" t="s">
        <v>1963</v>
      </c>
      <c r="BT1081" s="15">
        <v>20</v>
      </c>
      <c r="CU1081" s="54" t="s">
        <v>2161</v>
      </c>
      <c r="CV1081" s="64"/>
      <c r="DI1081" s="112" t="s">
        <v>8338</v>
      </c>
      <c r="DJ1081" s="112" t="s">
        <v>8285</v>
      </c>
      <c r="DO1081"/>
    </row>
    <row r="1082" spans="15:119" ht="30" x14ac:dyDescent="0.25">
      <c r="O1082" s="268" t="s">
        <v>10568</v>
      </c>
      <c r="P1082" s="268" t="s">
        <v>9492</v>
      </c>
      <c r="Q1082" s="269">
        <v>0.5</v>
      </c>
      <c r="R1082" s="269">
        <v>0.25</v>
      </c>
      <c r="S1082" s="269">
        <v>-51.25</v>
      </c>
      <c r="T1082" s="269">
        <v>-51.5</v>
      </c>
      <c r="BR1082" s="15" t="s">
        <v>2821</v>
      </c>
      <c r="BS1082" s="15" t="s">
        <v>1963</v>
      </c>
      <c r="BT1082" s="15">
        <v>20</v>
      </c>
      <c r="CU1082" s="54" t="s">
        <v>2757</v>
      </c>
      <c r="CV1082" s="64"/>
      <c r="DI1082" s="112" t="s">
        <v>8625</v>
      </c>
      <c r="DJ1082" s="112" t="s">
        <v>8544</v>
      </c>
      <c r="DO1082"/>
    </row>
    <row r="1083" spans="15:119" x14ac:dyDescent="0.25">
      <c r="O1083" s="268" t="s">
        <v>10569</v>
      </c>
      <c r="P1083" s="268" t="s">
        <v>9492</v>
      </c>
      <c r="Q1083" s="269">
        <v>0.5</v>
      </c>
      <c r="R1083" s="269">
        <v>0.25</v>
      </c>
      <c r="S1083" s="269">
        <v>-51</v>
      </c>
      <c r="T1083" s="269">
        <v>-51.25</v>
      </c>
      <c r="BR1083" s="15" t="s">
        <v>2822</v>
      </c>
      <c r="BS1083" s="15" t="s">
        <v>1963</v>
      </c>
      <c r="BT1083" s="15">
        <v>20</v>
      </c>
      <c r="CU1083" s="54" t="s">
        <v>2934</v>
      </c>
      <c r="CV1083" s="64"/>
      <c r="DI1083" s="112" t="s">
        <v>4193</v>
      </c>
      <c r="DJ1083" s="112" t="s">
        <v>4189</v>
      </c>
      <c r="DO1083"/>
    </row>
    <row r="1084" spans="15:119" x14ac:dyDescent="0.25">
      <c r="O1084" s="268" t="s">
        <v>10570</v>
      </c>
      <c r="P1084" s="268" t="s">
        <v>9492</v>
      </c>
      <c r="Q1084" s="269">
        <v>0.25</v>
      </c>
      <c r="R1084" s="269">
        <v>0</v>
      </c>
      <c r="S1084" s="269">
        <v>-51.25</v>
      </c>
      <c r="T1084" s="269">
        <v>-51.5</v>
      </c>
      <c r="BR1084" s="15" t="s">
        <v>2823</v>
      </c>
      <c r="BS1084" s="15" t="s">
        <v>1963</v>
      </c>
      <c r="BT1084" s="15">
        <v>20</v>
      </c>
      <c r="CU1084" s="54" t="s">
        <v>2935</v>
      </c>
      <c r="CV1084" s="64"/>
      <c r="DI1084" s="112" t="s">
        <v>5611</v>
      </c>
      <c r="DJ1084" s="112" t="s">
        <v>5576</v>
      </c>
      <c r="DO1084"/>
    </row>
    <row r="1085" spans="15:119" x14ac:dyDescent="0.25">
      <c r="O1085" s="268" t="s">
        <v>10571</v>
      </c>
      <c r="P1085" s="268" t="s">
        <v>9492</v>
      </c>
      <c r="Q1085" s="269">
        <v>0.25</v>
      </c>
      <c r="R1085" s="269">
        <v>0</v>
      </c>
      <c r="S1085" s="269">
        <v>-51</v>
      </c>
      <c r="T1085" s="269">
        <v>-51.25</v>
      </c>
      <c r="BR1085" s="15" t="s">
        <v>2824</v>
      </c>
      <c r="BS1085" s="15" t="s">
        <v>1963</v>
      </c>
      <c r="BT1085" s="15">
        <v>20</v>
      </c>
      <c r="CU1085" s="54" t="s">
        <v>2035</v>
      </c>
      <c r="CV1085" s="64"/>
      <c r="DI1085" s="112" t="s">
        <v>6438</v>
      </c>
      <c r="DJ1085" s="112" t="s">
        <v>6305</v>
      </c>
      <c r="DO1085"/>
    </row>
    <row r="1086" spans="15:119" x14ac:dyDescent="0.25">
      <c r="O1086" s="268" t="s">
        <v>10572</v>
      </c>
      <c r="P1086" s="268" t="s">
        <v>9486</v>
      </c>
      <c r="Q1086" s="269">
        <v>2</v>
      </c>
      <c r="R1086" s="269">
        <v>0</v>
      </c>
      <c r="S1086" s="269">
        <v>-48</v>
      </c>
      <c r="T1086" s="269">
        <v>-51</v>
      </c>
      <c r="BR1086" s="15" t="s">
        <v>2825</v>
      </c>
      <c r="BS1086" s="15" t="s">
        <v>1963</v>
      </c>
      <c r="BT1086" s="15">
        <v>20</v>
      </c>
      <c r="CU1086" s="54" t="s">
        <v>2034</v>
      </c>
      <c r="CV1086" s="64"/>
      <c r="DI1086" s="112" t="s">
        <v>8629</v>
      </c>
      <c r="DJ1086" s="112" t="s">
        <v>8544</v>
      </c>
      <c r="DO1086"/>
    </row>
    <row r="1087" spans="15:119" x14ac:dyDescent="0.25">
      <c r="O1087" s="268" t="s">
        <v>10573</v>
      </c>
      <c r="P1087" s="268" t="s">
        <v>9488</v>
      </c>
      <c r="Q1087" s="269">
        <v>2</v>
      </c>
      <c r="R1087" s="269">
        <v>1</v>
      </c>
      <c r="S1087" s="269">
        <v>-49.5</v>
      </c>
      <c r="T1087" s="269">
        <v>-51</v>
      </c>
      <c r="BR1087" s="15" t="s">
        <v>2973</v>
      </c>
      <c r="BS1087" s="15" t="s">
        <v>1963</v>
      </c>
      <c r="BT1087" s="15">
        <v>20</v>
      </c>
      <c r="CU1087" s="54" t="s">
        <v>1929</v>
      </c>
      <c r="CV1087" s="64"/>
      <c r="DI1087" s="112" t="s">
        <v>4280</v>
      </c>
      <c r="DJ1087" s="112" t="s">
        <v>4275</v>
      </c>
      <c r="DO1087"/>
    </row>
    <row r="1088" spans="15:119" x14ac:dyDescent="0.25">
      <c r="O1088" s="268" t="s">
        <v>10574</v>
      </c>
      <c r="P1088" s="268" t="s">
        <v>9490</v>
      </c>
      <c r="Q1088" s="269">
        <v>2</v>
      </c>
      <c r="R1088" s="269">
        <v>1.5</v>
      </c>
      <c r="S1088" s="269">
        <v>-50.5</v>
      </c>
      <c r="T1088" s="269">
        <v>-51</v>
      </c>
      <c r="BR1088" s="15" t="s">
        <v>2797</v>
      </c>
      <c r="BS1088" s="15" t="s">
        <v>1937</v>
      </c>
      <c r="BT1088" s="15">
        <v>21</v>
      </c>
      <c r="CU1088" s="54" t="s">
        <v>2033</v>
      </c>
      <c r="CV1088" s="64"/>
      <c r="DI1088" s="112" t="s">
        <v>4859</v>
      </c>
      <c r="DJ1088" s="112" t="s">
        <v>9016</v>
      </c>
      <c r="DO1088"/>
    </row>
    <row r="1089" spans="15:119" x14ac:dyDescent="0.25">
      <c r="O1089" s="268" t="s">
        <v>10575</v>
      </c>
      <c r="P1089" s="268" t="s">
        <v>9492</v>
      </c>
      <c r="Q1089" s="269">
        <v>2</v>
      </c>
      <c r="R1089" s="269">
        <v>1.75</v>
      </c>
      <c r="S1089" s="269">
        <v>-50.75</v>
      </c>
      <c r="T1089" s="269">
        <v>-51</v>
      </c>
      <c r="BR1089" s="15" t="s">
        <v>2798</v>
      </c>
      <c r="BS1089" s="15" t="s">
        <v>1937</v>
      </c>
      <c r="BT1089" s="15">
        <v>21</v>
      </c>
      <c r="CU1089" s="54" t="s">
        <v>2162</v>
      </c>
      <c r="CV1089" s="64"/>
      <c r="DI1089" s="112" t="s">
        <v>4859</v>
      </c>
      <c r="DJ1089" s="112" t="s">
        <v>4808</v>
      </c>
      <c r="DO1089"/>
    </row>
    <row r="1090" spans="15:119" x14ac:dyDescent="0.25">
      <c r="O1090" s="268" t="s">
        <v>10576</v>
      </c>
      <c r="P1090" s="268" t="s">
        <v>9492</v>
      </c>
      <c r="Q1090" s="269">
        <v>2</v>
      </c>
      <c r="R1090" s="269">
        <v>1.75</v>
      </c>
      <c r="S1090" s="269">
        <v>-50.5</v>
      </c>
      <c r="T1090" s="269">
        <v>-50.75</v>
      </c>
      <c r="BR1090" s="15" t="s">
        <v>2799</v>
      </c>
      <c r="BS1090" s="15" t="s">
        <v>1937</v>
      </c>
      <c r="BT1090" s="15">
        <v>21</v>
      </c>
      <c r="CU1090" s="54" t="s">
        <v>2032</v>
      </c>
      <c r="CV1090" s="64"/>
      <c r="DI1090" s="112" t="s">
        <v>7412</v>
      </c>
      <c r="DJ1090" s="112" t="s">
        <v>7298</v>
      </c>
      <c r="DO1090"/>
    </row>
    <row r="1091" spans="15:119" x14ac:dyDescent="0.25">
      <c r="O1091" s="268" t="s">
        <v>10577</v>
      </c>
      <c r="P1091" s="268" t="s">
        <v>9492</v>
      </c>
      <c r="Q1091" s="269">
        <v>1.75</v>
      </c>
      <c r="R1091" s="269">
        <v>1.5</v>
      </c>
      <c r="S1091" s="269">
        <v>-50.75</v>
      </c>
      <c r="T1091" s="269">
        <v>-51</v>
      </c>
      <c r="BR1091" s="15" t="s">
        <v>2290</v>
      </c>
      <c r="BS1091" s="15" t="s">
        <v>1951</v>
      </c>
      <c r="BT1091" s="15">
        <v>22</v>
      </c>
      <c r="CU1091" s="54" t="s">
        <v>2007</v>
      </c>
      <c r="CV1091" s="64"/>
      <c r="DI1091" s="112" t="s">
        <v>6439</v>
      </c>
      <c r="DJ1091" s="112" t="s">
        <v>6305</v>
      </c>
      <c r="DO1091"/>
    </row>
    <row r="1092" spans="15:119" x14ac:dyDescent="0.25">
      <c r="O1092" s="268" t="s">
        <v>10578</v>
      </c>
      <c r="P1092" s="268" t="s">
        <v>9492</v>
      </c>
      <c r="Q1092" s="269">
        <v>1.75</v>
      </c>
      <c r="R1092" s="269">
        <v>1.5</v>
      </c>
      <c r="S1092" s="269">
        <v>-50.5</v>
      </c>
      <c r="T1092" s="269">
        <v>-50.75</v>
      </c>
      <c r="BR1092" s="15" t="s">
        <v>2038</v>
      </c>
      <c r="BS1092" s="15" t="s">
        <v>1939</v>
      </c>
      <c r="BT1092" s="15">
        <v>23</v>
      </c>
      <c r="CU1092" s="54" t="s">
        <v>2006</v>
      </c>
      <c r="CV1092" s="64"/>
      <c r="DI1092" s="112" t="s">
        <v>5993</v>
      </c>
      <c r="DJ1092" s="112" t="s">
        <v>5909</v>
      </c>
      <c r="DO1092"/>
    </row>
    <row r="1093" spans="15:119" x14ac:dyDescent="0.25">
      <c r="O1093" s="268" t="s">
        <v>10579</v>
      </c>
      <c r="P1093" s="268" t="s">
        <v>9490</v>
      </c>
      <c r="Q1093" s="269">
        <v>2</v>
      </c>
      <c r="R1093" s="269">
        <v>1.5</v>
      </c>
      <c r="S1093" s="269">
        <v>-50</v>
      </c>
      <c r="T1093" s="269">
        <v>-50.5</v>
      </c>
      <c r="BR1093" s="15" t="s">
        <v>2174</v>
      </c>
      <c r="BS1093" s="15" t="s">
        <v>1939</v>
      </c>
      <c r="BT1093" s="15">
        <v>23</v>
      </c>
      <c r="CU1093" s="54" t="s">
        <v>1942</v>
      </c>
      <c r="CV1093" s="64"/>
      <c r="DI1093" s="112" t="s">
        <v>7975</v>
      </c>
      <c r="DJ1093" s="112" t="s">
        <v>7916</v>
      </c>
      <c r="DO1093"/>
    </row>
    <row r="1094" spans="15:119" x14ac:dyDescent="0.25">
      <c r="O1094" s="268" t="s">
        <v>10580</v>
      </c>
      <c r="P1094" s="268" t="s">
        <v>9492</v>
      </c>
      <c r="Q1094" s="269">
        <v>2</v>
      </c>
      <c r="R1094" s="269">
        <v>1.75</v>
      </c>
      <c r="S1094" s="269">
        <v>-50.25</v>
      </c>
      <c r="T1094" s="269">
        <v>-50.5</v>
      </c>
      <c r="BR1094" s="15" t="s">
        <v>2247</v>
      </c>
      <c r="BS1094" s="15" t="s">
        <v>1939</v>
      </c>
      <c r="BT1094" s="15">
        <v>23</v>
      </c>
      <c r="CU1094" s="54" t="s">
        <v>2005</v>
      </c>
      <c r="CV1094" s="64"/>
      <c r="DI1094" s="112" t="s">
        <v>6440</v>
      </c>
      <c r="DJ1094" s="112" t="s">
        <v>6305</v>
      </c>
      <c r="DO1094"/>
    </row>
    <row r="1095" spans="15:119" x14ac:dyDescent="0.25">
      <c r="O1095" s="268" t="s">
        <v>10581</v>
      </c>
      <c r="P1095" s="268" t="s">
        <v>9492</v>
      </c>
      <c r="Q1095" s="269">
        <v>2</v>
      </c>
      <c r="R1095" s="269">
        <v>1.75</v>
      </c>
      <c r="S1095" s="269">
        <v>-50</v>
      </c>
      <c r="T1095" s="269">
        <v>-50.25</v>
      </c>
      <c r="BR1095" s="15" t="s">
        <v>2605</v>
      </c>
      <c r="BS1095" s="15" t="s">
        <v>1939</v>
      </c>
      <c r="BT1095" s="15">
        <v>23</v>
      </c>
      <c r="CU1095" s="62" t="s">
        <v>2936</v>
      </c>
      <c r="CV1095" s="66"/>
      <c r="DI1095" s="112" t="s">
        <v>6441</v>
      </c>
      <c r="DJ1095" s="112" t="s">
        <v>6305</v>
      </c>
      <c r="DO1095"/>
    </row>
    <row r="1096" spans="15:119" x14ac:dyDescent="0.25">
      <c r="O1096" s="268" t="s">
        <v>10582</v>
      </c>
      <c r="P1096" s="268" t="s">
        <v>9492</v>
      </c>
      <c r="Q1096" s="269">
        <v>1.75</v>
      </c>
      <c r="R1096" s="269">
        <v>1.5</v>
      </c>
      <c r="S1096" s="269">
        <v>-50.25</v>
      </c>
      <c r="T1096" s="269">
        <v>-50.5</v>
      </c>
      <c r="DI1096" s="112" t="s">
        <v>6442</v>
      </c>
      <c r="DJ1096" s="112" t="s">
        <v>6305</v>
      </c>
      <c r="DO1096"/>
    </row>
    <row r="1097" spans="15:119" x14ac:dyDescent="0.25">
      <c r="O1097" s="268" t="s">
        <v>10583</v>
      </c>
      <c r="P1097" s="268" t="s">
        <v>9492</v>
      </c>
      <c r="Q1097" s="269">
        <v>1.75</v>
      </c>
      <c r="R1097" s="269">
        <v>1.5</v>
      </c>
      <c r="S1097" s="269">
        <v>-50</v>
      </c>
      <c r="T1097" s="269">
        <v>-50.25</v>
      </c>
      <c r="DI1097" s="112" t="s">
        <v>7224</v>
      </c>
      <c r="DJ1097" s="112" t="s">
        <v>7211</v>
      </c>
      <c r="DO1097"/>
    </row>
    <row r="1098" spans="15:119" x14ac:dyDescent="0.25">
      <c r="O1098" s="268" t="s">
        <v>10584</v>
      </c>
      <c r="P1098" s="268" t="s">
        <v>9490</v>
      </c>
      <c r="Q1098" s="269">
        <v>2</v>
      </c>
      <c r="R1098" s="269">
        <v>1.5</v>
      </c>
      <c r="S1098" s="269">
        <v>-49.5</v>
      </c>
      <c r="T1098" s="269">
        <v>-50</v>
      </c>
      <c r="DI1098" s="112" t="s">
        <v>7413</v>
      </c>
      <c r="DJ1098" s="112" t="s">
        <v>7298</v>
      </c>
      <c r="DO1098"/>
    </row>
    <row r="1099" spans="15:119" x14ac:dyDescent="0.25">
      <c r="O1099" s="268" t="s">
        <v>10585</v>
      </c>
      <c r="P1099" s="268" t="s">
        <v>9492</v>
      </c>
      <c r="Q1099" s="269">
        <v>2</v>
      </c>
      <c r="R1099" s="269">
        <v>1.75</v>
      </c>
      <c r="S1099" s="269">
        <v>-49.75</v>
      </c>
      <c r="T1099" s="269">
        <v>-50</v>
      </c>
      <c r="DI1099" s="112" t="s">
        <v>6443</v>
      </c>
      <c r="DJ1099" s="112" t="s">
        <v>6305</v>
      </c>
      <c r="DO1099"/>
    </row>
    <row r="1100" spans="15:119" x14ac:dyDescent="0.25">
      <c r="O1100" s="268" t="s">
        <v>10586</v>
      </c>
      <c r="P1100" s="268" t="s">
        <v>9492</v>
      </c>
      <c r="Q1100" s="269">
        <v>1.75</v>
      </c>
      <c r="R1100" s="269">
        <v>1.5</v>
      </c>
      <c r="S1100" s="269">
        <v>-49.75</v>
      </c>
      <c r="T1100" s="269">
        <v>-50</v>
      </c>
      <c r="DI1100" s="112" t="s">
        <v>4228</v>
      </c>
      <c r="DJ1100" s="112" t="s">
        <v>4212</v>
      </c>
      <c r="DO1100"/>
    </row>
    <row r="1101" spans="15:119" x14ac:dyDescent="0.25">
      <c r="O1101" s="268" t="s">
        <v>10587</v>
      </c>
      <c r="P1101" s="268" t="s">
        <v>9490</v>
      </c>
      <c r="Q1101" s="269">
        <v>1.5</v>
      </c>
      <c r="R1101" s="269">
        <v>1</v>
      </c>
      <c r="S1101" s="269">
        <v>-50.5</v>
      </c>
      <c r="T1101" s="269">
        <v>-51</v>
      </c>
      <c r="DI1101" s="112" t="s">
        <v>5235</v>
      </c>
      <c r="DJ1101" s="112" t="s">
        <v>5373</v>
      </c>
      <c r="DO1101"/>
    </row>
    <row r="1102" spans="15:119" x14ac:dyDescent="0.25">
      <c r="O1102" s="268" t="s">
        <v>10588</v>
      </c>
      <c r="P1102" s="268" t="s">
        <v>9492</v>
      </c>
      <c r="Q1102" s="269">
        <v>1.5</v>
      </c>
      <c r="R1102" s="269">
        <v>1.25</v>
      </c>
      <c r="S1102" s="269">
        <v>-50.75</v>
      </c>
      <c r="T1102" s="269">
        <v>-51</v>
      </c>
      <c r="DI1102" s="112" t="s">
        <v>5235</v>
      </c>
      <c r="DJ1102" s="112" t="s">
        <v>5211</v>
      </c>
      <c r="DO1102"/>
    </row>
    <row r="1103" spans="15:119" x14ac:dyDescent="0.25">
      <c r="O1103" s="268" t="s">
        <v>10589</v>
      </c>
      <c r="P1103" s="268" t="s">
        <v>9492</v>
      </c>
      <c r="Q1103" s="269">
        <v>1.5</v>
      </c>
      <c r="R1103" s="269">
        <v>1.25</v>
      </c>
      <c r="S1103" s="269">
        <v>-50.5</v>
      </c>
      <c r="T1103" s="269">
        <v>-50.75</v>
      </c>
      <c r="DI1103" s="112" t="s">
        <v>4860</v>
      </c>
      <c r="DJ1103" s="112" t="s">
        <v>4808</v>
      </c>
      <c r="DO1103"/>
    </row>
    <row r="1104" spans="15:119" x14ac:dyDescent="0.25">
      <c r="O1104" s="268" t="s">
        <v>10590</v>
      </c>
      <c r="P1104" s="268" t="s">
        <v>9492</v>
      </c>
      <c r="Q1104" s="269">
        <v>1.25</v>
      </c>
      <c r="R1104" s="269">
        <v>1</v>
      </c>
      <c r="S1104" s="269">
        <v>-50.75</v>
      </c>
      <c r="T1104" s="269">
        <v>-51</v>
      </c>
      <c r="DI1104" s="112" t="s">
        <v>5994</v>
      </c>
      <c r="DJ1104" s="112" t="s">
        <v>5909</v>
      </c>
      <c r="DO1104"/>
    </row>
    <row r="1105" spans="15:119" x14ac:dyDescent="0.25">
      <c r="O1105" s="268" t="s">
        <v>10591</v>
      </c>
      <c r="P1105" s="268" t="s">
        <v>9492</v>
      </c>
      <c r="Q1105" s="269">
        <v>1.25</v>
      </c>
      <c r="R1105" s="269">
        <v>1</v>
      </c>
      <c r="S1105" s="269">
        <v>-50.5</v>
      </c>
      <c r="T1105" s="269">
        <v>-50.75</v>
      </c>
      <c r="DI1105" s="112" t="s">
        <v>8628</v>
      </c>
      <c r="DJ1105" s="112" t="s">
        <v>8544</v>
      </c>
      <c r="DO1105"/>
    </row>
    <row r="1106" spans="15:119" x14ac:dyDescent="0.25">
      <c r="O1106" s="268" t="s">
        <v>10592</v>
      </c>
      <c r="P1106" s="268" t="s">
        <v>9490</v>
      </c>
      <c r="Q1106" s="269">
        <v>1.5</v>
      </c>
      <c r="R1106" s="269">
        <v>1</v>
      </c>
      <c r="S1106" s="269">
        <v>-50</v>
      </c>
      <c r="T1106" s="269">
        <v>-50.5</v>
      </c>
      <c r="DI1106" s="112" t="s">
        <v>6444</v>
      </c>
      <c r="DJ1106" s="112" t="s">
        <v>6305</v>
      </c>
      <c r="DO1106"/>
    </row>
    <row r="1107" spans="15:119" x14ac:dyDescent="0.25">
      <c r="O1107" s="268" t="s">
        <v>10593</v>
      </c>
      <c r="P1107" s="268" t="s">
        <v>9492</v>
      </c>
      <c r="Q1107" s="269">
        <v>1.5</v>
      </c>
      <c r="R1107" s="269">
        <v>1.25</v>
      </c>
      <c r="S1107" s="269">
        <v>-50.25</v>
      </c>
      <c r="T1107" s="269">
        <v>-50.5</v>
      </c>
      <c r="DI1107" s="112" t="s">
        <v>5995</v>
      </c>
      <c r="DJ1107" s="112" t="s">
        <v>5909</v>
      </c>
      <c r="DO1107"/>
    </row>
    <row r="1108" spans="15:119" x14ac:dyDescent="0.25">
      <c r="O1108" s="268" t="s">
        <v>10594</v>
      </c>
      <c r="P1108" s="268" t="s">
        <v>9492</v>
      </c>
      <c r="Q1108" s="269">
        <v>1.5</v>
      </c>
      <c r="R1108" s="269">
        <v>1.25</v>
      </c>
      <c r="S1108" s="269">
        <v>-50</v>
      </c>
      <c r="T1108" s="269">
        <v>-50.25</v>
      </c>
      <c r="DI1108" s="112" t="s">
        <v>7414</v>
      </c>
      <c r="DJ1108" s="112" t="s">
        <v>7298</v>
      </c>
      <c r="DO1108"/>
    </row>
    <row r="1109" spans="15:119" x14ac:dyDescent="0.25">
      <c r="O1109" s="268" t="s">
        <v>10595</v>
      </c>
      <c r="P1109" s="268" t="s">
        <v>9492</v>
      </c>
      <c r="Q1109" s="269">
        <v>1.25</v>
      </c>
      <c r="R1109" s="269">
        <v>1</v>
      </c>
      <c r="S1109" s="269">
        <v>-50.25</v>
      </c>
      <c r="T1109" s="269">
        <v>-50.5</v>
      </c>
      <c r="DI1109" s="112" t="s">
        <v>7227</v>
      </c>
      <c r="DJ1109" s="112" t="s">
        <v>7211</v>
      </c>
      <c r="DO1109"/>
    </row>
    <row r="1110" spans="15:119" x14ac:dyDescent="0.25">
      <c r="O1110" s="268" t="s">
        <v>10596</v>
      </c>
      <c r="P1110" s="268" t="s">
        <v>9492</v>
      </c>
      <c r="Q1110" s="269">
        <v>1.25</v>
      </c>
      <c r="R1110" s="269">
        <v>1</v>
      </c>
      <c r="S1110" s="269">
        <v>-50</v>
      </c>
      <c r="T1110" s="269">
        <v>-50.25</v>
      </c>
      <c r="DI1110" s="112" t="s">
        <v>6445</v>
      </c>
      <c r="DJ1110" s="112" t="s">
        <v>6305</v>
      </c>
      <c r="DO1110"/>
    </row>
    <row r="1111" spans="15:119" x14ac:dyDescent="0.25">
      <c r="O1111" s="268" t="s">
        <v>10597</v>
      </c>
      <c r="P1111" s="268" t="s">
        <v>9490</v>
      </c>
      <c r="Q1111" s="269">
        <v>1.5</v>
      </c>
      <c r="R1111" s="269">
        <v>1</v>
      </c>
      <c r="S1111" s="269">
        <v>-49.5</v>
      </c>
      <c r="T1111" s="269">
        <v>-50</v>
      </c>
      <c r="DI1111" s="112" t="s">
        <v>4229</v>
      </c>
      <c r="DJ1111" s="112" t="s">
        <v>4212</v>
      </c>
      <c r="DO1111"/>
    </row>
    <row r="1112" spans="15:119" x14ac:dyDescent="0.25">
      <c r="O1112" s="268" t="s">
        <v>10598</v>
      </c>
      <c r="P1112" s="268" t="s">
        <v>9492</v>
      </c>
      <c r="Q1112" s="269">
        <v>1.5</v>
      </c>
      <c r="R1112" s="269">
        <v>1.25</v>
      </c>
      <c r="S1112" s="269">
        <v>-49.75</v>
      </c>
      <c r="T1112" s="269">
        <v>-50</v>
      </c>
      <c r="DI1112" s="112" t="s">
        <v>4230</v>
      </c>
      <c r="DJ1112" s="112" t="s">
        <v>4212</v>
      </c>
      <c r="DO1112"/>
    </row>
    <row r="1113" spans="15:119" x14ac:dyDescent="0.25">
      <c r="O1113" s="268" t="s">
        <v>10599</v>
      </c>
      <c r="P1113" s="268" t="s">
        <v>9492</v>
      </c>
      <c r="Q1113" s="269">
        <v>1.25</v>
      </c>
      <c r="R1113" s="269">
        <v>1</v>
      </c>
      <c r="S1113" s="269">
        <v>-49.75</v>
      </c>
      <c r="T1113" s="269">
        <v>-50</v>
      </c>
      <c r="DI1113" s="112" t="s">
        <v>7150</v>
      </c>
      <c r="DJ1113" s="112" t="s">
        <v>7135</v>
      </c>
      <c r="DO1113"/>
    </row>
    <row r="1114" spans="15:119" x14ac:dyDescent="0.25">
      <c r="O1114" s="268" t="s">
        <v>10600</v>
      </c>
      <c r="P1114" s="268" t="s">
        <v>9488</v>
      </c>
      <c r="Q1114" s="269">
        <v>1</v>
      </c>
      <c r="R1114" s="269">
        <v>0</v>
      </c>
      <c r="S1114" s="269">
        <v>-49.5</v>
      </c>
      <c r="T1114" s="269">
        <v>-51</v>
      </c>
      <c r="DI1114" s="112" t="s">
        <v>5066</v>
      </c>
      <c r="DJ1114" s="112" t="s">
        <v>5031</v>
      </c>
      <c r="DO1114"/>
    </row>
    <row r="1115" spans="15:119" x14ac:dyDescent="0.25">
      <c r="O1115" s="268" t="s">
        <v>10601</v>
      </c>
      <c r="P1115" s="268" t="s">
        <v>9490</v>
      </c>
      <c r="Q1115" s="269">
        <v>1</v>
      </c>
      <c r="R1115" s="269">
        <v>0.5</v>
      </c>
      <c r="S1115" s="269">
        <v>-50.5</v>
      </c>
      <c r="T1115" s="269">
        <v>-51</v>
      </c>
      <c r="DI1115" s="112" t="s">
        <v>4861</v>
      </c>
      <c r="DJ1115" s="112" t="s">
        <v>4808</v>
      </c>
      <c r="DO1115"/>
    </row>
    <row r="1116" spans="15:119" x14ac:dyDescent="0.25">
      <c r="O1116" s="268" t="s">
        <v>10602</v>
      </c>
      <c r="P1116" s="268" t="s">
        <v>9492</v>
      </c>
      <c r="Q1116" s="269">
        <v>1</v>
      </c>
      <c r="R1116" s="269">
        <v>0.75</v>
      </c>
      <c r="S1116" s="269">
        <v>-50.75</v>
      </c>
      <c r="T1116" s="269">
        <v>-51</v>
      </c>
      <c r="DI1116" s="112" t="s">
        <v>5996</v>
      </c>
      <c r="DJ1116" s="112" t="s">
        <v>5909</v>
      </c>
      <c r="DO1116"/>
    </row>
    <row r="1117" spans="15:119" x14ac:dyDescent="0.25">
      <c r="O1117" s="268" t="s">
        <v>10603</v>
      </c>
      <c r="P1117" s="268" t="s">
        <v>9492</v>
      </c>
      <c r="Q1117" s="269">
        <v>1</v>
      </c>
      <c r="R1117" s="269">
        <v>0.75</v>
      </c>
      <c r="S1117" s="269">
        <v>-50.5</v>
      </c>
      <c r="T1117" s="269">
        <v>-50.75</v>
      </c>
      <c r="DI1117" s="112" t="s">
        <v>5850</v>
      </c>
      <c r="DJ1117" s="112" t="s">
        <v>5840</v>
      </c>
      <c r="DO1117"/>
    </row>
    <row r="1118" spans="15:119" x14ac:dyDescent="0.25">
      <c r="O1118" s="268" t="s">
        <v>10604</v>
      </c>
      <c r="P1118" s="268" t="s">
        <v>9492</v>
      </c>
      <c r="Q1118" s="269">
        <v>0.75</v>
      </c>
      <c r="R1118" s="269">
        <v>0.5</v>
      </c>
      <c r="S1118" s="269">
        <v>-50.75</v>
      </c>
      <c r="T1118" s="269">
        <v>-51</v>
      </c>
      <c r="DI1118" s="112" t="s">
        <v>5067</v>
      </c>
      <c r="DJ1118" s="112" t="s">
        <v>5031</v>
      </c>
      <c r="DO1118"/>
    </row>
    <row r="1119" spans="15:119" x14ac:dyDescent="0.25">
      <c r="O1119" s="268" t="s">
        <v>10605</v>
      </c>
      <c r="P1119" s="268" t="s">
        <v>9492</v>
      </c>
      <c r="Q1119" s="269">
        <v>0.75</v>
      </c>
      <c r="R1119" s="269">
        <v>0.5</v>
      </c>
      <c r="S1119" s="269">
        <v>-50.5</v>
      </c>
      <c r="T1119" s="269">
        <v>-50.75</v>
      </c>
      <c r="DI1119" s="112" t="s">
        <v>4481</v>
      </c>
      <c r="DJ1119" s="112" t="s">
        <v>4452</v>
      </c>
      <c r="DO1119"/>
    </row>
    <row r="1120" spans="15:119" x14ac:dyDescent="0.25">
      <c r="O1120" s="268" t="s">
        <v>10606</v>
      </c>
      <c r="P1120" s="268" t="s">
        <v>9490</v>
      </c>
      <c r="Q1120" s="269">
        <v>1</v>
      </c>
      <c r="R1120" s="269">
        <v>0.5</v>
      </c>
      <c r="S1120" s="269">
        <v>-50</v>
      </c>
      <c r="T1120" s="269">
        <v>-50.5</v>
      </c>
      <c r="DI1120" s="112" t="s">
        <v>5068</v>
      </c>
      <c r="DJ1120" s="112" t="s">
        <v>5031</v>
      </c>
      <c r="DO1120"/>
    </row>
    <row r="1121" spans="15:119" x14ac:dyDescent="0.25">
      <c r="O1121" s="268" t="s">
        <v>10607</v>
      </c>
      <c r="P1121" s="268" t="s">
        <v>9492</v>
      </c>
      <c r="Q1121" s="269">
        <v>1</v>
      </c>
      <c r="R1121" s="269">
        <v>0.75</v>
      </c>
      <c r="S1121" s="269">
        <v>-50.25</v>
      </c>
      <c r="T1121" s="269">
        <v>-50.5</v>
      </c>
      <c r="DI1121" s="112" t="s">
        <v>5069</v>
      </c>
      <c r="DJ1121" s="112" t="s">
        <v>5031</v>
      </c>
      <c r="DO1121"/>
    </row>
    <row r="1122" spans="15:119" x14ac:dyDescent="0.25">
      <c r="O1122" s="268" t="s">
        <v>10608</v>
      </c>
      <c r="P1122" s="268" t="s">
        <v>9492</v>
      </c>
      <c r="Q1122" s="269">
        <v>1</v>
      </c>
      <c r="R1122" s="269">
        <v>0.75</v>
      </c>
      <c r="S1122" s="269">
        <v>-50</v>
      </c>
      <c r="T1122" s="269">
        <v>-50.25</v>
      </c>
      <c r="DI1122" s="112" t="s">
        <v>9110</v>
      </c>
      <c r="DJ1122" s="112" t="s">
        <v>9086</v>
      </c>
      <c r="DO1122"/>
    </row>
    <row r="1123" spans="15:119" x14ac:dyDescent="0.25">
      <c r="O1123" s="268" t="s">
        <v>10609</v>
      </c>
      <c r="P1123" s="268" t="s">
        <v>9492</v>
      </c>
      <c r="Q1123" s="269">
        <v>0.75</v>
      </c>
      <c r="R1123" s="269">
        <v>0.5</v>
      </c>
      <c r="S1123" s="269">
        <v>-50.25</v>
      </c>
      <c r="T1123" s="269">
        <v>-50.5</v>
      </c>
      <c r="DI1123" s="112" t="s">
        <v>7976</v>
      </c>
      <c r="DJ1123" s="112" t="s">
        <v>7916</v>
      </c>
      <c r="DO1123"/>
    </row>
    <row r="1124" spans="15:119" x14ac:dyDescent="0.25">
      <c r="O1124" s="268" t="s">
        <v>10610</v>
      </c>
      <c r="P1124" s="268" t="s">
        <v>9492</v>
      </c>
      <c r="Q1124" s="269">
        <v>0.75</v>
      </c>
      <c r="R1124" s="269">
        <v>0.5</v>
      </c>
      <c r="S1124" s="269">
        <v>-50</v>
      </c>
      <c r="T1124" s="269">
        <v>-50.25</v>
      </c>
      <c r="DI1124" s="112" t="s">
        <v>8630</v>
      </c>
      <c r="DJ1124" s="112" t="s">
        <v>8544</v>
      </c>
      <c r="DO1124"/>
    </row>
    <row r="1125" spans="15:119" x14ac:dyDescent="0.25">
      <c r="O1125" s="268" t="s">
        <v>10611</v>
      </c>
      <c r="P1125" s="268" t="s">
        <v>9490</v>
      </c>
      <c r="Q1125" s="269">
        <v>1</v>
      </c>
      <c r="R1125" s="269">
        <v>0.5</v>
      </c>
      <c r="S1125" s="269">
        <v>-49.5</v>
      </c>
      <c r="T1125" s="269">
        <v>-50</v>
      </c>
      <c r="DI1125" s="112" t="s">
        <v>6446</v>
      </c>
      <c r="DJ1125" s="112" t="s">
        <v>6305</v>
      </c>
      <c r="DO1125"/>
    </row>
    <row r="1126" spans="15:119" x14ac:dyDescent="0.25">
      <c r="O1126" s="268" t="s">
        <v>10612</v>
      </c>
      <c r="P1126" s="268" t="s">
        <v>9492</v>
      </c>
      <c r="Q1126" s="269">
        <v>1</v>
      </c>
      <c r="R1126" s="269">
        <v>0.75</v>
      </c>
      <c r="S1126" s="269">
        <v>-49.75</v>
      </c>
      <c r="T1126" s="269">
        <v>-50</v>
      </c>
      <c r="DI1126" s="112" t="s">
        <v>8631</v>
      </c>
      <c r="DJ1126" s="112" t="s">
        <v>8544</v>
      </c>
      <c r="DO1126"/>
    </row>
    <row r="1127" spans="15:119" x14ac:dyDescent="0.25">
      <c r="O1127" s="268" t="s">
        <v>10613</v>
      </c>
      <c r="P1127" s="268" t="s">
        <v>9490</v>
      </c>
      <c r="Q1127" s="269">
        <v>0.5</v>
      </c>
      <c r="R1127" s="269">
        <v>0</v>
      </c>
      <c r="S1127" s="269">
        <v>-50.5</v>
      </c>
      <c r="T1127" s="269">
        <v>-51</v>
      </c>
      <c r="DI1127" s="112" t="s">
        <v>6447</v>
      </c>
      <c r="DJ1127" s="112" t="s">
        <v>6305</v>
      </c>
      <c r="DO1127"/>
    </row>
    <row r="1128" spans="15:119" x14ac:dyDescent="0.25">
      <c r="O1128" s="268" t="s">
        <v>10614</v>
      </c>
      <c r="P1128" s="268" t="s">
        <v>9492</v>
      </c>
      <c r="Q1128" s="269">
        <v>0.5</v>
      </c>
      <c r="R1128" s="269">
        <v>0.25</v>
      </c>
      <c r="S1128" s="269">
        <v>-50.75</v>
      </c>
      <c r="T1128" s="269">
        <v>-51</v>
      </c>
      <c r="DI1128" s="112" t="s">
        <v>7228</v>
      </c>
      <c r="DJ1128" s="112" t="s">
        <v>7211</v>
      </c>
      <c r="DO1128"/>
    </row>
    <row r="1129" spans="15:119" x14ac:dyDescent="0.25">
      <c r="O1129" s="268" t="s">
        <v>10615</v>
      </c>
      <c r="P1129" s="268" t="s">
        <v>9492</v>
      </c>
      <c r="Q1129" s="269">
        <v>0.5</v>
      </c>
      <c r="R1129" s="269">
        <v>0.25</v>
      </c>
      <c r="S1129" s="269">
        <v>-50.5</v>
      </c>
      <c r="T1129" s="269">
        <v>-50.75</v>
      </c>
      <c r="DI1129" s="112" t="s">
        <v>6448</v>
      </c>
      <c r="DJ1129" s="112" t="s">
        <v>6305</v>
      </c>
      <c r="DO1129"/>
    </row>
    <row r="1130" spans="15:119" x14ac:dyDescent="0.25">
      <c r="O1130" s="268" t="s">
        <v>10616</v>
      </c>
      <c r="P1130" s="268" t="s">
        <v>9492</v>
      </c>
      <c r="Q1130" s="269">
        <v>0.25</v>
      </c>
      <c r="R1130" s="269">
        <v>0</v>
      </c>
      <c r="S1130" s="269">
        <v>-50.75</v>
      </c>
      <c r="T1130" s="269">
        <v>-51</v>
      </c>
      <c r="DI1130" s="112" t="s">
        <v>6449</v>
      </c>
      <c r="DJ1130" s="112" t="s">
        <v>6305</v>
      </c>
      <c r="DO1130"/>
    </row>
    <row r="1131" spans="15:119" x14ac:dyDescent="0.25">
      <c r="O1131" s="268" t="s">
        <v>10617</v>
      </c>
      <c r="P1131" s="268" t="s">
        <v>9492</v>
      </c>
      <c r="Q1131" s="269">
        <v>0.25</v>
      </c>
      <c r="R1131" s="269">
        <v>0</v>
      </c>
      <c r="S1131" s="269">
        <v>-50.5</v>
      </c>
      <c r="T1131" s="269">
        <v>-50.75</v>
      </c>
      <c r="DI1131" s="112" t="s">
        <v>6450</v>
      </c>
      <c r="DJ1131" s="112" t="s">
        <v>6305</v>
      </c>
      <c r="DO1131"/>
    </row>
    <row r="1132" spans="15:119" x14ac:dyDescent="0.25">
      <c r="O1132" s="268" t="s">
        <v>10618</v>
      </c>
      <c r="P1132" s="268" t="s">
        <v>9490</v>
      </c>
      <c r="Q1132" s="269">
        <v>0.5</v>
      </c>
      <c r="R1132" s="269">
        <v>0</v>
      </c>
      <c r="S1132" s="269">
        <v>-50</v>
      </c>
      <c r="T1132" s="269">
        <v>-50.5</v>
      </c>
      <c r="DI1132" s="112" t="s">
        <v>6451</v>
      </c>
      <c r="DJ1132" s="112" t="s">
        <v>6305</v>
      </c>
      <c r="DO1132"/>
    </row>
    <row r="1133" spans="15:119" x14ac:dyDescent="0.25">
      <c r="O1133" s="268" t="s">
        <v>10619</v>
      </c>
      <c r="P1133" s="268" t="s">
        <v>9492</v>
      </c>
      <c r="Q1133" s="269">
        <v>0.5</v>
      </c>
      <c r="R1133" s="269">
        <v>0.25</v>
      </c>
      <c r="S1133" s="269">
        <v>-50.25</v>
      </c>
      <c r="T1133" s="269">
        <v>-50.5</v>
      </c>
      <c r="DI1133" s="112" t="s">
        <v>6452</v>
      </c>
      <c r="DJ1133" s="112" t="s">
        <v>6305</v>
      </c>
      <c r="DO1133"/>
    </row>
    <row r="1134" spans="15:119" x14ac:dyDescent="0.25">
      <c r="O1134" s="268" t="s">
        <v>10620</v>
      </c>
      <c r="P1134" s="268" t="s">
        <v>9492</v>
      </c>
      <c r="Q1134" s="269">
        <v>0.5</v>
      </c>
      <c r="R1134" s="269">
        <v>0.25</v>
      </c>
      <c r="S1134" s="269">
        <v>-50</v>
      </c>
      <c r="T1134" s="269">
        <v>-50.25</v>
      </c>
      <c r="DI1134" s="112" t="s">
        <v>6453</v>
      </c>
      <c r="DJ1134" s="112" t="s">
        <v>6305</v>
      </c>
      <c r="DO1134"/>
    </row>
    <row r="1135" spans="15:119" x14ac:dyDescent="0.25">
      <c r="O1135" s="268" t="s">
        <v>10621</v>
      </c>
      <c r="P1135" s="268" t="s">
        <v>9492</v>
      </c>
      <c r="Q1135" s="269">
        <v>0.25</v>
      </c>
      <c r="R1135" s="269">
        <v>0</v>
      </c>
      <c r="S1135" s="269">
        <v>-50.25</v>
      </c>
      <c r="T1135" s="269">
        <v>-50.5</v>
      </c>
      <c r="DI1135" s="112" t="s">
        <v>9274</v>
      </c>
      <c r="DJ1135" s="112" t="s">
        <v>9220</v>
      </c>
      <c r="DO1135"/>
    </row>
    <row r="1136" spans="15:119" x14ac:dyDescent="0.25">
      <c r="O1136" s="268" t="s">
        <v>10622</v>
      </c>
      <c r="P1136" s="268" t="s">
        <v>9492</v>
      </c>
      <c r="Q1136" s="269">
        <v>0.25</v>
      </c>
      <c r="R1136" s="269">
        <v>0</v>
      </c>
      <c r="S1136" s="269">
        <v>-50</v>
      </c>
      <c r="T1136" s="269">
        <v>-50.25</v>
      </c>
      <c r="DI1136" s="112" t="s">
        <v>4482</v>
      </c>
      <c r="DJ1136" s="112" t="s">
        <v>4452</v>
      </c>
      <c r="DO1136"/>
    </row>
    <row r="1137" spans="15:119" x14ac:dyDescent="0.25">
      <c r="O1137" s="268" t="s">
        <v>10623</v>
      </c>
      <c r="P1137" s="268" t="s">
        <v>9490</v>
      </c>
      <c r="Q1137" s="269">
        <v>0.5</v>
      </c>
      <c r="R1137" s="269">
        <v>0</v>
      </c>
      <c r="S1137" s="269">
        <v>-49.5</v>
      </c>
      <c r="T1137" s="269">
        <v>-50</v>
      </c>
      <c r="DI1137" s="112" t="s">
        <v>5851</v>
      </c>
      <c r="DJ1137" s="112" t="s">
        <v>5840</v>
      </c>
      <c r="DO1137"/>
    </row>
    <row r="1138" spans="15:119" x14ac:dyDescent="0.25">
      <c r="O1138" s="268" t="s">
        <v>10624</v>
      </c>
      <c r="P1138" s="268" t="s">
        <v>9492</v>
      </c>
      <c r="Q1138" s="269">
        <v>0.5</v>
      </c>
      <c r="R1138" s="269">
        <v>0.25</v>
      </c>
      <c r="S1138" s="269">
        <v>-49.75</v>
      </c>
      <c r="T1138" s="269">
        <v>-50</v>
      </c>
      <c r="DI1138" s="112" t="s">
        <v>6454</v>
      </c>
      <c r="DJ1138" s="112" t="s">
        <v>6305</v>
      </c>
      <c r="DO1138"/>
    </row>
    <row r="1139" spans="15:119" x14ac:dyDescent="0.25">
      <c r="O1139" s="268" t="s">
        <v>10625</v>
      </c>
      <c r="P1139" s="268" t="s">
        <v>9492</v>
      </c>
      <c r="Q1139" s="269">
        <v>0.5</v>
      </c>
      <c r="R1139" s="269">
        <v>0.25</v>
      </c>
      <c r="S1139" s="269">
        <v>-49.5</v>
      </c>
      <c r="T1139" s="269">
        <v>-49.75</v>
      </c>
      <c r="DI1139" s="112" t="s">
        <v>5612</v>
      </c>
      <c r="DJ1139" s="112" t="s">
        <v>5576</v>
      </c>
      <c r="DO1139"/>
    </row>
    <row r="1140" spans="15:119" x14ac:dyDescent="0.25">
      <c r="O1140" s="268" t="s">
        <v>10626</v>
      </c>
      <c r="P1140" s="268" t="s">
        <v>9492</v>
      </c>
      <c r="Q1140" s="269">
        <v>0.25</v>
      </c>
      <c r="R1140" s="269">
        <v>0</v>
      </c>
      <c r="S1140" s="269">
        <v>-49.75</v>
      </c>
      <c r="T1140" s="269">
        <v>-50</v>
      </c>
      <c r="DI1140" s="112" t="s">
        <v>5236</v>
      </c>
      <c r="DJ1140" s="112" t="s">
        <v>5211</v>
      </c>
      <c r="DO1140"/>
    </row>
    <row r="1141" spans="15:119" x14ac:dyDescent="0.25">
      <c r="O1141" s="268" t="s">
        <v>10627</v>
      </c>
      <c r="P1141" s="268" t="s">
        <v>9492</v>
      </c>
      <c r="Q1141" s="269">
        <v>0.25</v>
      </c>
      <c r="R1141" s="269">
        <v>0</v>
      </c>
      <c r="S1141" s="269">
        <v>-49.5</v>
      </c>
      <c r="T1141" s="269">
        <v>-49.75</v>
      </c>
      <c r="DI1141" s="112" t="s">
        <v>5237</v>
      </c>
      <c r="DJ1141" s="112" t="s">
        <v>5211</v>
      </c>
      <c r="DO1141"/>
    </row>
    <row r="1142" spans="15:119" x14ac:dyDescent="0.25">
      <c r="O1142" s="268" t="s">
        <v>10628</v>
      </c>
      <c r="P1142" s="268" t="s">
        <v>9488</v>
      </c>
      <c r="Q1142" s="269">
        <v>1</v>
      </c>
      <c r="R1142" s="269">
        <v>0</v>
      </c>
      <c r="S1142" s="269">
        <v>-48</v>
      </c>
      <c r="T1142" s="269">
        <v>-49.5</v>
      </c>
      <c r="DI1142" s="112" t="s">
        <v>5070</v>
      </c>
      <c r="DJ1142" s="112" t="s">
        <v>5031</v>
      </c>
      <c r="DO1142"/>
    </row>
    <row r="1143" spans="15:119" x14ac:dyDescent="0.25">
      <c r="O1143" s="268" t="s">
        <v>10629</v>
      </c>
      <c r="P1143" s="268" t="s">
        <v>9490</v>
      </c>
      <c r="Q1143" s="269">
        <v>0.5</v>
      </c>
      <c r="R1143" s="269">
        <v>0</v>
      </c>
      <c r="S1143" s="269">
        <v>-49</v>
      </c>
      <c r="T1143" s="269">
        <v>-49.5</v>
      </c>
      <c r="DI1143" s="112" t="s">
        <v>5613</v>
      </c>
      <c r="DJ1143" s="112" t="s">
        <v>5576</v>
      </c>
      <c r="DO1143"/>
    </row>
    <row r="1144" spans="15:119" x14ac:dyDescent="0.25">
      <c r="O1144" s="268" t="s">
        <v>10630</v>
      </c>
      <c r="P1144" s="268" t="s">
        <v>9492</v>
      </c>
      <c r="Q1144" s="269">
        <v>0.25</v>
      </c>
      <c r="R1144" s="269">
        <v>0</v>
      </c>
      <c r="S1144" s="269">
        <v>-49.25</v>
      </c>
      <c r="T1144" s="269">
        <v>-49.5</v>
      </c>
      <c r="DI1144" s="112" t="s">
        <v>6455</v>
      </c>
      <c r="DJ1144" s="112" t="s">
        <v>6305</v>
      </c>
      <c r="DO1144"/>
    </row>
    <row r="1145" spans="15:119" x14ac:dyDescent="0.25">
      <c r="O1145" s="268" t="s">
        <v>10631</v>
      </c>
      <c r="P1145" s="268" t="s">
        <v>9484</v>
      </c>
      <c r="Q1145" s="269">
        <v>8</v>
      </c>
      <c r="R1145" s="269">
        <v>4</v>
      </c>
      <c r="S1145" s="269">
        <v>-60</v>
      </c>
      <c r="T1145" s="269">
        <v>-66</v>
      </c>
      <c r="DI1145" s="112" t="s">
        <v>5758</v>
      </c>
      <c r="DJ1145" s="112" t="s">
        <v>5743</v>
      </c>
      <c r="DO1145"/>
    </row>
    <row r="1146" spans="15:119" x14ac:dyDescent="0.25">
      <c r="O1146" s="268" t="s">
        <v>10632</v>
      </c>
      <c r="P1146" s="268" t="s">
        <v>9486</v>
      </c>
      <c r="Q1146" s="269">
        <v>6</v>
      </c>
      <c r="R1146" s="269">
        <v>4</v>
      </c>
      <c r="S1146" s="269">
        <v>-63</v>
      </c>
      <c r="T1146" s="269">
        <v>-66</v>
      </c>
      <c r="DI1146" s="112" t="s">
        <v>4281</v>
      </c>
      <c r="DJ1146" s="112" t="s">
        <v>4275</v>
      </c>
      <c r="DO1146"/>
    </row>
    <row r="1147" spans="15:119" x14ac:dyDescent="0.25">
      <c r="O1147" s="268" t="s">
        <v>10633</v>
      </c>
      <c r="P1147" s="268" t="s">
        <v>9488</v>
      </c>
      <c r="Q1147" s="269">
        <v>5</v>
      </c>
      <c r="R1147" s="269">
        <v>4</v>
      </c>
      <c r="S1147" s="269">
        <v>-64.5</v>
      </c>
      <c r="T1147" s="269">
        <v>-66</v>
      </c>
      <c r="DI1147" s="112" t="s">
        <v>4640</v>
      </c>
      <c r="DJ1147" s="112" t="s">
        <v>4591</v>
      </c>
      <c r="DO1147"/>
    </row>
    <row r="1148" spans="15:119" x14ac:dyDescent="0.25">
      <c r="O1148" s="268" t="s">
        <v>10634</v>
      </c>
      <c r="P1148" s="268" t="s">
        <v>9490</v>
      </c>
      <c r="Q1148" s="269">
        <v>4.5</v>
      </c>
      <c r="R1148" s="269">
        <v>4</v>
      </c>
      <c r="S1148" s="269">
        <v>-64.5</v>
      </c>
      <c r="T1148" s="269">
        <v>-65</v>
      </c>
      <c r="DI1148" s="112" t="s">
        <v>5614</v>
      </c>
      <c r="DJ1148" s="112" t="s">
        <v>5576</v>
      </c>
      <c r="DO1148"/>
    </row>
    <row r="1149" spans="15:119" x14ac:dyDescent="0.25">
      <c r="O1149" s="268" t="s">
        <v>10635</v>
      </c>
      <c r="P1149" s="268" t="s">
        <v>9492</v>
      </c>
      <c r="Q1149" s="269">
        <v>4.5</v>
      </c>
      <c r="R1149" s="269">
        <v>4.25</v>
      </c>
      <c r="S1149" s="269">
        <v>-64.75</v>
      </c>
      <c r="T1149" s="269">
        <v>-65</v>
      </c>
      <c r="DI1149" s="112" t="s">
        <v>6456</v>
      </c>
      <c r="DJ1149" s="112" t="s">
        <v>6305</v>
      </c>
      <c r="DO1149"/>
    </row>
    <row r="1150" spans="15:119" x14ac:dyDescent="0.25">
      <c r="O1150" s="268" t="s">
        <v>10636</v>
      </c>
      <c r="P1150" s="268" t="s">
        <v>9492</v>
      </c>
      <c r="Q1150" s="269">
        <v>4.5</v>
      </c>
      <c r="R1150" s="269">
        <v>4.25</v>
      </c>
      <c r="S1150" s="269">
        <v>-64.5</v>
      </c>
      <c r="T1150" s="269">
        <v>-64.75</v>
      </c>
      <c r="DI1150" s="112" t="s">
        <v>5421</v>
      </c>
      <c r="DJ1150" s="112" t="s">
        <v>5373</v>
      </c>
      <c r="DO1150"/>
    </row>
    <row r="1151" spans="15:119" x14ac:dyDescent="0.25">
      <c r="O1151" s="268" t="s">
        <v>10637</v>
      </c>
      <c r="P1151" s="268" t="s">
        <v>9492</v>
      </c>
      <c r="Q1151" s="269">
        <v>4.25</v>
      </c>
      <c r="R1151" s="269">
        <v>4</v>
      </c>
      <c r="S1151" s="269">
        <v>-64.75</v>
      </c>
      <c r="T1151" s="269">
        <v>-65</v>
      </c>
      <c r="DI1151" s="112" t="s">
        <v>4483</v>
      </c>
      <c r="DJ1151" s="112" t="s">
        <v>4452</v>
      </c>
      <c r="DO1151"/>
    </row>
    <row r="1152" spans="15:119" x14ac:dyDescent="0.25">
      <c r="O1152" s="268" t="s">
        <v>10638</v>
      </c>
      <c r="P1152" s="268" t="s">
        <v>9492</v>
      </c>
      <c r="Q1152" s="269">
        <v>4.25</v>
      </c>
      <c r="R1152" s="269">
        <v>4</v>
      </c>
      <c r="S1152" s="269">
        <v>-64.5</v>
      </c>
      <c r="T1152" s="269">
        <v>-64.75</v>
      </c>
      <c r="DI1152" s="112" t="s">
        <v>5615</v>
      </c>
      <c r="DJ1152" s="112" t="s">
        <v>5576</v>
      </c>
      <c r="DO1152"/>
    </row>
    <row r="1153" spans="15:119" x14ac:dyDescent="0.25">
      <c r="O1153" s="268" t="s">
        <v>10639</v>
      </c>
      <c r="P1153" s="268" t="s">
        <v>9488</v>
      </c>
      <c r="Q1153" s="269">
        <v>5</v>
      </c>
      <c r="R1153" s="269">
        <v>4</v>
      </c>
      <c r="S1153" s="269">
        <v>-63</v>
      </c>
      <c r="T1153" s="269">
        <v>-64.5</v>
      </c>
      <c r="DI1153" s="112" t="s">
        <v>4641</v>
      </c>
      <c r="DJ1153" s="112" t="s">
        <v>4591</v>
      </c>
      <c r="DO1153"/>
    </row>
    <row r="1154" spans="15:119" x14ac:dyDescent="0.25">
      <c r="O1154" s="268" t="s">
        <v>10640</v>
      </c>
      <c r="P1154" s="268" t="s">
        <v>9490</v>
      </c>
      <c r="Q1154" s="269">
        <v>4.5</v>
      </c>
      <c r="R1154" s="269">
        <v>4</v>
      </c>
      <c r="S1154" s="269">
        <v>-64</v>
      </c>
      <c r="T1154" s="269">
        <v>-64.5</v>
      </c>
      <c r="DI1154" s="112" t="s">
        <v>6457</v>
      </c>
      <c r="DJ1154" s="112" t="s">
        <v>6305</v>
      </c>
      <c r="DO1154"/>
    </row>
    <row r="1155" spans="15:119" x14ac:dyDescent="0.25">
      <c r="O1155" s="268" t="s">
        <v>10641</v>
      </c>
      <c r="P1155" s="268" t="s">
        <v>9492</v>
      </c>
      <c r="Q1155" s="269">
        <v>4.25</v>
      </c>
      <c r="R1155" s="269">
        <v>4</v>
      </c>
      <c r="S1155" s="269">
        <v>-64.25</v>
      </c>
      <c r="T1155" s="269">
        <v>-64.5</v>
      </c>
      <c r="DI1155" s="112" t="s">
        <v>6458</v>
      </c>
      <c r="DJ1155" s="112" t="s">
        <v>6305</v>
      </c>
      <c r="DO1155"/>
    </row>
    <row r="1156" spans="15:119" x14ac:dyDescent="0.25">
      <c r="O1156" s="268" t="s">
        <v>10642</v>
      </c>
      <c r="P1156" s="268" t="s">
        <v>9492</v>
      </c>
      <c r="Q1156" s="269">
        <v>4.25</v>
      </c>
      <c r="R1156" s="269">
        <v>4</v>
      </c>
      <c r="S1156" s="269">
        <v>-64</v>
      </c>
      <c r="T1156" s="269">
        <v>-64.25</v>
      </c>
      <c r="DI1156" s="112" t="s">
        <v>7415</v>
      </c>
      <c r="DJ1156" s="112" t="s">
        <v>7298</v>
      </c>
      <c r="DO1156"/>
    </row>
    <row r="1157" spans="15:119" x14ac:dyDescent="0.25">
      <c r="O1157" s="268" t="s">
        <v>10643</v>
      </c>
      <c r="P1157" s="268" t="s">
        <v>9490</v>
      </c>
      <c r="Q1157" s="269">
        <v>4.5</v>
      </c>
      <c r="R1157" s="269">
        <v>4</v>
      </c>
      <c r="S1157" s="269">
        <v>-63.5</v>
      </c>
      <c r="T1157" s="269">
        <v>-64</v>
      </c>
      <c r="DI1157" s="112" t="s">
        <v>6459</v>
      </c>
      <c r="DJ1157" s="112" t="s">
        <v>6305</v>
      </c>
      <c r="DO1157"/>
    </row>
    <row r="1158" spans="15:119" x14ac:dyDescent="0.25">
      <c r="O1158" s="268" t="s">
        <v>10644</v>
      </c>
      <c r="P1158" s="268" t="s">
        <v>9492</v>
      </c>
      <c r="Q1158" s="269">
        <v>4.25</v>
      </c>
      <c r="R1158" s="269">
        <v>4</v>
      </c>
      <c r="S1158" s="269">
        <v>-63.5</v>
      </c>
      <c r="T1158" s="269">
        <v>-63.75</v>
      </c>
      <c r="DI1158" s="112" t="s">
        <v>5997</v>
      </c>
      <c r="DJ1158" s="112" t="s">
        <v>5909</v>
      </c>
      <c r="DO1158"/>
    </row>
    <row r="1159" spans="15:119" x14ac:dyDescent="0.25">
      <c r="O1159" s="268" t="s">
        <v>10645</v>
      </c>
      <c r="P1159" s="268" t="s">
        <v>9486</v>
      </c>
      <c r="Q1159" s="269">
        <v>6</v>
      </c>
      <c r="R1159" s="269">
        <v>4</v>
      </c>
      <c r="S1159" s="269">
        <v>-60</v>
      </c>
      <c r="T1159" s="269">
        <v>-63</v>
      </c>
      <c r="DI1159" s="112" t="s">
        <v>8632</v>
      </c>
      <c r="DJ1159" s="112" t="s">
        <v>8544</v>
      </c>
      <c r="DO1159"/>
    </row>
    <row r="1160" spans="15:119" x14ac:dyDescent="0.25">
      <c r="O1160" s="268" t="s">
        <v>10646</v>
      </c>
      <c r="P1160" s="268" t="s">
        <v>9488</v>
      </c>
      <c r="Q1160" s="269">
        <v>6</v>
      </c>
      <c r="R1160" s="269">
        <v>5</v>
      </c>
      <c r="S1160" s="269">
        <v>-60</v>
      </c>
      <c r="T1160" s="269">
        <v>-61.5</v>
      </c>
      <c r="DI1160" s="112" t="s">
        <v>6460</v>
      </c>
      <c r="DJ1160" s="112" t="s">
        <v>6305</v>
      </c>
      <c r="DO1160"/>
    </row>
    <row r="1161" spans="15:119" x14ac:dyDescent="0.25">
      <c r="O1161" s="268" t="s">
        <v>10647</v>
      </c>
      <c r="P1161" s="268" t="s">
        <v>9490</v>
      </c>
      <c r="Q1161" s="269">
        <v>5.5</v>
      </c>
      <c r="R1161" s="269">
        <v>5</v>
      </c>
      <c r="S1161" s="269">
        <v>-60.5</v>
      </c>
      <c r="T1161" s="269">
        <v>-61</v>
      </c>
      <c r="DI1161" s="112" t="s">
        <v>5071</v>
      </c>
      <c r="DJ1161" s="112" t="s">
        <v>5031</v>
      </c>
      <c r="DO1161"/>
    </row>
    <row r="1162" spans="15:119" x14ac:dyDescent="0.25">
      <c r="O1162" s="268" t="s">
        <v>10648</v>
      </c>
      <c r="P1162" s="268" t="s">
        <v>9492</v>
      </c>
      <c r="Q1162" s="269">
        <v>5.25</v>
      </c>
      <c r="R1162" s="269">
        <v>5</v>
      </c>
      <c r="S1162" s="269">
        <v>-60.5</v>
      </c>
      <c r="T1162" s="269">
        <v>-60.75</v>
      </c>
      <c r="DI1162" s="112" t="s">
        <v>5071</v>
      </c>
      <c r="DJ1162" s="112" t="s">
        <v>7916</v>
      </c>
      <c r="DO1162"/>
    </row>
    <row r="1163" spans="15:119" x14ac:dyDescent="0.25">
      <c r="O1163" s="268" t="s">
        <v>10649</v>
      </c>
      <c r="P1163" s="268" t="s">
        <v>9490</v>
      </c>
      <c r="Q1163" s="269">
        <v>5.5</v>
      </c>
      <c r="R1163" s="269">
        <v>5</v>
      </c>
      <c r="S1163" s="269">
        <v>-60</v>
      </c>
      <c r="T1163" s="269">
        <v>-60.5</v>
      </c>
      <c r="DI1163" s="112" t="s">
        <v>4484</v>
      </c>
      <c r="DJ1163" s="112" t="s">
        <v>4452</v>
      </c>
      <c r="DO1163"/>
    </row>
    <row r="1164" spans="15:119" x14ac:dyDescent="0.25">
      <c r="O1164" s="268" t="s">
        <v>10650</v>
      </c>
      <c r="P1164" s="268" t="s">
        <v>9492</v>
      </c>
      <c r="Q1164" s="269">
        <v>5.5</v>
      </c>
      <c r="R1164" s="269">
        <v>5.25</v>
      </c>
      <c r="S1164" s="269">
        <v>-60.25</v>
      </c>
      <c r="T1164" s="269">
        <v>-60.5</v>
      </c>
      <c r="DI1164" s="112" t="s">
        <v>8633</v>
      </c>
      <c r="DJ1164" s="112" t="s">
        <v>8544</v>
      </c>
      <c r="DO1164"/>
    </row>
    <row r="1165" spans="15:119" x14ac:dyDescent="0.25">
      <c r="O1165" s="268" t="s">
        <v>10651</v>
      </c>
      <c r="P1165" s="268" t="s">
        <v>9492</v>
      </c>
      <c r="Q1165" s="269">
        <v>5.5</v>
      </c>
      <c r="R1165" s="269">
        <v>5.25</v>
      </c>
      <c r="S1165" s="269">
        <v>-60</v>
      </c>
      <c r="T1165" s="269">
        <v>-60.25</v>
      </c>
      <c r="DI1165" s="112" t="s">
        <v>7229</v>
      </c>
      <c r="DJ1165" s="112" t="s">
        <v>7211</v>
      </c>
      <c r="DO1165"/>
    </row>
    <row r="1166" spans="15:119" x14ac:dyDescent="0.25">
      <c r="O1166" s="268" t="s">
        <v>10652</v>
      </c>
      <c r="P1166" s="268" t="s">
        <v>9492</v>
      </c>
      <c r="Q1166" s="269">
        <v>5.25</v>
      </c>
      <c r="R1166" s="269">
        <v>5</v>
      </c>
      <c r="S1166" s="269">
        <v>-60.25</v>
      </c>
      <c r="T1166" s="269">
        <v>-60.5</v>
      </c>
      <c r="DI1166" s="112" t="s">
        <v>5616</v>
      </c>
      <c r="DJ1166" s="112" t="s">
        <v>5576</v>
      </c>
      <c r="DO1166"/>
    </row>
    <row r="1167" spans="15:119" x14ac:dyDescent="0.25">
      <c r="O1167" s="268" t="s">
        <v>10653</v>
      </c>
      <c r="P1167" s="268" t="s">
        <v>9492</v>
      </c>
      <c r="Q1167" s="269">
        <v>5.25</v>
      </c>
      <c r="R1167" s="269">
        <v>5</v>
      </c>
      <c r="S1167" s="269">
        <v>-60</v>
      </c>
      <c r="T1167" s="269">
        <v>-60.25</v>
      </c>
      <c r="DI1167" s="112" t="s">
        <v>5422</v>
      </c>
      <c r="DJ1167" s="112" t="s">
        <v>5373</v>
      </c>
      <c r="DO1167"/>
    </row>
    <row r="1168" spans="15:119" x14ac:dyDescent="0.25">
      <c r="O1168" s="268" t="s">
        <v>10654</v>
      </c>
      <c r="P1168" s="268" t="s">
        <v>9488</v>
      </c>
      <c r="Q1168" s="269">
        <v>5</v>
      </c>
      <c r="R1168" s="269">
        <v>4</v>
      </c>
      <c r="S1168" s="269">
        <v>-61.5</v>
      </c>
      <c r="T1168" s="269">
        <v>-63</v>
      </c>
      <c r="DI1168" s="112" t="s">
        <v>6461</v>
      </c>
      <c r="DJ1168" s="112" t="s">
        <v>6305</v>
      </c>
      <c r="DO1168"/>
    </row>
    <row r="1169" spans="15:119" x14ac:dyDescent="0.25">
      <c r="O1169" s="268" t="s">
        <v>10655</v>
      </c>
      <c r="P1169" s="268" t="s">
        <v>9490</v>
      </c>
      <c r="Q1169" s="269">
        <v>4.5</v>
      </c>
      <c r="R1169" s="269">
        <v>4</v>
      </c>
      <c r="S1169" s="269">
        <v>-62.5</v>
      </c>
      <c r="T1169" s="269">
        <v>-63</v>
      </c>
      <c r="DI1169" s="112" t="s">
        <v>7416</v>
      </c>
      <c r="DJ1169" s="112" t="s">
        <v>7298</v>
      </c>
      <c r="DO1169"/>
    </row>
    <row r="1170" spans="15:119" x14ac:dyDescent="0.25">
      <c r="O1170" s="268" t="s">
        <v>10656</v>
      </c>
      <c r="P1170" s="268" t="s">
        <v>9492</v>
      </c>
      <c r="Q1170" s="269">
        <v>4.25</v>
      </c>
      <c r="R1170" s="269">
        <v>4</v>
      </c>
      <c r="S1170" s="269">
        <v>-62.75</v>
      </c>
      <c r="T1170" s="269">
        <v>-63</v>
      </c>
      <c r="DI1170" s="112" t="s">
        <v>9033</v>
      </c>
      <c r="DJ1170" s="112" t="s">
        <v>9016</v>
      </c>
      <c r="DO1170"/>
    </row>
    <row r="1171" spans="15:119" x14ac:dyDescent="0.25">
      <c r="O1171" s="268" t="s">
        <v>10657</v>
      </c>
      <c r="P1171" s="268" t="s">
        <v>9492</v>
      </c>
      <c r="Q1171" s="269">
        <v>4.25</v>
      </c>
      <c r="R1171" s="269">
        <v>4</v>
      </c>
      <c r="S1171" s="269">
        <v>-62.5</v>
      </c>
      <c r="T1171" s="269">
        <v>-62.75</v>
      </c>
      <c r="DI1171" s="112" t="s">
        <v>4326</v>
      </c>
      <c r="DJ1171" s="112" t="s">
        <v>4291</v>
      </c>
      <c r="DO1171"/>
    </row>
    <row r="1172" spans="15:119" x14ac:dyDescent="0.25">
      <c r="O1172" s="268" t="s">
        <v>10658</v>
      </c>
      <c r="P1172" s="268" t="s">
        <v>9490</v>
      </c>
      <c r="Q1172" s="269">
        <v>4.5</v>
      </c>
      <c r="R1172" s="269">
        <v>4</v>
      </c>
      <c r="S1172" s="269">
        <v>-62</v>
      </c>
      <c r="T1172" s="269">
        <v>-62.5</v>
      </c>
      <c r="DI1172" s="112" t="s">
        <v>9111</v>
      </c>
      <c r="DJ1172" s="112" t="s">
        <v>9086</v>
      </c>
      <c r="DO1172"/>
    </row>
    <row r="1173" spans="15:119" x14ac:dyDescent="0.25">
      <c r="O1173" s="268" t="s">
        <v>10659</v>
      </c>
      <c r="P1173" s="268" t="s">
        <v>9492</v>
      </c>
      <c r="Q1173" s="269">
        <v>4.25</v>
      </c>
      <c r="R1173" s="269">
        <v>4</v>
      </c>
      <c r="S1173" s="269">
        <v>-62.25</v>
      </c>
      <c r="T1173" s="269">
        <v>-62.5</v>
      </c>
      <c r="DI1173" s="112" t="s">
        <v>162</v>
      </c>
      <c r="DJ1173" s="112" t="s">
        <v>10</v>
      </c>
      <c r="DO1173"/>
    </row>
    <row r="1174" spans="15:119" x14ac:dyDescent="0.25">
      <c r="O1174" s="268" t="s">
        <v>10660</v>
      </c>
      <c r="P1174" s="268" t="s">
        <v>9492</v>
      </c>
      <c r="Q1174" s="269">
        <v>4.25</v>
      </c>
      <c r="R1174" s="269">
        <v>4</v>
      </c>
      <c r="S1174" s="269">
        <v>-62</v>
      </c>
      <c r="T1174" s="269">
        <v>-62.25</v>
      </c>
      <c r="DI1174" s="112" t="s">
        <v>9275</v>
      </c>
      <c r="DJ1174" s="112" t="s">
        <v>9220</v>
      </c>
      <c r="DO1174"/>
    </row>
    <row r="1175" spans="15:119" x14ac:dyDescent="0.25">
      <c r="O1175" s="268" t="s">
        <v>10661</v>
      </c>
      <c r="P1175" s="268" t="s">
        <v>9490</v>
      </c>
      <c r="Q1175" s="269">
        <v>4.5</v>
      </c>
      <c r="R1175" s="269">
        <v>4</v>
      </c>
      <c r="S1175" s="269">
        <v>-61.5</v>
      </c>
      <c r="T1175" s="269">
        <v>-62</v>
      </c>
      <c r="DI1175" s="112" t="s">
        <v>7151</v>
      </c>
      <c r="DJ1175" s="112" t="s">
        <v>7135</v>
      </c>
      <c r="DO1175"/>
    </row>
    <row r="1176" spans="15:119" x14ac:dyDescent="0.25">
      <c r="O1176" s="268" t="s">
        <v>10662</v>
      </c>
      <c r="P1176" s="268" t="s">
        <v>9492</v>
      </c>
      <c r="Q1176" s="269">
        <v>4.5</v>
      </c>
      <c r="R1176" s="269">
        <v>4.25</v>
      </c>
      <c r="S1176" s="269">
        <v>-61.75</v>
      </c>
      <c r="T1176" s="269">
        <v>-62</v>
      </c>
      <c r="DI1176" s="112" t="s">
        <v>4862</v>
      </c>
      <c r="DJ1176" s="112" t="s">
        <v>4808</v>
      </c>
      <c r="DO1176"/>
    </row>
    <row r="1177" spans="15:119" x14ac:dyDescent="0.25">
      <c r="O1177" s="268" t="s">
        <v>10663</v>
      </c>
      <c r="P1177" s="268" t="s">
        <v>9492</v>
      </c>
      <c r="Q1177" s="269">
        <v>4.5</v>
      </c>
      <c r="R1177" s="269">
        <v>4.25</v>
      </c>
      <c r="S1177" s="269">
        <v>-61.5</v>
      </c>
      <c r="T1177" s="269">
        <v>-61.75</v>
      </c>
      <c r="DI1177" s="112" t="s">
        <v>7417</v>
      </c>
      <c r="DJ1177" s="112" t="s">
        <v>7298</v>
      </c>
      <c r="DO1177"/>
    </row>
    <row r="1178" spans="15:119" x14ac:dyDescent="0.25">
      <c r="O1178" s="268" t="s">
        <v>10664</v>
      </c>
      <c r="P1178" s="268" t="s">
        <v>9492</v>
      </c>
      <c r="Q1178" s="269">
        <v>4.25</v>
      </c>
      <c r="R1178" s="269">
        <v>4</v>
      </c>
      <c r="S1178" s="269">
        <v>-61.75</v>
      </c>
      <c r="T1178" s="269">
        <v>-62</v>
      </c>
      <c r="DI1178" s="112" t="s">
        <v>7977</v>
      </c>
      <c r="DJ1178" s="112" t="s">
        <v>7916</v>
      </c>
      <c r="DO1178"/>
    </row>
    <row r="1179" spans="15:119" x14ac:dyDescent="0.25">
      <c r="O1179" s="268" t="s">
        <v>10665</v>
      </c>
      <c r="P1179" s="268" t="s">
        <v>9492</v>
      </c>
      <c r="Q1179" s="269">
        <v>4.25</v>
      </c>
      <c r="R1179" s="269">
        <v>4</v>
      </c>
      <c r="S1179" s="269">
        <v>-61.5</v>
      </c>
      <c r="T1179" s="269">
        <v>-61.75</v>
      </c>
      <c r="DI1179" s="112" t="s">
        <v>5998</v>
      </c>
      <c r="DJ1179" s="112" t="s">
        <v>5909</v>
      </c>
      <c r="DO1179"/>
    </row>
    <row r="1180" spans="15:119" x14ac:dyDescent="0.25">
      <c r="O1180" s="268" t="s">
        <v>10666</v>
      </c>
      <c r="P1180" s="268" t="s">
        <v>9488</v>
      </c>
      <c r="Q1180" s="269">
        <v>5</v>
      </c>
      <c r="R1180" s="269">
        <v>4</v>
      </c>
      <c r="S1180" s="269">
        <v>-60</v>
      </c>
      <c r="T1180" s="269">
        <v>-61.5</v>
      </c>
      <c r="DI1180" s="112" t="s">
        <v>6463</v>
      </c>
      <c r="DJ1180" s="112" t="s">
        <v>6305</v>
      </c>
      <c r="DO1180"/>
    </row>
    <row r="1181" spans="15:119" x14ac:dyDescent="0.25">
      <c r="O1181" s="268" t="s">
        <v>10667</v>
      </c>
      <c r="P1181" s="268" t="s">
        <v>9490</v>
      </c>
      <c r="Q1181" s="269">
        <v>5</v>
      </c>
      <c r="R1181" s="269">
        <v>4.5</v>
      </c>
      <c r="S1181" s="269">
        <v>-61</v>
      </c>
      <c r="T1181" s="269">
        <v>-61.5</v>
      </c>
      <c r="DI1181" s="112" t="s">
        <v>9276</v>
      </c>
      <c r="DJ1181" s="112" t="s">
        <v>9220</v>
      </c>
      <c r="DO1181"/>
    </row>
    <row r="1182" spans="15:119" x14ac:dyDescent="0.25">
      <c r="O1182" s="268" t="s">
        <v>10668</v>
      </c>
      <c r="P1182" s="268" t="s">
        <v>9492</v>
      </c>
      <c r="Q1182" s="269">
        <v>4.75</v>
      </c>
      <c r="R1182" s="269">
        <v>4.5</v>
      </c>
      <c r="S1182" s="269">
        <v>-61.25</v>
      </c>
      <c r="T1182" s="269">
        <v>-61.5</v>
      </c>
      <c r="DI1182" s="112" t="s">
        <v>7418</v>
      </c>
      <c r="DJ1182" s="112" t="s">
        <v>7298</v>
      </c>
      <c r="DO1182"/>
    </row>
    <row r="1183" spans="15:119" x14ac:dyDescent="0.25">
      <c r="O1183" s="268" t="s">
        <v>10669</v>
      </c>
      <c r="P1183" s="268" t="s">
        <v>9492</v>
      </c>
      <c r="Q1183" s="269">
        <v>4.75</v>
      </c>
      <c r="R1183" s="269">
        <v>4.5</v>
      </c>
      <c r="S1183" s="269">
        <v>-61</v>
      </c>
      <c r="T1183" s="269">
        <v>-61.25</v>
      </c>
      <c r="DI1183" s="112" t="s">
        <v>7978</v>
      </c>
      <c r="DJ1183" s="112" t="s">
        <v>7916</v>
      </c>
      <c r="DO1183"/>
    </row>
    <row r="1184" spans="15:119" x14ac:dyDescent="0.25">
      <c r="O1184" s="268" t="s">
        <v>10670</v>
      </c>
      <c r="P1184" s="268" t="s">
        <v>9490</v>
      </c>
      <c r="Q1184" s="269">
        <v>5</v>
      </c>
      <c r="R1184" s="269">
        <v>4.5</v>
      </c>
      <c r="S1184" s="269">
        <v>-60.5</v>
      </c>
      <c r="T1184" s="269">
        <v>-61</v>
      </c>
      <c r="DI1184" s="112" t="s">
        <v>7978</v>
      </c>
      <c r="DJ1184" s="112" t="s">
        <v>8285</v>
      </c>
      <c r="DO1184"/>
    </row>
    <row r="1185" spans="15:119" x14ac:dyDescent="0.25">
      <c r="O1185" s="268" t="s">
        <v>10671</v>
      </c>
      <c r="P1185" s="268" t="s">
        <v>9492</v>
      </c>
      <c r="Q1185" s="269">
        <v>5</v>
      </c>
      <c r="R1185" s="269">
        <v>4.75</v>
      </c>
      <c r="S1185" s="269">
        <v>-60.75</v>
      </c>
      <c r="T1185" s="269">
        <v>-61</v>
      </c>
      <c r="DI1185" s="112" t="s">
        <v>5072</v>
      </c>
      <c r="DJ1185" s="112" t="s">
        <v>5031</v>
      </c>
      <c r="DO1185"/>
    </row>
    <row r="1186" spans="15:119" x14ac:dyDescent="0.25">
      <c r="O1186" s="268" t="s">
        <v>10672</v>
      </c>
      <c r="P1186" s="268" t="s">
        <v>9492</v>
      </c>
      <c r="Q1186" s="269">
        <v>5</v>
      </c>
      <c r="R1186" s="269">
        <v>4.75</v>
      </c>
      <c r="S1186" s="269">
        <v>-60.5</v>
      </c>
      <c r="T1186" s="269">
        <v>-60.75</v>
      </c>
      <c r="DI1186" s="112" t="s">
        <v>6464</v>
      </c>
      <c r="DJ1186" s="112" t="s">
        <v>6305</v>
      </c>
      <c r="DO1186"/>
    </row>
    <row r="1187" spans="15:119" x14ac:dyDescent="0.25">
      <c r="O1187" s="268" t="s">
        <v>10673</v>
      </c>
      <c r="P1187" s="268" t="s">
        <v>9492</v>
      </c>
      <c r="Q1187" s="269">
        <v>4.75</v>
      </c>
      <c r="R1187" s="269">
        <v>4.5</v>
      </c>
      <c r="S1187" s="269">
        <v>-60.75</v>
      </c>
      <c r="T1187" s="269">
        <v>-61</v>
      </c>
      <c r="DI1187" s="112" t="s">
        <v>6465</v>
      </c>
      <c r="DJ1187" s="112" t="s">
        <v>6305</v>
      </c>
      <c r="DO1187"/>
    </row>
    <row r="1188" spans="15:119" x14ac:dyDescent="0.25">
      <c r="O1188" s="268" t="s">
        <v>10674</v>
      </c>
      <c r="P1188" s="268" t="s">
        <v>9492</v>
      </c>
      <c r="Q1188" s="269">
        <v>4.75</v>
      </c>
      <c r="R1188" s="269">
        <v>4.5</v>
      </c>
      <c r="S1188" s="269">
        <v>-60.5</v>
      </c>
      <c r="T1188" s="269">
        <v>-60.75</v>
      </c>
      <c r="DI1188" s="112" t="s">
        <v>5617</v>
      </c>
      <c r="DJ1188" s="112" t="s">
        <v>5576</v>
      </c>
      <c r="DO1188"/>
    </row>
    <row r="1189" spans="15:119" x14ac:dyDescent="0.25">
      <c r="O1189" s="268" t="s">
        <v>10675</v>
      </c>
      <c r="P1189" s="268" t="s">
        <v>9490</v>
      </c>
      <c r="Q1189" s="269">
        <v>5</v>
      </c>
      <c r="R1189" s="269">
        <v>4.5</v>
      </c>
      <c r="S1189" s="269">
        <v>-60</v>
      </c>
      <c r="T1189" s="269">
        <v>-60.5</v>
      </c>
      <c r="DI1189" s="112" t="s">
        <v>7419</v>
      </c>
      <c r="DJ1189" s="112" t="s">
        <v>7298</v>
      </c>
      <c r="DO1189"/>
    </row>
    <row r="1190" spans="15:119" x14ac:dyDescent="0.25">
      <c r="O1190" s="268" t="s">
        <v>10676</v>
      </c>
      <c r="P1190" s="268" t="s">
        <v>9492</v>
      </c>
      <c r="Q1190" s="269">
        <v>5</v>
      </c>
      <c r="R1190" s="269">
        <v>4.75</v>
      </c>
      <c r="S1190" s="269">
        <v>-60.25</v>
      </c>
      <c r="T1190" s="269">
        <v>-60.5</v>
      </c>
      <c r="DI1190" s="112" t="s">
        <v>5423</v>
      </c>
      <c r="DJ1190" s="112" t="s">
        <v>5373</v>
      </c>
      <c r="DO1190"/>
    </row>
    <row r="1191" spans="15:119" x14ac:dyDescent="0.25">
      <c r="O1191" s="268" t="s">
        <v>10677</v>
      </c>
      <c r="P1191" s="268" t="s">
        <v>9492</v>
      </c>
      <c r="Q1191" s="269">
        <v>5</v>
      </c>
      <c r="R1191" s="269">
        <v>4.75</v>
      </c>
      <c r="S1191" s="269">
        <v>-60</v>
      </c>
      <c r="T1191" s="269">
        <v>-60.25</v>
      </c>
      <c r="DI1191" s="112" t="s">
        <v>5999</v>
      </c>
      <c r="DJ1191" s="112" t="s">
        <v>5909</v>
      </c>
      <c r="DO1191"/>
    </row>
    <row r="1192" spans="15:119" x14ac:dyDescent="0.25">
      <c r="O1192" s="268" t="s">
        <v>10678</v>
      </c>
      <c r="P1192" s="268" t="s">
        <v>9492</v>
      </c>
      <c r="Q1192" s="269">
        <v>4.75</v>
      </c>
      <c r="R1192" s="269">
        <v>4.5</v>
      </c>
      <c r="S1192" s="269">
        <v>-60.25</v>
      </c>
      <c r="T1192" s="269">
        <v>-60.5</v>
      </c>
      <c r="DI1192" s="112" t="s">
        <v>5424</v>
      </c>
      <c r="DJ1192" s="112" t="s">
        <v>5373</v>
      </c>
      <c r="DO1192"/>
    </row>
    <row r="1193" spans="15:119" x14ac:dyDescent="0.25">
      <c r="O1193" s="268" t="s">
        <v>10679</v>
      </c>
      <c r="P1193" s="268" t="s">
        <v>9492</v>
      </c>
      <c r="Q1193" s="269">
        <v>4.75</v>
      </c>
      <c r="R1193" s="269">
        <v>4.5</v>
      </c>
      <c r="S1193" s="269">
        <v>-60</v>
      </c>
      <c r="T1193" s="269">
        <v>-60.25</v>
      </c>
      <c r="DI1193" s="112" t="s">
        <v>6000</v>
      </c>
      <c r="DJ1193" s="112" t="s">
        <v>5909</v>
      </c>
      <c r="DO1193"/>
    </row>
    <row r="1194" spans="15:119" x14ac:dyDescent="0.25">
      <c r="O1194" s="268" t="s">
        <v>10680</v>
      </c>
      <c r="P1194" s="268" t="s">
        <v>9490</v>
      </c>
      <c r="Q1194" s="269">
        <v>4.5</v>
      </c>
      <c r="R1194" s="269">
        <v>4</v>
      </c>
      <c r="S1194" s="269">
        <v>-61</v>
      </c>
      <c r="T1194" s="269">
        <v>-61.5</v>
      </c>
      <c r="DI1194" s="112" t="s">
        <v>8634</v>
      </c>
      <c r="DJ1194" s="112" t="s">
        <v>8544</v>
      </c>
      <c r="DO1194"/>
    </row>
    <row r="1195" spans="15:119" x14ac:dyDescent="0.25">
      <c r="O1195" s="268" t="s">
        <v>10681</v>
      </c>
      <c r="P1195" s="268" t="s">
        <v>9492</v>
      </c>
      <c r="Q1195" s="269">
        <v>4.5</v>
      </c>
      <c r="R1195" s="269">
        <v>4.25</v>
      </c>
      <c r="S1195" s="269">
        <v>-61.25</v>
      </c>
      <c r="T1195" s="269">
        <v>-61.5</v>
      </c>
      <c r="DI1195" s="112" t="s">
        <v>6466</v>
      </c>
      <c r="DJ1195" s="112" t="s">
        <v>6305</v>
      </c>
      <c r="DO1195"/>
    </row>
    <row r="1196" spans="15:119" x14ac:dyDescent="0.25">
      <c r="O1196" s="268" t="s">
        <v>10682</v>
      </c>
      <c r="P1196" s="268" t="s">
        <v>9492</v>
      </c>
      <c r="Q1196" s="269">
        <v>4.5</v>
      </c>
      <c r="R1196" s="269">
        <v>4.25</v>
      </c>
      <c r="S1196" s="269">
        <v>-61</v>
      </c>
      <c r="T1196" s="269">
        <v>-61.25</v>
      </c>
      <c r="DI1196" s="112" t="s">
        <v>5073</v>
      </c>
      <c r="DJ1196" s="112" t="s">
        <v>5031</v>
      </c>
      <c r="DO1196"/>
    </row>
    <row r="1197" spans="15:119" x14ac:dyDescent="0.25">
      <c r="O1197" s="268" t="s">
        <v>10683</v>
      </c>
      <c r="P1197" s="268" t="s">
        <v>9492</v>
      </c>
      <c r="Q1197" s="269">
        <v>4.25</v>
      </c>
      <c r="R1197" s="269">
        <v>4</v>
      </c>
      <c r="S1197" s="269">
        <v>-61.25</v>
      </c>
      <c r="T1197" s="269">
        <v>-61.5</v>
      </c>
      <c r="DI1197" s="112" t="s">
        <v>9277</v>
      </c>
      <c r="DJ1197" s="112" t="s">
        <v>9220</v>
      </c>
      <c r="DO1197"/>
    </row>
    <row r="1198" spans="15:119" x14ac:dyDescent="0.25">
      <c r="O1198" s="268" t="s">
        <v>10684</v>
      </c>
      <c r="P1198" s="268" t="s">
        <v>9492</v>
      </c>
      <c r="Q1198" s="269">
        <v>4.25</v>
      </c>
      <c r="R1198" s="269">
        <v>4</v>
      </c>
      <c r="S1198" s="269">
        <v>-61</v>
      </c>
      <c r="T1198" s="269">
        <v>-61.25</v>
      </c>
      <c r="DI1198" s="112" t="s">
        <v>6001</v>
      </c>
      <c r="DJ1198" s="112" t="s">
        <v>5909</v>
      </c>
      <c r="DO1198"/>
    </row>
    <row r="1199" spans="15:119" x14ac:dyDescent="0.25">
      <c r="O1199" s="268" t="s">
        <v>10685</v>
      </c>
      <c r="P1199" s="268" t="s">
        <v>9490</v>
      </c>
      <c r="Q1199" s="269">
        <v>4.5</v>
      </c>
      <c r="R1199" s="269">
        <v>4</v>
      </c>
      <c r="S1199" s="269">
        <v>-60.5</v>
      </c>
      <c r="T1199" s="269">
        <v>-61</v>
      </c>
      <c r="DI1199" s="112" t="s">
        <v>5425</v>
      </c>
      <c r="DJ1199" s="112" t="s">
        <v>5373</v>
      </c>
      <c r="DO1199"/>
    </row>
    <row r="1200" spans="15:119" x14ac:dyDescent="0.25">
      <c r="O1200" s="268" t="s">
        <v>10686</v>
      </c>
      <c r="P1200" s="268" t="s">
        <v>9492</v>
      </c>
      <c r="Q1200" s="269">
        <v>4.5</v>
      </c>
      <c r="R1200" s="269">
        <v>4.25</v>
      </c>
      <c r="S1200" s="269">
        <v>-60.75</v>
      </c>
      <c r="T1200" s="269">
        <v>-61</v>
      </c>
      <c r="DI1200" s="112" t="s">
        <v>6467</v>
      </c>
      <c r="DJ1200" s="112" t="s">
        <v>6305</v>
      </c>
      <c r="DO1200"/>
    </row>
    <row r="1201" spans="15:119" x14ac:dyDescent="0.25">
      <c r="O1201" s="268" t="s">
        <v>10687</v>
      </c>
      <c r="P1201" s="268" t="s">
        <v>9492</v>
      </c>
      <c r="Q1201" s="269">
        <v>4.5</v>
      </c>
      <c r="R1201" s="269">
        <v>4.25</v>
      </c>
      <c r="S1201" s="269">
        <v>-60.5</v>
      </c>
      <c r="T1201" s="269">
        <v>-60.75</v>
      </c>
      <c r="DI1201" s="112" t="s">
        <v>5074</v>
      </c>
      <c r="DJ1201" s="112" t="s">
        <v>5031</v>
      </c>
      <c r="DO1201"/>
    </row>
    <row r="1202" spans="15:119" x14ac:dyDescent="0.25">
      <c r="O1202" s="268" t="s">
        <v>10688</v>
      </c>
      <c r="P1202" s="268" t="s">
        <v>9492</v>
      </c>
      <c r="Q1202" s="269">
        <v>4.25</v>
      </c>
      <c r="R1202" s="269">
        <v>4</v>
      </c>
      <c r="S1202" s="269">
        <v>-60.75</v>
      </c>
      <c r="T1202" s="269">
        <v>-61</v>
      </c>
      <c r="DI1202" s="112" t="s">
        <v>9278</v>
      </c>
      <c r="DJ1202" s="112" t="s">
        <v>9220</v>
      </c>
      <c r="DO1202"/>
    </row>
    <row r="1203" spans="15:119" x14ac:dyDescent="0.25">
      <c r="O1203" s="268" t="s">
        <v>10689</v>
      </c>
      <c r="P1203" s="268" t="s">
        <v>9492</v>
      </c>
      <c r="Q1203" s="269">
        <v>4.25</v>
      </c>
      <c r="R1203" s="269">
        <v>4</v>
      </c>
      <c r="S1203" s="269">
        <v>-60.5</v>
      </c>
      <c r="T1203" s="269">
        <v>-60.75</v>
      </c>
      <c r="DI1203" s="112" t="s">
        <v>6468</v>
      </c>
      <c r="DJ1203" s="112" t="s">
        <v>6305</v>
      </c>
      <c r="DO1203"/>
    </row>
    <row r="1204" spans="15:119" x14ac:dyDescent="0.25">
      <c r="O1204" s="268" t="s">
        <v>10690</v>
      </c>
      <c r="P1204" s="268" t="s">
        <v>9490</v>
      </c>
      <c r="Q1204" s="269">
        <v>4.5</v>
      </c>
      <c r="R1204" s="269">
        <v>4</v>
      </c>
      <c r="S1204" s="269">
        <v>-60</v>
      </c>
      <c r="T1204" s="269">
        <v>-60.5</v>
      </c>
      <c r="DI1204" s="112" t="s">
        <v>8339</v>
      </c>
      <c r="DJ1204" s="112" t="s">
        <v>8285</v>
      </c>
      <c r="DO1204"/>
    </row>
    <row r="1205" spans="15:119" x14ac:dyDescent="0.25">
      <c r="O1205" s="268" t="s">
        <v>10691</v>
      </c>
      <c r="P1205" s="268" t="s">
        <v>9492</v>
      </c>
      <c r="Q1205" s="269">
        <v>4.5</v>
      </c>
      <c r="R1205" s="269">
        <v>4.25</v>
      </c>
      <c r="S1205" s="269">
        <v>-60.25</v>
      </c>
      <c r="T1205" s="269">
        <v>-60.5</v>
      </c>
      <c r="DI1205" s="112" t="s">
        <v>4642</v>
      </c>
      <c r="DJ1205" s="112" t="s">
        <v>4591</v>
      </c>
      <c r="DO1205"/>
    </row>
    <row r="1206" spans="15:119" x14ac:dyDescent="0.25">
      <c r="O1206" s="268" t="s">
        <v>10692</v>
      </c>
      <c r="P1206" s="268" t="s">
        <v>9492</v>
      </c>
      <c r="Q1206" s="269">
        <v>4.5</v>
      </c>
      <c r="R1206" s="269">
        <v>4.25</v>
      </c>
      <c r="S1206" s="269">
        <v>-60</v>
      </c>
      <c r="T1206" s="269">
        <v>-60.25</v>
      </c>
      <c r="DI1206" s="112" t="s">
        <v>8635</v>
      </c>
      <c r="DJ1206" s="112" t="s">
        <v>8544</v>
      </c>
      <c r="DO1206"/>
    </row>
    <row r="1207" spans="15:119" x14ac:dyDescent="0.25">
      <c r="O1207" s="268" t="s">
        <v>10693</v>
      </c>
      <c r="P1207" s="268" t="s">
        <v>9492</v>
      </c>
      <c r="Q1207" s="269">
        <v>4.25</v>
      </c>
      <c r="R1207" s="269">
        <v>4</v>
      </c>
      <c r="S1207" s="269">
        <v>-60.25</v>
      </c>
      <c r="T1207" s="269">
        <v>-60.5</v>
      </c>
      <c r="DI1207" s="112" t="s">
        <v>4863</v>
      </c>
      <c r="DJ1207" s="112" t="s">
        <v>4808</v>
      </c>
      <c r="DO1207"/>
    </row>
    <row r="1208" spans="15:119" x14ac:dyDescent="0.25">
      <c r="O1208" s="268" t="s">
        <v>10694</v>
      </c>
      <c r="P1208" s="268" t="s">
        <v>9492</v>
      </c>
      <c r="Q1208" s="269">
        <v>4.25</v>
      </c>
      <c r="R1208" s="269">
        <v>4</v>
      </c>
      <c r="S1208" s="269">
        <v>-60</v>
      </c>
      <c r="T1208" s="269">
        <v>-60.25</v>
      </c>
      <c r="DI1208" s="112" t="s">
        <v>5238</v>
      </c>
      <c r="DJ1208" s="112" t="s">
        <v>5211</v>
      </c>
      <c r="DO1208"/>
    </row>
    <row r="1209" spans="15:119" x14ac:dyDescent="0.25">
      <c r="O1209" s="268" t="s">
        <v>10695</v>
      </c>
      <c r="P1209" s="268" t="s">
        <v>9484</v>
      </c>
      <c r="Q1209" s="269">
        <v>8</v>
      </c>
      <c r="R1209" s="269">
        <v>4</v>
      </c>
      <c r="S1209" s="269">
        <v>-54</v>
      </c>
      <c r="T1209" s="269">
        <v>-60</v>
      </c>
      <c r="DI1209" s="112" t="s">
        <v>4643</v>
      </c>
      <c r="DJ1209" s="112" t="s">
        <v>4591</v>
      </c>
      <c r="DO1209"/>
    </row>
    <row r="1210" spans="15:119" x14ac:dyDescent="0.25">
      <c r="O1210" s="268" t="s">
        <v>10696</v>
      </c>
      <c r="P1210" s="268" t="s">
        <v>9486</v>
      </c>
      <c r="Q1210" s="269">
        <v>6</v>
      </c>
      <c r="R1210" s="269">
        <v>4</v>
      </c>
      <c r="S1210" s="269">
        <v>-57</v>
      </c>
      <c r="T1210" s="269">
        <v>-60</v>
      </c>
      <c r="DI1210" s="112" t="s">
        <v>4643</v>
      </c>
      <c r="DJ1210" s="112" t="s">
        <v>7298</v>
      </c>
      <c r="DO1210"/>
    </row>
    <row r="1211" spans="15:119" x14ac:dyDescent="0.25">
      <c r="O1211" s="268" t="s">
        <v>10697</v>
      </c>
      <c r="P1211" s="268" t="s">
        <v>9488</v>
      </c>
      <c r="Q1211" s="269">
        <v>6</v>
      </c>
      <c r="R1211" s="269">
        <v>5</v>
      </c>
      <c r="S1211" s="269">
        <v>-58.5</v>
      </c>
      <c r="T1211" s="269">
        <v>-60</v>
      </c>
      <c r="DI1211" s="112" t="s">
        <v>5075</v>
      </c>
      <c r="DJ1211" s="112" t="s">
        <v>5031</v>
      </c>
      <c r="DO1211"/>
    </row>
    <row r="1212" spans="15:119" x14ac:dyDescent="0.25">
      <c r="O1212" s="268" t="s">
        <v>10698</v>
      </c>
      <c r="P1212" s="268" t="s">
        <v>9490</v>
      </c>
      <c r="Q1212" s="269">
        <v>5.5</v>
      </c>
      <c r="R1212" s="269">
        <v>5</v>
      </c>
      <c r="S1212" s="269">
        <v>-59.5</v>
      </c>
      <c r="T1212" s="269">
        <v>-60</v>
      </c>
      <c r="DI1212" s="112" t="s">
        <v>5075</v>
      </c>
      <c r="DJ1212" s="112" t="s">
        <v>5576</v>
      </c>
      <c r="DO1212"/>
    </row>
    <row r="1213" spans="15:119" x14ac:dyDescent="0.25">
      <c r="O1213" s="268" t="s">
        <v>10699</v>
      </c>
      <c r="P1213" s="268" t="s">
        <v>9492</v>
      </c>
      <c r="Q1213" s="269">
        <v>5.25</v>
      </c>
      <c r="R1213" s="269">
        <v>5</v>
      </c>
      <c r="S1213" s="269">
        <v>-59.75</v>
      </c>
      <c r="T1213" s="269">
        <v>-60</v>
      </c>
      <c r="DI1213" s="112" t="s">
        <v>5852</v>
      </c>
      <c r="DJ1213" s="112" t="s">
        <v>5840</v>
      </c>
      <c r="DO1213"/>
    </row>
    <row r="1214" spans="15:119" x14ac:dyDescent="0.25">
      <c r="O1214" s="268" t="s">
        <v>10700</v>
      </c>
      <c r="P1214" s="268" t="s">
        <v>9488</v>
      </c>
      <c r="Q1214" s="269">
        <v>5</v>
      </c>
      <c r="R1214" s="269">
        <v>4</v>
      </c>
      <c r="S1214" s="269">
        <v>-58.5</v>
      </c>
      <c r="T1214" s="269">
        <v>-60</v>
      </c>
      <c r="DI1214" s="112" t="s">
        <v>6469</v>
      </c>
      <c r="DJ1214" s="112" t="s">
        <v>6305</v>
      </c>
      <c r="DO1214"/>
    </row>
    <row r="1215" spans="15:119" x14ac:dyDescent="0.25">
      <c r="O1215" s="268" t="s">
        <v>10701</v>
      </c>
      <c r="P1215" s="268" t="s">
        <v>9490</v>
      </c>
      <c r="Q1215" s="269">
        <v>5</v>
      </c>
      <c r="R1215" s="269">
        <v>4.5</v>
      </c>
      <c r="S1215" s="269">
        <v>-59.5</v>
      </c>
      <c r="T1215" s="269">
        <v>-60</v>
      </c>
      <c r="DI1215" s="112" t="s">
        <v>8340</v>
      </c>
      <c r="DJ1215" s="112" t="s">
        <v>8285</v>
      </c>
      <c r="DO1215"/>
    </row>
    <row r="1216" spans="15:119" x14ac:dyDescent="0.25">
      <c r="O1216" s="268" t="s">
        <v>10702</v>
      </c>
      <c r="P1216" s="268" t="s">
        <v>9492</v>
      </c>
      <c r="Q1216" s="269">
        <v>5</v>
      </c>
      <c r="R1216" s="269">
        <v>4.75</v>
      </c>
      <c r="S1216" s="269">
        <v>-59.75</v>
      </c>
      <c r="T1216" s="269">
        <v>-60</v>
      </c>
      <c r="DI1216" s="112" t="s">
        <v>4485</v>
      </c>
      <c r="DJ1216" s="112" t="s">
        <v>8544</v>
      </c>
      <c r="DO1216"/>
    </row>
    <row r="1217" spans="15:119" x14ac:dyDescent="0.25">
      <c r="O1217" s="268" t="s">
        <v>10703</v>
      </c>
      <c r="P1217" s="268" t="s">
        <v>9492</v>
      </c>
      <c r="Q1217" s="269">
        <v>4.75</v>
      </c>
      <c r="R1217" s="269">
        <v>4.5</v>
      </c>
      <c r="S1217" s="269">
        <v>-59.75</v>
      </c>
      <c r="T1217" s="269">
        <v>-60</v>
      </c>
      <c r="DI1217" s="112" t="s">
        <v>4485</v>
      </c>
      <c r="DJ1217" s="112" t="s">
        <v>4452</v>
      </c>
      <c r="DO1217"/>
    </row>
    <row r="1218" spans="15:119" x14ac:dyDescent="0.25">
      <c r="O1218" s="268" t="s">
        <v>10704</v>
      </c>
      <c r="P1218" s="268" t="s">
        <v>9490</v>
      </c>
      <c r="Q1218" s="269">
        <v>4.5</v>
      </c>
      <c r="R1218" s="269">
        <v>4</v>
      </c>
      <c r="S1218" s="269">
        <v>-59.5</v>
      </c>
      <c r="T1218" s="269">
        <v>-60</v>
      </c>
      <c r="DI1218" s="112" t="s">
        <v>7979</v>
      </c>
      <c r="DJ1218" s="112" t="s">
        <v>7916</v>
      </c>
      <c r="DO1218"/>
    </row>
    <row r="1219" spans="15:119" x14ac:dyDescent="0.25">
      <c r="O1219" s="268" t="s">
        <v>10705</v>
      </c>
      <c r="P1219" s="268" t="s">
        <v>9492</v>
      </c>
      <c r="Q1219" s="269">
        <v>4.5</v>
      </c>
      <c r="R1219" s="269">
        <v>4.25</v>
      </c>
      <c r="S1219" s="269">
        <v>-59.75</v>
      </c>
      <c r="T1219" s="269">
        <v>-60</v>
      </c>
      <c r="DI1219" s="112" t="s">
        <v>6002</v>
      </c>
      <c r="DJ1219" s="112" t="s">
        <v>5909</v>
      </c>
      <c r="DO1219"/>
    </row>
    <row r="1220" spans="15:119" x14ac:dyDescent="0.25">
      <c r="O1220" s="268" t="s">
        <v>10706</v>
      </c>
      <c r="P1220" s="268" t="s">
        <v>9492</v>
      </c>
      <c r="Q1220" s="269">
        <v>4.5</v>
      </c>
      <c r="R1220" s="269">
        <v>4.25</v>
      </c>
      <c r="S1220" s="269">
        <v>-59.5</v>
      </c>
      <c r="T1220" s="269">
        <v>-59.75</v>
      </c>
      <c r="DI1220" s="112" t="s">
        <v>6470</v>
      </c>
      <c r="DJ1220" s="112" t="s">
        <v>6305</v>
      </c>
      <c r="DO1220"/>
    </row>
    <row r="1221" spans="15:119" x14ac:dyDescent="0.25">
      <c r="O1221" s="268" t="s">
        <v>10707</v>
      </c>
      <c r="P1221" s="268" t="s">
        <v>9492</v>
      </c>
      <c r="Q1221" s="269">
        <v>4.25</v>
      </c>
      <c r="R1221" s="269">
        <v>4</v>
      </c>
      <c r="S1221" s="269">
        <v>-59.75</v>
      </c>
      <c r="T1221" s="269">
        <v>-60</v>
      </c>
      <c r="DI1221" s="112" t="s">
        <v>4644</v>
      </c>
      <c r="DJ1221" s="112" t="s">
        <v>4591</v>
      </c>
      <c r="DO1221"/>
    </row>
    <row r="1222" spans="15:119" x14ac:dyDescent="0.25">
      <c r="O1222" s="268" t="s">
        <v>10708</v>
      </c>
      <c r="P1222" s="268" t="s">
        <v>9492</v>
      </c>
      <c r="Q1222" s="269">
        <v>4.25</v>
      </c>
      <c r="R1222" s="269">
        <v>4</v>
      </c>
      <c r="S1222" s="269">
        <v>-59.5</v>
      </c>
      <c r="T1222" s="269">
        <v>-59.75</v>
      </c>
      <c r="DI1222" s="112" t="s">
        <v>6471</v>
      </c>
      <c r="DJ1222" s="112" t="s">
        <v>6305</v>
      </c>
      <c r="DO1222"/>
    </row>
    <row r="1223" spans="15:119" x14ac:dyDescent="0.25">
      <c r="O1223" s="268" t="s">
        <v>10709</v>
      </c>
      <c r="P1223" s="268" t="s">
        <v>9484</v>
      </c>
      <c r="Q1223" s="269">
        <v>8</v>
      </c>
      <c r="R1223" s="269">
        <v>4</v>
      </c>
      <c r="S1223" s="269">
        <v>-48</v>
      </c>
      <c r="T1223" s="269">
        <v>-54</v>
      </c>
      <c r="DI1223" s="112" t="s">
        <v>4645</v>
      </c>
      <c r="DJ1223" s="112" t="s">
        <v>4591</v>
      </c>
      <c r="DO1223"/>
    </row>
    <row r="1224" spans="15:119" ht="30" x14ac:dyDescent="0.25">
      <c r="O1224" s="268" t="s">
        <v>10710</v>
      </c>
      <c r="P1224" s="268" t="s">
        <v>9486</v>
      </c>
      <c r="Q1224" s="269">
        <v>6</v>
      </c>
      <c r="R1224" s="269">
        <v>4</v>
      </c>
      <c r="S1224" s="269">
        <v>-51</v>
      </c>
      <c r="T1224" s="269">
        <v>-54</v>
      </c>
      <c r="DI1224" s="112" t="s">
        <v>4646</v>
      </c>
      <c r="DJ1224" s="112" t="s">
        <v>4591</v>
      </c>
      <c r="DO1224"/>
    </row>
    <row r="1225" spans="15:119" x14ac:dyDescent="0.25">
      <c r="O1225" s="268" t="s">
        <v>10711</v>
      </c>
      <c r="P1225" s="268" t="s">
        <v>9488</v>
      </c>
      <c r="Q1225" s="269">
        <v>5</v>
      </c>
      <c r="R1225" s="269">
        <v>4</v>
      </c>
      <c r="S1225" s="269">
        <v>-51</v>
      </c>
      <c r="T1225" s="269">
        <v>-52.5</v>
      </c>
      <c r="DI1225" s="112" t="s">
        <v>518</v>
      </c>
      <c r="DJ1225" s="112" t="s">
        <v>10</v>
      </c>
      <c r="DO1225"/>
    </row>
    <row r="1226" spans="15:119" x14ac:dyDescent="0.25">
      <c r="O1226" s="268" t="s">
        <v>10712</v>
      </c>
      <c r="P1226" s="268" t="s">
        <v>9490</v>
      </c>
      <c r="Q1226" s="269">
        <v>4.5</v>
      </c>
      <c r="R1226" s="269">
        <v>4</v>
      </c>
      <c r="S1226" s="269">
        <v>-51.5</v>
      </c>
      <c r="T1226" s="269">
        <v>-52</v>
      </c>
      <c r="DI1226" s="112" t="s">
        <v>9279</v>
      </c>
      <c r="DJ1226" s="112" t="s">
        <v>9220</v>
      </c>
      <c r="DO1226"/>
    </row>
    <row r="1227" spans="15:119" x14ac:dyDescent="0.25">
      <c r="O1227" s="268" t="s">
        <v>10713</v>
      </c>
      <c r="P1227" s="268" t="s">
        <v>9492</v>
      </c>
      <c r="Q1227" s="269">
        <v>4.5</v>
      </c>
      <c r="R1227" s="269">
        <v>4.25</v>
      </c>
      <c r="S1227" s="269">
        <v>-51.5</v>
      </c>
      <c r="T1227" s="269">
        <v>-51.75</v>
      </c>
      <c r="DI1227" s="112" t="s">
        <v>7420</v>
      </c>
      <c r="DJ1227" s="112" t="s">
        <v>7298</v>
      </c>
      <c r="DO1227"/>
    </row>
    <row r="1228" spans="15:119" x14ac:dyDescent="0.25">
      <c r="O1228" s="268" t="s">
        <v>10714</v>
      </c>
      <c r="P1228" s="268" t="s">
        <v>9492</v>
      </c>
      <c r="Q1228" s="269">
        <v>4.25</v>
      </c>
      <c r="R1228" s="269">
        <v>4</v>
      </c>
      <c r="S1228" s="269">
        <v>-51.5</v>
      </c>
      <c r="T1228" s="269">
        <v>-51.75</v>
      </c>
      <c r="DI1228" s="112" t="s">
        <v>7421</v>
      </c>
      <c r="DJ1228" s="112" t="s">
        <v>7298</v>
      </c>
      <c r="DO1228"/>
    </row>
    <row r="1229" spans="15:119" x14ac:dyDescent="0.25">
      <c r="O1229" s="268" t="s">
        <v>10715</v>
      </c>
      <c r="P1229" s="268" t="s">
        <v>9490</v>
      </c>
      <c r="Q1229" s="269">
        <v>4.5</v>
      </c>
      <c r="R1229" s="269">
        <v>4</v>
      </c>
      <c r="S1229" s="269">
        <v>-51</v>
      </c>
      <c r="T1229" s="269">
        <v>-51.5</v>
      </c>
      <c r="DI1229" s="112" t="s">
        <v>8636</v>
      </c>
      <c r="DJ1229" s="112" t="s">
        <v>8544</v>
      </c>
      <c r="DO1229"/>
    </row>
    <row r="1230" spans="15:119" x14ac:dyDescent="0.25">
      <c r="O1230" s="268" t="s">
        <v>10716</v>
      </c>
      <c r="P1230" s="268" t="s">
        <v>9492</v>
      </c>
      <c r="Q1230" s="269">
        <v>4.5</v>
      </c>
      <c r="R1230" s="269">
        <v>4.25</v>
      </c>
      <c r="S1230" s="269">
        <v>-51.25</v>
      </c>
      <c r="T1230" s="269">
        <v>-51.5</v>
      </c>
      <c r="DI1230" s="112" t="s">
        <v>7980</v>
      </c>
      <c r="DJ1230" s="112" t="s">
        <v>7916</v>
      </c>
      <c r="DO1230"/>
    </row>
    <row r="1231" spans="15:119" x14ac:dyDescent="0.25">
      <c r="O1231" s="268" t="s">
        <v>10717</v>
      </c>
      <c r="P1231" s="268" t="s">
        <v>9492</v>
      </c>
      <c r="Q1231" s="269">
        <v>4.25</v>
      </c>
      <c r="R1231" s="269">
        <v>4</v>
      </c>
      <c r="S1231" s="269">
        <v>-51.25</v>
      </c>
      <c r="T1231" s="269">
        <v>-51.5</v>
      </c>
      <c r="DI1231" s="112" t="s">
        <v>8637</v>
      </c>
      <c r="DJ1231" s="112" t="s">
        <v>8544</v>
      </c>
      <c r="DO1231"/>
    </row>
    <row r="1232" spans="15:119" x14ac:dyDescent="0.25">
      <c r="O1232" s="268" t="s">
        <v>10718</v>
      </c>
      <c r="P1232" s="268" t="s">
        <v>9492</v>
      </c>
      <c r="Q1232" s="269">
        <v>4.25</v>
      </c>
      <c r="R1232" s="269">
        <v>4</v>
      </c>
      <c r="S1232" s="269">
        <v>-51</v>
      </c>
      <c r="T1232" s="269">
        <v>-51.25</v>
      </c>
      <c r="DI1232" s="112" t="s">
        <v>5239</v>
      </c>
      <c r="DJ1232" s="112" t="s">
        <v>5211</v>
      </c>
      <c r="DO1232"/>
    </row>
    <row r="1233" spans="15:119" x14ac:dyDescent="0.25">
      <c r="O1233" s="268" t="s">
        <v>10719</v>
      </c>
      <c r="P1233" s="268" t="s">
        <v>9484</v>
      </c>
      <c r="Q1233" s="269">
        <v>0</v>
      </c>
      <c r="R1233" s="269">
        <v>-4</v>
      </c>
      <c r="S1233" s="269">
        <v>-66</v>
      </c>
      <c r="T1233" s="269">
        <v>-72</v>
      </c>
      <c r="DI1233" s="112" t="s">
        <v>8638</v>
      </c>
      <c r="DJ1233" s="112" t="s">
        <v>8544</v>
      </c>
      <c r="DO1233"/>
    </row>
    <row r="1234" spans="15:119" x14ac:dyDescent="0.25">
      <c r="O1234" s="268" t="s">
        <v>10720</v>
      </c>
      <c r="P1234" s="268" t="s">
        <v>9486</v>
      </c>
      <c r="Q1234" s="269">
        <v>0</v>
      </c>
      <c r="R1234" s="269">
        <v>-2</v>
      </c>
      <c r="S1234" s="269">
        <v>-69</v>
      </c>
      <c r="T1234" s="269">
        <v>-72</v>
      </c>
      <c r="DI1234" s="112" t="s">
        <v>8639</v>
      </c>
      <c r="DJ1234" s="112" t="s">
        <v>8544</v>
      </c>
      <c r="DO1234"/>
    </row>
    <row r="1235" spans="15:119" x14ac:dyDescent="0.25">
      <c r="O1235" s="268" t="s">
        <v>10721</v>
      </c>
      <c r="P1235" s="268" t="s">
        <v>9488</v>
      </c>
      <c r="Q1235" s="269">
        <v>0</v>
      </c>
      <c r="R1235" s="269">
        <v>-1</v>
      </c>
      <c r="S1235" s="269">
        <v>-69</v>
      </c>
      <c r="T1235" s="269">
        <v>-70.5</v>
      </c>
      <c r="DI1235" s="112" t="s">
        <v>8640</v>
      </c>
      <c r="DJ1235" s="112" t="s">
        <v>8544</v>
      </c>
      <c r="DO1235"/>
    </row>
    <row r="1236" spans="15:119" x14ac:dyDescent="0.25">
      <c r="O1236" s="268" t="s">
        <v>10722</v>
      </c>
      <c r="P1236" s="268" t="s">
        <v>9490</v>
      </c>
      <c r="Q1236" s="269">
        <v>0</v>
      </c>
      <c r="R1236" s="269">
        <v>-0.5</v>
      </c>
      <c r="S1236" s="269">
        <v>-70</v>
      </c>
      <c r="T1236" s="269">
        <v>-70.5</v>
      </c>
      <c r="DI1236" s="112" t="s">
        <v>8341</v>
      </c>
      <c r="DJ1236" s="112" t="s">
        <v>8285</v>
      </c>
      <c r="DO1236"/>
    </row>
    <row r="1237" spans="15:119" x14ac:dyDescent="0.25">
      <c r="O1237" s="268" t="s">
        <v>10723</v>
      </c>
      <c r="P1237" s="268" t="s">
        <v>9492</v>
      </c>
      <c r="Q1237" s="269">
        <v>0</v>
      </c>
      <c r="R1237" s="269">
        <v>-0.25</v>
      </c>
      <c r="S1237" s="269">
        <v>-70</v>
      </c>
      <c r="T1237" s="269">
        <v>-70.25</v>
      </c>
      <c r="DI1237" s="112" t="s">
        <v>7422</v>
      </c>
      <c r="DJ1237" s="112" t="s">
        <v>7298</v>
      </c>
      <c r="DO1237"/>
    </row>
    <row r="1238" spans="15:119" x14ac:dyDescent="0.25">
      <c r="O1238" s="268" t="s">
        <v>10724</v>
      </c>
      <c r="P1238" s="268" t="s">
        <v>9490</v>
      </c>
      <c r="Q1238" s="269">
        <v>0</v>
      </c>
      <c r="R1238" s="269">
        <v>-0.5</v>
      </c>
      <c r="S1238" s="269">
        <v>-69.5</v>
      </c>
      <c r="T1238" s="269">
        <v>-70</v>
      </c>
      <c r="DI1238" s="112" t="s">
        <v>7981</v>
      </c>
      <c r="DJ1238" s="112" t="s">
        <v>7916</v>
      </c>
      <c r="DO1238"/>
    </row>
    <row r="1239" spans="15:119" x14ac:dyDescent="0.25">
      <c r="O1239" s="268" t="s">
        <v>10725</v>
      </c>
      <c r="P1239" s="268" t="s">
        <v>9492</v>
      </c>
      <c r="Q1239" s="269">
        <v>0</v>
      </c>
      <c r="R1239" s="269">
        <v>-0.25</v>
      </c>
      <c r="S1239" s="269">
        <v>-69.75</v>
      </c>
      <c r="T1239" s="269">
        <v>-70</v>
      </c>
      <c r="DI1239" s="112" t="s">
        <v>9280</v>
      </c>
      <c r="DJ1239" s="112" t="s">
        <v>9220</v>
      </c>
      <c r="DO1239"/>
    </row>
    <row r="1240" spans="15:119" x14ac:dyDescent="0.25">
      <c r="O1240" s="268" t="s">
        <v>10726</v>
      </c>
      <c r="P1240" s="268" t="s">
        <v>9492</v>
      </c>
      <c r="Q1240" s="269">
        <v>0</v>
      </c>
      <c r="R1240" s="269">
        <v>-0.25</v>
      </c>
      <c r="S1240" s="269">
        <v>-69.5</v>
      </c>
      <c r="T1240" s="269">
        <v>-69.75</v>
      </c>
      <c r="DI1240" s="112" t="s">
        <v>5618</v>
      </c>
      <c r="DJ1240" s="112" t="s">
        <v>5576</v>
      </c>
      <c r="DO1240"/>
    </row>
    <row r="1241" spans="15:119" x14ac:dyDescent="0.25">
      <c r="O1241" s="268" t="s">
        <v>10727</v>
      </c>
      <c r="P1241" s="268" t="s">
        <v>9492</v>
      </c>
      <c r="Q1241" s="269">
        <v>-0.25</v>
      </c>
      <c r="R1241" s="269">
        <v>-0.5</v>
      </c>
      <c r="S1241" s="269">
        <v>-69.75</v>
      </c>
      <c r="T1241" s="269">
        <v>-70</v>
      </c>
      <c r="DI1241" s="112" t="s">
        <v>5619</v>
      </c>
      <c r="DJ1241" s="112" t="s">
        <v>5576</v>
      </c>
      <c r="DO1241"/>
    </row>
    <row r="1242" spans="15:119" x14ac:dyDescent="0.25">
      <c r="O1242" s="268" t="s">
        <v>10728</v>
      </c>
      <c r="P1242" s="268" t="s">
        <v>9492</v>
      </c>
      <c r="Q1242" s="269">
        <v>-0.25</v>
      </c>
      <c r="R1242" s="269">
        <v>-0.5</v>
      </c>
      <c r="S1242" s="269">
        <v>-69.5</v>
      </c>
      <c r="T1242" s="269">
        <v>-69.75</v>
      </c>
      <c r="DI1242" s="112" t="s">
        <v>5759</v>
      </c>
      <c r="DJ1242" s="112" t="s">
        <v>5743</v>
      </c>
      <c r="DO1242"/>
    </row>
    <row r="1243" spans="15:119" x14ac:dyDescent="0.25">
      <c r="O1243" s="268" t="s">
        <v>10729</v>
      </c>
      <c r="P1243" s="268" t="s">
        <v>9490</v>
      </c>
      <c r="Q1243" s="269">
        <v>0</v>
      </c>
      <c r="R1243" s="269">
        <v>-0.5</v>
      </c>
      <c r="S1243" s="269">
        <v>-69</v>
      </c>
      <c r="T1243" s="269">
        <v>-69.5</v>
      </c>
      <c r="DI1243" s="112" t="s">
        <v>6472</v>
      </c>
      <c r="DJ1243" s="112" t="s">
        <v>6305</v>
      </c>
      <c r="DO1243"/>
    </row>
    <row r="1244" spans="15:119" x14ac:dyDescent="0.25">
      <c r="O1244" s="268" t="s">
        <v>10730</v>
      </c>
      <c r="P1244" s="268" t="s">
        <v>9492</v>
      </c>
      <c r="Q1244" s="269">
        <v>0</v>
      </c>
      <c r="R1244" s="269">
        <v>-0.25</v>
      </c>
      <c r="S1244" s="269">
        <v>-69.25</v>
      </c>
      <c r="T1244" s="269">
        <v>-69.5</v>
      </c>
      <c r="DI1244" s="112" t="s">
        <v>6473</v>
      </c>
      <c r="DJ1244" s="112" t="s">
        <v>6305</v>
      </c>
      <c r="DO1244"/>
    </row>
    <row r="1245" spans="15:119" x14ac:dyDescent="0.25">
      <c r="O1245" s="268" t="s">
        <v>10731</v>
      </c>
      <c r="P1245" s="268" t="s">
        <v>9492</v>
      </c>
      <c r="Q1245" s="269">
        <v>0</v>
      </c>
      <c r="R1245" s="269">
        <v>-0.25</v>
      </c>
      <c r="S1245" s="269">
        <v>-69</v>
      </c>
      <c r="T1245" s="269">
        <v>-69.25</v>
      </c>
      <c r="DI1245" s="112" t="s">
        <v>8641</v>
      </c>
      <c r="DJ1245" s="112" t="s">
        <v>8544</v>
      </c>
      <c r="DO1245"/>
    </row>
    <row r="1246" spans="15:119" x14ac:dyDescent="0.25">
      <c r="O1246" s="268" t="s">
        <v>10732</v>
      </c>
      <c r="P1246" s="268" t="s">
        <v>9492</v>
      </c>
      <c r="Q1246" s="269">
        <v>-0.25</v>
      </c>
      <c r="R1246" s="269">
        <v>-0.5</v>
      </c>
      <c r="S1246" s="269">
        <v>-69.25</v>
      </c>
      <c r="T1246" s="269">
        <v>-69.5</v>
      </c>
      <c r="DI1246" s="112" t="s">
        <v>4487</v>
      </c>
      <c r="DJ1246" s="112" t="s">
        <v>4452</v>
      </c>
      <c r="DO1246"/>
    </row>
    <row r="1247" spans="15:119" x14ac:dyDescent="0.25">
      <c r="O1247" s="268" t="s">
        <v>10733</v>
      </c>
      <c r="P1247" s="268" t="s">
        <v>9492</v>
      </c>
      <c r="Q1247" s="269">
        <v>-0.25</v>
      </c>
      <c r="R1247" s="269">
        <v>-0.5</v>
      </c>
      <c r="S1247" s="269">
        <v>-69</v>
      </c>
      <c r="T1247" s="269">
        <v>-69.25</v>
      </c>
      <c r="DI1247" s="112" t="s">
        <v>4486</v>
      </c>
      <c r="DJ1247" s="112" t="s">
        <v>4452</v>
      </c>
      <c r="DO1247"/>
    </row>
    <row r="1248" spans="15:119" x14ac:dyDescent="0.25">
      <c r="O1248" s="268" t="s">
        <v>10734</v>
      </c>
      <c r="P1248" s="268" t="s">
        <v>9490</v>
      </c>
      <c r="Q1248" s="269">
        <v>-0.5</v>
      </c>
      <c r="R1248" s="269">
        <v>-1</v>
      </c>
      <c r="S1248" s="269">
        <v>-69.5</v>
      </c>
      <c r="T1248" s="269">
        <v>-70</v>
      </c>
      <c r="DI1248" s="112" t="s">
        <v>6474</v>
      </c>
      <c r="DJ1248" s="112" t="s">
        <v>6305</v>
      </c>
      <c r="DO1248"/>
    </row>
    <row r="1249" spans="15:119" x14ac:dyDescent="0.25">
      <c r="O1249" s="268" t="s">
        <v>10735</v>
      </c>
      <c r="P1249" s="268" t="s">
        <v>9492</v>
      </c>
      <c r="Q1249" s="269">
        <v>-0.5</v>
      </c>
      <c r="R1249" s="269">
        <v>-0.75</v>
      </c>
      <c r="S1249" s="269">
        <v>-69.5</v>
      </c>
      <c r="T1249" s="269">
        <v>-69.75</v>
      </c>
      <c r="DI1249" s="112" t="s">
        <v>9112</v>
      </c>
      <c r="DJ1249" s="112" t="s">
        <v>9086</v>
      </c>
      <c r="DO1249"/>
    </row>
    <row r="1250" spans="15:119" x14ac:dyDescent="0.25">
      <c r="O1250" s="268" t="s">
        <v>10736</v>
      </c>
      <c r="P1250" s="268" t="s">
        <v>9492</v>
      </c>
      <c r="Q1250" s="269">
        <v>-0.75</v>
      </c>
      <c r="R1250" s="269">
        <v>-1</v>
      </c>
      <c r="S1250" s="269">
        <v>-69.5</v>
      </c>
      <c r="T1250" s="269">
        <v>-69.75</v>
      </c>
      <c r="DI1250" s="112" t="s">
        <v>6475</v>
      </c>
      <c r="DJ1250" s="112" t="s">
        <v>6305</v>
      </c>
      <c r="DO1250"/>
    </row>
    <row r="1251" spans="15:119" x14ac:dyDescent="0.25">
      <c r="O1251" s="268" t="s">
        <v>10737</v>
      </c>
      <c r="P1251" s="268" t="s">
        <v>9490</v>
      </c>
      <c r="Q1251" s="269">
        <v>-0.5</v>
      </c>
      <c r="R1251" s="269">
        <v>-1</v>
      </c>
      <c r="S1251" s="269">
        <v>-69</v>
      </c>
      <c r="T1251" s="269">
        <v>-69.5</v>
      </c>
      <c r="DI1251" s="112" t="s">
        <v>9281</v>
      </c>
      <c r="DJ1251" s="112" t="s">
        <v>9220</v>
      </c>
      <c r="DO1251"/>
    </row>
    <row r="1252" spans="15:119" x14ac:dyDescent="0.25">
      <c r="O1252" s="268" t="s">
        <v>10738</v>
      </c>
      <c r="P1252" s="268" t="s">
        <v>9492</v>
      </c>
      <c r="Q1252" s="269">
        <v>-0.5</v>
      </c>
      <c r="R1252" s="269">
        <v>-0.75</v>
      </c>
      <c r="S1252" s="269">
        <v>-69.25</v>
      </c>
      <c r="T1252" s="269">
        <v>-69.5</v>
      </c>
      <c r="DI1252" s="112" t="s">
        <v>8342</v>
      </c>
      <c r="DJ1252" s="112" t="s">
        <v>8285</v>
      </c>
      <c r="DO1252"/>
    </row>
    <row r="1253" spans="15:119" x14ac:dyDescent="0.25">
      <c r="O1253" s="268" t="s">
        <v>10739</v>
      </c>
      <c r="P1253" s="268" t="s">
        <v>9492</v>
      </c>
      <c r="Q1253" s="269">
        <v>-0.5</v>
      </c>
      <c r="R1253" s="269">
        <v>-0.75</v>
      </c>
      <c r="S1253" s="269">
        <v>-69</v>
      </c>
      <c r="T1253" s="269">
        <v>-69.25</v>
      </c>
      <c r="DI1253" s="112" t="s">
        <v>9034</v>
      </c>
      <c r="DJ1253" s="112" t="s">
        <v>9016</v>
      </c>
      <c r="DO1253"/>
    </row>
    <row r="1254" spans="15:119" x14ac:dyDescent="0.25">
      <c r="O1254" s="268" t="s">
        <v>10740</v>
      </c>
      <c r="P1254" s="268" t="s">
        <v>9492</v>
      </c>
      <c r="Q1254" s="269">
        <v>-0.75</v>
      </c>
      <c r="R1254" s="269">
        <v>-1</v>
      </c>
      <c r="S1254" s="269">
        <v>-69.25</v>
      </c>
      <c r="T1254" s="269">
        <v>-69.5</v>
      </c>
      <c r="DI1254" s="112" t="s">
        <v>4647</v>
      </c>
      <c r="DJ1254" s="112" t="s">
        <v>4591</v>
      </c>
      <c r="DO1254"/>
    </row>
    <row r="1255" spans="15:119" x14ac:dyDescent="0.25">
      <c r="O1255" s="268" t="s">
        <v>10741</v>
      </c>
      <c r="P1255" s="268" t="s">
        <v>9492</v>
      </c>
      <c r="Q1255" s="269">
        <v>-0.75</v>
      </c>
      <c r="R1255" s="269">
        <v>-1</v>
      </c>
      <c r="S1255" s="269">
        <v>-69</v>
      </c>
      <c r="T1255" s="269">
        <v>-69.25</v>
      </c>
      <c r="DI1255" s="112" t="s">
        <v>8343</v>
      </c>
      <c r="DJ1255" s="112" t="s">
        <v>8285</v>
      </c>
      <c r="DO1255"/>
    </row>
    <row r="1256" spans="15:119" x14ac:dyDescent="0.25">
      <c r="O1256" s="268" t="s">
        <v>10742</v>
      </c>
      <c r="P1256" s="268" t="s">
        <v>9488</v>
      </c>
      <c r="Q1256" s="269">
        <v>-1</v>
      </c>
      <c r="R1256" s="269">
        <v>-2</v>
      </c>
      <c r="S1256" s="269">
        <v>-69</v>
      </c>
      <c r="T1256" s="269">
        <v>-70.5</v>
      </c>
      <c r="DI1256" s="112" t="s">
        <v>7423</v>
      </c>
      <c r="DJ1256" s="112" t="s">
        <v>7298</v>
      </c>
      <c r="DO1256"/>
    </row>
    <row r="1257" spans="15:119" x14ac:dyDescent="0.25">
      <c r="O1257" s="268" t="s">
        <v>10743</v>
      </c>
      <c r="P1257" s="268" t="s">
        <v>9490</v>
      </c>
      <c r="Q1257" s="269">
        <v>-1</v>
      </c>
      <c r="R1257" s="269">
        <v>-1.5</v>
      </c>
      <c r="S1257" s="269">
        <v>-69.5</v>
      </c>
      <c r="T1257" s="269">
        <v>-70</v>
      </c>
      <c r="DI1257" s="112" t="s">
        <v>8642</v>
      </c>
      <c r="DJ1257" s="112" t="s">
        <v>8544</v>
      </c>
      <c r="DO1257"/>
    </row>
    <row r="1258" spans="15:119" x14ac:dyDescent="0.25">
      <c r="O1258" s="268" t="s">
        <v>10744</v>
      </c>
      <c r="P1258" s="268" t="s">
        <v>9490</v>
      </c>
      <c r="Q1258" s="269">
        <v>-1</v>
      </c>
      <c r="R1258" s="269">
        <v>-1.5</v>
      </c>
      <c r="S1258" s="269">
        <v>-69</v>
      </c>
      <c r="T1258" s="269">
        <v>-69.5</v>
      </c>
      <c r="DI1258" s="112" t="s">
        <v>8643</v>
      </c>
      <c r="DJ1258" s="112" t="s">
        <v>8544</v>
      </c>
      <c r="DO1258"/>
    </row>
    <row r="1259" spans="15:119" x14ac:dyDescent="0.25">
      <c r="O1259" s="268" t="s">
        <v>10745</v>
      </c>
      <c r="P1259" s="268" t="s">
        <v>9492</v>
      </c>
      <c r="Q1259" s="269">
        <v>-1</v>
      </c>
      <c r="R1259" s="269">
        <v>-1.25</v>
      </c>
      <c r="S1259" s="269">
        <v>-69.25</v>
      </c>
      <c r="T1259" s="269">
        <v>-69.5</v>
      </c>
      <c r="DI1259" s="112" t="s">
        <v>5076</v>
      </c>
      <c r="DJ1259" s="112" t="s">
        <v>5031</v>
      </c>
      <c r="DO1259"/>
    </row>
    <row r="1260" spans="15:119" x14ac:dyDescent="0.25">
      <c r="O1260" s="268" t="s">
        <v>10746</v>
      </c>
      <c r="P1260" s="268" t="s">
        <v>9492</v>
      </c>
      <c r="Q1260" s="269">
        <v>-1</v>
      </c>
      <c r="R1260" s="269">
        <v>-1.25</v>
      </c>
      <c r="S1260" s="269">
        <v>-69</v>
      </c>
      <c r="T1260" s="269">
        <v>-69.25</v>
      </c>
      <c r="DI1260" s="112" t="s">
        <v>7913</v>
      </c>
      <c r="DJ1260" s="112" t="s">
        <v>7298</v>
      </c>
      <c r="DO1260"/>
    </row>
    <row r="1261" spans="15:119" x14ac:dyDescent="0.25">
      <c r="O1261" s="268" t="s">
        <v>10747</v>
      </c>
      <c r="P1261" s="268" t="s">
        <v>9492</v>
      </c>
      <c r="Q1261" s="269">
        <v>-1.25</v>
      </c>
      <c r="R1261" s="269">
        <v>-1.5</v>
      </c>
      <c r="S1261" s="269">
        <v>-69.25</v>
      </c>
      <c r="T1261" s="269">
        <v>-69.5</v>
      </c>
      <c r="DI1261" s="112" t="s">
        <v>4327</v>
      </c>
      <c r="DJ1261" s="112" t="s">
        <v>4291</v>
      </c>
      <c r="DO1261"/>
    </row>
    <row r="1262" spans="15:119" x14ac:dyDescent="0.25">
      <c r="O1262" s="268" t="s">
        <v>10748</v>
      </c>
      <c r="P1262" s="268" t="s">
        <v>9492</v>
      </c>
      <c r="Q1262" s="269">
        <v>-1.25</v>
      </c>
      <c r="R1262" s="269">
        <v>-1.5</v>
      </c>
      <c r="S1262" s="269">
        <v>-69</v>
      </c>
      <c r="T1262" s="269">
        <v>-69.25</v>
      </c>
      <c r="DI1262" s="112" t="s">
        <v>6476</v>
      </c>
      <c r="DJ1262" s="112" t="s">
        <v>6305</v>
      </c>
      <c r="DO1262"/>
    </row>
    <row r="1263" spans="15:119" x14ac:dyDescent="0.25">
      <c r="O1263" s="268" t="s">
        <v>10749</v>
      </c>
      <c r="P1263" s="268" t="s">
        <v>9490</v>
      </c>
      <c r="Q1263" s="269">
        <v>-1.5</v>
      </c>
      <c r="R1263" s="269">
        <v>-2</v>
      </c>
      <c r="S1263" s="269">
        <v>-69.5</v>
      </c>
      <c r="T1263" s="269">
        <v>-70</v>
      </c>
      <c r="DI1263" s="112" t="s">
        <v>8644</v>
      </c>
      <c r="DJ1263" s="112" t="s">
        <v>8544</v>
      </c>
      <c r="DO1263"/>
    </row>
    <row r="1264" spans="15:119" x14ac:dyDescent="0.25">
      <c r="O1264" s="268" t="s">
        <v>10750</v>
      </c>
      <c r="P1264" s="268" t="s">
        <v>9492</v>
      </c>
      <c r="Q1264" s="269">
        <v>-1.75</v>
      </c>
      <c r="R1264" s="269">
        <v>-2</v>
      </c>
      <c r="S1264" s="269">
        <v>-69.5</v>
      </c>
      <c r="T1264" s="269">
        <v>-69.75</v>
      </c>
      <c r="DI1264" s="112" t="s">
        <v>7982</v>
      </c>
      <c r="DJ1264" s="112" t="s">
        <v>7916</v>
      </c>
      <c r="DO1264"/>
    </row>
    <row r="1265" spans="15:119" x14ac:dyDescent="0.25">
      <c r="O1265" s="268" t="s">
        <v>10751</v>
      </c>
      <c r="P1265" s="268" t="s">
        <v>9490</v>
      </c>
      <c r="Q1265" s="269">
        <v>-1.5</v>
      </c>
      <c r="R1265" s="269">
        <v>-2</v>
      </c>
      <c r="S1265" s="269">
        <v>-69</v>
      </c>
      <c r="T1265" s="269">
        <v>-69.5</v>
      </c>
      <c r="DI1265" s="112" t="s">
        <v>5077</v>
      </c>
      <c r="DJ1265" s="112" t="s">
        <v>5031</v>
      </c>
      <c r="DO1265"/>
    </row>
    <row r="1266" spans="15:119" x14ac:dyDescent="0.25">
      <c r="O1266" s="268" t="s">
        <v>10752</v>
      </c>
      <c r="P1266" s="268" t="s">
        <v>9492</v>
      </c>
      <c r="Q1266" s="269">
        <v>-1.5</v>
      </c>
      <c r="R1266" s="269">
        <v>-1.75</v>
      </c>
      <c r="S1266" s="269">
        <v>-69.25</v>
      </c>
      <c r="T1266" s="269">
        <v>-69.5</v>
      </c>
      <c r="DI1266" s="112" t="s">
        <v>5078</v>
      </c>
      <c r="DJ1266" s="112" t="s">
        <v>5031</v>
      </c>
      <c r="DO1266"/>
    </row>
    <row r="1267" spans="15:119" x14ac:dyDescent="0.25">
      <c r="O1267" s="268" t="s">
        <v>10753</v>
      </c>
      <c r="P1267" s="268" t="s">
        <v>9492</v>
      </c>
      <c r="Q1267" s="269">
        <v>-1.5</v>
      </c>
      <c r="R1267" s="269">
        <v>-1.75</v>
      </c>
      <c r="S1267" s="269">
        <v>-69</v>
      </c>
      <c r="T1267" s="269">
        <v>-69.25</v>
      </c>
      <c r="DI1267" s="112" t="s">
        <v>6003</v>
      </c>
      <c r="DJ1267" s="112" t="s">
        <v>5909</v>
      </c>
      <c r="DO1267"/>
    </row>
    <row r="1268" spans="15:119" x14ac:dyDescent="0.25">
      <c r="O1268" s="268" t="s">
        <v>10754</v>
      </c>
      <c r="P1268" s="268" t="s">
        <v>9492</v>
      </c>
      <c r="Q1268" s="269">
        <v>-1.75</v>
      </c>
      <c r="R1268" s="269">
        <v>-2</v>
      </c>
      <c r="S1268" s="269">
        <v>-69.25</v>
      </c>
      <c r="T1268" s="269">
        <v>-69.5</v>
      </c>
      <c r="DI1268" s="112" t="s">
        <v>8645</v>
      </c>
      <c r="DJ1268" s="112" t="s">
        <v>8544</v>
      </c>
      <c r="DO1268"/>
    </row>
    <row r="1269" spans="15:119" x14ac:dyDescent="0.25">
      <c r="O1269" s="268" t="s">
        <v>10755</v>
      </c>
      <c r="P1269" s="268" t="s">
        <v>9492</v>
      </c>
      <c r="Q1269" s="269">
        <v>-1.75</v>
      </c>
      <c r="R1269" s="269">
        <v>-2</v>
      </c>
      <c r="S1269" s="269">
        <v>-69</v>
      </c>
      <c r="T1269" s="269">
        <v>-69.25</v>
      </c>
      <c r="DI1269" s="112" t="s">
        <v>163</v>
      </c>
      <c r="DJ1269" s="112" t="s">
        <v>10</v>
      </c>
      <c r="DO1269"/>
    </row>
    <row r="1270" spans="15:119" x14ac:dyDescent="0.25">
      <c r="O1270" s="268" t="s">
        <v>10756</v>
      </c>
      <c r="P1270" s="268" t="s">
        <v>9486</v>
      </c>
      <c r="Q1270" s="269">
        <v>0</v>
      </c>
      <c r="R1270" s="269">
        <v>-2</v>
      </c>
      <c r="S1270" s="269">
        <v>-66</v>
      </c>
      <c r="T1270" s="269">
        <v>-69</v>
      </c>
      <c r="DI1270" s="112" t="s">
        <v>8646</v>
      </c>
      <c r="DJ1270" s="112" t="s">
        <v>8544</v>
      </c>
      <c r="DO1270"/>
    </row>
    <row r="1271" spans="15:119" x14ac:dyDescent="0.25">
      <c r="O1271" s="268" t="s">
        <v>10757</v>
      </c>
      <c r="P1271" s="268" t="s">
        <v>9488</v>
      </c>
      <c r="Q1271" s="269">
        <v>0</v>
      </c>
      <c r="R1271" s="269">
        <v>-1</v>
      </c>
      <c r="S1271" s="269">
        <v>-67.5</v>
      </c>
      <c r="T1271" s="269">
        <v>-69</v>
      </c>
      <c r="DI1271" s="112" t="s">
        <v>7983</v>
      </c>
      <c r="DJ1271" s="112" t="s">
        <v>7916</v>
      </c>
      <c r="DO1271"/>
    </row>
    <row r="1272" spans="15:119" x14ac:dyDescent="0.25">
      <c r="O1272" s="268" t="s">
        <v>10758</v>
      </c>
      <c r="P1272" s="268" t="s">
        <v>9490</v>
      </c>
      <c r="Q1272" s="269">
        <v>0</v>
      </c>
      <c r="R1272" s="269">
        <v>-0.5</v>
      </c>
      <c r="S1272" s="269">
        <v>-68.5</v>
      </c>
      <c r="T1272" s="269">
        <v>-69</v>
      </c>
      <c r="DI1272" s="112" t="s">
        <v>6004</v>
      </c>
      <c r="DJ1272" s="112" t="s">
        <v>5909</v>
      </c>
      <c r="DO1272"/>
    </row>
    <row r="1273" spans="15:119" x14ac:dyDescent="0.25">
      <c r="O1273" s="268" t="s">
        <v>10759</v>
      </c>
      <c r="P1273" s="268" t="s">
        <v>9492</v>
      </c>
      <c r="Q1273" s="269">
        <v>0</v>
      </c>
      <c r="R1273" s="269">
        <v>-0.25</v>
      </c>
      <c r="S1273" s="269">
        <v>-68.75</v>
      </c>
      <c r="T1273" s="269">
        <v>-69</v>
      </c>
      <c r="DI1273" s="112" t="s">
        <v>7984</v>
      </c>
      <c r="DJ1273" s="112" t="s">
        <v>7916</v>
      </c>
      <c r="DO1273"/>
    </row>
    <row r="1274" spans="15:119" x14ac:dyDescent="0.25">
      <c r="O1274" s="268" t="s">
        <v>10760</v>
      </c>
      <c r="P1274" s="268" t="s">
        <v>9492</v>
      </c>
      <c r="Q1274" s="269">
        <v>0</v>
      </c>
      <c r="R1274" s="269">
        <v>-0.25</v>
      </c>
      <c r="S1274" s="269">
        <v>-68.5</v>
      </c>
      <c r="T1274" s="269">
        <v>-68.75</v>
      </c>
      <c r="DI1274" s="112" t="s">
        <v>9282</v>
      </c>
      <c r="DJ1274" s="112" t="s">
        <v>9220</v>
      </c>
      <c r="DO1274"/>
    </row>
    <row r="1275" spans="15:119" x14ac:dyDescent="0.25">
      <c r="O1275" s="268" t="s">
        <v>10761</v>
      </c>
      <c r="P1275" s="268" t="s">
        <v>9492</v>
      </c>
      <c r="Q1275" s="269">
        <v>-0.25</v>
      </c>
      <c r="R1275" s="269">
        <v>-0.5</v>
      </c>
      <c r="S1275" s="269">
        <v>-68.75</v>
      </c>
      <c r="T1275" s="269">
        <v>-69</v>
      </c>
      <c r="DI1275" s="112" t="s">
        <v>4648</v>
      </c>
      <c r="DJ1275" s="112" t="s">
        <v>4591</v>
      </c>
      <c r="DO1275"/>
    </row>
    <row r="1276" spans="15:119" x14ac:dyDescent="0.25">
      <c r="O1276" s="268" t="s">
        <v>10762</v>
      </c>
      <c r="P1276" s="268" t="s">
        <v>9492</v>
      </c>
      <c r="Q1276" s="269">
        <v>-0.25</v>
      </c>
      <c r="R1276" s="269">
        <v>-0.5</v>
      </c>
      <c r="S1276" s="269">
        <v>-68.5</v>
      </c>
      <c r="T1276" s="269">
        <v>-68.75</v>
      </c>
      <c r="DI1276" s="112" t="s">
        <v>8647</v>
      </c>
      <c r="DJ1276" s="112" t="s">
        <v>8544</v>
      </c>
      <c r="DO1276"/>
    </row>
    <row r="1277" spans="15:119" x14ac:dyDescent="0.25">
      <c r="O1277" s="268" t="s">
        <v>10763</v>
      </c>
      <c r="P1277" s="268" t="s">
        <v>9490</v>
      </c>
      <c r="Q1277" s="269">
        <v>0</v>
      </c>
      <c r="R1277" s="269">
        <v>-0.5</v>
      </c>
      <c r="S1277" s="269">
        <v>-68</v>
      </c>
      <c r="T1277" s="269">
        <v>-68.5</v>
      </c>
      <c r="DI1277" s="112" t="s">
        <v>6005</v>
      </c>
      <c r="DJ1277" s="112" t="s">
        <v>5909</v>
      </c>
      <c r="DO1277"/>
    </row>
    <row r="1278" spans="15:119" x14ac:dyDescent="0.25">
      <c r="O1278" s="268" t="s">
        <v>10764</v>
      </c>
      <c r="P1278" s="268" t="s">
        <v>9492</v>
      </c>
      <c r="Q1278" s="269">
        <v>0</v>
      </c>
      <c r="R1278" s="269">
        <v>-0.25</v>
      </c>
      <c r="S1278" s="269">
        <v>-68.25</v>
      </c>
      <c r="T1278" s="269">
        <v>-68.5</v>
      </c>
      <c r="DI1278" s="112" t="s">
        <v>6477</v>
      </c>
      <c r="DJ1278" s="112" t="s">
        <v>6305</v>
      </c>
      <c r="DO1278"/>
    </row>
    <row r="1279" spans="15:119" x14ac:dyDescent="0.25">
      <c r="O1279" s="268" t="s">
        <v>10765</v>
      </c>
      <c r="P1279" s="268" t="s">
        <v>9492</v>
      </c>
      <c r="Q1279" s="269">
        <v>0</v>
      </c>
      <c r="R1279" s="269">
        <v>-0.25</v>
      </c>
      <c r="S1279" s="269">
        <v>-68</v>
      </c>
      <c r="T1279" s="269">
        <v>-68.25</v>
      </c>
      <c r="DI1279" s="112" t="s">
        <v>8648</v>
      </c>
      <c r="DJ1279" s="112" t="s">
        <v>8544</v>
      </c>
      <c r="DO1279"/>
    </row>
    <row r="1280" spans="15:119" x14ac:dyDescent="0.25">
      <c r="O1280" s="268" t="s">
        <v>10766</v>
      </c>
      <c r="P1280" s="268" t="s">
        <v>9492</v>
      </c>
      <c r="Q1280" s="269">
        <v>-0.25</v>
      </c>
      <c r="R1280" s="269">
        <v>-0.5</v>
      </c>
      <c r="S1280" s="269">
        <v>-68.25</v>
      </c>
      <c r="T1280" s="269">
        <v>-68.5</v>
      </c>
      <c r="DI1280" s="112" t="s">
        <v>6478</v>
      </c>
      <c r="DJ1280" s="112" t="s">
        <v>6305</v>
      </c>
      <c r="DO1280"/>
    </row>
    <row r="1281" spans="15:119" x14ac:dyDescent="0.25">
      <c r="O1281" s="268" t="s">
        <v>10767</v>
      </c>
      <c r="P1281" s="268" t="s">
        <v>9492</v>
      </c>
      <c r="Q1281" s="269">
        <v>-0.25</v>
      </c>
      <c r="R1281" s="269">
        <v>-0.5</v>
      </c>
      <c r="S1281" s="269">
        <v>-68</v>
      </c>
      <c r="T1281" s="269">
        <v>-68.25</v>
      </c>
      <c r="DI1281" s="112" t="s">
        <v>6479</v>
      </c>
      <c r="DJ1281" s="112" t="s">
        <v>6305</v>
      </c>
      <c r="DO1281"/>
    </row>
    <row r="1282" spans="15:119" x14ac:dyDescent="0.25">
      <c r="O1282" s="268" t="s">
        <v>10768</v>
      </c>
      <c r="P1282" s="268" t="s">
        <v>9490</v>
      </c>
      <c r="Q1282" s="269">
        <v>0</v>
      </c>
      <c r="R1282" s="269">
        <v>-0.5</v>
      </c>
      <c r="S1282" s="269">
        <v>-67.5</v>
      </c>
      <c r="T1282" s="269">
        <v>-68</v>
      </c>
      <c r="DI1282" s="112" t="s">
        <v>9113</v>
      </c>
      <c r="DJ1282" s="112" t="s">
        <v>9086</v>
      </c>
      <c r="DO1282"/>
    </row>
    <row r="1283" spans="15:119" x14ac:dyDescent="0.25">
      <c r="O1283" s="268" t="s">
        <v>10769</v>
      </c>
      <c r="P1283" s="268" t="s">
        <v>9492</v>
      </c>
      <c r="Q1283" s="269">
        <v>0</v>
      </c>
      <c r="R1283" s="269">
        <v>-0.25</v>
      </c>
      <c r="S1283" s="269">
        <v>-67.75</v>
      </c>
      <c r="T1283" s="269">
        <v>-68</v>
      </c>
      <c r="DI1283" s="112" t="s">
        <v>6480</v>
      </c>
      <c r="DJ1283" s="112" t="s">
        <v>6305</v>
      </c>
      <c r="DO1283"/>
    </row>
    <row r="1284" spans="15:119" x14ac:dyDescent="0.25">
      <c r="O1284" s="268" t="s">
        <v>10770</v>
      </c>
      <c r="P1284" s="268" t="s">
        <v>9492</v>
      </c>
      <c r="Q1284" s="269">
        <v>0</v>
      </c>
      <c r="R1284" s="269">
        <v>-0.25</v>
      </c>
      <c r="S1284" s="269">
        <v>-67.5</v>
      </c>
      <c r="T1284" s="269">
        <v>-67.75</v>
      </c>
      <c r="DI1284" s="112" t="s">
        <v>7424</v>
      </c>
      <c r="DJ1284" s="112" t="s">
        <v>7298</v>
      </c>
      <c r="DO1284"/>
    </row>
    <row r="1285" spans="15:119" x14ac:dyDescent="0.25">
      <c r="O1285" s="268" t="s">
        <v>10771</v>
      </c>
      <c r="P1285" s="268" t="s">
        <v>9492</v>
      </c>
      <c r="Q1285" s="269">
        <v>-0.25</v>
      </c>
      <c r="R1285" s="269">
        <v>-0.5</v>
      </c>
      <c r="S1285" s="269">
        <v>-67.75</v>
      </c>
      <c r="T1285" s="269">
        <v>-68</v>
      </c>
      <c r="DI1285" s="112" t="s">
        <v>7985</v>
      </c>
      <c r="DJ1285" s="112" t="s">
        <v>7916</v>
      </c>
      <c r="DO1285"/>
    </row>
    <row r="1286" spans="15:119" x14ac:dyDescent="0.25">
      <c r="O1286" s="268" t="s">
        <v>10772</v>
      </c>
      <c r="P1286" s="268" t="s">
        <v>9492</v>
      </c>
      <c r="Q1286" s="269">
        <v>-0.25</v>
      </c>
      <c r="R1286" s="269">
        <v>-0.5</v>
      </c>
      <c r="S1286" s="269">
        <v>-67.5</v>
      </c>
      <c r="T1286" s="269">
        <v>-67.75</v>
      </c>
      <c r="DI1286" s="112" t="s">
        <v>6006</v>
      </c>
      <c r="DJ1286" s="112" t="s">
        <v>5909</v>
      </c>
      <c r="DO1286"/>
    </row>
    <row r="1287" spans="15:119" x14ac:dyDescent="0.25">
      <c r="O1287" s="268" t="s">
        <v>10773</v>
      </c>
      <c r="P1287" s="268" t="s">
        <v>9490</v>
      </c>
      <c r="Q1287" s="269">
        <v>-0.5</v>
      </c>
      <c r="R1287" s="269">
        <v>-1</v>
      </c>
      <c r="S1287" s="269">
        <v>-68.5</v>
      </c>
      <c r="T1287" s="269">
        <v>-69</v>
      </c>
      <c r="DI1287" s="112" t="s">
        <v>4231</v>
      </c>
      <c r="DJ1287" s="112" t="s">
        <v>4212</v>
      </c>
      <c r="DO1287"/>
    </row>
    <row r="1288" spans="15:119" x14ac:dyDescent="0.25">
      <c r="O1288" s="268" t="s">
        <v>10774</v>
      </c>
      <c r="P1288" s="268" t="s">
        <v>9492</v>
      </c>
      <c r="Q1288" s="269">
        <v>-0.5</v>
      </c>
      <c r="R1288" s="269">
        <v>-0.75</v>
      </c>
      <c r="S1288" s="269">
        <v>-68.75</v>
      </c>
      <c r="T1288" s="269">
        <v>-69</v>
      </c>
      <c r="DI1288" s="112" t="s">
        <v>4864</v>
      </c>
      <c r="DJ1288" s="112" t="s">
        <v>4808</v>
      </c>
      <c r="DO1288"/>
    </row>
    <row r="1289" spans="15:119" x14ac:dyDescent="0.25">
      <c r="O1289" s="268" t="s">
        <v>10775</v>
      </c>
      <c r="P1289" s="268" t="s">
        <v>9492</v>
      </c>
      <c r="Q1289" s="269">
        <v>-0.5</v>
      </c>
      <c r="R1289" s="269">
        <v>-0.75</v>
      </c>
      <c r="S1289" s="269">
        <v>-68.5</v>
      </c>
      <c r="T1289" s="269">
        <v>-68.75</v>
      </c>
      <c r="DI1289" s="112" t="s">
        <v>4865</v>
      </c>
      <c r="DJ1289" s="112" t="s">
        <v>4808</v>
      </c>
      <c r="DO1289"/>
    </row>
    <row r="1290" spans="15:119" x14ac:dyDescent="0.25">
      <c r="O1290" s="268" t="s">
        <v>10776</v>
      </c>
      <c r="P1290" s="268" t="s">
        <v>9492</v>
      </c>
      <c r="Q1290" s="269">
        <v>-0.75</v>
      </c>
      <c r="R1290" s="269">
        <v>-1</v>
      </c>
      <c r="S1290" s="269">
        <v>-68.75</v>
      </c>
      <c r="T1290" s="269">
        <v>-69</v>
      </c>
      <c r="DI1290" s="112" t="s">
        <v>8344</v>
      </c>
      <c r="DJ1290" s="112" t="s">
        <v>8285</v>
      </c>
      <c r="DO1290"/>
    </row>
    <row r="1291" spans="15:119" x14ac:dyDescent="0.25">
      <c r="O1291" s="268" t="s">
        <v>10777</v>
      </c>
      <c r="P1291" s="268" t="s">
        <v>9492</v>
      </c>
      <c r="Q1291" s="269">
        <v>-0.75</v>
      </c>
      <c r="R1291" s="269">
        <v>-1</v>
      </c>
      <c r="S1291" s="269">
        <v>-68.5</v>
      </c>
      <c r="T1291" s="269">
        <v>-68.75</v>
      </c>
      <c r="DI1291" s="112" t="s">
        <v>4866</v>
      </c>
      <c r="DJ1291" s="112" t="s">
        <v>4808</v>
      </c>
      <c r="DO1291"/>
    </row>
    <row r="1292" spans="15:119" x14ac:dyDescent="0.25">
      <c r="O1292" s="268" t="s">
        <v>10778</v>
      </c>
      <c r="P1292" s="268" t="s">
        <v>9490</v>
      </c>
      <c r="Q1292" s="269">
        <v>-0.5</v>
      </c>
      <c r="R1292" s="269">
        <v>-1</v>
      </c>
      <c r="S1292" s="269">
        <v>-68</v>
      </c>
      <c r="T1292" s="269">
        <v>-68.5</v>
      </c>
      <c r="DI1292" s="112" t="s">
        <v>9114</v>
      </c>
      <c r="DJ1292" s="112" t="s">
        <v>9086</v>
      </c>
      <c r="DO1292"/>
    </row>
    <row r="1293" spans="15:119" x14ac:dyDescent="0.25">
      <c r="O1293" s="268" t="s">
        <v>10779</v>
      </c>
      <c r="P1293" s="268" t="s">
        <v>9492</v>
      </c>
      <c r="Q1293" s="269">
        <v>-0.5</v>
      </c>
      <c r="R1293" s="269">
        <v>-0.75</v>
      </c>
      <c r="S1293" s="269">
        <v>-68.25</v>
      </c>
      <c r="T1293" s="269">
        <v>-68.5</v>
      </c>
      <c r="DI1293" s="112" t="s">
        <v>9283</v>
      </c>
      <c r="DJ1293" s="112" t="s">
        <v>9220</v>
      </c>
      <c r="DO1293"/>
    </row>
    <row r="1294" spans="15:119" x14ac:dyDescent="0.25">
      <c r="O1294" s="268" t="s">
        <v>10780</v>
      </c>
      <c r="P1294" s="268" t="s">
        <v>9492</v>
      </c>
      <c r="Q1294" s="269">
        <v>-0.5</v>
      </c>
      <c r="R1294" s="269">
        <v>-0.75</v>
      </c>
      <c r="S1294" s="269">
        <v>-68</v>
      </c>
      <c r="T1294" s="269">
        <v>-68.25</v>
      </c>
      <c r="DI1294" s="112" t="s">
        <v>6007</v>
      </c>
      <c r="DJ1294" s="112" t="s">
        <v>5909</v>
      </c>
      <c r="DO1294"/>
    </row>
    <row r="1295" spans="15:119" x14ac:dyDescent="0.25">
      <c r="O1295" s="268" t="s">
        <v>10781</v>
      </c>
      <c r="P1295" s="268" t="s">
        <v>9492</v>
      </c>
      <c r="Q1295" s="269">
        <v>-0.75</v>
      </c>
      <c r="R1295" s="269">
        <v>-1</v>
      </c>
      <c r="S1295" s="269">
        <v>-68.25</v>
      </c>
      <c r="T1295" s="269">
        <v>-68.5</v>
      </c>
      <c r="DI1295" s="112" t="s">
        <v>4232</v>
      </c>
      <c r="DJ1295" s="112" t="s">
        <v>4212</v>
      </c>
      <c r="DO1295"/>
    </row>
    <row r="1296" spans="15:119" x14ac:dyDescent="0.25">
      <c r="O1296" s="268" t="s">
        <v>10782</v>
      </c>
      <c r="P1296" s="268" t="s">
        <v>9492</v>
      </c>
      <c r="Q1296" s="269">
        <v>-0.75</v>
      </c>
      <c r="R1296" s="269">
        <v>-1</v>
      </c>
      <c r="S1296" s="269">
        <v>-68</v>
      </c>
      <c r="T1296" s="269">
        <v>-68.25</v>
      </c>
      <c r="DI1296" s="112" t="s">
        <v>4649</v>
      </c>
      <c r="DJ1296" s="112" t="s">
        <v>4591</v>
      </c>
      <c r="DO1296"/>
    </row>
    <row r="1297" spans="15:119" x14ac:dyDescent="0.25">
      <c r="O1297" s="268" t="s">
        <v>10783</v>
      </c>
      <c r="P1297" s="268" t="s">
        <v>9490</v>
      </c>
      <c r="Q1297" s="269">
        <v>-0.5</v>
      </c>
      <c r="R1297" s="269">
        <v>-1</v>
      </c>
      <c r="S1297" s="269">
        <v>-67.5</v>
      </c>
      <c r="T1297" s="269">
        <v>-68</v>
      </c>
      <c r="DI1297" s="112" t="s">
        <v>4650</v>
      </c>
      <c r="DJ1297" s="112" t="s">
        <v>4591</v>
      </c>
      <c r="DO1297"/>
    </row>
    <row r="1298" spans="15:119" x14ac:dyDescent="0.25">
      <c r="O1298" s="268" t="s">
        <v>10784</v>
      </c>
      <c r="P1298" s="268" t="s">
        <v>9492</v>
      </c>
      <c r="Q1298" s="269">
        <v>-0.5</v>
      </c>
      <c r="R1298" s="269">
        <v>-0.75</v>
      </c>
      <c r="S1298" s="269">
        <v>-67.75</v>
      </c>
      <c r="T1298" s="269">
        <v>-68</v>
      </c>
      <c r="DI1298" s="112" t="s">
        <v>6481</v>
      </c>
      <c r="DJ1298" s="112" t="s">
        <v>6305</v>
      </c>
      <c r="DO1298"/>
    </row>
    <row r="1299" spans="15:119" x14ac:dyDescent="0.25">
      <c r="O1299" s="268" t="s">
        <v>10785</v>
      </c>
      <c r="P1299" s="268" t="s">
        <v>9492</v>
      </c>
      <c r="Q1299" s="269">
        <v>-0.5</v>
      </c>
      <c r="R1299" s="269">
        <v>-0.75</v>
      </c>
      <c r="S1299" s="269">
        <v>-67.5</v>
      </c>
      <c r="T1299" s="269">
        <v>-67.75</v>
      </c>
      <c r="DI1299" s="112" t="s">
        <v>5760</v>
      </c>
      <c r="DJ1299" s="112" t="s">
        <v>5743</v>
      </c>
      <c r="DO1299"/>
    </row>
    <row r="1300" spans="15:119" x14ac:dyDescent="0.25">
      <c r="O1300" s="268" t="s">
        <v>10786</v>
      </c>
      <c r="P1300" s="268" t="s">
        <v>9492</v>
      </c>
      <c r="Q1300" s="269">
        <v>-0.75</v>
      </c>
      <c r="R1300" s="269">
        <v>-1</v>
      </c>
      <c r="S1300" s="269">
        <v>-67.75</v>
      </c>
      <c r="T1300" s="269">
        <v>-68</v>
      </c>
      <c r="DI1300" s="112" t="s">
        <v>4867</v>
      </c>
      <c r="DJ1300" s="112" t="s">
        <v>4808</v>
      </c>
      <c r="DO1300"/>
    </row>
    <row r="1301" spans="15:119" x14ac:dyDescent="0.25">
      <c r="O1301" s="268" t="s">
        <v>10787</v>
      </c>
      <c r="P1301" s="268" t="s">
        <v>9492</v>
      </c>
      <c r="Q1301" s="269">
        <v>-0.75</v>
      </c>
      <c r="R1301" s="269">
        <v>-1</v>
      </c>
      <c r="S1301" s="269">
        <v>-67.5</v>
      </c>
      <c r="T1301" s="269">
        <v>-67.75</v>
      </c>
      <c r="DI1301" s="112" t="s">
        <v>4328</v>
      </c>
      <c r="DJ1301" s="112" t="s">
        <v>4291</v>
      </c>
      <c r="DO1301"/>
    </row>
    <row r="1302" spans="15:119" x14ac:dyDescent="0.25">
      <c r="O1302" s="268" t="s">
        <v>10788</v>
      </c>
      <c r="P1302" s="268" t="s">
        <v>9488</v>
      </c>
      <c r="Q1302" s="269">
        <v>0</v>
      </c>
      <c r="R1302" s="269">
        <v>-1</v>
      </c>
      <c r="S1302" s="269">
        <v>-66</v>
      </c>
      <c r="T1302" s="269">
        <v>-67.5</v>
      </c>
      <c r="DI1302" s="112" t="s">
        <v>7152</v>
      </c>
      <c r="DJ1302" s="112" t="s">
        <v>7135</v>
      </c>
      <c r="DO1302"/>
    </row>
    <row r="1303" spans="15:119" x14ac:dyDescent="0.25">
      <c r="O1303" s="268" t="s">
        <v>10789</v>
      </c>
      <c r="P1303" s="268" t="s">
        <v>9490</v>
      </c>
      <c r="Q1303" s="269">
        <v>0</v>
      </c>
      <c r="R1303" s="269">
        <v>-0.5</v>
      </c>
      <c r="S1303" s="269">
        <v>-67</v>
      </c>
      <c r="T1303" s="269">
        <v>-67.5</v>
      </c>
      <c r="DI1303" s="112" t="s">
        <v>9115</v>
      </c>
      <c r="DJ1303" s="112" t="s">
        <v>9086</v>
      </c>
      <c r="DO1303"/>
    </row>
    <row r="1304" spans="15:119" x14ac:dyDescent="0.25">
      <c r="O1304" s="268" t="s">
        <v>10790</v>
      </c>
      <c r="P1304" s="268" t="s">
        <v>9492</v>
      </c>
      <c r="Q1304" s="269">
        <v>0</v>
      </c>
      <c r="R1304" s="269">
        <v>-0.25</v>
      </c>
      <c r="S1304" s="269">
        <v>-67.25</v>
      </c>
      <c r="T1304" s="269">
        <v>-67.5</v>
      </c>
      <c r="DI1304" s="112" t="s">
        <v>7425</v>
      </c>
      <c r="DJ1304" s="112" t="s">
        <v>7298</v>
      </c>
      <c r="DO1304"/>
    </row>
    <row r="1305" spans="15:119" x14ac:dyDescent="0.25">
      <c r="O1305" s="268" t="s">
        <v>10791</v>
      </c>
      <c r="P1305" s="268" t="s">
        <v>9492</v>
      </c>
      <c r="Q1305" s="269">
        <v>0</v>
      </c>
      <c r="R1305" s="269">
        <v>-0.25</v>
      </c>
      <c r="S1305" s="269">
        <v>-67</v>
      </c>
      <c r="T1305" s="269">
        <v>-67.25</v>
      </c>
      <c r="DI1305" s="112" t="s">
        <v>4651</v>
      </c>
      <c r="DJ1305" s="112" t="s">
        <v>4591</v>
      </c>
      <c r="DO1305"/>
    </row>
    <row r="1306" spans="15:119" x14ac:dyDescent="0.25">
      <c r="O1306" s="268" t="s">
        <v>10792</v>
      </c>
      <c r="P1306" s="268" t="s">
        <v>9492</v>
      </c>
      <c r="Q1306" s="269">
        <v>-0.25</v>
      </c>
      <c r="R1306" s="269">
        <v>-0.5</v>
      </c>
      <c r="S1306" s="269">
        <v>-67.25</v>
      </c>
      <c r="T1306" s="269">
        <v>-67.5</v>
      </c>
      <c r="DI1306" s="112" t="s">
        <v>4651</v>
      </c>
      <c r="DJ1306" s="112" t="s">
        <v>8544</v>
      </c>
      <c r="DO1306"/>
    </row>
    <row r="1307" spans="15:119" x14ac:dyDescent="0.25">
      <c r="O1307" s="268" t="s">
        <v>10793</v>
      </c>
      <c r="P1307" s="268" t="s">
        <v>9492</v>
      </c>
      <c r="Q1307" s="269">
        <v>-0.25</v>
      </c>
      <c r="R1307" s="269">
        <v>-0.5</v>
      </c>
      <c r="S1307" s="269">
        <v>-67</v>
      </c>
      <c r="T1307" s="269">
        <v>-67.25</v>
      </c>
      <c r="DI1307" s="112" t="s">
        <v>9284</v>
      </c>
      <c r="DJ1307" s="112" t="s">
        <v>9220</v>
      </c>
      <c r="DO1307"/>
    </row>
    <row r="1308" spans="15:119" x14ac:dyDescent="0.25">
      <c r="O1308" s="268" t="s">
        <v>10794</v>
      </c>
      <c r="P1308" s="268" t="s">
        <v>9490</v>
      </c>
      <c r="Q1308" s="269">
        <v>0</v>
      </c>
      <c r="R1308" s="269">
        <v>-0.5</v>
      </c>
      <c r="S1308" s="269">
        <v>-66.5</v>
      </c>
      <c r="T1308" s="269">
        <v>-67</v>
      </c>
      <c r="DI1308" s="112" t="s">
        <v>4488</v>
      </c>
      <c r="DJ1308" s="112" t="s">
        <v>4452</v>
      </c>
      <c r="DO1308"/>
    </row>
    <row r="1309" spans="15:119" x14ac:dyDescent="0.25">
      <c r="O1309" s="268" t="s">
        <v>10795</v>
      </c>
      <c r="P1309" s="268" t="s">
        <v>9492</v>
      </c>
      <c r="Q1309" s="269">
        <v>0</v>
      </c>
      <c r="R1309" s="269">
        <v>-0.25</v>
      </c>
      <c r="S1309" s="269">
        <v>-66.75</v>
      </c>
      <c r="T1309" s="269">
        <v>-67</v>
      </c>
      <c r="DI1309" s="112" t="s">
        <v>4547</v>
      </c>
      <c r="DJ1309" s="112" t="s">
        <v>4452</v>
      </c>
      <c r="DO1309"/>
    </row>
    <row r="1310" spans="15:119" x14ac:dyDescent="0.25">
      <c r="O1310" s="268" t="s">
        <v>10796</v>
      </c>
      <c r="P1310" s="268" t="s">
        <v>9492</v>
      </c>
      <c r="Q1310" s="269">
        <v>0</v>
      </c>
      <c r="R1310" s="269">
        <v>-0.25</v>
      </c>
      <c r="S1310" s="269">
        <v>-66.5</v>
      </c>
      <c r="T1310" s="269">
        <v>-66.75</v>
      </c>
      <c r="DI1310" s="112" t="s">
        <v>9116</v>
      </c>
      <c r="DJ1310" s="112" t="s">
        <v>9086</v>
      </c>
      <c r="DO1310"/>
    </row>
    <row r="1311" spans="15:119" x14ac:dyDescent="0.25">
      <c r="O1311" s="268" t="s">
        <v>10797</v>
      </c>
      <c r="P1311" s="268" t="s">
        <v>9492</v>
      </c>
      <c r="Q1311" s="269">
        <v>-0.25</v>
      </c>
      <c r="R1311" s="269">
        <v>-0.5</v>
      </c>
      <c r="S1311" s="269">
        <v>-66.75</v>
      </c>
      <c r="T1311" s="269">
        <v>-67</v>
      </c>
      <c r="DI1311" s="112" t="s">
        <v>7426</v>
      </c>
      <c r="DJ1311" s="112" t="s">
        <v>7298</v>
      </c>
      <c r="DO1311"/>
    </row>
    <row r="1312" spans="15:119" x14ac:dyDescent="0.25">
      <c r="O1312" s="268" t="s">
        <v>10798</v>
      </c>
      <c r="P1312" s="268" t="s">
        <v>9492</v>
      </c>
      <c r="Q1312" s="269">
        <v>-0.25</v>
      </c>
      <c r="R1312" s="269">
        <v>-0.5</v>
      </c>
      <c r="S1312" s="269">
        <v>-66.5</v>
      </c>
      <c r="T1312" s="269">
        <v>-66.75</v>
      </c>
      <c r="DI1312" s="112" t="s">
        <v>7986</v>
      </c>
      <c r="DJ1312" s="112" t="s">
        <v>7916</v>
      </c>
      <c r="DO1312"/>
    </row>
    <row r="1313" spans="15:119" x14ac:dyDescent="0.25">
      <c r="O1313" s="268" t="s">
        <v>10799</v>
      </c>
      <c r="P1313" s="268" t="s">
        <v>9490</v>
      </c>
      <c r="Q1313" s="269">
        <v>0</v>
      </c>
      <c r="R1313" s="269">
        <v>-0.5</v>
      </c>
      <c r="S1313" s="269">
        <v>-66</v>
      </c>
      <c r="T1313" s="269">
        <v>-66.5</v>
      </c>
      <c r="DI1313" s="112" t="s">
        <v>4868</v>
      </c>
      <c r="DJ1313" s="112" t="s">
        <v>4808</v>
      </c>
      <c r="DO1313"/>
    </row>
    <row r="1314" spans="15:119" x14ac:dyDescent="0.25">
      <c r="O1314" s="268" t="s">
        <v>10800</v>
      </c>
      <c r="P1314" s="268" t="s">
        <v>9492</v>
      </c>
      <c r="Q1314" s="269">
        <v>0</v>
      </c>
      <c r="R1314" s="269">
        <v>-0.25</v>
      </c>
      <c r="S1314" s="269">
        <v>-66.25</v>
      </c>
      <c r="T1314" s="269">
        <v>-66.5</v>
      </c>
      <c r="DI1314" s="112" t="s">
        <v>4869</v>
      </c>
      <c r="DJ1314" s="112" t="s">
        <v>4808</v>
      </c>
      <c r="DO1314"/>
    </row>
    <row r="1315" spans="15:119" x14ac:dyDescent="0.25">
      <c r="O1315" s="268" t="s">
        <v>10801</v>
      </c>
      <c r="P1315" s="268" t="s">
        <v>9492</v>
      </c>
      <c r="Q1315" s="269">
        <v>0</v>
      </c>
      <c r="R1315" s="269">
        <v>-0.25</v>
      </c>
      <c r="S1315" s="269">
        <v>-66</v>
      </c>
      <c r="T1315" s="269">
        <v>-66.25</v>
      </c>
      <c r="DI1315" s="112" t="s">
        <v>5761</v>
      </c>
      <c r="DJ1315" s="112" t="s">
        <v>5743</v>
      </c>
      <c r="DO1315"/>
    </row>
    <row r="1316" spans="15:119" x14ac:dyDescent="0.25">
      <c r="O1316" s="268" t="s">
        <v>10802</v>
      </c>
      <c r="P1316" s="268" t="s">
        <v>9492</v>
      </c>
      <c r="Q1316" s="269">
        <v>-0.25</v>
      </c>
      <c r="R1316" s="269">
        <v>-0.5</v>
      </c>
      <c r="S1316" s="269">
        <v>-66.25</v>
      </c>
      <c r="T1316" s="269">
        <v>-66.5</v>
      </c>
      <c r="DI1316" s="112" t="s">
        <v>7987</v>
      </c>
      <c r="DJ1316" s="112" t="s">
        <v>7916</v>
      </c>
      <c r="DO1316"/>
    </row>
    <row r="1317" spans="15:119" x14ac:dyDescent="0.25">
      <c r="O1317" s="268" t="s">
        <v>10803</v>
      </c>
      <c r="P1317" s="268" t="s">
        <v>9492</v>
      </c>
      <c r="Q1317" s="269">
        <v>-0.25</v>
      </c>
      <c r="R1317" s="269">
        <v>-0.5</v>
      </c>
      <c r="S1317" s="269">
        <v>-66</v>
      </c>
      <c r="T1317" s="269">
        <v>-66.25</v>
      </c>
      <c r="DI1317" s="112" t="s">
        <v>7987</v>
      </c>
      <c r="DJ1317" s="112" t="s">
        <v>8544</v>
      </c>
      <c r="DO1317"/>
    </row>
    <row r="1318" spans="15:119" x14ac:dyDescent="0.25">
      <c r="O1318" s="268" t="s">
        <v>10804</v>
      </c>
      <c r="P1318" s="268" t="s">
        <v>9490</v>
      </c>
      <c r="Q1318" s="269">
        <v>-0.5</v>
      </c>
      <c r="R1318" s="269">
        <v>-1</v>
      </c>
      <c r="S1318" s="269">
        <v>-67</v>
      </c>
      <c r="T1318" s="269">
        <v>-67.5</v>
      </c>
      <c r="DI1318" s="112" t="s">
        <v>519</v>
      </c>
      <c r="DJ1318" s="112" t="s">
        <v>10</v>
      </c>
      <c r="DO1318"/>
    </row>
    <row r="1319" spans="15:119" x14ac:dyDescent="0.25">
      <c r="O1319" s="268" t="s">
        <v>10805</v>
      </c>
      <c r="P1319" s="268" t="s">
        <v>9492</v>
      </c>
      <c r="Q1319" s="269">
        <v>-0.5</v>
      </c>
      <c r="R1319" s="269">
        <v>-0.75</v>
      </c>
      <c r="S1319" s="269">
        <v>-67.25</v>
      </c>
      <c r="T1319" s="269">
        <v>-67.5</v>
      </c>
      <c r="DI1319" s="112" t="s">
        <v>6482</v>
      </c>
      <c r="DJ1319" s="112" t="s">
        <v>6305</v>
      </c>
      <c r="DO1319"/>
    </row>
    <row r="1320" spans="15:119" x14ac:dyDescent="0.25">
      <c r="O1320" s="268" t="s">
        <v>10806</v>
      </c>
      <c r="P1320" s="268" t="s">
        <v>9492</v>
      </c>
      <c r="Q1320" s="269">
        <v>-0.5</v>
      </c>
      <c r="R1320" s="269">
        <v>-0.75</v>
      </c>
      <c r="S1320" s="269">
        <v>-67</v>
      </c>
      <c r="T1320" s="269">
        <v>-67.25</v>
      </c>
      <c r="DI1320" s="112" t="s">
        <v>4489</v>
      </c>
      <c r="DJ1320" s="112" t="s">
        <v>4452</v>
      </c>
      <c r="DO1320"/>
    </row>
    <row r="1321" spans="15:119" x14ac:dyDescent="0.25">
      <c r="O1321" s="268" t="s">
        <v>10807</v>
      </c>
      <c r="P1321" s="268" t="s">
        <v>9492</v>
      </c>
      <c r="Q1321" s="269">
        <v>-0.75</v>
      </c>
      <c r="R1321" s="269">
        <v>-1</v>
      </c>
      <c r="S1321" s="269">
        <v>-67.25</v>
      </c>
      <c r="T1321" s="269">
        <v>-67.5</v>
      </c>
      <c r="DI1321" s="112" t="s">
        <v>6483</v>
      </c>
      <c r="DJ1321" s="112" t="s">
        <v>6305</v>
      </c>
      <c r="DO1321"/>
    </row>
    <row r="1322" spans="15:119" ht="30" x14ac:dyDescent="0.25">
      <c r="O1322" s="268" t="s">
        <v>10808</v>
      </c>
      <c r="P1322" s="268" t="s">
        <v>9492</v>
      </c>
      <c r="Q1322" s="269">
        <v>-0.75</v>
      </c>
      <c r="R1322" s="269">
        <v>-1</v>
      </c>
      <c r="S1322" s="269">
        <v>-67</v>
      </c>
      <c r="T1322" s="269">
        <v>-67.25</v>
      </c>
      <c r="DI1322" s="112" t="s">
        <v>7225</v>
      </c>
      <c r="DJ1322" s="112" t="s">
        <v>7211</v>
      </c>
      <c r="DO1322"/>
    </row>
    <row r="1323" spans="15:119" x14ac:dyDescent="0.25">
      <c r="O1323" s="268" t="s">
        <v>10809</v>
      </c>
      <c r="P1323" s="268" t="s">
        <v>9490</v>
      </c>
      <c r="Q1323" s="269">
        <v>-0.5</v>
      </c>
      <c r="R1323" s="269">
        <v>-1</v>
      </c>
      <c r="S1323" s="269">
        <v>-66.5</v>
      </c>
      <c r="T1323" s="269">
        <v>-67</v>
      </c>
      <c r="DI1323" s="112" t="s">
        <v>6484</v>
      </c>
      <c r="DJ1323" s="112" t="s">
        <v>6305</v>
      </c>
      <c r="DO1323"/>
    </row>
    <row r="1324" spans="15:119" x14ac:dyDescent="0.25">
      <c r="O1324" s="268" t="s">
        <v>10810</v>
      </c>
      <c r="P1324" s="268" t="s">
        <v>9492</v>
      </c>
      <c r="Q1324" s="269">
        <v>-0.5</v>
      </c>
      <c r="R1324" s="269">
        <v>-0.75</v>
      </c>
      <c r="S1324" s="269">
        <v>-66.75</v>
      </c>
      <c r="T1324" s="269">
        <v>-67</v>
      </c>
      <c r="DI1324" s="112" t="s">
        <v>9117</v>
      </c>
      <c r="DJ1324" s="112" t="s">
        <v>9086</v>
      </c>
      <c r="DO1324"/>
    </row>
    <row r="1325" spans="15:119" x14ac:dyDescent="0.25">
      <c r="O1325" s="268" t="s">
        <v>10811</v>
      </c>
      <c r="P1325" s="268" t="s">
        <v>9492</v>
      </c>
      <c r="Q1325" s="269">
        <v>-0.5</v>
      </c>
      <c r="R1325" s="269">
        <v>-0.75</v>
      </c>
      <c r="S1325" s="269">
        <v>-66.5</v>
      </c>
      <c r="T1325" s="269">
        <v>-66.75</v>
      </c>
      <c r="DI1325" s="112" t="s">
        <v>5426</v>
      </c>
      <c r="DJ1325" s="112" t="s">
        <v>5373</v>
      </c>
      <c r="DO1325"/>
    </row>
    <row r="1326" spans="15:119" x14ac:dyDescent="0.25">
      <c r="O1326" s="268" t="s">
        <v>10812</v>
      </c>
      <c r="P1326" s="268" t="s">
        <v>9492</v>
      </c>
      <c r="Q1326" s="269">
        <v>-0.75</v>
      </c>
      <c r="R1326" s="269">
        <v>-1</v>
      </c>
      <c r="S1326" s="269">
        <v>-66.75</v>
      </c>
      <c r="T1326" s="269">
        <v>-67</v>
      </c>
      <c r="DI1326" s="112" t="s">
        <v>6485</v>
      </c>
      <c r="DJ1326" s="112" t="s">
        <v>6305</v>
      </c>
      <c r="DO1326"/>
    </row>
    <row r="1327" spans="15:119" x14ac:dyDescent="0.25">
      <c r="O1327" s="268" t="s">
        <v>10813</v>
      </c>
      <c r="P1327" s="268" t="s">
        <v>9492</v>
      </c>
      <c r="Q1327" s="269">
        <v>-0.75</v>
      </c>
      <c r="R1327" s="269">
        <v>-1</v>
      </c>
      <c r="S1327" s="269">
        <v>-66.5</v>
      </c>
      <c r="T1327" s="269">
        <v>-66.75</v>
      </c>
      <c r="DI1327" s="112" t="s">
        <v>7153</v>
      </c>
      <c r="DJ1327" s="112" t="s">
        <v>7135</v>
      </c>
      <c r="DO1327"/>
    </row>
    <row r="1328" spans="15:119" ht="30" x14ac:dyDescent="0.25">
      <c r="O1328" s="268" t="s">
        <v>10814</v>
      </c>
      <c r="P1328" s="268" t="s">
        <v>9490</v>
      </c>
      <c r="Q1328" s="269">
        <v>-0.5</v>
      </c>
      <c r="R1328" s="269">
        <v>-1</v>
      </c>
      <c r="S1328" s="269">
        <v>-66</v>
      </c>
      <c r="T1328" s="269">
        <v>-66.5</v>
      </c>
      <c r="DI1328" s="112" t="s">
        <v>6462</v>
      </c>
      <c r="DJ1328" s="112" t="s">
        <v>6305</v>
      </c>
      <c r="DO1328"/>
    </row>
    <row r="1329" spans="15:119" x14ac:dyDescent="0.25">
      <c r="O1329" s="268" t="s">
        <v>10815</v>
      </c>
      <c r="P1329" s="268" t="s">
        <v>9492</v>
      </c>
      <c r="Q1329" s="269">
        <v>-0.5</v>
      </c>
      <c r="R1329" s="269">
        <v>-0.75</v>
      </c>
      <c r="S1329" s="269">
        <v>-66.25</v>
      </c>
      <c r="T1329" s="269">
        <v>-66.5</v>
      </c>
      <c r="DI1329" s="112" t="s">
        <v>6008</v>
      </c>
      <c r="DJ1329" s="112" t="s">
        <v>5909</v>
      </c>
      <c r="DO1329"/>
    </row>
    <row r="1330" spans="15:119" x14ac:dyDescent="0.25">
      <c r="O1330" s="268" t="s">
        <v>10816</v>
      </c>
      <c r="P1330" s="268" t="s">
        <v>9492</v>
      </c>
      <c r="Q1330" s="269">
        <v>-0.5</v>
      </c>
      <c r="R1330" s="269">
        <v>-0.75</v>
      </c>
      <c r="S1330" s="269">
        <v>-66</v>
      </c>
      <c r="T1330" s="269">
        <v>-66.25</v>
      </c>
      <c r="DI1330" s="112" t="s">
        <v>6487</v>
      </c>
      <c r="DJ1330" s="112" t="s">
        <v>6305</v>
      </c>
      <c r="DO1330"/>
    </row>
    <row r="1331" spans="15:119" x14ac:dyDescent="0.25">
      <c r="O1331" s="268" t="s">
        <v>10817</v>
      </c>
      <c r="P1331" s="268" t="s">
        <v>9492</v>
      </c>
      <c r="Q1331" s="269">
        <v>-0.75</v>
      </c>
      <c r="R1331" s="269">
        <v>-1</v>
      </c>
      <c r="S1331" s="269">
        <v>-66.25</v>
      </c>
      <c r="T1331" s="269">
        <v>-66.5</v>
      </c>
      <c r="DI1331" s="112" t="s">
        <v>6486</v>
      </c>
      <c r="DJ1331" s="112" t="s">
        <v>6305</v>
      </c>
      <c r="DO1331"/>
    </row>
    <row r="1332" spans="15:119" x14ac:dyDescent="0.25">
      <c r="O1332" s="268" t="s">
        <v>10818</v>
      </c>
      <c r="P1332" s="268" t="s">
        <v>9492</v>
      </c>
      <c r="Q1332" s="269">
        <v>-0.75</v>
      </c>
      <c r="R1332" s="269">
        <v>-1</v>
      </c>
      <c r="S1332" s="269">
        <v>-66</v>
      </c>
      <c r="T1332" s="269">
        <v>-66.25</v>
      </c>
      <c r="DI1332" s="112" t="s">
        <v>6488</v>
      </c>
      <c r="DJ1332" s="112" t="s">
        <v>6305</v>
      </c>
      <c r="DO1332"/>
    </row>
    <row r="1333" spans="15:119" x14ac:dyDescent="0.25">
      <c r="O1333" s="268" t="s">
        <v>10819</v>
      </c>
      <c r="P1333" s="268" t="s">
        <v>9488</v>
      </c>
      <c r="Q1333" s="269">
        <v>-1</v>
      </c>
      <c r="R1333" s="269">
        <v>-2</v>
      </c>
      <c r="S1333" s="269">
        <v>-67.5</v>
      </c>
      <c r="T1333" s="269">
        <v>-69</v>
      </c>
      <c r="DI1333" s="112" t="s">
        <v>7230</v>
      </c>
      <c r="DJ1333" s="112" t="s">
        <v>7211</v>
      </c>
      <c r="DO1333"/>
    </row>
    <row r="1334" spans="15:119" x14ac:dyDescent="0.25">
      <c r="O1334" s="268" t="s">
        <v>10820</v>
      </c>
      <c r="P1334" s="268" t="s">
        <v>9490</v>
      </c>
      <c r="Q1334" s="269">
        <v>-1</v>
      </c>
      <c r="R1334" s="269">
        <v>-1.5</v>
      </c>
      <c r="S1334" s="269">
        <v>-68.5</v>
      </c>
      <c r="T1334" s="269">
        <v>-69</v>
      </c>
      <c r="DI1334" s="112" t="s">
        <v>6009</v>
      </c>
      <c r="DJ1334" s="112" t="s">
        <v>5909</v>
      </c>
      <c r="DO1334"/>
    </row>
    <row r="1335" spans="15:119" x14ac:dyDescent="0.25">
      <c r="O1335" s="268" t="s">
        <v>10821</v>
      </c>
      <c r="P1335" s="268" t="s">
        <v>9492</v>
      </c>
      <c r="Q1335" s="269">
        <v>-1</v>
      </c>
      <c r="R1335" s="269">
        <v>-1.25</v>
      </c>
      <c r="S1335" s="269">
        <v>-68.75</v>
      </c>
      <c r="T1335" s="269">
        <v>-69</v>
      </c>
      <c r="DI1335" s="112" t="s">
        <v>4329</v>
      </c>
      <c r="DJ1335" s="112" t="s">
        <v>4291</v>
      </c>
      <c r="DO1335"/>
    </row>
    <row r="1336" spans="15:119" x14ac:dyDescent="0.25">
      <c r="O1336" s="268" t="s">
        <v>10822</v>
      </c>
      <c r="P1336" s="268" t="s">
        <v>9492</v>
      </c>
      <c r="Q1336" s="269">
        <v>-1</v>
      </c>
      <c r="R1336" s="269">
        <v>-1.25</v>
      </c>
      <c r="S1336" s="269">
        <v>-68.5</v>
      </c>
      <c r="T1336" s="269">
        <v>-68.75</v>
      </c>
      <c r="DI1336" s="112" t="s">
        <v>4870</v>
      </c>
      <c r="DJ1336" s="112" t="s">
        <v>4808</v>
      </c>
      <c r="DO1336"/>
    </row>
    <row r="1337" spans="15:119" x14ac:dyDescent="0.25">
      <c r="O1337" s="268" t="s">
        <v>10823</v>
      </c>
      <c r="P1337" s="268" t="s">
        <v>9492</v>
      </c>
      <c r="Q1337" s="269">
        <v>-1.25</v>
      </c>
      <c r="R1337" s="269">
        <v>-1.5</v>
      </c>
      <c r="S1337" s="269">
        <v>-68.75</v>
      </c>
      <c r="T1337" s="269">
        <v>-69</v>
      </c>
      <c r="DI1337" s="112" t="s">
        <v>7154</v>
      </c>
      <c r="DJ1337" s="112" t="s">
        <v>7135</v>
      </c>
      <c r="DO1337"/>
    </row>
    <row r="1338" spans="15:119" x14ac:dyDescent="0.25">
      <c r="O1338" s="268" t="s">
        <v>10824</v>
      </c>
      <c r="P1338" s="268" t="s">
        <v>9492</v>
      </c>
      <c r="Q1338" s="269">
        <v>-1.25</v>
      </c>
      <c r="R1338" s="269">
        <v>-1.5</v>
      </c>
      <c r="S1338" s="269">
        <v>-68.5</v>
      </c>
      <c r="T1338" s="269">
        <v>-68.75</v>
      </c>
      <c r="DI1338" s="112" t="s">
        <v>6010</v>
      </c>
      <c r="DJ1338" s="112" t="s">
        <v>5909</v>
      </c>
      <c r="DO1338"/>
    </row>
    <row r="1339" spans="15:119" x14ac:dyDescent="0.25">
      <c r="O1339" s="268" t="s">
        <v>10825</v>
      </c>
      <c r="P1339" s="268" t="s">
        <v>9490</v>
      </c>
      <c r="Q1339" s="269">
        <v>-1</v>
      </c>
      <c r="R1339" s="269">
        <v>-1.5</v>
      </c>
      <c r="S1339" s="269">
        <v>-68</v>
      </c>
      <c r="T1339" s="269">
        <v>-68.5</v>
      </c>
      <c r="DI1339" s="112" t="s">
        <v>6011</v>
      </c>
      <c r="DJ1339" s="112" t="s">
        <v>5909</v>
      </c>
      <c r="DO1339"/>
    </row>
    <row r="1340" spans="15:119" x14ac:dyDescent="0.25">
      <c r="O1340" s="268" t="s">
        <v>10826</v>
      </c>
      <c r="P1340" s="268" t="s">
        <v>9492</v>
      </c>
      <c r="Q1340" s="269">
        <v>-1</v>
      </c>
      <c r="R1340" s="269">
        <v>-1.25</v>
      </c>
      <c r="S1340" s="269">
        <v>-68.25</v>
      </c>
      <c r="T1340" s="269">
        <v>-68.5</v>
      </c>
      <c r="DI1340" s="112" t="s">
        <v>4652</v>
      </c>
      <c r="DJ1340" s="112" t="s">
        <v>4591</v>
      </c>
      <c r="DO1340"/>
    </row>
    <row r="1341" spans="15:119" ht="30" x14ac:dyDescent="0.25">
      <c r="O1341" s="268" t="s">
        <v>10827</v>
      </c>
      <c r="P1341" s="268" t="s">
        <v>9492</v>
      </c>
      <c r="Q1341" s="269">
        <v>-1</v>
      </c>
      <c r="R1341" s="269">
        <v>-1.25</v>
      </c>
      <c r="S1341" s="269">
        <v>-68</v>
      </c>
      <c r="T1341" s="269">
        <v>-68.25</v>
      </c>
      <c r="DI1341" s="112" t="s">
        <v>6489</v>
      </c>
      <c r="DJ1341" s="112" t="s">
        <v>6305</v>
      </c>
      <c r="DO1341"/>
    </row>
    <row r="1342" spans="15:119" x14ac:dyDescent="0.25">
      <c r="O1342" s="268" t="s">
        <v>10828</v>
      </c>
      <c r="P1342" s="268" t="s">
        <v>9492</v>
      </c>
      <c r="Q1342" s="269">
        <v>-1.25</v>
      </c>
      <c r="R1342" s="269">
        <v>-1.5</v>
      </c>
      <c r="S1342" s="269">
        <v>-68.25</v>
      </c>
      <c r="T1342" s="269">
        <v>-68.5</v>
      </c>
      <c r="DI1342" s="112" t="s">
        <v>6490</v>
      </c>
      <c r="DJ1342" s="112" t="s">
        <v>6305</v>
      </c>
      <c r="DO1342"/>
    </row>
    <row r="1343" spans="15:119" x14ac:dyDescent="0.25">
      <c r="O1343" s="268" t="s">
        <v>10829</v>
      </c>
      <c r="P1343" s="268" t="s">
        <v>9492</v>
      </c>
      <c r="Q1343" s="269">
        <v>-1.25</v>
      </c>
      <c r="R1343" s="269">
        <v>-1.5</v>
      </c>
      <c r="S1343" s="269">
        <v>-68</v>
      </c>
      <c r="T1343" s="269">
        <v>-68.25</v>
      </c>
      <c r="DI1343" s="112" t="s">
        <v>6491</v>
      </c>
      <c r="DJ1343" s="112" t="s">
        <v>6305</v>
      </c>
      <c r="DO1343"/>
    </row>
    <row r="1344" spans="15:119" x14ac:dyDescent="0.25">
      <c r="O1344" s="268" t="s">
        <v>10830</v>
      </c>
      <c r="P1344" s="268" t="s">
        <v>9490</v>
      </c>
      <c r="Q1344" s="269">
        <v>-1</v>
      </c>
      <c r="R1344" s="269">
        <v>-1.5</v>
      </c>
      <c r="S1344" s="269">
        <v>-67.5</v>
      </c>
      <c r="T1344" s="269">
        <v>-68</v>
      </c>
      <c r="DI1344" s="112" t="s">
        <v>4490</v>
      </c>
      <c r="DJ1344" s="112" t="s">
        <v>4452</v>
      </c>
      <c r="DO1344"/>
    </row>
    <row r="1345" spans="15:119" x14ac:dyDescent="0.25">
      <c r="O1345" s="268" t="s">
        <v>10831</v>
      </c>
      <c r="P1345" s="268" t="s">
        <v>9492</v>
      </c>
      <c r="Q1345" s="269">
        <v>-1</v>
      </c>
      <c r="R1345" s="269">
        <v>-1.25</v>
      </c>
      <c r="S1345" s="269">
        <v>-67.75</v>
      </c>
      <c r="T1345" s="269">
        <v>-68</v>
      </c>
      <c r="DI1345" s="112" t="s">
        <v>6492</v>
      </c>
      <c r="DJ1345" s="112" t="s">
        <v>6305</v>
      </c>
      <c r="DO1345"/>
    </row>
    <row r="1346" spans="15:119" x14ac:dyDescent="0.25">
      <c r="O1346" s="268" t="s">
        <v>10832</v>
      </c>
      <c r="P1346" s="268" t="s">
        <v>9492</v>
      </c>
      <c r="Q1346" s="269">
        <v>-1</v>
      </c>
      <c r="R1346" s="269">
        <v>-1.25</v>
      </c>
      <c r="S1346" s="269">
        <v>-67.5</v>
      </c>
      <c r="T1346" s="269">
        <v>-67.75</v>
      </c>
      <c r="DI1346" s="112" t="s">
        <v>7427</v>
      </c>
      <c r="DJ1346" s="112" t="s">
        <v>7298</v>
      </c>
      <c r="DO1346"/>
    </row>
    <row r="1347" spans="15:119" x14ac:dyDescent="0.25">
      <c r="O1347" s="268" t="s">
        <v>10833</v>
      </c>
      <c r="P1347" s="268" t="s">
        <v>9492</v>
      </c>
      <c r="Q1347" s="269">
        <v>-1.25</v>
      </c>
      <c r="R1347" s="269">
        <v>-1.5</v>
      </c>
      <c r="S1347" s="269">
        <v>-67.75</v>
      </c>
      <c r="T1347" s="269">
        <v>-68</v>
      </c>
      <c r="DI1347" s="112" t="s">
        <v>7428</v>
      </c>
      <c r="DJ1347" s="112" t="s">
        <v>7298</v>
      </c>
      <c r="DO1347"/>
    </row>
    <row r="1348" spans="15:119" x14ac:dyDescent="0.25">
      <c r="O1348" s="268" t="s">
        <v>10834</v>
      </c>
      <c r="P1348" s="268" t="s">
        <v>9492</v>
      </c>
      <c r="Q1348" s="269">
        <v>-1.25</v>
      </c>
      <c r="R1348" s="269">
        <v>-1.5</v>
      </c>
      <c r="S1348" s="269">
        <v>-67.5</v>
      </c>
      <c r="T1348" s="269">
        <v>-67.75</v>
      </c>
      <c r="DI1348" s="112" t="s">
        <v>8345</v>
      </c>
      <c r="DJ1348" s="112" t="s">
        <v>8285</v>
      </c>
      <c r="DO1348"/>
    </row>
    <row r="1349" spans="15:119" x14ac:dyDescent="0.25">
      <c r="O1349" s="268" t="s">
        <v>10835</v>
      </c>
      <c r="P1349" s="268" t="s">
        <v>9490</v>
      </c>
      <c r="Q1349" s="269">
        <v>-1.5</v>
      </c>
      <c r="R1349" s="269">
        <v>-2</v>
      </c>
      <c r="S1349" s="269">
        <v>-68.5</v>
      </c>
      <c r="T1349" s="269">
        <v>-69</v>
      </c>
      <c r="DI1349" s="112" t="s">
        <v>4330</v>
      </c>
      <c r="DJ1349" s="112" t="s">
        <v>4291</v>
      </c>
      <c r="DO1349"/>
    </row>
    <row r="1350" spans="15:119" x14ac:dyDescent="0.25">
      <c r="O1350" s="268" t="s">
        <v>10836</v>
      </c>
      <c r="P1350" s="268" t="s">
        <v>9492</v>
      </c>
      <c r="Q1350" s="269">
        <v>-1.5</v>
      </c>
      <c r="R1350" s="269">
        <v>-1.75</v>
      </c>
      <c r="S1350" s="269">
        <v>-68.75</v>
      </c>
      <c r="T1350" s="269">
        <v>-69</v>
      </c>
      <c r="DI1350" s="112" t="s">
        <v>5427</v>
      </c>
      <c r="DJ1350" s="112" t="s">
        <v>5373</v>
      </c>
      <c r="DO1350"/>
    </row>
    <row r="1351" spans="15:119" x14ac:dyDescent="0.25">
      <c r="O1351" s="268" t="s">
        <v>10837</v>
      </c>
      <c r="P1351" s="268" t="s">
        <v>9492</v>
      </c>
      <c r="Q1351" s="269">
        <v>-1.5</v>
      </c>
      <c r="R1351" s="269">
        <v>-1.75</v>
      </c>
      <c r="S1351" s="269">
        <v>-68.5</v>
      </c>
      <c r="T1351" s="269">
        <v>-68.75</v>
      </c>
      <c r="DI1351" s="112" t="s">
        <v>5427</v>
      </c>
      <c r="DJ1351" s="112" t="s">
        <v>5576</v>
      </c>
      <c r="DO1351"/>
    </row>
    <row r="1352" spans="15:119" x14ac:dyDescent="0.25">
      <c r="O1352" s="268" t="s">
        <v>10838</v>
      </c>
      <c r="P1352" s="268" t="s">
        <v>9492</v>
      </c>
      <c r="Q1352" s="269">
        <v>-1.75</v>
      </c>
      <c r="R1352" s="269">
        <v>-2</v>
      </c>
      <c r="S1352" s="269">
        <v>-68.75</v>
      </c>
      <c r="T1352" s="269">
        <v>-69</v>
      </c>
      <c r="DI1352" s="112" t="s">
        <v>5428</v>
      </c>
      <c r="DJ1352" s="112" t="s">
        <v>5909</v>
      </c>
      <c r="DO1352"/>
    </row>
    <row r="1353" spans="15:119" x14ac:dyDescent="0.25">
      <c r="O1353" s="268" t="s">
        <v>10839</v>
      </c>
      <c r="P1353" s="268" t="s">
        <v>9492</v>
      </c>
      <c r="Q1353" s="269">
        <v>-1.75</v>
      </c>
      <c r="R1353" s="269">
        <v>-2</v>
      </c>
      <c r="S1353" s="269">
        <v>-68.5</v>
      </c>
      <c r="T1353" s="269">
        <v>-68.75</v>
      </c>
      <c r="DI1353" s="112" t="s">
        <v>5428</v>
      </c>
      <c r="DJ1353" s="112" t="s">
        <v>5373</v>
      </c>
      <c r="DO1353"/>
    </row>
    <row r="1354" spans="15:119" x14ac:dyDescent="0.25">
      <c r="O1354" s="268" t="s">
        <v>10840</v>
      </c>
      <c r="P1354" s="268" t="s">
        <v>9490</v>
      </c>
      <c r="Q1354" s="269">
        <v>-1.5</v>
      </c>
      <c r="R1354" s="269">
        <v>-2</v>
      </c>
      <c r="S1354" s="269">
        <v>-68</v>
      </c>
      <c r="T1354" s="269">
        <v>-68.5</v>
      </c>
      <c r="DI1354" s="112" t="s">
        <v>6012</v>
      </c>
      <c r="DJ1354" s="112" t="s">
        <v>5909</v>
      </c>
      <c r="DO1354"/>
    </row>
    <row r="1355" spans="15:119" x14ac:dyDescent="0.25">
      <c r="O1355" s="268" t="s">
        <v>10841</v>
      </c>
      <c r="P1355" s="268" t="s">
        <v>9492</v>
      </c>
      <c r="Q1355" s="269">
        <v>-1.5</v>
      </c>
      <c r="R1355" s="269">
        <v>-1.75</v>
      </c>
      <c r="S1355" s="269">
        <v>-68.25</v>
      </c>
      <c r="T1355" s="269">
        <v>-68.5</v>
      </c>
      <c r="DI1355" s="112" t="s">
        <v>8649</v>
      </c>
      <c r="DJ1355" s="112" t="s">
        <v>8544</v>
      </c>
      <c r="DO1355"/>
    </row>
    <row r="1356" spans="15:119" x14ac:dyDescent="0.25">
      <c r="O1356" s="268" t="s">
        <v>10842</v>
      </c>
      <c r="P1356" s="268" t="s">
        <v>9492</v>
      </c>
      <c r="Q1356" s="269">
        <v>-1.5</v>
      </c>
      <c r="R1356" s="269">
        <v>-1.75</v>
      </c>
      <c r="S1356" s="269">
        <v>-68</v>
      </c>
      <c r="T1356" s="269">
        <v>-68.25</v>
      </c>
      <c r="DI1356" s="112" t="s">
        <v>6493</v>
      </c>
      <c r="DJ1356" s="112" t="s">
        <v>6305</v>
      </c>
      <c r="DO1356"/>
    </row>
    <row r="1357" spans="15:119" x14ac:dyDescent="0.25">
      <c r="O1357" s="268" t="s">
        <v>10843</v>
      </c>
      <c r="P1357" s="268" t="s">
        <v>9492</v>
      </c>
      <c r="Q1357" s="269">
        <v>-1.75</v>
      </c>
      <c r="R1357" s="269">
        <v>-2</v>
      </c>
      <c r="S1357" s="269">
        <v>-68.25</v>
      </c>
      <c r="T1357" s="269">
        <v>-68.5</v>
      </c>
      <c r="DI1357" s="112" t="s">
        <v>6494</v>
      </c>
      <c r="DJ1357" s="112" t="s">
        <v>6305</v>
      </c>
      <c r="DO1357"/>
    </row>
    <row r="1358" spans="15:119" x14ac:dyDescent="0.25">
      <c r="O1358" s="268" t="s">
        <v>10844</v>
      </c>
      <c r="P1358" s="268" t="s">
        <v>9492</v>
      </c>
      <c r="Q1358" s="269">
        <v>-1.75</v>
      </c>
      <c r="R1358" s="269">
        <v>-2</v>
      </c>
      <c r="S1358" s="269">
        <v>-68</v>
      </c>
      <c r="T1358" s="269">
        <v>-68.25</v>
      </c>
      <c r="DI1358" s="112" t="s">
        <v>9118</v>
      </c>
      <c r="DJ1358" s="112" t="s">
        <v>9086</v>
      </c>
      <c r="DO1358"/>
    </row>
    <row r="1359" spans="15:119" x14ac:dyDescent="0.25">
      <c r="O1359" s="268" t="s">
        <v>10845</v>
      </c>
      <c r="P1359" s="268" t="s">
        <v>9490</v>
      </c>
      <c r="Q1359" s="269">
        <v>-1.5</v>
      </c>
      <c r="R1359" s="269">
        <v>-2</v>
      </c>
      <c r="S1359" s="269">
        <v>-67.5</v>
      </c>
      <c r="T1359" s="269">
        <v>-68</v>
      </c>
      <c r="DI1359" s="112" t="s">
        <v>5429</v>
      </c>
      <c r="DJ1359" s="112" t="s">
        <v>5373</v>
      </c>
      <c r="DO1359"/>
    </row>
    <row r="1360" spans="15:119" x14ac:dyDescent="0.25">
      <c r="O1360" s="268" t="s">
        <v>10846</v>
      </c>
      <c r="P1360" s="268" t="s">
        <v>9492</v>
      </c>
      <c r="Q1360" s="269">
        <v>-1.5</v>
      </c>
      <c r="R1360" s="269">
        <v>-1.75</v>
      </c>
      <c r="S1360" s="269">
        <v>-67.75</v>
      </c>
      <c r="T1360" s="269">
        <v>-68</v>
      </c>
      <c r="DI1360" s="112" t="s">
        <v>6495</v>
      </c>
      <c r="DJ1360" s="112" t="s">
        <v>6305</v>
      </c>
      <c r="DO1360"/>
    </row>
    <row r="1361" spans="15:119" x14ac:dyDescent="0.25">
      <c r="O1361" s="268" t="s">
        <v>10847</v>
      </c>
      <c r="P1361" s="268" t="s">
        <v>9492</v>
      </c>
      <c r="Q1361" s="269">
        <v>-1.5</v>
      </c>
      <c r="R1361" s="269">
        <v>-1.75</v>
      </c>
      <c r="S1361" s="269">
        <v>-67.5</v>
      </c>
      <c r="T1361" s="269">
        <v>-67.75</v>
      </c>
      <c r="DI1361" s="112" t="s">
        <v>6496</v>
      </c>
      <c r="DJ1361" s="112" t="s">
        <v>6305</v>
      </c>
      <c r="DO1361"/>
    </row>
    <row r="1362" spans="15:119" x14ac:dyDescent="0.25">
      <c r="O1362" s="268" t="s">
        <v>10848</v>
      </c>
      <c r="P1362" s="268" t="s">
        <v>9492</v>
      </c>
      <c r="Q1362" s="269">
        <v>-1.75</v>
      </c>
      <c r="R1362" s="269">
        <v>-2</v>
      </c>
      <c r="S1362" s="269">
        <v>-67.75</v>
      </c>
      <c r="T1362" s="269">
        <v>-68</v>
      </c>
      <c r="DI1362" s="112" t="s">
        <v>6497</v>
      </c>
      <c r="DJ1362" s="112" t="s">
        <v>6305</v>
      </c>
      <c r="DO1362"/>
    </row>
    <row r="1363" spans="15:119" x14ac:dyDescent="0.25">
      <c r="O1363" s="268" t="s">
        <v>10849</v>
      </c>
      <c r="P1363" s="268" t="s">
        <v>9492</v>
      </c>
      <c r="Q1363" s="269">
        <v>-1.75</v>
      </c>
      <c r="R1363" s="269">
        <v>-2</v>
      </c>
      <c r="S1363" s="269">
        <v>-67.5</v>
      </c>
      <c r="T1363" s="269">
        <v>-67.75</v>
      </c>
      <c r="DI1363" s="112" t="s">
        <v>7988</v>
      </c>
      <c r="DJ1363" s="112" t="s">
        <v>7916</v>
      </c>
      <c r="DO1363"/>
    </row>
    <row r="1364" spans="15:119" x14ac:dyDescent="0.25">
      <c r="O1364" s="268" t="s">
        <v>10850</v>
      </c>
      <c r="P1364" s="268" t="s">
        <v>9488</v>
      </c>
      <c r="Q1364" s="269">
        <v>-1</v>
      </c>
      <c r="R1364" s="269">
        <v>-2</v>
      </c>
      <c r="S1364" s="269">
        <v>-66</v>
      </c>
      <c r="T1364" s="269">
        <v>-67.5</v>
      </c>
      <c r="DI1364" s="112" t="s">
        <v>6498</v>
      </c>
      <c r="DJ1364" s="112" t="s">
        <v>6305</v>
      </c>
      <c r="DO1364"/>
    </row>
    <row r="1365" spans="15:119" x14ac:dyDescent="0.25">
      <c r="O1365" s="268" t="s">
        <v>10851</v>
      </c>
      <c r="P1365" s="268" t="s">
        <v>9490</v>
      </c>
      <c r="Q1365" s="269">
        <v>-1</v>
      </c>
      <c r="R1365" s="269">
        <v>-1.5</v>
      </c>
      <c r="S1365" s="269">
        <v>-67</v>
      </c>
      <c r="T1365" s="269">
        <v>-67.5</v>
      </c>
      <c r="DI1365" s="112" t="s">
        <v>9119</v>
      </c>
      <c r="DJ1365" s="112" t="s">
        <v>9086</v>
      </c>
      <c r="DO1365"/>
    </row>
    <row r="1366" spans="15:119" x14ac:dyDescent="0.25">
      <c r="O1366" s="268" t="s">
        <v>10852</v>
      </c>
      <c r="P1366" s="268" t="s">
        <v>9492</v>
      </c>
      <c r="Q1366" s="269">
        <v>-1</v>
      </c>
      <c r="R1366" s="269">
        <v>-1.25</v>
      </c>
      <c r="S1366" s="269">
        <v>-67.25</v>
      </c>
      <c r="T1366" s="269">
        <v>-67.5</v>
      </c>
      <c r="DI1366" s="112" t="s">
        <v>6499</v>
      </c>
      <c r="DJ1366" s="112" t="s">
        <v>6305</v>
      </c>
      <c r="DO1366"/>
    </row>
    <row r="1367" spans="15:119" x14ac:dyDescent="0.25">
      <c r="O1367" s="268" t="s">
        <v>10853</v>
      </c>
      <c r="P1367" s="268" t="s">
        <v>9492</v>
      </c>
      <c r="Q1367" s="269">
        <v>-1</v>
      </c>
      <c r="R1367" s="269">
        <v>-1.25</v>
      </c>
      <c r="S1367" s="269">
        <v>-67</v>
      </c>
      <c r="T1367" s="269">
        <v>-67.25</v>
      </c>
      <c r="DI1367" s="112" t="s">
        <v>7989</v>
      </c>
      <c r="DJ1367" s="112" t="s">
        <v>7916</v>
      </c>
      <c r="DO1367"/>
    </row>
    <row r="1368" spans="15:119" x14ac:dyDescent="0.25">
      <c r="O1368" s="268" t="s">
        <v>10854</v>
      </c>
      <c r="P1368" s="268" t="s">
        <v>9492</v>
      </c>
      <c r="Q1368" s="269">
        <v>-1.25</v>
      </c>
      <c r="R1368" s="269">
        <v>-1.5</v>
      </c>
      <c r="S1368" s="269">
        <v>-67.25</v>
      </c>
      <c r="T1368" s="269">
        <v>-67.5</v>
      </c>
      <c r="DI1368" s="112" t="s">
        <v>6500</v>
      </c>
      <c r="DJ1368" s="112" t="s">
        <v>6305</v>
      </c>
      <c r="DO1368"/>
    </row>
    <row r="1369" spans="15:119" x14ac:dyDescent="0.25">
      <c r="O1369" s="268" t="s">
        <v>10855</v>
      </c>
      <c r="P1369" s="268" t="s">
        <v>9492</v>
      </c>
      <c r="Q1369" s="269">
        <v>-1.25</v>
      </c>
      <c r="R1369" s="269">
        <v>-1.5</v>
      </c>
      <c r="S1369" s="269">
        <v>-67</v>
      </c>
      <c r="T1369" s="269">
        <v>-67.25</v>
      </c>
      <c r="DI1369" s="112" t="s">
        <v>6501</v>
      </c>
      <c r="DJ1369" s="112" t="s">
        <v>6305</v>
      </c>
      <c r="DO1369"/>
    </row>
    <row r="1370" spans="15:119" x14ac:dyDescent="0.25">
      <c r="O1370" s="268" t="s">
        <v>10856</v>
      </c>
      <c r="P1370" s="268" t="s">
        <v>9490</v>
      </c>
      <c r="Q1370" s="269">
        <v>-1</v>
      </c>
      <c r="R1370" s="269">
        <v>-1.5</v>
      </c>
      <c r="S1370" s="269">
        <v>-66.5</v>
      </c>
      <c r="T1370" s="269">
        <v>-67</v>
      </c>
      <c r="DI1370" s="112" t="s">
        <v>8650</v>
      </c>
      <c r="DJ1370" s="112" t="s">
        <v>8544</v>
      </c>
      <c r="DO1370"/>
    </row>
    <row r="1371" spans="15:119" x14ac:dyDescent="0.25">
      <c r="O1371" s="268" t="s">
        <v>10857</v>
      </c>
      <c r="P1371" s="268" t="s">
        <v>9492</v>
      </c>
      <c r="Q1371" s="269">
        <v>-1</v>
      </c>
      <c r="R1371" s="269">
        <v>-1.25</v>
      </c>
      <c r="S1371" s="269">
        <v>-66.75</v>
      </c>
      <c r="T1371" s="269">
        <v>-67</v>
      </c>
      <c r="DI1371" s="112" t="s">
        <v>6502</v>
      </c>
      <c r="DJ1371" s="112" t="s">
        <v>6305</v>
      </c>
      <c r="DO1371"/>
    </row>
    <row r="1372" spans="15:119" x14ac:dyDescent="0.25">
      <c r="O1372" s="268" t="s">
        <v>10858</v>
      </c>
      <c r="P1372" s="268" t="s">
        <v>9492</v>
      </c>
      <c r="Q1372" s="269">
        <v>-1</v>
      </c>
      <c r="R1372" s="269">
        <v>-1.25</v>
      </c>
      <c r="S1372" s="269">
        <v>-66.5</v>
      </c>
      <c r="T1372" s="269">
        <v>-66.75</v>
      </c>
      <c r="DI1372" s="112" t="s">
        <v>7990</v>
      </c>
      <c r="DJ1372" s="112" t="s">
        <v>7916</v>
      </c>
      <c r="DO1372"/>
    </row>
    <row r="1373" spans="15:119" x14ac:dyDescent="0.25">
      <c r="O1373" s="268" t="s">
        <v>10859</v>
      </c>
      <c r="P1373" s="268" t="s">
        <v>9492</v>
      </c>
      <c r="Q1373" s="269">
        <v>-1.25</v>
      </c>
      <c r="R1373" s="269">
        <v>-1.5</v>
      </c>
      <c r="S1373" s="269">
        <v>-66.75</v>
      </c>
      <c r="T1373" s="269">
        <v>-67</v>
      </c>
      <c r="DI1373" s="112" t="s">
        <v>6013</v>
      </c>
      <c r="DJ1373" s="112" t="s">
        <v>5909</v>
      </c>
      <c r="DO1373"/>
    </row>
    <row r="1374" spans="15:119" x14ac:dyDescent="0.25">
      <c r="O1374" s="268" t="s">
        <v>10860</v>
      </c>
      <c r="P1374" s="268" t="s">
        <v>9492</v>
      </c>
      <c r="Q1374" s="269">
        <v>-1.25</v>
      </c>
      <c r="R1374" s="269">
        <v>-1.5</v>
      </c>
      <c r="S1374" s="269">
        <v>-66.5</v>
      </c>
      <c r="T1374" s="269">
        <v>-66.75</v>
      </c>
      <c r="DI1374" s="112" t="s">
        <v>6503</v>
      </c>
      <c r="DJ1374" s="112" t="s">
        <v>6305</v>
      </c>
      <c r="DO1374"/>
    </row>
    <row r="1375" spans="15:119" x14ac:dyDescent="0.25">
      <c r="O1375" s="268" t="s">
        <v>10861</v>
      </c>
      <c r="P1375" s="268" t="s">
        <v>9490</v>
      </c>
      <c r="Q1375" s="269">
        <v>-1</v>
      </c>
      <c r="R1375" s="269">
        <v>-1.5</v>
      </c>
      <c r="S1375" s="269">
        <v>-66</v>
      </c>
      <c r="T1375" s="269">
        <v>-66.5</v>
      </c>
      <c r="DI1375" s="112" t="s">
        <v>8651</v>
      </c>
      <c r="DJ1375" s="112" t="s">
        <v>8544</v>
      </c>
      <c r="DO1375"/>
    </row>
    <row r="1376" spans="15:119" x14ac:dyDescent="0.25">
      <c r="O1376" s="268" t="s">
        <v>10862</v>
      </c>
      <c r="P1376" s="268" t="s">
        <v>9492</v>
      </c>
      <c r="Q1376" s="269">
        <v>-1</v>
      </c>
      <c r="R1376" s="269">
        <v>-1.25</v>
      </c>
      <c r="S1376" s="269">
        <v>-66.25</v>
      </c>
      <c r="T1376" s="269">
        <v>-66.5</v>
      </c>
      <c r="DI1376" s="112" t="s">
        <v>5762</v>
      </c>
      <c r="DJ1376" s="112" t="s">
        <v>5743</v>
      </c>
      <c r="DO1376"/>
    </row>
    <row r="1377" spans="15:119" x14ac:dyDescent="0.25">
      <c r="O1377" s="268" t="s">
        <v>10863</v>
      </c>
      <c r="P1377" s="268" t="s">
        <v>9492</v>
      </c>
      <c r="Q1377" s="269">
        <v>-1</v>
      </c>
      <c r="R1377" s="269">
        <v>-1.25</v>
      </c>
      <c r="S1377" s="269">
        <v>-66</v>
      </c>
      <c r="T1377" s="269">
        <v>-66.25</v>
      </c>
      <c r="DI1377" s="112" t="s">
        <v>8652</v>
      </c>
      <c r="DJ1377" s="112" t="s">
        <v>8544</v>
      </c>
      <c r="DO1377"/>
    </row>
    <row r="1378" spans="15:119" x14ac:dyDescent="0.25">
      <c r="O1378" s="268" t="s">
        <v>10864</v>
      </c>
      <c r="P1378" s="268" t="s">
        <v>9492</v>
      </c>
      <c r="Q1378" s="269">
        <v>-1.25</v>
      </c>
      <c r="R1378" s="269">
        <v>-1.5</v>
      </c>
      <c r="S1378" s="269">
        <v>-66.25</v>
      </c>
      <c r="T1378" s="269">
        <v>-66.5</v>
      </c>
      <c r="DI1378" s="112" t="s">
        <v>6504</v>
      </c>
      <c r="DJ1378" s="112" t="s">
        <v>6305</v>
      </c>
      <c r="DO1378"/>
    </row>
    <row r="1379" spans="15:119" x14ac:dyDescent="0.25">
      <c r="O1379" s="268" t="s">
        <v>10865</v>
      </c>
      <c r="P1379" s="268" t="s">
        <v>9492</v>
      </c>
      <c r="Q1379" s="269">
        <v>-1.25</v>
      </c>
      <c r="R1379" s="269">
        <v>-1.5</v>
      </c>
      <c r="S1379" s="269">
        <v>-66</v>
      </c>
      <c r="T1379" s="269">
        <v>-66.25</v>
      </c>
      <c r="DI1379" s="112" t="s">
        <v>6014</v>
      </c>
      <c r="DJ1379" s="112" t="s">
        <v>5909</v>
      </c>
      <c r="DO1379"/>
    </row>
    <row r="1380" spans="15:119" x14ac:dyDescent="0.25">
      <c r="O1380" s="268" t="s">
        <v>10866</v>
      </c>
      <c r="P1380" s="268" t="s">
        <v>9490</v>
      </c>
      <c r="Q1380" s="269">
        <v>-1.5</v>
      </c>
      <c r="R1380" s="269">
        <v>-2</v>
      </c>
      <c r="S1380" s="269">
        <v>-67</v>
      </c>
      <c r="T1380" s="269">
        <v>-67.5</v>
      </c>
      <c r="DI1380" s="112" t="s">
        <v>7991</v>
      </c>
      <c r="DJ1380" s="112" t="s">
        <v>7916</v>
      </c>
      <c r="DO1380"/>
    </row>
    <row r="1381" spans="15:119" x14ac:dyDescent="0.25">
      <c r="O1381" s="268" t="s">
        <v>10867</v>
      </c>
      <c r="P1381" s="268" t="s">
        <v>9492</v>
      </c>
      <c r="Q1381" s="269">
        <v>-1.5</v>
      </c>
      <c r="R1381" s="269">
        <v>-1.75</v>
      </c>
      <c r="S1381" s="269">
        <v>-67.25</v>
      </c>
      <c r="T1381" s="269">
        <v>-67.5</v>
      </c>
      <c r="DI1381" s="112" t="s">
        <v>7231</v>
      </c>
      <c r="DJ1381" s="112" t="s">
        <v>7211</v>
      </c>
      <c r="DO1381"/>
    </row>
    <row r="1382" spans="15:119" x14ac:dyDescent="0.25">
      <c r="O1382" s="268" t="s">
        <v>10868</v>
      </c>
      <c r="P1382" s="268" t="s">
        <v>9492</v>
      </c>
      <c r="Q1382" s="269">
        <v>-1.5</v>
      </c>
      <c r="R1382" s="269">
        <v>-1.75</v>
      </c>
      <c r="S1382" s="269">
        <v>-67</v>
      </c>
      <c r="T1382" s="269">
        <v>-67.25</v>
      </c>
      <c r="DI1382" s="112" t="s">
        <v>7429</v>
      </c>
      <c r="DJ1382" s="112" t="s">
        <v>7298</v>
      </c>
      <c r="DO1382"/>
    </row>
    <row r="1383" spans="15:119" x14ac:dyDescent="0.25">
      <c r="O1383" s="268" t="s">
        <v>10869</v>
      </c>
      <c r="P1383" s="268" t="s">
        <v>9492</v>
      </c>
      <c r="Q1383" s="269">
        <v>-1.75</v>
      </c>
      <c r="R1383" s="269">
        <v>-2</v>
      </c>
      <c r="S1383" s="269">
        <v>-67.25</v>
      </c>
      <c r="T1383" s="269">
        <v>-67.5</v>
      </c>
      <c r="DI1383" s="112" t="s">
        <v>6015</v>
      </c>
      <c r="DJ1383" s="112" t="s">
        <v>5909</v>
      </c>
      <c r="DO1383"/>
    </row>
    <row r="1384" spans="15:119" x14ac:dyDescent="0.25">
      <c r="O1384" s="268" t="s">
        <v>10870</v>
      </c>
      <c r="P1384" s="268" t="s">
        <v>9492</v>
      </c>
      <c r="Q1384" s="269">
        <v>-1.75</v>
      </c>
      <c r="R1384" s="269">
        <v>-2</v>
      </c>
      <c r="S1384" s="269">
        <v>-67</v>
      </c>
      <c r="T1384" s="269">
        <v>-67.25</v>
      </c>
      <c r="DI1384" s="112" t="s">
        <v>8346</v>
      </c>
      <c r="DJ1384" s="112" t="s">
        <v>8285</v>
      </c>
      <c r="DO1384"/>
    </row>
    <row r="1385" spans="15:119" x14ac:dyDescent="0.25">
      <c r="O1385" s="268" t="s">
        <v>10871</v>
      </c>
      <c r="P1385" s="268" t="s">
        <v>9490</v>
      </c>
      <c r="Q1385" s="269">
        <v>-1.5</v>
      </c>
      <c r="R1385" s="269">
        <v>-2</v>
      </c>
      <c r="S1385" s="269">
        <v>-66.5</v>
      </c>
      <c r="T1385" s="269">
        <v>-67</v>
      </c>
      <c r="DI1385" s="112" t="s">
        <v>6505</v>
      </c>
      <c r="DJ1385" s="112" t="s">
        <v>6305</v>
      </c>
      <c r="DO1385"/>
    </row>
    <row r="1386" spans="15:119" x14ac:dyDescent="0.25">
      <c r="O1386" s="268" t="s">
        <v>10872</v>
      </c>
      <c r="P1386" s="268" t="s">
        <v>9492</v>
      </c>
      <c r="Q1386" s="269">
        <v>-1.5</v>
      </c>
      <c r="R1386" s="269">
        <v>-1.75</v>
      </c>
      <c r="S1386" s="269">
        <v>-66.75</v>
      </c>
      <c r="T1386" s="269">
        <v>-67</v>
      </c>
      <c r="DI1386" s="112" t="s">
        <v>6506</v>
      </c>
      <c r="DJ1386" s="112" t="s">
        <v>6305</v>
      </c>
      <c r="DO1386"/>
    </row>
    <row r="1387" spans="15:119" x14ac:dyDescent="0.25">
      <c r="O1387" s="268" t="s">
        <v>10873</v>
      </c>
      <c r="P1387" s="268" t="s">
        <v>9492</v>
      </c>
      <c r="Q1387" s="269">
        <v>-1.5</v>
      </c>
      <c r="R1387" s="269">
        <v>-1.75</v>
      </c>
      <c r="S1387" s="269">
        <v>-66.5</v>
      </c>
      <c r="T1387" s="269">
        <v>-66.75</v>
      </c>
      <c r="DI1387" s="112" t="s">
        <v>5079</v>
      </c>
      <c r="DJ1387" s="112" t="s">
        <v>5031</v>
      </c>
      <c r="DO1387"/>
    </row>
    <row r="1388" spans="15:119" x14ac:dyDescent="0.25">
      <c r="O1388" s="268" t="s">
        <v>10874</v>
      </c>
      <c r="P1388" s="268" t="s">
        <v>9492</v>
      </c>
      <c r="Q1388" s="269">
        <v>-1.75</v>
      </c>
      <c r="R1388" s="269">
        <v>-2</v>
      </c>
      <c r="S1388" s="269">
        <v>-66.75</v>
      </c>
      <c r="T1388" s="269">
        <v>-67</v>
      </c>
      <c r="DI1388" s="112" t="s">
        <v>5430</v>
      </c>
      <c r="DJ1388" s="112" t="s">
        <v>5373</v>
      </c>
      <c r="DO1388"/>
    </row>
    <row r="1389" spans="15:119" x14ac:dyDescent="0.25">
      <c r="O1389" s="268" t="s">
        <v>10875</v>
      </c>
      <c r="P1389" s="268" t="s">
        <v>9492</v>
      </c>
      <c r="Q1389" s="269">
        <v>-1.75</v>
      </c>
      <c r="R1389" s="269">
        <v>-2</v>
      </c>
      <c r="S1389" s="269">
        <v>-66.5</v>
      </c>
      <c r="T1389" s="269">
        <v>-66.75</v>
      </c>
      <c r="DI1389" s="112" t="s">
        <v>9035</v>
      </c>
      <c r="DJ1389" s="112" t="s">
        <v>9016</v>
      </c>
      <c r="DO1389"/>
    </row>
    <row r="1390" spans="15:119" x14ac:dyDescent="0.25">
      <c r="O1390" s="268" t="s">
        <v>10876</v>
      </c>
      <c r="P1390" s="268" t="s">
        <v>9490</v>
      </c>
      <c r="Q1390" s="269">
        <v>-1.5</v>
      </c>
      <c r="R1390" s="269">
        <v>-2</v>
      </c>
      <c r="S1390" s="269">
        <v>-66</v>
      </c>
      <c r="T1390" s="269">
        <v>-66.5</v>
      </c>
      <c r="DI1390" s="112" t="s">
        <v>6016</v>
      </c>
      <c r="DJ1390" s="112" t="s">
        <v>5909</v>
      </c>
      <c r="DO1390"/>
    </row>
    <row r="1391" spans="15:119" x14ac:dyDescent="0.25">
      <c r="O1391" s="268" t="s">
        <v>10877</v>
      </c>
      <c r="P1391" s="268" t="s">
        <v>9492</v>
      </c>
      <c r="Q1391" s="269">
        <v>-1.5</v>
      </c>
      <c r="R1391" s="269">
        <v>-1.75</v>
      </c>
      <c r="S1391" s="269">
        <v>-66.25</v>
      </c>
      <c r="T1391" s="269">
        <v>-66.5</v>
      </c>
      <c r="DI1391" s="112" t="s">
        <v>6507</v>
      </c>
      <c r="DJ1391" s="112" t="s">
        <v>6305</v>
      </c>
      <c r="DO1391"/>
    </row>
    <row r="1392" spans="15:119" x14ac:dyDescent="0.25">
      <c r="O1392" s="268" t="s">
        <v>10878</v>
      </c>
      <c r="P1392" s="268" t="s">
        <v>9492</v>
      </c>
      <c r="Q1392" s="269">
        <v>-1.5</v>
      </c>
      <c r="R1392" s="269">
        <v>-1.75</v>
      </c>
      <c r="S1392" s="269">
        <v>-66</v>
      </c>
      <c r="T1392" s="269">
        <v>-66.25</v>
      </c>
      <c r="DI1392" s="112" t="s">
        <v>7992</v>
      </c>
      <c r="DJ1392" s="112" t="s">
        <v>7916</v>
      </c>
      <c r="DO1392"/>
    </row>
    <row r="1393" spans="15:119" x14ac:dyDescent="0.25">
      <c r="O1393" s="268" t="s">
        <v>10879</v>
      </c>
      <c r="P1393" s="268" t="s">
        <v>9492</v>
      </c>
      <c r="Q1393" s="269">
        <v>-1.75</v>
      </c>
      <c r="R1393" s="269">
        <v>-2</v>
      </c>
      <c r="S1393" s="269">
        <v>-66.25</v>
      </c>
      <c r="T1393" s="269">
        <v>-66.5</v>
      </c>
      <c r="DI1393" s="112" t="s">
        <v>6508</v>
      </c>
      <c r="DJ1393" s="112" t="s">
        <v>6305</v>
      </c>
      <c r="DO1393"/>
    </row>
    <row r="1394" spans="15:119" x14ac:dyDescent="0.25">
      <c r="O1394" s="268" t="s">
        <v>10880</v>
      </c>
      <c r="P1394" s="268" t="s">
        <v>9492</v>
      </c>
      <c r="Q1394" s="269">
        <v>-1.75</v>
      </c>
      <c r="R1394" s="269">
        <v>-2</v>
      </c>
      <c r="S1394" s="269">
        <v>-66</v>
      </c>
      <c r="T1394" s="269">
        <v>-66.25</v>
      </c>
      <c r="DI1394" s="112" t="s">
        <v>7430</v>
      </c>
      <c r="DJ1394" s="112" t="s">
        <v>7298</v>
      </c>
      <c r="DO1394"/>
    </row>
    <row r="1395" spans="15:119" x14ac:dyDescent="0.25">
      <c r="O1395" s="268" t="s">
        <v>10881</v>
      </c>
      <c r="P1395" s="268" t="s">
        <v>9486</v>
      </c>
      <c r="Q1395" s="269">
        <v>-2</v>
      </c>
      <c r="R1395" s="269">
        <v>-4</v>
      </c>
      <c r="S1395" s="269">
        <v>-69</v>
      </c>
      <c r="T1395" s="269">
        <v>-72</v>
      </c>
      <c r="DI1395" s="112" t="s">
        <v>4653</v>
      </c>
      <c r="DJ1395" s="112" t="s">
        <v>4591</v>
      </c>
      <c r="DO1395"/>
    </row>
    <row r="1396" spans="15:119" x14ac:dyDescent="0.25">
      <c r="O1396" s="268" t="s">
        <v>10882</v>
      </c>
      <c r="P1396" s="268" t="s">
        <v>9488</v>
      </c>
      <c r="Q1396" s="269">
        <v>-2</v>
      </c>
      <c r="R1396" s="269">
        <v>-3</v>
      </c>
      <c r="S1396" s="269">
        <v>-69</v>
      </c>
      <c r="T1396" s="269">
        <v>-70.5</v>
      </c>
      <c r="DI1396" s="112" t="s">
        <v>6509</v>
      </c>
      <c r="DJ1396" s="112" t="s">
        <v>6305</v>
      </c>
      <c r="DO1396"/>
    </row>
    <row r="1397" spans="15:119" x14ac:dyDescent="0.25">
      <c r="O1397" s="268" t="s">
        <v>10883</v>
      </c>
      <c r="P1397" s="268" t="s">
        <v>9490</v>
      </c>
      <c r="Q1397" s="269">
        <v>-2</v>
      </c>
      <c r="R1397" s="269">
        <v>-2.5</v>
      </c>
      <c r="S1397" s="269">
        <v>-69.5</v>
      </c>
      <c r="T1397" s="269">
        <v>-70</v>
      </c>
      <c r="DI1397" s="112" t="s">
        <v>8653</v>
      </c>
      <c r="DJ1397" s="112" t="s">
        <v>8544</v>
      </c>
      <c r="DO1397"/>
    </row>
    <row r="1398" spans="15:119" x14ac:dyDescent="0.25">
      <c r="O1398" s="268" t="s">
        <v>10884</v>
      </c>
      <c r="P1398" s="268" t="s">
        <v>9492</v>
      </c>
      <c r="Q1398" s="269">
        <v>-2</v>
      </c>
      <c r="R1398" s="269">
        <v>-2.25</v>
      </c>
      <c r="S1398" s="269">
        <v>-69.5</v>
      </c>
      <c r="T1398" s="269">
        <v>-69.75</v>
      </c>
      <c r="DI1398" s="112" t="s">
        <v>8654</v>
      </c>
      <c r="DJ1398" s="112" t="s">
        <v>8544</v>
      </c>
      <c r="DO1398"/>
    </row>
    <row r="1399" spans="15:119" x14ac:dyDescent="0.25">
      <c r="O1399" s="268" t="s">
        <v>10885</v>
      </c>
      <c r="P1399" s="268" t="s">
        <v>9492</v>
      </c>
      <c r="Q1399" s="269">
        <v>-2.25</v>
      </c>
      <c r="R1399" s="269">
        <v>-2.5</v>
      </c>
      <c r="S1399" s="269">
        <v>-69.5</v>
      </c>
      <c r="T1399" s="269">
        <v>-69.75</v>
      </c>
      <c r="DI1399" s="112" t="s">
        <v>7993</v>
      </c>
      <c r="DJ1399" s="112" t="s">
        <v>7916</v>
      </c>
      <c r="DO1399"/>
    </row>
    <row r="1400" spans="15:119" x14ac:dyDescent="0.25">
      <c r="O1400" s="268" t="s">
        <v>10886</v>
      </c>
      <c r="P1400" s="268" t="s">
        <v>9490</v>
      </c>
      <c r="Q1400" s="269">
        <v>-2</v>
      </c>
      <c r="R1400" s="269">
        <v>-2.5</v>
      </c>
      <c r="S1400" s="269">
        <v>-69</v>
      </c>
      <c r="T1400" s="269">
        <v>-69.5</v>
      </c>
      <c r="DI1400" s="112" t="s">
        <v>5240</v>
      </c>
      <c r="DJ1400" s="112" t="s">
        <v>5211</v>
      </c>
      <c r="DO1400"/>
    </row>
    <row r="1401" spans="15:119" x14ac:dyDescent="0.25">
      <c r="O1401" s="268" t="s">
        <v>10887</v>
      </c>
      <c r="P1401" s="268" t="s">
        <v>9492</v>
      </c>
      <c r="Q1401" s="269">
        <v>-2</v>
      </c>
      <c r="R1401" s="269">
        <v>-2.25</v>
      </c>
      <c r="S1401" s="269">
        <v>-69.25</v>
      </c>
      <c r="T1401" s="269">
        <v>-69.5</v>
      </c>
      <c r="DI1401" s="112" t="s">
        <v>6510</v>
      </c>
      <c r="DJ1401" s="112" t="s">
        <v>6305</v>
      </c>
      <c r="DO1401"/>
    </row>
    <row r="1402" spans="15:119" x14ac:dyDescent="0.25">
      <c r="O1402" s="268" t="s">
        <v>10888</v>
      </c>
      <c r="P1402" s="268" t="s">
        <v>9492</v>
      </c>
      <c r="Q1402" s="269">
        <v>-2</v>
      </c>
      <c r="R1402" s="269">
        <v>-2.25</v>
      </c>
      <c r="S1402" s="269">
        <v>-69</v>
      </c>
      <c r="T1402" s="269">
        <v>-69.25</v>
      </c>
      <c r="DI1402" s="112" t="s">
        <v>8347</v>
      </c>
      <c r="DJ1402" s="112" t="s">
        <v>8285</v>
      </c>
      <c r="DO1402"/>
    </row>
    <row r="1403" spans="15:119" x14ac:dyDescent="0.25">
      <c r="O1403" s="268" t="s">
        <v>10889</v>
      </c>
      <c r="P1403" s="268" t="s">
        <v>9492</v>
      </c>
      <c r="Q1403" s="269">
        <v>-2.25</v>
      </c>
      <c r="R1403" s="269">
        <v>-2.5</v>
      </c>
      <c r="S1403" s="269">
        <v>-69.25</v>
      </c>
      <c r="T1403" s="269">
        <v>-69.5</v>
      </c>
      <c r="DI1403" s="112" t="s">
        <v>5241</v>
      </c>
      <c r="DJ1403" s="112" t="s">
        <v>5211</v>
      </c>
      <c r="DO1403"/>
    </row>
    <row r="1404" spans="15:119" x14ac:dyDescent="0.25">
      <c r="O1404" s="268" t="s">
        <v>10890</v>
      </c>
      <c r="P1404" s="268" t="s">
        <v>9492</v>
      </c>
      <c r="Q1404" s="269">
        <v>-2.25</v>
      </c>
      <c r="R1404" s="269">
        <v>-2.5</v>
      </c>
      <c r="S1404" s="269">
        <v>-69</v>
      </c>
      <c r="T1404" s="269">
        <v>-69.25</v>
      </c>
      <c r="DI1404" s="112" t="s">
        <v>6017</v>
      </c>
      <c r="DJ1404" s="112" t="s">
        <v>5909</v>
      </c>
      <c r="DO1404"/>
    </row>
    <row r="1405" spans="15:119" x14ac:dyDescent="0.25">
      <c r="O1405" s="268" t="s">
        <v>10891</v>
      </c>
      <c r="P1405" s="268" t="s">
        <v>9490</v>
      </c>
      <c r="Q1405" s="269">
        <v>-2.5</v>
      </c>
      <c r="R1405" s="269">
        <v>-3</v>
      </c>
      <c r="S1405" s="269">
        <v>-69.5</v>
      </c>
      <c r="T1405" s="269">
        <v>-70</v>
      </c>
      <c r="DI1405" s="112" t="s">
        <v>4871</v>
      </c>
      <c r="DJ1405" s="112" t="s">
        <v>4808</v>
      </c>
      <c r="DO1405"/>
    </row>
    <row r="1406" spans="15:119" x14ac:dyDescent="0.25">
      <c r="O1406" s="268" t="s">
        <v>10892</v>
      </c>
      <c r="P1406" s="268" t="s">
        <v>9492</v>
      </c>
      <c r="Q1406" s="269">
        <v>-2.5</v>
      </c>
      <c r="R1406" s="269">
        <v>-2.75</v>
      </c>
      <c r="S1406" s="269">
        <v>-69.5</v>
      </c>
      <c r="T1406" s="269">
        <v>-69.75</v>
      </c>
      <c r="DI1406" s="112" t="s">
        <v>7431</v>
      </c>
      <c r="DJ1406" s="112" t="s">
        <v>7298</v>
      </c>
      <c r="DO1406"/>
    </row>
    <row r="1407" spans="15:119" x14ac:dyDescent="0.25">
      <c r="O1407" s="268" t="s">
        <v>10893</v>
      </c>
      <c r="P1407" s="268" t="s">
        <v>9492</v>
      </c>
      <c r="Q1407" s="269">
        <v>-2.75</v>
      </c>
      <c r="R1407" s="269">
        <v>-3</v>
      </c>
      <c r="S1407" s="269">
        <v>-69.5</v>
      </c>
      <c r="T1407" s="269">
        <v>-69.75</v>
      </c>
      <c r="DI1407" s="112" t="s">
        <v>8348</v>
      </c>
      <c r="DJ1407" s="112" t="s">
        <v>8285</v>
      </c>
      <c r="DO1407"/>
    </row>
    <row r="1408" spans="15:119" x14ac:dyDescent="0.25">
      <c r="O1408" s="268" t="s">
        <v>10894</v>
      </c>
      <c r="P1408" s="268" t="s">
        <v>9490</v>
      </c>
      <c r="Q1408" s="269">
        <v>-2.5</v>
      </c>
      <c r="R1408" s="269">
        <v>-3</v>
      </c>
      <c r="S1408" s="269">
        <v>-69</v>
      </c>
      <c r="T1408" s="269">
        <v>-69.5</v>
      </c>
      <c r="DI1408" s="112" t="s">
        <v>6511</v>
      </c>
      <c r="DJ1408" s="112" t="s">
        <v>6305</v>
      </c>
      <c r="DO1408"/>
    </row>
    <row r="1409" spans="15:119" x14ac:dyDescent="0.25">
      <c r="O1409" s="268" t="s">
        <v>10895</v>
      </c>
      <c r="P1409" s="268" t="s">
        <v>9492</v>
      </c>
      <c r="Q1409" s="269">
        <v>-2.5</v>
      </c>
      <c r="R1409" s="269">
        <v>-2.75</v>
      </c>
      <c r="S1409" s="269">
        <v>-69.25</v>
      </c>
      <c r="T1409" s="269">
        <v>-69.5</v>
      </c>
      <c r="DI1409" s="112" t="s">
        <v>6512</v>
      </c>
      <c r="DJ1409" s="112" t="s">
        <v>6305</v>
      </c>
      <c r="DO1409"/>
    </row>
    <row r="1410" spans="15:119" x14ac:dyDescent="0.25">
      <c r="O1410" s="268" t="s">
        <v>10896</v>
      </c>
      <c r="P1410" s="268" t="s">
        <v>9492</v>
      </c>
      <c r="Q1410" s="269">
        <v>-2.5</v>
      </c>
      <c r="R1410" s="269">
        <v>-2.75</v>
      </c>
      <c r="S1410" s="269">
        <v>-69</v>
      </c>
      <c r="T1410" s="269">
        <v>-69.25</v>
      </c>
      <c r="DI1410" s="112" t="s">
        <v>8655</v>
      </c>
      <c r="DJ1410" s="112" t="s">
        <v>8544</v>
      </c>
      <c r="DO1410"/>
    </row>
    <row r="1411" spans="15:119" x14ac:dyDescent="0.25">
      <c r="O1411" s="268" t="s">
        <v>10897</v>
      </c>
      <c r="P1411" s="268" t="s">
        <v>9492</v>
      </c>
      <c r="Q1411" s="269">
        <v>-2.75</v>
      </c>
      <c r="R1411" s="269">
        <v>-3</v>
      </c>
      <c r="S1411" s="269">
        <v>-69.25</v>
      </c>
      <c r="T1411" s="269">
        <v>-69.5</v>
      </c>
      <c r="DI1411" s="112" t="s">
        <v>9036</v>
      </c>
      <c r="DJ1411" s="112" t="s">
        <v>9016</v>
      </c>
      <c r="DO1411"/>
    </row>
    <row r="1412" spans="15:119" x14ac:dyDescent="0.25">
      <c r="O1412" s="268" t="s">
        <v>10898</v>
      </c>
      <c r="P1412" s="268" t="s">
        <v>9492</v>
      </c>
      <c r="Q1412" s="269">
        <v>-2.75</v>
      </c>
      <c r="R1412" s="269">
        <v>-3</v>
      </c>
      <c r="S1412" s="269">
        <v>-69</v>
      </c>
      <c r="T1412" s="269">
        <v>-69.25</v>
      </c>
      <c r="DI1412" s="112" t="s">
        <v>7994</v>
      </c>
      <c r="DJ1412" s="112" t="s">
        <v>7916</v>
      </c>
      <c r="DO1412"/>
    </row>
    <row r="1413" spans="15:119" x14ac:dyDescent="0.25">
      <c r="O1413" s="268" t="s">
        <v>10899</v>
      </c>
      <c r="P1413" s="268" t="s">
        <v>9488</v>
      </c>
      <c r="Q1413" s="269">
        <v>-3</v>
      </c>
      <c r="R1413" s="269">
        <v>-4</v>
      </c>
      <c r="S1413" s="269">
        <v>-69</v>
      </c>
      <c r="T1413" s="269">
        <v>-70.5</v>
      </c>
      <c r="DI1413" s="112" t="s">
        <v>6513</v>
      </c>
      <c r="DJ1413" s="112" t="s">
        <v>6305</v>
      </c>
      <c r="DO1413"/>
    </row>
    <row r="1414" spans="15:119" x14ac:dyDescent="0.25">
      <c r="O1414" s="268" t="s">
        <v>10900</v>
      </c>
      <c r="P1414" s="268" t="s">
        <v>9490</v>
      </c>
      <c r="Q1414" s="269">
        <v>-3</v>
      </c>
      <c r="R1414" s="269">
        <v>-3.5</v>
      </c>
      <c r="S1414" s="269">
        <v>-69.5</v>
      </c>
      <c r="T1414" s="269">
        <v>-70</v>
      </c>
      <c r="DI1414" s="112" t="s">
        <v>6514</v>
      </c>
      <c r="DJ1414" s="112" t="s">
        <v>6305</v>
      </c>
      <c r="DO1414"/>
    </row>
    <row r="1415" spans="15:119" x14ac:dyDescent="0.25">
      <c r="O1415" s="268" t="s">
        <v>10901</v>
      </c>
      <c r="P1415" s="268" t="s">
        <v>9492</v>
      </c>
      <c r="Q1415" s="269">
        <v>-3</v>
      </c>
      <c r="R1415" s="269">
        <v>-3.25</v>
      </c>
      <c r="S1415" s="269">
        <v>-69.75</v>
      </c>
      <c r="T1415" s="269">
        <v>-70</v>
      </c>
      <c r="DI1415" s="112" t="s">
        <v>6515</v>
      </c>
      <c r="DJ1415" s="112" t="s">
        <v>6305</v>
      </c>
      <c r="DO1415"/>
    </row>
    <row r="1416" spans="15:119" x14ac:dyDescent="0.25">
      <c r="O1416" s="268" t="s">
        <v>10902</v>
      </c>
      <c r="P1416" s="268" t="s">
        <v>9492</v>
      </c>
      <c r="Q1416" s="269">
        <v>-3</v>
      </c>
      <c r="R1416" s="269">
        <v>-3.25</v>
      </c>
      <c r="S1416" s="269">
        <v>-69.5</v>
      </c>
      <c r="T1416" s="269">
        <v>-69.75</v>
      </c>
      <c r="DI1416" s="112" t="s">
        <v>9285</v>
      </c>
      <c r="DJ1416" s="112" t="s">
        <v>9220</v>
      </c>
      <c r="DO1416"/>
    </row>
    <row r="1417" spans="15:119" x14ac:dyDescent="0.25">
      <c r="O1417" s="268" t="s">
        <v>10903</v>
      </c>
      <c r="P1417" s="268" t="s">
        <v>9492</v>
      </c>
      <c r="Q1417" s="269">
        <v>-3.25</v>
      </c>
      <c r="R1417" s="269">
        <v>-3.5</v>
      </c>
      <c r="S1417" s="269">
        <v>-69.75</v>
      </c>
      <c r="T1417" s="269">
        <v>-70</v>
      </c>
      <c r="DI1417" s="112" t="s">
        <v>6516</v>
      </c>
      <c r="DJ1417" s="112" t="s">
        <v>6305</v>
      </c>
      <c r="DO1417"/>
    </row>
    <row r="1418" spans="15:119" x14ac:dyDescent="0.25">
      <c r="O1418" s="268" t="s">
        <v>10904</v>
      </c>
      <c r="P1418" s="268" t="s">
        <v>9492</v>
      </c>
      <c r="Q1418" s="269">
        <v>-3.25</v>
      </c>
      <c r="R1418" s="269">
        <v>-3.5</v>
      </c>
      <c r="S1418" s="269">
        <v>-69.5</v>
      </c>
      <c r="T1418" s="269">
        <v>-69.75</v>
      </c>
      <c r="DI1418" s="112" t="s">
        <v>6517</v>
      </c>
      <c r="DJ1418" s="112" t="s">
        <v>6305</v>
      </c>
      <c r="DO1418"/>
    </row>
    <row r="1419" spans="15:119" x14ac:dyDescent="0.25">
      <c r="O1419" s="268" t="s">
        <v>10905</v>
      </c>
      <c r="P1419" s="268" t="s">
        <v>9490</v>
      </c>
      <c r="Q1419" s="269">
        <v>-3</v>
      </c>
      <c r="R1419" s="269">
        <v>-3.5</v>
      </c>
      <c r="S1419" s="269">
        <v>-69</v>
      </c>
      <c r="T1419" s="269">
        <v>-69.5</v>
      </c>
      <c r="DI1419" s="112" t="s">
        <v>8350</v>
      </c>
      <c r="DJ1419" s="112" t="s">
        <v>8285</v>
      </c>
      <c r="DO1419"/>
    </row>
    <row r="1420" spans="15:119" x14ac:dyDescent="0.25">
      <c r="O1420" s="268" t="s">
        <v>10906</v>
      </c>
      <c r="P1420" s="268" t="s">
        <v>9492</v>
      </c>
      <c r="Q1420" s="269">
        <v>-3</v>
      </c>
      <c r="R1420" s="269">
        <v>-3.25</v>
      </c>
      <c r="S1420" s="269">
        <v>-69.25</v>
      </c>
      <c r="T1420" s="269">
        <v>-69.5</v>
      </c>
      <c r="DI1420" s="112" t="s">
        <v>4872</v>
      </c>
      <c r="DJ1420" s="112" t="s">
        <v>4808</v>
      </c>
      <c r="DO1420"/>
    </row>
    <row r="1421" spans="15:119" x14ac:dyDescent="0.25">
      <c r="O1421" s="268" t="s">
        <v>10907</v>
      </c>
      <c r="P1421" s="268" t="s">
        <v>9492</v>
      </c>
      <c r="Q1421" s="269">
        <v>-3</v>
      </c>
      <c r="R1421" s="269">
        <v>-3.25</v>
      </c>
      <c r="S1421" s="269">
        <v>-69</v>
      </c>
      <c r="T1421" s="269">
        <v>-69.25</v>
      </c>
      <c r="DI1421" s="112" t="s">
        <v>5620</v>
      </c>
      <c r="DJ1421" s="112" t="s">
        <v>5576</v>
      </c>
      <c r="DO1421"/>
    </row>
    <row r="1422" spans="15:119" x14ac:dyDescent="0.25">
      <c r="O1422" s="268" t="s">
        <v>10908</v>
      </c>
      <c r="P1422" s="268" t="s">
        <v>9492</v>
      </c>
      <c r="Q1422" s="269">
        <v>-3.25</v>
      </c>
      <c r="R1422" s="269">
        <v>-3.5</v>
      </c>
      <c r="S1422" s="269">
        <v>-69.25</v>
      </c>
      <c r="T1422" s="269">
        <v>-69.5</v>
      </c>
      <c r="DI1422" s="112" t="s">
        <v>6018</v>
      </c>
      <c r="DJ1422" s="112" t="s">
        <v>5909</v>
      </c>
      <c r="DO1422"/>
    </row>
    <row r="1423" spans="15:119" x14ac:dyDescent="0.25">
      <c r="O1423" s="268" t="s">
        <v>10909</v>
      </c>
      <c r="P1423" s="268" t="s">
        <v>9492</v>
      </c>
      <c r="Q1423" s="269">
        <v>-3.25</v>
      </c>
      <c r="R1423" s="269">
        <v>-3.5</v>
      </c>
      <c r="S1423" s="269">
        <v>-69</v>
      </c>
      <c r="T1423" s="269">
        <v>-69.25</v>
      </c>
      <c r="DI1423" s="112" t="s">
        <v>5621</v>
      </c>
      <c r="DJ1423" s="112" t="s">
        <v>5576</v>
      </c>
      <c r="DO1423"/>
    </row>
    <row r="1424" spans="15:119" x14ac:dyDescent="0.25">
      <c r="O1424" s="268" t="s">
        <v>10910</v>
      </c>
      <c r="P1424" s="268" t="s">
        <v>9490</v>
      </c>
      <c r="Q1424" s="269">
        <v>-3.5</v>
      </c>
      <c r="R1424" s="269">
        <v>-4</v>
      </c>
      <c r="S1424" s="269">
        <v>-69.5</v>
      </c>
      <c r="T1424" s="269">
        <v>-70</v>
      </c>
      <c r="DI1424" s="112" t="s">
        <v>9037</v>
      </c>
      <c r="DJ1424" s="112" t="s">
        <v>9016</v>
      </c>
      <c r="DO1424"/>
    </row>
    <row r="1425" spans="15:119" x14ac:dyDescent="0.25">
      <c r="O1425" s="268" t="s">
        <v>10911</v>
      </c>
      <c r="P1425" s="268" t="s">
        <v>9492</v>
      </c>
      <c r="Q1425" s="269">
        <v>-3.5</v>
      </c>
      <c r="R1425" s="269">
        <v>-3.75</v>
      </c>
      <c r="S1425" s="269">
        <v>-69.75</v>
      </c>
      <c r="T1425" s="269">
        <v>-70</v>
      </c>
      <c r="DI1425" s="112" t="s">
        <v>9286</v>
      </c>
      <c r="DJ1425" s="112" t="s">
        <v>9220</v>
      </c>
      <c r="DO1425"/>
    </row>
    <row r="1426" spans="15:119" x14ac:dyDescent="0.25">
      <c r="O1426" s="268" t="s">
        <v>10912</v>
      </c>
      <c r="P1426" s="268" t="s">
        <v>9492</v>
      </c>
      <c r="Q1426" s="269">
        <v>-3.5</v>
      </c>
      <c r="R1426" s="269">
        <v>-3.75</v>
      </c>
      <c r="S1426" s="269">
        <v>-69.5</v>
      </c>
      <c r="T1426" s="269">
        <v>-69.75</v>
      </c>
      <c r="DI1426" s="112" t="s">
        <v>9287</v>
      </c>
      <c r="DJ1426" s="112" t="s">
        <v>9220</v>
      </c>
      <c r="DO1426"/>
    </row>
    <row r="1427" spans="15:119" x14ac:dyDescent="0.25">
      <c r="O1427" s="268" t="s">
        <v>10913</v>
      </c>
      <c r="P1427" s="268" t="s">
        <v>9492</v>
      </c>
      <c r="Q1427" s="269">
        <v>-3.75</v>
      </c>
      <c r="R1427" s="269">
        <v>-4</v>
      </c>
      <c r="S1427" s="269">
        <v>-69.75</v>
      </c>
      <c r="T1427" s="269">
        <v>-70</v>
      </c>
      <c r="DI1427" s="112" t="s">
        <v>7432</v>
      </c>
      <c r="DJ1427" s="112" t="s">
        <v>7298</v>
      </c>
      <c r="DO1427"/>
    </row>
    <row r="1428" spans="15:119" x14ac:dyDescent="0.25">
      <c r="O1428" s="268" t="s">
        <v>10914</v>
      </c>
      <c r="P1428" s="268" t="s">
        <v>9492</v>
      </c>
      <c r="Q1428" s="269">
        <v>-3.75</v>
      </c>
      <c r="R1428" s="269">
        <v>-4</v>
      </c>
      <c r="S1428" s="269">
        <v>-69.5</v>
      </c>
      <c r="T1428" s="269">
        <v>-69.75</v>
      </c>
      <c r="DI1428" s="112" t="s">
        <v>7995</v>
      </c>
      <c r="DJ1428" s="112" t="s">
        <v>7916</v>
      </c>
      <c r="DO1428"/>
    </row>
    <row r="1429" spans="15:119" x14ac:dyDescent="0.25">
      <c r="O1429" s="268" t="s">
        <v>10915</v>
      </c>
      <c r="P1429" s="268" t="s">
        <v>9490</v>
      </c>
      <c r="Q1429" s="269">
        <v>-3.5</v>
      </c>
      <c r="R1429" s="269">
        <v>-4</v>
      </c>
      <c r="S1429" s="269">
        <v>-69</v>
      </c>
      <c r="T1429" s="269">
        <v>-69.5</v>
      </c>
      <c r="DI1429" s="112" t="s">
        <v>520</v>
      </c>
      <c r="DJ1429" s="112" t="s">
        <v>10</v>
      </c>
      <c r="DO1429"/>
    </row>
    <row r="1430" spans="15:119" x14ac:dyDescent="0.25">
      <c r="O1430" s="268" t="s">
        <v>10916</v>
      </c>
      <c r="P1430" s="268" t="s">
        <v>9492</v>
      </c>
      <c r="Q1430" s="269">
        <v>-3.5</v>
      </c>
      <c r="R1430" s="269">
        <v>-3.75</v>
      </c>
      <c r="S1430" s="269">
        <v>-69.25</v>
      </c>
      <c r="T1430" s="269">
        <v>-69.5</v>
      </c>
      <c r="DI1430" s="112" t="s">
        <v>8349</v>
      </c>
      <c r="DJ1430" s="112" t="s">
        <v>8285</v>
      </c>
      <c r="DO1430"/>
    </row>
    <row r="1431" spans="15:119" x14ac:dyDescent="0.25">
      <c r="O1431" s="268" t="s">
        <v>10917</v>
      </c>
      <c r="P1431" s="268" t="s">
        <v>9492</v>
      </c>
      <c r="Q1431" s="269">
        <v>-3.5</v>
      </c>
      <c r="R1431" s="269">
        <v>-3.75</v>
      </c>
      <c r="S1431" s="269">
        <v>-69</v>
      </c>
      <c r="T1431" s="269">
        <v>-69.25</v>
      </c>
      <c r="DI1431" s="112" t="s">
        <v>5763</v>
      </c>
      <c r="DJ1431" s="112" t="s">
        <v>5743</v>
      </c>
      <c r="DO1431"/>
    </row>
    <row r="1432" spans="15:119" x14ac:dyDescent="0.25">
      <c r="O1432" s="268" t="s">
        <v>10918</v>
      </c>
      <c r="P1432" s="268" t="s">
        <v>9492</v>
      </c>
      <c r="Q1432" s="269">
        <v>-3.75</v>
      </c>
      <c r="R1432" s="269">
        <v>-4</v>
      </c>
      <c r="S1432" s="269">
        <v>-69.25</v>
      </c>
      <c r="T1432" s="269">
        <v>-69.5</v>
      </c>
      <c r="DI1432" s="112" t="s">
        <v>7433</v>
      </c>
      <c r="DJ1432" s="112" t="s">
        <v>7298</v>
      </c>
      <c r="DO1432"/>
    </row>
    <row r="1433" spans="15:119" x14ac:dyDescent="0.25">
      <c r="O1433" s="268" t="s">
        <v>10919</v>
      </c>
      <c r="P1433" s="268" t="s">
        <v>9492</v>
      </c>
      <c r="Q1433" s="269">
        <v>-3.75</v>
      </c>
      <c r="R1433" s="269">
        <v>-4</v>
      </c>
      <c r="S1433" s="269">
        <v>-69</v>
      </c>
      <c r="T1433" s="269">
        <v>-69.25</v>
      </c>
      <c r="DI1433" s="112" t="s">
        <v>7434</v>
      </c>
      <c r="DJ1433" s="112" t="s">
        <v>7298</v>
      </c>
      <c r="DO1433"/>
    </row>
    <row r="1434" spans="15:119" x14ac:dyDescent="0.25">
      <c r="O1434" s="268" t="s">
        <v>10920</v>
      </c>
      <c r="P1434" s="268" t="s">
        <v>9486</v>
      </c>
      <c r="Q1434" s="269">
        <v>-2</v>
      </c>
      <c r="R1434" s="269">
        <v>-4</v>
      </c>
      <c r="S1434" s="269">
        <v>-66</v>
      </c>
      <c r="T1434" s="269">
        <v>-69</v>
      </c>
      <c r="DI1434" s="112" t="s">
        <v>521</v>
      </c>
      <c r="DJ1434" s="112" t="s">
        <v>10</v>
      </c>
      <c r="DO1434"/>
    </row>
    <row r="1435" spans="15:119" x14ac:dyDescent="0.25">
      <c r="O1435" s="268" t="s">
        <v>10921</v>
      </c>
      <c r="P1435" s="268" t="s">
        <v>9488</v>
      </c>
      <c r="Q1435" s="269">
        <v>-2</v>
      </c>
      <c r="R1435" s="269">
        <v>-3</v>
      </c>
      <c r="S1435" s="269">
        <v>-67.5</v>
      </c>
      <c r="T1435" s="269">
        <v>-69</v>
      </c>
      <c r="DI1435" s="112" t="s">
        <v>9038</v>
      </c>
      <c r="DJ1435" s="112" t="s">
        <v>9016</v>
      </c>
      <c r="DO1435"/>
    </row>
    <row r="1436" spans="15:119" x14ac:dyDescent="0.25">
      <c r="O1436" s="268" t="s">
        <v>10922</v>
      </c>
      <c r="P1436" s="268" t="s">
        <v>9490</v>
      </c>
      <c r="Q1436" s="269">
        <v>-2</v>
      </c>
      <c r="R1436" s="269">
        <v>-2.5</v>
      </c>
      <c r="S1436" s="269">
        <v>-68.5</v>
      </c>
      <c r="T1436" s="269">
        <v>-69</v>
      </c>
      <c r="DI1436" s="112" t="s">
        <v>6019</v>
      </c>
      <c r="DJ1436" s="112" t="s">
        <v>5909</v>
      </c>
      <c r="DO1436"/>
    </row>
    <row r="1437" spans="15:119" x14ac:dyDescent="0.25">
      <c r="O1437" s="268" t="s">
        <v>10923</v>
      </c>
      <c r="P1437" s="268" t="s">
        <v>9492</v>
      </c>
      <c r="Q1437" s="269">
        <v>-2</v>
      </c>
      <c r="R1437" s="269">
        <v>-2.25</v>
      </c>
      <c r="S1437" s="269">
        <v>-68.75</v>
      </c>
      <c r="T1437" s="269">
        <v>-69</v>
      </c>
      <c r="DI1437" s="112" t="s">
        <v>7435</v>
      </c>
      <c r="DJ1437" s="112" t="s">
        <v>7298</v>
      </c>
      <c r="DO1437"/>
    </row>
    <row r="1438" spans="15:119" x14ac:dyDescent="0.25">
      <c r="O1438" s="268" t="s">
        <v>10924</v>
      </c>
      <c r="P1438" s="268" t="s">
        <v>9492</v>
      </c>
      <c r="Q1438" s="269">
        <v>-2</v>
      </c>
      <c r="R1438" s="269">
        <v>-2.25</v>
      </c>
      <c r="S1438" s="269">
        <v>-68.5</v>
      </c>
      <c r="T1438" s="269">
        <v>-68.75</v>
      </c>
      <c r="DI1438" s="112" t="s">
        <v>8656</v>
      </c>
      <c r="DJ1438" s="112" t="s">
        <v>8544</v>
      </c>
      <c r="DO1438"/>
    </row>
    <row r="1439" spans="15:119" x14ac:dyDescent="0.25">
      <c r="O1439" s="268" t="s">
        <v>10925</v>
      </c>
      <c r="P1439" s="268" t="s">
        <v>9492</v>
      </c>
      <c r="Q1439" s="269">
        <v>-2.25</v>
      </c>
      <c r="R1439" s="269">
        <v>-2.5</v>
      </c>
      <c r="S1439" s="269">
        <v>-68.75</v>
      </c>
      <c r="T1439" s="269">
        <v>-69</v>
      </c>
      <c r="DI1439" s="112" t="s">
        <v>9120</v>
      </c>
      <c r="DJ1439" s="112" t="s">
        <v>9086</v>
      </c>
      <c r="DO1439"/>
    </row>
    <row r="1440" spans="15:119" x14ac:dyDescent="0.25">
      <c r="O1440" s="268" t="s">
        <v>10926</v>
      </c>
      <c r="P1440" s="268" t="s">
        <v>9492</v>
      </c>
      <c r="Q1440" s="269">
        <v>-2.25</v>
      </c>
      <c r="R1440" s="269">
        <v>-2.5</v>
      </c>
      <c r="S1440" s="269">
        <v>-68.5</v>
      </c>
      <c r="T1440" s="269">
        <v>-68.75</v>
      </c>
      <c r="DI1440" s="112" t="s">
        <v>4491</v>
      </c>
      <c r="DJ1440" s="112" t="s">
        <v>4452</v>
      </c>
      <c r="DO1440"/>
    </row>
    <row r="1441" spans="15:119" ht="30" x14ac:dyDescent="0.25">
      <c r="O1441" s="268" t="s">
        <v>10927</v>
      </c>
      <c r="P1441" s="268" t="s">
        <v>9490</v>
      </c>
      <c r="Q1441" s="269">
        <v>-2</v>
      </c>
      <c r="R1441" s="269">
        <v>-2.5</v>
      </c>
      <c r="S1441" s="269">
        <v>-68</v>
      </c>
      <c r="T1441" s="269">
        <v>-68.5</v>
      </c>
      <c r="DI1441" s="112" t="s">
        <v>6518</v>
      </c>
      <c r="DJ1441" s="112" t="s">
        <v>6305</v>
      </c>
      <c r="DO1441"/>
    </row>
    <row r="1442" spans="15:119" x14ac:dyDescent="0.25">
      <c r="O1442" s="268" t="s">
        <v>10928</v>
      </c>
      <c r="P1442" s="268" t="s">
        <v>9492</v>
      </c>
      <c r="Q1442" s="269">
        <v>-2</v>
      </c>
      <c r="R1442" s="269">
        <v>-2.25</v>
      </c>
      <c r="S1442" s="269">
        <v>-68.25</v>
      </c>
      <c r="T1442" s="269">
        <v>-68.5</v>
      </c>
      <c r="DI1442" s="112" t="s">
        <v>8657</v>
      </c>
      <c r="DJ1442" s="112" t="s">
        <v>8544</v>
      </c>
      <c r="DO1442"/>
    </row>
    <row r="1443" spans="15:119" x14ac:dyDescent="0.25">
      <c r="O1443" s="268" t="s">
        <v>10929</v>
      </c>
      <c r="P1443" s="268" t="s">
        <v>9492</v>
      </c>
      <c r="Q1443" s="269">
        <v>-2</v>
      </c>
      <c r="R1443" s="269">
        <v>-2.25</v>
      </c>
      <c r="S1443" s="269">
        <v>-68</v>
      </c>
      <c r="T1443" s="269">
        <v>-68.25</v>
      </c>
      <c r="DI1443" s="112" t="s">
        <v>9039</v>
      </c>
      <c r="DJ1443" s="112" t="s">
        <v>9016</v>
      </c>
      <c r="DO1443"/>
    </row>
    <row r="1444" spans="15:119" x14ac:dyDescent="0.25">
      <c r="O1444" s="268" t="s">
        <v>10930</v>
      </c>
      <c r="P1444" s="268" t="s">
        <v>9492</v>
      </c>
      <c r="Q1444" s="269">
        <v>-2.25</v>
      </c>
      <c r="R1444" s="269">
        <v>-2.5</v>
      </c>
      <c r="S1444" s="269">
        <v>-68.25</v>
      </c>
      <c r="T1444" s="269">
        <v>-68.5</v>
      </c>
      <c r="DI1444" s="112" t="s">
        <v>5431</v>
      </c>
      <c r="DJ1444" s="112" t="s">
        <v>5373</v>
      </c>
      <c r="DO1444"/>
    </row>
    <row r="1445" spans="15:119" x14ac:dyDescent="0.25">
      <c r="O1445" s="268" t="s">
        <v>10931</v>
      </c>
      <c r="P1445" s="268" t="s">
        <v>9492</v>
      </c>
      <c r="Q1445" s="269">
        <v>-2.25</v>
      </c>
      <c r="R1445" s="269">
        <v>-2.5</v>
      </c>
      <c r="S1445" s="269">
        <v>-68</v>
      </c>
      <c r="T1445" s="269">
        <v>-68.25</v>
      </c>
      <c r="DI1445" s="112" t="s">
        <v>5764</v>
      </c>
      <c r="DJ1445" s="112" t="s">
        <v>5743</v>
      </c>
      <c r="DO1445"/>
    </row>
    <row r="1446" spans="15:119" x14ac:dyDescent="0.25">
      <c r="O1446" s="268" t="s">
        <v>10932</v>
      </c>
      <c r="P1446" s="268" t="s">
        <v>9490</v>
      </c>
      <c r="Q1446" s="269">
        <v>-2</v>
      </c>
      <c r="R1446" s="269">
        <v>-2.5</v>
      </c>
      <c r="S1446" s="269">
        <v>-67.5</v>
      </c>
      <c r="T1446" s="269">
        <v>-68</v>
      </c>
      <c r="DI1446" s="112" t="s">
        <v>5080</v>
      </c>
      <c r="DJ1446" s="112" t="s">
        <v>5031</v>
      </c>
      <c r="DO1446"/>
    </row>
    <row r="1447" spans="15:119" x14ac:dyDescent="0.25">
      <c r="O1447" s="268" t="s">
        <v>10933</v>
      </c>
      <c r="P1447" s="268" t="s">
        <v>9492</v>
      </c>
      <c r="Q1447" s="269">
        <v>-2</v>
      </c>
      <c r="R1447" s="269">
        <v>-2.25</v>
      </c>
      <c r="S1447" s="269">
        <v>-67.75</v>
      </c>
      <c r="T1447" s="269">
        <v>-68</v>
      </c>
      <c r="DI1447" s="112" t="s">
        <v>5081</v>
      </c>
      <c r="DJ1447" s="112" t="s">
        <v>5031</v>
      </c>
      <c r="DO1447"/>
    </row>
    <row r="1448" spans="15:119" x14ac:dyDescent="0.25">
      <c r="O1448" s="268" t="s">
        <v>10934</v>
      </c>
      <c r="P1448" s="268" t="s">
        <v>9492</v>
      </c>
      <c r="Q1448" s="269">
        <v>-2</v>
      </c>
      <c r="R1448" s="269">
        <v>-2.25</v>
      </c>
      <c r="S1448" s="269">
        <v>-67.5</v>
      </c>
      <c r="T1448" s="269">
        <v>-67.75</v>
      </c>
      <c r="DI1448" s="112" t="s">
        <v>7436</v>
      </c>
      <c r="DJ1448" s="112" t="s">
        <v>7298</v>
      </c>
      <c r="DO1448"/>
    </row>
    <row r="1449" spans="15:119" x14ac:dyDescent="0.25">
      <c r="O1449" s="268" t="s">
        <v>10935</v>
      </c>
      <c r="P1449" s="268" t="s">
        <v>9492</v>
      </c>
      <c r="Q1449" s="269">
        <v>-2.25</v>
      </c>
      <c r="R1449" s="269">
        <v>-2.5</v>
      </c>
      <c r="S1449" s="269">
        <v>-67.75</v>
      </c>
      <c r="T1449" s="269">
        <v>-68</v>
      </c>
      <c r="DI1449" s="112" t="s">
        <v>6020</v>
      </c>
      <c r="DJ1449" s="112" t="s">
        <v>5909</v>
      </c>
      <c r="DO1449"/>
    </row>
    <row r="1450" spans="15:119" x14ac:dyDescent="0.25">
      <c r="O1450" s="268" t="s">
        <v>10936</v>
      </c>
      <c r="P1450" s="268" t="s">
        <v>9492</v>
      </c>
      <c r="Q1450" s="269">
        <v>-2.25</v>
      </c>
      <c r="R1450" s="269">
        <v>-2.5</v>
      </c>
      <c r="S1450" s="269">
        <v>-67.5</v>
      </c>
      <c r="T1450" s="269">
        <v>-67.75</v>
      </c>
      <c r="DI1450" s="112" t="s">
        <v>8351</v>
      </c>
      <c r="DJ1450" s="112" t="s">
        <v>8285</v>
      </c>
      <c r="DO1450"/>
    </row>
    <row r="1451" spans="15:119" x14ac:dyDescent="0.25">
      <c r="O1451" s="268" t="s">
        <v>10937</v>
      </c>
      <c r="P1451" s="268" t="s">
        <v>9490</v>
      </c>
      <c r="Q1451" s="269">
        <v>-2.5</v>
      </c>
      <c r="R1451" s="269">
        <v>-3</v>
      </c>
      <c r="S1451" s="269">
        <v>-68.5</v>
      </c>
      <c r="T1451" s="269">
        <v>-69</v>
      </c>
      <c r="DI1451" s="112" t="s">
        <v>6519</v>
      </c>
      <c r="DJ1451" s="112" t="s">
        <v>6305</v>
      </c>
      <c r="DO1451"/>
    </row>
    <row r="1452" spans="15:119" x14ac:dyDescent="0.25">
      <c r="O1452" s="268" t="s">
        <v>10938</v>
      </c>
      <c r="P1452" s="268" t="s">
        <v>9492</v>
      </c>
      <c r="Q1452" s="269">
        <v>-2.5</v>
      </c>
      <c r="R1452" s="269">
        <v>-2.75</v>
      </c>
      <c r="S1452" s="269">
        <v>-68.75</v>
      </c>
      <c r="T1452" s="269">
        <v>-69</v>
      </c>
      <c r="DI1452" s="112" t="s">
        <v>6021</v>
      </c>
      <c r="DJ1452" s="112" t="s">
        <v>5909</v>
      </c>
      <c r="DO1452"/>
    </row>
    <row r="1453" spans="15:119" x14ac:dyDescent="0.25">
      <c r="O1453" s="268" t="s">
        <v>10939</v>
      </c>
      <c r="P1453" s="268" t="s">
        <v>9492</v>
      </c>
      <c r="Q1453" s="269">
        <v>-2.5</v>
      </c>
      <c r="R1453" s="269">
        <v>-2.75</v>
      </c>
      <c r="S1453" s="269">
        <v>-68.5</v>
      </c>
      <c r="T1453" s="269">
        <v>-68.75</v>
      </c>
      <c r="DI1453" s="112" t="s">
        <v>8658</v>
      </c>
      <c r="DJ1453" s="112" t="s">
        <v>8544</v>
      </c>
      <c r="DO1453"/>
    </row>
    <row r="1454" spans="15:119" x14ac:dyDescent="0.25">
      <c r="O1454" s="268" t="s">
        <v>10940</v>
      </c>
      <c r="P1454" s="268" t="s">
        <v>9492</v>
      </c>
      <c r="Q1454" s="269">
        <v>-2.75</v>
      </c>
      <c r="R1454" s="269">
        <v>-3</v>
      </c>
      <c r="S1454" s="269">
        <v>-68.75</v>
      </c>
      <c r="T1454" s="269">
        <v>-69</v>
      </c>
      <c r="DI1454" s="112" t="s">
        <v>6520</v>
      </c>
      <c r="DJ1454" s="112" t="s">
        <v>6305</v>
      </c>
      <c r="DO1454"/>
    </row>
    <row r="1455" spans="15:119" x14ac:dyDescent="0.25">
      <c r="O1455" s="268" t="s">
        <v>10941</v>
      </c>
      <c r="P1455" s="268" t="s">
        <v>9492</v>
      </c>
      <c r="Q1455" s="269">
        <v>-2.75</v>
      </c>
      <c r="R1455" s="269">
        <v>-3</v>
      </c>
      <c r="S1455" s="269">
        <v>-68.5</v>
      </c>
      <c r="T1455" s="269">
        <v>-68.75</v>
      </c>
      <c r="DI1455" s="112" t="s">
        <v>7437</v>
      </c>
      <c r="DJ1455" s="112" t="s">
        <v>7298</v>
      </c>
      <c r="DO1455"/>
    </row>
    <row r="1456" spans="15:119" x14ac:dyDescent="0.25">
      <c r="O1456" s="268" t="s">
        <v>10942</v>
      </c>
      <c r="P1456" s="268" t="s">
        <v>9490</v>
      </c>
      <c r="Q1456" s="269">
        <v>-2.5</v>
      </c>
      <c r="R1456" s="269">
        <v>-3</v>
      </c>
      <c r="S1456" s="269">
        <v>-68</v>
      </c>
      <c r="T1456" s="269">
        <v>-68.5</v>
      </c>
      <c r="DI1456" s="112" t="s">
        <v>8659</v>
      </c>
      <c r="DJ1456" s="112" t="s">
        <v>8544</v>
      </c>
      <c r="DO1456"/>
    </row>
    <row r="1457" spans="15:119" x14ac:dyDescent="0.25">
      <c r="O1457" s="268" t="s">
        <v>10943</v>
      </c>
      <c r="P1457" s="268" t="s">
        <v>9492</v>
      </c>
      <c r="Q1457" s="269">
        <v>-2.5</v>
      </c>
      <c r="R1457" s="269">
        <v>-2.75</v>
      </c>
      <c r="S1457" s="269">
        <v>-68.25</v>
      </c>
      <c r="T1457" s="269">
        <v>-68.5</v>
      </c>
      <c r="DI1457" s="112" t="s">
        <v>8660</v>
      </c>
      <c r="DJ1457" s="112" t="s">
        <v>8544</v>
      </c>
      <c r="DO1457"/>
    </row>
    <row r="1458" spans="15:119" x14ac:dyDescent="0.25">
      <c r="O1458" s="268" t="s">
        <v>10944</v>
      </c>
      <c r="P1458" s="268" t="s">
        <v>9492</v>
      </c>
      <c r="Q1458" s="269">
        <v>-2.5</v>
      </c>
      <c r="R1458" s="269">
        <v>-2.75</v>
      </c>
      <c r="S1458" s="269">
        <v>-68</v>
      </c>
      <c r="T1458" s="269">
        <v>-68.25</v>
      </c>
      <c r="DI1458" s="112" t="s">
        <v>4492</v>
      </c>
      <c r="DJ1458" s="112" t="s">
        <v>4452</v>
      </c>
      <c r="DO1458"/>
    </row>
    <row r="1459" spans="15:119" x14ac:dyDescent="0.25">
      <c r="O1459" s="268" t="s">
        <v>10945</v>
      </c>
      <c r="P1459" s="268" t="s">
        <v>9492</v>
      </c>
      <c r="Q1459" s="269">
        <v>-2.75</v>
      </c>
      <c r="R1459" s="269">
        <v>-3</v>
      </c>
      <c r="S1459" s="269">
        <v>-68.25</v>
      </c>
      <c r="T1459" s="269">
        <v>-68.5</v>
      </c>
      <c r="DI1459" s="112" t="s">
        <v>4873</v>
      </c>
      <c r="DJ1459" s="112" t="s">
        <v>4808</v>
      </c>
      <c r="DO1459"/>
    </row>
    <row r="1460" spans="15:119" x14ac:dyDescent="0.25">
      <c r="O1460" s="268" t="s">
        <v>10946</v>
      </c>
      <c r="P1460" s="268" t="s">
        <v>9492</v>
      </c>
      <c r="Q1460" s="269">
        <v>-2.75</v>
      </c>
      <c r="R1460" s="269">
        <v>-3</v>
      </c>
      <c r="S1460" s="269">
        <v>-68</v>
      </c>
      <c r="T1460" s="269">
        <v>-68.25</v>
      </c>
      <c r="DI1460" s="112" t="s">
        <v>6521</v>
      </c>
      <c r="DJ1460" s="112" t="s">
        <v>6305</v>
      </c>
      <c r="DO1460"/>
    </row>
    <row r="1461" spans="15:119" x14ac:dyDescent="0.25">
      <c r="O1461" s="268" t="s">
        <v>10947</v>
      </c>
      <c r="P1461" s="268" t="s">
        <v>9490</v>
      </c>
      <c r="Q1461" s="269">
        <v>-2.5</v>
      </c>
      <c r="R1461" s="269">
        <v>-3</v>
      </c>
      <c r="S1461" s="269">
        <v>-67.5</v>
      </c>
      <c r="T1461" s="269">
        <v>-68</v>
      </c>
      <c r="DI1461" s="112" t="s">
        <v>3249</v>
      </c>
      <c r="DJ1461" s="112" t="s">
        <v>9220</v>
      </c>
      <c r="DO1461"/>
    </row>
    <row r="1462" spans="15:119" x14ac:dyDescent="0.25">
      <c r="O1462" s="268" t="s">
        <v>10948</v>
      </c>
      <c r="P1462" s="268" t="s">
        <v>9492</v>
      </c>
      <c r="Q1462" s="269">
        <v>-2.5</v>
      </c>
      <c r="R1462" s="269">
        <v>-2.75</v>
      </c>
      <c r="S1462" s="269">
        <v>-67.75</v>
      </c>
      <c r="T1462" s="269">
        <v>-68</v>
      </c>
      <c r="DI1462" s="112" t="s">
        <v>6522</v>
      </c>
      <c r="DJ1462" s="112" t="s">
        <v>6305</v>
      </c>
      <c r="DO1462"/>
    </row>
    <row r="1463" spans="15:119" x14ac:dyDescent="0.25">
      <c r="O1463" s="268" t="s">
        <v>10949</v>
      </c>
      <c r="P1463" s="268" t="s">
        <v>9492</v>
      </c>
      <c r="Q1463" s="269">
        <v>-2.5</v>
      </c>
      <c r="R1463" s="269">
        <v>-2.75</v>
      </c>
      <c r="S1463" s="269">
        <v>-67.5</v>
      </c>
      <c r="T1463" s="269">
        <v>-67.75</v>
      </c>
      <c r="DI1463" s="112" t="s">
        <v>9288</v>
      </c>
      <c r="DJ1463" s="112" t="s">
        <v>9220</v>
      </c>
      <c r="DO1463"/>
    </row>
    <row r="1464" spans="15:119" x14ac:dyDescent="0.25">
      <c r="O1464" s="268" t="s">
        <v>10950</v>
      </c>
      <c r="P1464" s="268" t="s">
        <v>9492</v>
      </c>
      <c r="Q1464" s="269">
        <v>-2.75</v>
      </c>
      <c r="R1464" s="269">
        <v>-3</v>
      </c>
      <c r="S1464" s="269">
        <v>-67.75</v>
      </c>
      <c r="T1464" s="269">
        <v>-68</v>
      </c>
      <c r="DI1464" s="112" t="s">
        <v>6523</v>
      </c>
      <c r="DJ1464" s="112" t="s">
        <v>6305</v>
      </c>
      <c r="DO1464"/>
    </row>
    <row r="1465" spans="15:119" x14ac:dyDescent="0.25">
      <c r="O1465" s="268" t="s">
        <v>10951</v>
      </c>
      <c r="P1465" s="268" t="s">
        <v>9492</v>
      </c>
      <c r="Q1465" s="269">
        <v>-2.75</v>
      </c>
      <c r="R1465" s="269">
        <v>-3</v>
      </c>
      <c r="S1465" s="269">
        <v>-67.5</v>
      </c>
      <c r="T1465" s="269">
        <v>-67.75</v>
      </c>
      <c r="DI1465" s="112" t="s">
        <v>5853</v>
      </c>
      <c r="DJ1465" s="112" t="s">
        <v>5840</v>
      </c>
      <c r="DO1465"/>
    </row>
    <row r="1466" spans="15:119" x14ac:dyDescent="0.25">
      <c r="O1466" s="268" t="s">
        <v>10952</v>
      </c>
      <c r="P1466" s="268" t="s">
        <v>9488</v>
      </c>
      <c r="Q1466" s="269">
        <v>-2</v>
      </c>
      <c r="R1466" s="269">
        <v>-3</v>
      </c>
      <c r="S1466" s="269">
        <v>-66</v>
      </c>
      <c r="T1466" s="269">
        <v>-67.5</v>
      </c>
      <c r="DI1466" s="112" t="s">
        <v>4874</v>
      </c>
      <c r="DJ1466" s="112" t="s">
        <v>4808</v>
      </c>
      <c r="DO1466"/>
    </row>
    <row r="1467" spans="15:119" x14ac:dyDescent="0.25">
      <c r="O1467" s="268" t="s">
        <v>10953</v>
      </c>
      <c r="P1467" s="268" t="s">
        <v>9490</v>
      </c>
      <c r="Q1467" s="269">
        <v>-2</v>
      </c>
      <c r="R1467" s="269">
        <v>-2.5</v>
      </c>
      <c r="S1467" s="269">
        <v>-67</v>
      </c>
      <c r="T1467" s="269">
        <v>-67.5</v>
      </c>
      <c r="DI1467" s="112" t="s">
        <v>6022</v>
      </c>
      <c r="DJ1467" s="112" t="s">
        <v>5909</v>
      </c>
      <c r="DO1467"/>
    </row>
    <row r="1468" spans="15:119" x14ac:dyDescent="0.25">
      <c r="O1468" s="268" t="s">
        <v>10954</v>
      </c>
      <c r="P1468" s="268" t="s">
        <v>9492</v>
      </c>
      <c r="Q1468" s="269">
        <v>-2</v>
      </c>
      <c r="R1468" s="269">
        <v>-2.25</v>
      </c>
      <c r="S1468" s="269">
        <v>-67.25</v>
      </c>
      <c r="T1468" s="269">
        <v>-67.5</v>
      </c>
      <c r="DI1468" s="112" t="s">
        <v>9289</v>
      </c>
      <c r="DJ1468" s="112" t="s">
        <v>9220</v>
      </c>
      <c r="DO1468"/>
    </row>
    <row r="1469" spans="15:119" x14ac:dyDescent="0.25">
      <c r="O1469" s="268" t="s">
        <v>10955</v>
      </c>
      <c r="P1469" s="268" t="s">
        <v>9492</v>
      </c>
      <c r="Q1469" s="269">
        <v>-2</v>
      </c>
      <c r="R1469" s="269">
        <v>-2.25</v>
      </c>
      <c r="S1469" s="269">
        <v>-67</v>
      </c>
      <c r="T1469" s="269">
        <v>-67.25</v>
      </c>
      <c r="DI1469" s="112" t="s">
        <v>4493</v>
      </c>
      <c r="DJ1469" s="112" t="s">
        <v>4452</v>
      </c>
      <c r="DO1469"/>
    </row>
    <row r="1470" spans="15:119" x14ac:dyDescent="0.25">
      <c r="O1470" s="268" t="s">
        <v>10956</v>
      </c>
      <c r="P1470" s="268" t="s">
        <v>9492</v>
      </c>
      <c r="Q1470" s="269">
        <v>-2.25</v>
      </c>
      <c r="R1470" s="269">
        <v>-2.5</v>
      </c>
      <c r="S1470" s="269">
        <v>-67.25</v>
      </c>
      <c r="T1470" s="269">
        <v>-67.5</v>
      </c>
      <c r="DI1470" s="112" t="s">
        <v>5082</v>
      </c>
      <c r="DJ1470" s="112" t="s">
        <v>5031</v>
      </c>
      <c r="DO1470"/>
    </row>
    <row r="1471" spans="15:119" x14ac:dyDescent="0.25">
      <c r="O1471" s="268" t="s">
        <v>10957</v>
      </c>
      <c r="P1471" s="268" t="s">
        <v>9492</v>
      </c>
      <c r="Q1471" s="269">
        <v>-2.25</v>
      </c>
      <c r="R1471" s="269">
        <v>-2.5</v>
      </c>
      <c r="S1471" s="269">
        <v>-67</v>
      </c>
      <c r="T1471" s="269">
        <v>-67.25</v>
      </c>
      <c r="DI1471" s="112" t="s">
        <v>9290</v>
      </c>
      <c r="DJ1471" s="112" t="s">
        <v>9220</v>
      </c>
      <c r="DO1471"/>
    </row>
    <row r="1472" spans="15:119" x14ac:dyDescent="0.25">
      <c r="O1472" s="268" t="s">
        <v>10958</v>
      </c>
      <c r="P1472" s="268" t="s">
        <v>9490</v>
      </c>
      <c r="Q1472" s="269">
        <v>-2</v>
      </c>
      <c r="R1472" s="269">
        <v>-2.5</v>
      </c>
      <c r="S1472" s="269">
        <v>-66.5</v>
      </c>
      <c r="T1472" s="269">
        <v>-67</v>
      </c>
      <c r="DI1472" s="112" t="s">
        <v>6524</v>
      </c>
      <c r="DJ1472" s="112" t="s">
        <v>6305</v>
      </c>
      <c r="DO1472"/>
    </row>
    <row r="1473" spans="15:119" x14ac:dyDescent="0.25">
      <c r="O1473" s="268" t="s">
        <v>10959</v>
      </c>
      <c r="P1473" s="268" t="s">
        <v>9492</v>
      </c>
      <c r="Q1473" s="269">
        <v>-2</v>
      </c>
      <c r="R1473" s="269">
        <v>-2.25</v>
      </c>
      <c r="S1473" s="269">
        <v>-66.75</v>
      </c>
      <c r="T1473" s="269">
        <v>-67</v>
      </c>
      <c r="DI1473" s="112" t="s">
        <v>5083</v>
      </c>
      <c r="DJ1473" s="112" t="s">
        <v>5031</v>
      </c>
      <c r="DO1473"/>
    </row>
    <row r="1474" spans="15:119" x14ac:dyDescent="0.25">
      <c r="O1474" s="268" t="s">
        <v>10960</v>
      </c>
      <c r="P1474" s="268" t="s">
        <v>9492</v>
      </c>
      <c r="Q1474" s="269">
        <v>-2</v>
      </c>
      <c r="R1474" s="269">
        <v>-2.25</v>
      </c>
      <c r="S1474" s="269">
        <v>-66.5</v>
      </c>
      <c r="T1474" s="269">
        <v>-66.75</v>
      </c>
      <c r="DI1474" s="112" t="s">
        <v>8661</v>
      </c>
      <c r="DJ1474" s="112" t="s">
        <v>8544</v>
      </c>
      <c r="DO1474"/>
    </row>
    <row r="1475" spans="15:119" x14ac:dyDescent="0.25">
      <c r="O1475" s="268" t="s">
        <v>10961</v>
      </c>
      <c r="P1475" s="268" t="s">
        <v>9492</v>
      </c>
      <c r="Q1475" s="269">
        <v>-2.25</v>
      </c>
      <c r="R1475" s="269">
        <v>-2.5</v>
      </c>
      <c r="S1475" s="269">
        <v>-66.75</v>
      </c>
      <c r="T1475" s="269">
        <v>-67</v>
      </c>
      <c r="DI1475" s="112" t="s">
        <v>6023</v>
      </c>
      <c r="DJ1475" s="112" t="s">
        <v>5909</v>
      </c>
      <c r="DO1475"/>
    </row>
    <row r="1476" spans="15:119" x14ac:dyDescent="0.25">
      <c r="O1476" s="268" t="s">
        <v>10962</v>
      </c>
      <c r="P1476" s="268" t="s">
        <v>9492</v>
      </c>
      <c r="Q1476" s="269">
        <v>-2.25</v>
      </c>
      <c r="R1476" s="269">
        <v>-2.5</v>
      </c>
      <c r="S1476" s="269">
        <v>-66.5</v>
      </c>
      <c r="T1476" s="269">
        <v>-66.75</v>
      </c>
      <c r="DI1476" s="112" t="s">
        <v>5432</v>
      </c>
      <c r="DJ1476" s="112" t="s">
        <v>5373</v>
      </c>
      <c r="DO1476"/>
    </row>
    <row r="1477" spans="15:119" x14ac:dyDescent="0.25">
      <c r="O1477" s="268" t="s">
        <v>10963</v>
      </c>
      <c r="P1477" s="268" t="s">
        <v>9490</v>
      </c>
      <c r="Q1477" s="269">
        <v>-2</v>
      </c>
      <c r="R1477" s="269">
        <v>-2.5</v>
      </c>
      <c r="S1477" s="269">
        <v>-66</v>
      </c>
      <c r="T1477" s="269">
        <v>-66.5</v>
      </c>
      <c r="DI1477" s="112" t="s">
        <v>7998</v>
      </c>
      <c r="DJ1477" s="112" t="s">
        <v>7916</v>
      </c>
      <c r="DO1477"/>
    </row>
    <row r="1478" spans="15:119" x14ac:dyDescent="0.25">
      <c r="O1478" s="268" t="s">
        <v>10964</v>
      </c>
      <c r="P1478" s="268" t="s">
        <v>9492</v>
      </c>
      <c r="Q1478" s="269">
        <v>-2</v>
      </c>
      <c r="R1478" s="269">
        <v>-2.25</v>
      </c>
      <c r="S1478" s="269">
        <v>-66.25</v>
      </c>
      <c r="T1478" s="269">
        <v>-66.5</v>
      </c>
      <c r="DI1478" s="112" t="s">
        <v>7438</v>
      </c>
      <c r="DJ1478" s="112" t="s">
        <v>7298</v>
      </c>
      <c r="DO1478"/>
    </row>
    <row r="1479" spans="15:119" x14ac:dyDescent="0.25">
      <c r="O1479" s="268" t="s">
        <v>10965</v>
      </c>
      <c r="P1479" s="268" t="s">
        <v>9492</v>
      </c>
      <c r="Q1479" s="269">
        <v>-2</v>
      </c>
      <c r="R1479" s="269">
        <v>-2.25</v>
      </c>
      <c r="S1479" s="269">
        <v>-66</v>
      </c>
      <c r="T1479" s="269">
        <v>-66.25</v>
      </c>
      <c r="DI1479" s="112" t="s">
        <v>8662</v>
      </c>
      <c r="DJ1479" s="112" t="s">
        <v>8544</v>
      </c>
      <c r="DO1479"/>
    </row>
    <row r="1480" spans="15:119" x14ac:dyDescent="0.25">
      <c r="O1480" s="268" t="s">
        <v>10966</v>
      </c>
      <c r="P1480" s="268" t="s">
        <v>9492</v>
      </c>
      <c r="Q1480" s="269">
        <v>-2.25</v>
      </c>
      <c r="R1480" s="269">
        <v>-2.5</v>
      </c>
      <c r="S1480" s="269">
        <v>-66.25</v>
      </c>
      <c r="T1480" s="269">
        <v>-66.5</v>
      </c>
      <c r="DI1480" s="112" t="s">
        <v>7439</v>
      </c>
      <c r="DJ1480" s="112" t="s">
        <v>7298</v>
      </c>
      <c r="DO1480"/>
    </row>
    <row r="1481" spans="15:119" x14ac:dyDescent="0.25">
      <c r="O1481" s="268" t="s">
        <v>10967</v>
      </c>
      <c r="P1481" s="268" t="s">
        <v>9492</v>
      </c>
      <c r="Q1481" s="269">
        <v>-2.25</v>
      </c>
      <c r="R1481" s="269">
        <v>-2.5</v>
      </c>
      <c r="S1481" s="269">
        <v>-66</v>
      </c>
      <c r="T1481" s="269">
        <v>-66.25</v>
      </c>
      <c r="DI1481" s="112" t="s">
        <v>6525</v>
      </c>
      <c r="DJ1481" s="112" t="s">
        <v>6305</v>
      </c>
      <c r="DO1481"/>
    </row>
    <row r="1482" spans="15:119" x14ac:dyDescent="0.25">
      <c r="O1482" s="268" t="s">
        <v>10968</v>
      </c>
      <c r="P1482" s="268" t="s">
        <v>9490</v>
      </c>
      <c r="Q1482" s="269">
        <v>-2.5</v>
      </c>
      <c r="R1482" s="269">
        <v>-3</v>
      </c>
      <c r="S1482" s="269">
        <v>-67</v>
      </c>
      <c r="T1482" s="269">
        <v>-67.5</v>
      </c>
      <c r="DI1482" s="112" t="s">
        <v>7996</v>
      </c>
      <c r="DJ1482" s="112" t="s">
        <v>7916</v>
      </c>
      <c r="DO1482"/>
    </row>
    <row r="1483" spans="15:119" x14ac:dyDescent="0.25">
      <c r="O1483" s="268" t="s">
        <v>10969</v>
      </c>
      <c r="P1483" s="268" t="s">
        <v>9492</v>
      </c>
      <c r="Q1483" s="269">
        <v>-2.5</v>
      </c>
      <c r="R1483" s="269">
        <v>-2.75</v>
      </c>
      <c r="S1483" s="269">
        <v>-67.25</v>
      </c>
      <c r="T1483" s="269">
        <v>-67.5</v>
      </c>
      <c r="DI1483" s="112" t="s">
        <v>7997</v>
      </c>
      <c r="DJ1483" s="112" t="s">
        <v>7916</v>
      </c>
      <c r="DO1483"/>
    </row>
    <row r="1484" spans="15:119" x14ac:dyDescent="0.25">
      <c r="O1484" s="268" t="s">
        <v>10970</v>
      </c>
      <c r="P1484" s="268" t="s">
        <v>9492</v>
      </c>
      <c r="Q1484" s="269">
        <v>-2.5</v>
      </c>
      <c r="R1484" s="269">
        <v>-2.75</v>
      </c>
      <c r="S1484" s="269">
        <v>-67</v>
      </c>
      <c r="T1484" s="269">
        <v>-67.25</v>
      </c>
      <c r="DI1484" s="112" t="s">
        <v>4194</v>
      </c>
      <c r="DJ1484" s="112" t="s">
        <v>4189</v>
      </c>
      <c r="DO1484"/>
    </row>
    <row r="1485" spans="15:119" x14ac:dyDescent="0.25">
      <c r="O1485" s="268" t="s">
        <v>10971</v>
      </c>
      <c r="P1485" s="268" t="s">
        <v>9492</v>
      </c>
      <c r="Q1485" s="269">
        <v>-2.75</v>
      </c>
      <c r="R1485" s="269">
        <v>-3</v>
      </c>
      <c r="S1485" s="269">
        <v>-67.25</v>
      </c>
      <c r="T1485" s="269">
        <v>-67.5</v>
      </c>
      <c r="DI1485" s="112" t="s">
        <v>4194</v>
      </c>
      <c r="DJ1485" s="112" t="s">
        <v>7916</v>
      </c>
      <c r="DO1485"/>
    </row>
    <row r="1486" spans="15:119" x14ac:dyDescent="0.25">
      <c r="O1486" s="268" t="s">
        <v>10972</v>
      </c>
      <c r="P1486" s="268" t="s">
        <v>9492</v>
      </c>
      <c r="Q1486" s="269">
        <v>-2.75</v>
      </c>
      <c r="R1486" s="269">
        <v>-3</v>
      </c>
      <c r="S1486" s="269">
        <v>-67</v>
      </c>
      <c r="T1486" s="269">
        <v>-67.25</v>
      </c>
      <c r="DI1486" s="112" t="s">
        <v>4194</v>
      </c>
      <c r="DJ1486" s="112" t="s">
        <v>8544</v>
      </c>
      <c r="DO1486"/>
    </row>
    <row r="1487" spans="15:119" x14ac:dyDescent="0.25">
      <c r="O1487" s="268" t="s">
        <v>10973</v>
      </c>
      <c r="P1487" s="268" t="s">
        <v>9490</v>
      </c>
      <c r="Q1487" s="269">
        <v>-2.5</v>
      </c>
      <c r="R1487" s="269">
        <v>-3</v>
      </c>
      <c r="S1487" s="269">
        <v>-66.5</v>
      </c>
      <c r="T1487" s="269">
        <v>-67</v>
      </c>
      <c r="DI1487" s="112" t="s">
        <v>5242</v>
      </c>
      <c r="DJ1487" s="112" t="s">
        <v>5211</v>
      </c>
      <c r="DO1487"/>
    </row>
    <row r="1488" spans="15:119" x14ac:dyDescent="0.25">
      <c r="O1488" s="268" t="s">
        <v>10974</v>
      </c>
      <c r="P1488" s="268" t="s">
        <v>9492</v>
      </c>
      <c r="Q1488" s="269">
        <v>-2.5</v>
      </c>
      <c r="R1488" s="269">
        <v>-2.75</v>
      </c>
      <c r="S1488" s="269">
        <v>-66.75</v>
      </c>
      <c r="T1488" s="269">
        <v>-67</v>
      </c>
      <c r="DI1488" s="112" t="s">
        <v>6526</v>
      </c>
      <c r="DJ1488" s="112" t="s">
        <v>6305</v>
      </c>
      <c r="DO1488"/>
    </row>
    <row r="1489" spans="15:119" x14ac:dyDescent="0.25">
      <c r="O1489" s="268" t="s">
        <v>10975</v>
      </c>
      <c r="P1489" s="268" t="s">
        <v>9492</v>
      </c>
      <c r="Q1489" s="269">
        <v>-2.5</v>
      </c>
      <c r="R1489" s="269">
        <v>-2.75</v>
      </c>
      <c r="S1489" s="269">
        <v>-66.5</v>
      </c>
      <c r="T1489" s="269">
        <v>-66.75</v>
      </c>
      <c r="DI1489" s="112" t="s">
        <v>7999</v>
      </c>
      <c r="DJ1489" s="112" t="s">
        <v>7916</v>
      </c>
      <c r="DO1489"/>
    </row>
    <row r="1490" spans="15:119" x14ac:dyDescent="0.25">
      <c r="O1490" s="268" t="s">
        <v>10976</v>
      </c>
      <c r="P1490" s="268" t="s">
        <v>9492</v>
      </c>
      <c r="Q1490" s="269">
        <v>-2.75</v>
      </c>
      <c r="R1490" s="269">
        <v>-3</v>
      </c>
      <c r="S1490" s="269">
        <v>-66.75</v>
      </c>
      <c r="T1490" s="269">
        <v>-67</v>
      </c>
      <c r="DI1490" s="112" t="s">
        <v>7440</v>
      </c>
      <c r="DJ1490" s="112" t="s">
        <v>7298</v>
      </c>
      <c r="DO1490"/>
    </row>
    <row r="1491" spans="15:119" x14ac:dyDescent="0.25">
      <c r="O1491" s="268" t="s">
        <v>10977</v>
      </c>
      <c r="P1491" s="268" t="s">
        <v>9492</v>
      </c>
      <c r="Q1491" s="269">
        <v>-2.75</v>
      </c>
      <c r="R1491" s="269">
        <v>-3</v>
      </c>
      <c r="S1491" s="269">
        <v>-66.5</v>
      </c>
      <c r="T1491" s="269">
        <v>-66.75</v>
      </c>
      <c r="DI1491" s="112" t="s">
        <v>5433</v>
      </c>
      <c r="DJ1491" s="112" t="s">
        <v>5373</v>
      </c>
      <c r="DO1491"/>
    </row>
    <row r="1492" spans="15:119" x14ac:dyDescent="0.25">
      <c r="O1492" s="268" t="s">
        <v>10978</v>
      </c>
      <c r="P1492" s="268" t="s">
        <v>9490</v>
      </c>
      <c r="Q1492" s="269">
        <v>-2.5</v>
      </c>
      <c r="R1492" s="269">
        <v>-3</v>
      </c>
      <c r="S1492" s="269">
        <v>-66</v>
      </c>
      <c r="T1492" s="269">
        <v>-66.5</v>
      </c>
      <c r="DI1492" s="112" t="s">
        <v>9121</v>
      </c>
      <c r="DJ1492" s="112" t="s">
        <v>9086</v>
      </c>
      <c r="DO1492"/>
    </row>
    <row r="1493" spans="15:119" x14ac:dyDescent="0.25">
      <c r="O1493" s="268" t="s">
        <v>10979</v>
      </c>
      <c r="P1493" s="268" t="s">
        <v>9492</v>
      </c>
      <c r="Q1493" s="269">
        <v>-2.5</v>
      </c>
      <c r="R1493" s="269">
        <v>-2.75</v>
      </c>
      <c r="S1493" s="269">
        <v>-66.25</v>
      </c>
      <c r="T1493" s="269">
        <v>-66.5</v>
      </c>
      <c r="DI1493" s="112" t="s">
        <v>5434</v>
      </c>
      <c r="DJ1493" s="112" t="s">
        <v>5373</v>
      </c>
      <c r="DO1493"/>
    </row>
    <row r="1494" spans="15:119" x14ac:dyDescent="0.25">
      <c r="O1494" s="268" t="s">
        <v>10980</v>
      </c>
      <c r="P1494" s="268" t="s">
        <v>9492</v>
      </c>
      <c r="Q1494" s="269">
        <v>-2.5</v>
      </c>
      <c r="R1494" s="269">
        <v>-2.75</v>
      </c>
      <c r="S1494" s="269">
        <v>-66</v>
      </c>
      <c r="T1494" s="269">
        <v>-66.25</v>
      </c>
      <c r="DI1494" s="112" t="s">
        <v>5436</v>
      </c>
      <c r="DJ1494" s="112" t="s">
        <v>5373</v>
      </c>
      <c r="DO1494"/>
    </row>
    <row r="1495" spans="15:119" x14ac:dyDescent="0.25">
      <c r="O1495" s="268" t="s">
        <v>10981</v>
      </c>
      <c r="P1495" s="268" t="s">
        <v>9492</v>
      </c>
      <c r="Q1495" s="269">
        <v>-2.75</v>
      </c>
      <c r="R1495" s="269">
        <v>-3</v>
      </c>
      <c r="S1495" s="269">
        <v>-66.25</v>
      </c>
      <c r="T1495" s="269">
        <v>-66.5</v>
      </c>
      <c r="DI1495" s="112" t="s">
        <v>5435</v>
      </c>
      <c r="DJ1495" s="112" t="s">
        <v>5373</v>
      </c>
      <c r="DO1495"/>
    </row>
    <row r="1496" spans="15:119" x14ac:dyDescent="0.25">
      <c r="O1496" s="268" t="s">
        <v>10982</v>
      </c>
      <c r="P1496" s="268" t="s">
        <v>9492</v>
      </c>
      <c r="Q1496" s="269">
        <v>-2.75</v>
      </c>
      <c r="R1496" s="269">
        <v>-3</v>
      </c>
      <c r="S1496" s="269">
        <v>-66</v>
      </c>
      <c r="T1496" s="269">
        <v>-66.25</v>
      </c>
      <c r="DI1496" s="112" t="s">
        <v>542</v>
      </c>
      <c r="DJ1496" s="112" t="s">
        <v>10</v>
      </c>
      <c r="DO1496"/>
    </row>
    <row r="1497" spans="15:119" x14ac:dyDescent="0.25">
      <c r="O1497" s="268" t="s">
        <v>10983</v>
      </c>
      <c r="P1497" s="268" t="s">
        <v>9488</v>
      </c>
      <c r="Q1497" s="269">
        <v>-3</v>
      </c>
      <c r="R1497" s="269">
        <v>-4</v>
      </c>
      <c r="S1497" s="269">
        <v>-67.5</v>
      </c>
      <c r="T1497" s="269">
        <v>-69</v>
      </c>
      <c r="DI1497" s="112" t="s">
        <v>9291</v>
      </c>
      <c r="DJ1497" s="112" t="s">
        <v>9220</v>
      </c>
      <c r="DO1497"/>
    </row>
    <row r="1498" spans="15:119" x14ac:dyDescent="0.25">
      <c r="O1498" s="268" t="s">
        <v>10984</v>
      </c>
      <c r="P1498" s="268" t="s">
        <v>9490</v>
      </c>
      <c r="Q1498" s="269">
        <v>-3</v>
      </c>
      <c r="R1498" s="269">
        <v>-3.5</v>
      </c>
      <c r="S1498" s="269">
        <v>-68.5</v>
      </c>
      <c r="T1498" s="269">
        <v>-69</v>
      </c>
      <c r="DI1498" s="112" t="s">
        <v>5622</v>
      </c>
      <c r="DJ1498" s="112" t="s">
        <v>5576</v>
      </c>
      <c r="DO1498"/>
    </row>
    <row r="1499" spans="15:119" x14ac:dyDescent="0.25">
      <c r="O1499" s="268" t="s">
        <v>10985</v>
      </c>
      <c r="P1499" s="268" t="s">
        <v>9492</v>
      </c>
      <c r="Q1499" s="269">
        <v>-3</v>
      </c>
      <c r="R1499" s="269">
        <v>-3.25</v>
      </c>
      <c r="S1499" s="269">
        <v>-68.75</v>
      </c>
      <c r="T1499" s="269">
        <v>-69</v>
      </c>
      <c r="DI1499" s="112" t="s">
        <v>4331</v>
      </c>
      <c r="DJ1499" s="112" t="s">
        <v>4291</v>
      </c>
      <c r="DO1499"/>
    </row>
    <row r="1500" spans="15:119" x14ac:dyDescent="0.25">
      <c r="O1500" s="268" t="s">
        <v>10986</v>
      </c>
      <c r="P1500" s="268" t="s">
        <v>9492</v>
      </c>
      <c r="Q1500" s="269">
        <v>-3</v>
      </c>
      <c r="R1500" s="269">
        <v>-3.25</v>
      </c>
      <c r="S1500" s="269">
        <v>-68.5</v>
      </c>
      <c r="T1500" s="269">
        <v>-68.75</v>
      </c>
      <c r="DI1500" s="112" t="s">
        <v>5854</v>
      </c>
      <c r="DJ1500" s="112" t="s">
        <v>5840</v>
      </c>
      <c r="DO1500"/>
    </row>
    <row r="1501" spans="15:119" x14ac:dyDescent="0.25">
      <c r="O1501" s="268" t="s">
        <v>10987</v>
      </c>
      <c r="P1501" s="268" t="s">
        <v>9492</v>
      </c>
      <c r="Q1501" s="269">
        <v>-3.25</v>
      </c>
      <c r="R1501" s="269">
        <v>-3.5</v>
      </c>
      <c r="S1501" s="269">
        <v>-68.75</v>
      </c>
      <c r="T1501" s="269">
        <v>-69</v>
      </c>
      <c r="DI1501" s="112" t="s">
        <v>7441</v>
      </c>
      <c r="DJ1501" s="112" t="s">
        <v>7298</v>
      </c>
      <c r="DO1501"/>
    </row>
    <row r="1502" spans="15:119" x14ac:dyDescent="0.25">
      <c r="O1502" s="268" t="s">
        <v>10988</v>
      </c>
      <c r="P1502" s="268" t="s">
        <v>9492</v>
      </c>
      <c r="Q1502" s="269">
        <v>-3.25</v>
      </c>
      <c r="R1502" s="269">
        <v>-3.5</v>
      </c>
      <c r="S1502" s="269">
        <v>-68.5</v>
      </c>
      <c r="T1502" s="269">
        <v>-68.75</v>
      </c>
      <c r="DI1502" s="112" t="s">
        <v>8352</v>
      </c>
      <c r="DJ1502" s="112" t="s">
        <v>8285</v>
      </c>
      <c r="DO1502"/>
    </row>
    <row r="1503" spans="15:119" x14ac:dyDescent="0.25">
      <c r="O1503" s="268" t="s">
        <v>10989</v>
      </c>
      <c r="P1503" s="268" t="s">
        <v>9490</v>
      </c>
      <c r="Q1503" s="269">
        <v>-3</v>
      </c>
      <c r="R1503" s="269">
        <v>-3.5</v>
      </c>
      <c r="S1503" s="269">
        <v>-68</v>
      </c>
      <c r="T1503" s="269">
        <v>-68.5</v>
      </c>
      <c r="DI1503" s="112" t="s">
        <v>8353</v>
      </c>
      <c r="DJ1503" s="112" t="s">
        <v>8285</v>
      </c>
      <c r="DO1503"/>
    </row>
    <row r="1504" spans="15:119" x14ac:dyDescent="0.25">
      <c r="O1504" s="268" t="s">
        <v>10990</v>
      </c>
      <c r="P1504" s="268" t="s">
        <v>9492</v>
      </c>
      <c r="Q1504" s="269">
        <v>-3</v>
      </c>
      <c r="R1504" s="269">
        <v>-3.25</v>
      </c>
      <c r="S1504" s="269">
        <v>-68.25</v>
      </c>
      <c r="T1504" s="269">
        <v>-68.5</v>
      </c>
      <c r="DI1504" s="112" t="s">
        <v>6527</v>
      </c>
      <c r="DJ1504" s="112" t="s">
        <v>6305</v>
      </c>
      <c r="DO1504"/>
    </row>
    <row r="1505" spans="15:119" x14ac:dyDescent="0.25">
      <c r="O1505" s="268" t="s">
        <v>10991</v>
      </c>
      <c r="P1505" s="268" t="s">
        <v>9492</v>
      </c>
      <c r="Q1505" s="269">
        <v>-3</v>
      </c>
      <c r="R1505" s="269">
        <v>-3.25</v>
      </c>
      <c r="S1505" s="269">
        <v>-68</v>
      </c>
      <c r="T1505" s="269">
        <v>-68.25</v>
      </c>
      <c r="DI1505" s="112" t="s">
        <v>5623</v>
      </c>
      <c r="DJ1505" s="112" t="s">
        <v>5576</v>
      </c>
      <c r="DO1505"/>
    </row>
    <row r="1506" spans="15:119" x14ac:dyDescent="0.25">
      <c r="O1506" s="268" t="s">
        <v>10992</v>
      </c>
      <c r="P1506" s="268" t="s">
        <v>9492</v>
      </c>
      <c r="Q1506" s="269">
        <v>-3.25</v>
      </c>
      <c r="R1506" s="269">
        <v>-3.5</v>
      </c>
      <c r="S1506" s="269">
        <v>-68.25</v>
      </c>
      <c r="T1506" s="269">
        <v>-68.5</v>
      </c>
      <c r="DI1506" s="112" t="s">
        <v>6024</v>
      </c>
      <c r="DJ1506" s="112" t="s">
        <v>5909</v>
      </c>
      <c r="DO1506"/>
    </row>
    <row r="1507" spans="15:119" x14ac:dyDescent="0.25">
      <c r="O1507" s="268" t="s">
        <v>10993</v>
      </c>
      <c r="P1507" s="268" t="s">
        <v>9492</v>
      </c>
      <c r="Q1507" s="269">
        <v>-3.25</v>
      </c>
      <c r="R1507" s="269">
        <v>-3.5</v>
      </c>
      <c r="S1507" s="269">
        <v>-68</v>
      </c>
      <c r="T1507" s="269">
        <v>-68.25</v>
      </c>
      <c r="DI1507" s="112" t="s">
        <v>4875</v>
      </c>
      <c r="DJ1507" s="112" t="s">
        <v>4808</v>
      </c>
      <c r="DO1507"/>
    </row>
    <row r="1508" spans="15:119" x14ac:dyDescent="0.25">
      <c r="O1508" s="268" t="s">
        <v>10994</v>
      </c>
      <c r="P1508" s="268" t="s">
        <v>9490</v>
      </c>
      <c r="Q1508" s="269">
        <v>-3</v>
      </c>
      <c r="R1508" s="269">
        <v>-3.5</v>
      </c>
      <c r="S1508" s="269">
        <v>-67.5</v>
      </c>
      <c r="T1508" s="269">
        <v>-68</v>
      </c>
      <c r="DI1508" s="112" t="s">
        <v>4332</v>
      </c>
      <c r="DJ1508" s="112" t="s">
        <v>4291</v>
      </c>
      <c r="DO1508"/>
    </row>
    <row r="1509" spans="15:119" x14ac:dyDescent="0.25">
      <c r="O1509" s="268" t="s">
        <v>10995</v>
      </c>
      <c r="P1509" s="268" t="s">
        <v>9492</v>
      </c>
      <c r="Q1509" s="269">
        <v>-3</v>
      </c>
      <c r="R1509" s="269">
        <v>-3.25</v>
      </c>
      <c r="S1509" s="269">
        <v>-67.75</v>
      </c>
      <c r="T1509" s="269">
        <v>-68</v>
      </c>
      <c r="DI1509" s="112" t="s">
        <v>8000</v>
      </c>
      <c r="DJ1509" s="112" t="s">
        <v>7916</v>
      </c>
      <c r="DO1509"/>
    </row>
    <row r="1510" spans="15:119" x14ac:dyDescent="0.25">
      <c r="O1510" s="268" t="s">
        <v>10996</v>
      </c>
      <c r="P1510" s="268" t="s">
        <v>9492</v>
      </c>
      <c r="Q1510" s="269">
        <v>-3</v>
      </c>
      <c r="R1510" s="269">
        <v>-3.25</v>
      </c>
      <c r="S1510" s="269">
        <v>-67.5</v>
      </c>
      <c r="T1510" s="269">
        <v>-67.75</v>
      </c>
      <c r="DI1510" s="112" t="s">
        <v>8354</v>
      </c>
      <c r="DJ1510" s="112" t="s">
        <v>8285</v>
      </c>
      <c r="DO1510"/>
    </row>
    <row r="1511" spans="15:119" x14ac:dyDescent="0.25">
      <c r="O1511" s="268" t="s">
        <v>10997</v>
      </c>
      <c r="P1511" s="268" t="s">
        <v>9492</v>
      </c>
      <c r="Q1511" s="269">
        <v>-3.25</v>
      </c>
      <c r="R1511" s="269">
        <v>-3.5</v>
      </c>
      <c r="S1511" s="269">
        <v>-67.75</v>
      </c>
      <c r="T1511" s="269">
        <v>-68</v>
      </c>
      <c r="DI1511" s="112" t="s">
        <v>8001</v>
      </c>
      <c r="DJ1511" s="112" t="s">
        <v>7916</v>
      </c>
      <c r="DO1511"/>
    </row>
    <row r="1512" spans="15:119" x14ac:dyDescent="0.25">
      <c r="O1512" s="268" t="s">
        <v>10998</v>
      </c>
      <c r="P1512" s="268" t="s">
        <v>9492</v>
      </c>
      <c r="Q1512" s="269">
        <v>-3.25</v>
      </c>
      <c r="R1512" s="269">
        <v>-3.5</v>
      </c>
      <c r="S1512" s="269">
        <v>-67.5</v>
      </c>
      <c r="T1512" s="269">
        <v>-67.75</v>
      </c>
      <c r="DI1512" s="112" t="s">
        <v>4876</v>
      </c>
      <c r="DJ1512" s="112" t="s">
        <v>4808</v>
      </c>
      <c r="DO1512"/>
    </row>
    <row r="1513" spans="15:119" x14ac:dyDescent="0.25">
      <c r="O1513" s="268" t="s">
        <v>10999</v>
      </c>
      <c r="P1513" s="268" t="s">
        <v>9490</v>
      </c>
      <c r="Q1513" s="269">
        <v>-3.5</v>
      </c>
      <c r="R1513" s="269">
        <v>-4</v>
      </c>
      <c r="S1513" s="269">
        <v>-68.5</v>
      </c>
      <c r="T1513" s="269">
        <v>-69</v>
      </c>
      <c r="DI1513" s="112" t="s">
        <v>5243</v>
      </c>
      <c r="DJ1513" s="112" t="s">
        <v>5211</v>
      </c>
      <c r="DO1513"/>
    </row>
    <row r="1514" spans="15:119" x14ac:dyDescent="0.25">
      <c r="O1514" s="268" t="s">
        <v>11000</v>
      </c>
      <c r="P1514" s="268" t="s">
        <v>9492</v>
      </c>
      <c r="Q1514" s="269">
        <v>-3.5</v>
      </c>
      <c r="R1514" s="269">
        <v>-3.75</v>
      </c>
      <c r="S1514" s="269">
        <v>-68.75</v>
      </c>
      <c r="T1514" s="269">
        <v>-69</v>
      </c>
      <c r="DI1514" s="112" t="s">
        <v>5437</v>
      </c>
      <c r="DJ1514" s="112" t="s">
        <v>5373</v>
      </c>
      <c r="DO1514"/>
    </row>
    <row r="1515" spans="15:119" x14ac:dyDescent="0.25">
      <c r="O1515" s="268" t="s">
        <v>11001</v>
      </c>
      <c r="P1515" s="268" t="s">
        <v>9492</v>
      </c>
      <c r="Q1515" s="269">
        <v>-3.5</v>
      </c>
      <c r="R1515" s="269">
        <v>-3.75</v>
      </c>
      <c r="S1515" s="269">
        <v>-68.5</v>
      </c>
      <c r="T1515" s="269">
        <v>-68.75</v>
      </c>
      <c r="DI1515" s="112" t="s">
        <v>6528</v>
      </c>
      <c r="DJ1515" s="112" t="s">
        <v>6305</v>
      </c>
      <c r="DO1515"/>
    </row>
    <row r="1516" spans="15:119" x14ac:dyDescent="0.25">
      <c r="O1516" s="268" t="s">
        <v>11002</v>
      </c>
      <c r="P1516" s="268" t="s">
        <v>9492</v>
      </c>
      <c r="Q1516" s="269">
        <v>-3.75</v>
      </c>
      <c r="R1516" s="269">
        <v>-4</v>
      </c>
      <c r="S1516" s="269">
        <v>-68.75</v>
      </c>
      <c r="T1516" s="269">
        <v>-69</v>
      </c>
      <c r="DI1516" s="112" t="s">
        <v>4878</v>
      </c>
      <c r="DJ1516" s="112" t="s">
        <v>4808</v>
      </c>
      <c r="DO1516"/>
    </row>
    <row r="1517" spans="15:119" x14ac:dyDescent="0.25">
      <c r="O1517" s="268" t="s">
        <v>11003</v>
      </c>
      <c r="P1517" s="268" t="s">
        <v>9492</v>
      </c>
      <c r="Q1517" s="269">
        <v>-3.75</v>
      </c>
      <c r="R1517" s="269">
        <v>-4</v>
      </c>
      <c r="S1517" s="269">
        <v>-68.5</v>
      </c>
      <c r="T1517" s="269">
        <v>-68.75</v>
      </c>
      <c r="DI1517" s="112" t="s">
        <v>5438</v>
      </c>
      <c r="DJ1517" s="112" t="s">
        <v>5373</v>
      </c>
      <c r="DO1517"/>
    </row>
    <row r="1518" spans="15:119" x14ac:dyDescent="0.25">
      <c r="O1518" s="268" t="s">
        <v>11004</v>
      </c>
      <c r="P1518" s="268" t="s">
        <v>9490</v>
      </c>
      <c r="Q1518" s="269">
        <v>-3.5</v>
      </c>
      <c r="R1518" s="269">
        <v>-4</v>
      </c>
      <c r="S1518" s="269">
        <v>-68</v>
      </c>
      <c r="T1518" s="269">
        <v>-68.5</v>
      </c>
      <c r="DI1518" s="112" t="s">
        <v>4333</v>
      </c>
      <c r="DJ1518" s="112" t="s">
        <v>4291</v>
      </c>
      <c r="DO1518"/>
    </row>
    <row r="1519" spans="15:119" x14ac:dyDescent="0.25">
      <c r="O1519" s="268" t="s">
        <v>11005</v>
      </c>
      <c r="P1519" s="268" t="s">
        <v>9492</v>
      </c>
      <c r="Q1519" s="269">
        <v>-3.5</v>
      </c>
      <c r="R1519" s="269">
        <v>-3.75</v>
      </c>
      <c r="S1519" s="269">
        <v>-68.25</v>
      </c>
      <c r="T1519" s="269">
        <v>-68.5</v>
      </c>
      <c r="DI1519" s="112" t="s">
        <v>4877</v>
      </c>
      <c r="DJ1519" s="112" t="s">
        <v>4808</v>
      </c>
      <c r="DO1519"/>
    </row>
    <row r="1520" spans="15:119" x14ac:dyDescent="0.25">
      <c r="O1520" s="268" t="s">
        <v>11006</v>
      </c>
      <c r="P1520" s="268" t="s">
        <v>9492</v>
      </c>
      <c r="Q1520" s="269">
        <v>-3.5</v>
      </c>
      <c r="R1520" s="269">
        <v>-3.75</v>
      </c>
      <c r="S1520" s="269">
        <v>-68</v>
      </c>
      <c r="T1520" s="269">
        <v>-68.25</v>
      </c>
      <c r="DI1520" s="112" t="s">
        <v>4334</v>
      </c>
      <c r="DJ1520" s="112" t="s">
        <v>4291</v>
      </c>
      <c r="DO1520"/>
    </row>
    <row r="1521" spans="15:119" x14ac:dyDescent="0.25">
      <c r="O1521" s="268" t="s">
        <v>11007</v>
      </c>
      <c r="P1521" s="268" t="s">
        <v>9492</v>
      </c>
      <c r="Q1521" s="269">
        <v>-3.75</v>
      </c>
      <c r="R1521" s="269">
        <v>-4</v>
      </c>
      <c r="S1521" s="269">
        <v>-68.25</v>
      </c>
      <c r="T1521" s="269">
        <v>-68.5</v>
      </c>
      <c r="DI1521" s="112" t="s">
        <v>4335</v>
      </c>
      <c r="DJ1521" s="112" t="s">
        <v>4291</v>
      </c>
      <c r="DO1521"/>
    </row>
    <row r="1522" spans="15:119" x14ac:dyDescent="0.25">
      <c r="O1522" s="268" t="s">
        <v>11008</v>
      </c>
      <c r="P1522" s="268" t="s">
        <v>9492</v>
      </c>
      <c r="Q1522" s="269">
        <v>-3.75</v>
      </c>
      <c r="R1522" s="269">
        <v>-4</v>
      </c>
      <c r="S1522" s="269">
        <v>-68</v>
      </c>
      <c r="T1522" s="269">
        <v>-68.25</v>
      </c>
      <c r="DI1522" s="112" t="s">
        <v>4654</v>
      </c>
      <c r="DJ1522" s="112" t="s">
        <v>4591</v>
      </c>
      <c r="DO1522"/>
    </row>
    <row r="1523" spans="15:119" x14ac:dyDescent="0.25">
      <c r="O1523" s="268" t="s">
        <v>11009</v>
      </c>
      <c r="P1523" s="268" t="s">
        <v>9490</v>
      </c>
      <c r="Q1523" s="269">
        <v>-3.5</v>
      </c>
      <c r="R1523" s="269">
        <v>-4</v>
      </c>
      <c r="S1523" s="269">
        <v>-67.5</v>
      </c>
      <c r="T1523" s="269">
        <v>-68</v>
      </c>
      <c r="DI1523" s="112" t="s">
        <v>9122</v>
      </c>
      <c r="DJ1523" s="112" t="s">
        <v>9086</v>
      </c>
      <c r="DO1523"/>
    </row>
    <row r="1524" spans="15:119" x14ac:dyDescent="0.25">
      <c r="O1524" s="268" t="s">
        <v>11010</v>
      </c>
      <c r="P1524" s="268" t="s">
        <v>9492</v>
      </c>
      <c r="Q1524" s="269">
        <v>-3.5</v>
      </c>
      <c r="R1524" s="269">
        <v>-3.75</v>
      </c>
      <c r="S1524" s="269">
        <v>-67.75</v>
      </c>
      <c r="T1524" s="269">
        <v>-68</v>
      </c>
      <c r="DI1524" s="112" t="s">
        <v>6529</v>
      </c>
      <c r="DJ1524" s="112" t="s">
        <v>6305</v>
      </c>
      <c r="DO1524"/>
    </row>
    <row r="1525" spans="15:119" x14ac:dyDescent="0.25">
      <c r="O1525" s="268" t="s">
        <v>11011</v>
      </c>
      <c r="P1525" s="268" t="s">
        <v>9492</v>
      </c>
      <c r="Q1525" s="269">
        <v>-3.5</v>
      </c>
      <c r="R1525" s="269">
        <v>-3.75</v>
      </c>
      <c r="S1525" s="269">
        <v>-67.5</v>
      </c>
      <c r="T1525" s="269">
        <v>-67.75</v>
      </c>
      <c r="DI1525" s="112" t="s">
        <v>5624</v>
      </c>
      <c r="DJ1525" s="112" t="s">
        <v>5576</v>
      </c>
      <c r="DO1525"/>
    </row>
    <row r="1526" spans="15:119" x14ac:dyDescent="0.25">
      <c r="O1526" s="268" t="s">
        <v>11012</v>
      </c>
      <c r="P1526" s="268" t="s">
        <v>9492</v>
      </c>
      <c r="Q1526" s="269">
        <v>-3.75</v>
      </c>
      <c r="R1526" s="269">
        <v>-4</v>
      </c>
      <c r="S1526" s="269">
        <v>-67.75</v>
      </c>
      <c r="T1526" s="269">
        <v>-68</v>
      </c>
      <c r="DI1526" s="112" t="s">
        <v>4439</v>
      </c>
      <c r="DJ1526" s="112" t="s">
        <v>4435</v>
      </c>
      <c r="DO1526"/>
    </row>
    <row r="1527" spans="15:119" x14ac:dyDescent="0.25">
      <c r="O1527" s="268" t="s">
        <v>11013</v>
      </c>
      <c r="P1527" s="268" t="s">
        <v>9492</v>
      </c>
      <c r="Q1527" s="269">
        <v>-3.75</v>
      </c>
      <c r="R1527" s="269">
        <v>-4</v>
      </c>
      <c r="S1527" s="269">
        <v>-67.5</v>
      </c>
      <c r="T1527" s="269">
        <v>-67.75</v>
      </c>
      <c r="DI1527" s="112" t="s">
        <v>9292</v>
      </c>
      <c r="DJ1527" s="112" t="s">
        <v>9220</v>
      </c>
      <c r="DO1527"/>
    </row>
    <row r="1528" spans="15:119" x14ac:dyDescent="0.25">
      <c r="O1528" s="268" t="s">
        <v>11014</v>
      </c>
      <c r="P1528" s="268" t="s">
        <v>9488</v>
      </c>
      <c r="Q1528" s="269">
        <v>-3</v>
      </c>
      <c r="R1528" s="269">
        <v>-4</v>
      </c>
      <c r="S1528" s="269">
        <v>-66</v>
      </c>
      <c r="T1528" s="269">
        <v>-67.5</v>
      </c>
      <c r="DI1528" s="112" t="s">
        <v>5439</v>
      </c>
      <c r="DJ1528" s="112" t="s">
        <v>5373</v>
      </c>
      <c r="DO1528"/>
    </row>
    <row r="1529" spans="15:119" x14ac:dyDescent="0.25">
      <c r="O1529" s="268" t="s">
        <v>11015</v>
      </c>
      <c r="P1529" s="268" t="s">
        <v>9490</v>
      </c>
      <c r="Q1529" s="269">
        <v>-3</v>
      </c>
      <c r="R1529" s="269">
        <v>-3.5</v>
      </c>
      <c r="S1529" s="269">
        <v>-67</v>
      </c>
      <c r="T1529" s="269">
        <v>-67.5</v>
      </c>
      <c r="DI1529" s="112" t="s">
        <v>9293</v>
      </c>
      <c r="DJ1529" s="112" t="s">
        <v>9220</v>
      </c>
      <c r="DO1529"/>
    </row>
    <row r="1530" spans="15:119" x14ac:dyDescent="0.25">
      <c r="O1530" s="268" t="s">
        <v>11016</v>
      </c>
      <c r="P1530" s="268" t="s">
        <v>9492</v>
      </c>
      <c r="Q1530" s="269">
        <v>-3</v>
      </c>
      <c r="R1530" s="269">
        <v>-3.25</v>
      </c>
      <c r="S1530" s="269">
        <v>-67.25</v>
      </c>
      <c r="T1530" s="269">
        <v>-67.5</v>
      </c>
      <c r="DI1530" s="112" t="s">
        <v>4494</v>
      </c>
      <c r="DJ1530" s="112" t="s">
        <v>4452</v>
      </c>
      <c r="DO1530"/>
    </row>
    <row r="1531" spans="15:119" x14ac:dyDescent="0.25">
      <c r="O1531" s="268" t="s">
        <v>11017</v>
      </c>
      <c r="P1531" s="268" t="s">
        <v>9492</v>
      </c>
      <c r="Q1531" s="269">
        <v>-3</v>
      </c>
      <c r="R1531" s="269">
        <v>-3.25</v>
      </c>
      <c r="S1531" s="269">
        <v>-67</v>
      </c>
      <c r="T1531" s="269">
        <v>-67.25</v>
      </c>
      <c r="DI1531" s="112" t="s">
        <v>6025</v>
      </c>
      <c r="DJ1531" s="112" t="s">
        <v>5909</v>
      </c>
      <c r="DO1531"/>
    </row>
    <row r="1532" spans="15:119" x14ac:dyDescent="0.25">
      <c r="O1532" s="268" t="s">
        <v>11018</v>
      </c>
      <c r="P1532" s="268" t="s">
        <v>9492</v>
      </c>
      <c r="Q1532" s="269">
        <v>-3.25</v>
      </c>
      <c r="R1532" s="269">
        <v>-3.5</v>
      </c>
      <c r="S1532" s="269">
        <v>-67.25</v>
      </c>
      <c r="T1532" s="269">
        <v>-67.5</v>
      </c>
      <c r="DI1532" s="112" t="s">
        <v>6530</v>
      </c>
      <c r="DJ1532" s="112" t="s">
        <v>6305</v>
      </c>
      <c r="DO1532"/>
    </row>
    <row r="1533" spans="15:119" x14ac:dyDescent="0.25">
      <c r="O1533" s="268" t="s">
        <v>11019</v>
      </c>
      <c r="P1533" s="268" t="s">
        <v>9492</v>
      </c>
      <c r="Q1533" s="269">
        <v>-3.25</v>
      </c>
      <c r="R1533" s="269">
        <v>-3.5</v>
      </c>
      <c r="S1533" s="269">
        <v>-67</v>
      </c>
      <c r="T1533" s="269">
        <v>-67.25</v>
      </c>
      <c r="DI1533" s="112" t="s">
        <v>8663</v>
      </c>
      <c r="DJ1533" s="112" t="s">
        <v>8544</v>
      </c>
      <c r="DO1533"/>
    </row>
    <row r="1534" spans="15:119" x14ac:dyDescent="0.25">
      <c r="O1534" s="268" t="s">
        <v>11020</v>
      </c>
      <c r="P1534" s="268" t="s">
        <v>9490</v>
      </c>
      <c r="Q1534" s="269">
        <v>-3</v>
      </c>
      <c r="R1534" s="269">
        <v>-3.5</v>
      </c>
      <c r="S1534" s="269">
        <v>-66.5</v>
      </c>
      <c r="T1534" s="269">
        <v>-67</v>
      </c>
      <c r="DI1534" s="112" t="s">
        <v>4655</v>
      </c>
      <c r="DJ1534" s="112" t="s">
        <v>9220</v>
      </c>
      <c r="DO1534"/>
    </row>
    <row r="1535" spans="15:119" x14ac:dyDescent="0.25">
      <c r="O1535" s="268" t="s">
        <v>11021</v>
      </c>
      <c r="P1535" s="268" t="s">
        <v>9492</v>
      </c>
      <c r="Q1535" s="269">
        <v>-3</v>
      </c>
      <c r="R1535" s="269">
        <v>-3.25</v>
      </c>
      <c r="S1535" s="269">
        <v>-66.75</v>
      </c>
      <c r="T1535" s="269">
        <v>-67</v>
      </c>
      <c r="DI1535" s="112" t="s">
        <v>4655</v>
      </c>
      <c r="DJ1535" s="112" t="s">
        <v>4591</v>
      </c>
      <c r="DO1535"/>
    </row>
    <row r="1536" spans="15:119" x14ac:dyDescent="0.25">
      <c r="O1536" s="268" t="s">
        <v>11022</v>
      </c>
      <c r="P1536" s="268" t="s">
        <v>9492</v>
      </c>
      <c r="Q1536" s="269">
        <v>-3</v>
      </c>
      <c r="R1536" s="269">
        <v>-3.25</v>
      </c>
      <c r="S1536" s="269">
        <v>-66.5</v>
      </c>
      <c r="T1536" s="269">
        <v>-66.75</v>
      </c>
      <c r="DI1536" s="112" t="s">
        <v>6531</v>
      </c>
      <c r="DJ1536" s="112" t="s">
        <v>6305</v>
      </c>
      <c r="DO1536"/>
    </row>
    <row r="1537" spans="15:119" x14ac:dyDescent="0.25">
      <c r="O1537" s="268" t="s">
        <v>11023</v>
      </c>
      <c r="P1537" s="268" t="s">
        <v>9492</v>
      </c>
      <c r="Q1537" s="269">
        <v>-3.25</v>
      </c>
      <c r="R1537" s="269">
        <v>-3.5</v>
      </c>
      <c r="S1537" s="269">
        <v>-66.75</v>
      </c>
      <c r="T1537" s="269">
        <v>-67</v>
      </c>
      <c r="DI1537" s="112" t="s">
        <v>6532</v>
      </c>
      <c r="DJ1537" s="112" t="s">
        <v>6305</v>
      </c>
      <c r="DO1537"/>
    </row>
    <row r="1538" spans="15:119" x14ac:dyDescent="0.25">
      <c r="O1538" s="268" t="s">
        <v>11024</v>
      </c>
      <c r="P1538" s="268" t="s">
        <v>9492</v>
      </c>
      <c r="Q1538" s="269">
        <v>-3.25</v>
      </c>
      <c r="R1538" s="269">
        <v>-3.5</v>
      </c>
      <c r="S1538" s="269">
        <v>-66.5</v>
      </c>
      <c r="T1538" s="269">
        <v>-66.75</v>
      </c>
      <c r="DI1538" s="112" t="s">
        <v>5765</v>
      </c>
      <c r="DJ1538" s="112" t="s">
        <v>5743</v>
      </c>
      <c r="DO1538"/>
    </row>
    <row r="1539" spans="15:119" x14ac:dyDescent="0.25">
      <c r="O1539" s="268" t="s">
        <v>11025</v>
      </c>
      <c r="P1539" s="268" t="s">
        <v>9490</v>
      </c>
      <c r="Q1539" s="269">
        <v>-3</v>
      </c>
      <c r="R1539" s="269">
        <v>-3.5</v>
      </c>
      <c r="S1539" s="269">
        <v>-66</v>
      </c>
      <c r="T1539" s="269">
        <v>-66.5</v>
      </c>
      <c r="DI1539" s="112" t="s">
        <v>6533</v>
      </c>
      <c r="DJ1539" s="112" t="s">
        <v>6305</v>
      </c>
      <c r="DO1539"/>
    </row>
    <row r="1540" spans="15:119" x14ac:dyDescent="0.25">
      <c r="O1540" s="268" t="s">
        <v>11026</v>
      </c>
      <c r="P1540" s="268" t="s">
        <v>9492</v>
      </c>
      <c r="Q1540" s="269">
        <v>-3</v>
      </c>
      <c r="R1540" s="269">
        <v>-3.25</v>
      </c>
      <c r="S1540" s="269">
        <v>-66.25</v>
      </c>
      <c r="T1540" s="269">
        <v>-66.5</v>
      </c>
      <c r="DI1540" s="112" t="s">
        <v>4879</v>
      </c>
      <c r="DJ1540" s="112" t="s">
        <v>4808</v>
      </c>
      <c r="DO1540"/>
    </row>
    <row r="1541" spans="15:119" x14ac:dyDescent="0.25">
      <c r="O1541" s="268" t="s">
        <v>11027</v>
      </c>
      <c r="P1541" s="268" t="s">
        <v>9492</v>
      </c>
      <c r="Q1541" s="269">
        <v>-3</v>
      </c>
      <c r="R1541" s="269">
        <v>-3.25</v>
      </c>
      <c r="S1541" s="269">
        <v>-66</v>
      </c>
      <c r="T1541" s="269">
        <v>-66.25</v>
      </c>
      <c r="DI1541" s="112" t="s">
        <v>9123</v>
      </c>
      <c r="DJ1541" s="112" t="s">
        <v>9086</v>
      </c>
      <c r="DO1541"/>
    </row>
    <row r="1542" spans="15:119" x14ac:dyDescent="0.25">
      <c r="O1542" s="268" t="s">
        <v>11028</v>
      </c>
      <c r="P1542" s="268" t="s">
        <v>9492</v>
      </c>
      <c r="Q1542" s="269">
        <v>-3.25</v>
      </c>
      <c r="R1542" s="269">
        <v>-3.5</v>
      </c>
      <c r="S1542" s="269">
        <v>-66.25</v>
      </c>
      <c r="T1542" s="269">
        <v>-66.5</v>
      </c>
      <c r="DI1542" s="112" t="s">
        <v>9040</v>
      </c>
      <c r="DJ1542" s="112" t="s">
        <v>9016</v>
      </c>
      <c r="DO1542"/>
    </row>
    <row r="1543" spans="15:119" ht="30" x14ac:dyDescent="0.25">
      <c r="O1543" s="268" t="s">
        <v>11029</v>
      </c>
      <c r="P1543" s="268" t="s">
        <v>9492</v>
      </c>
      <c r="Q1543" s="269">
        <v>-3.25</v>
      </c>
      <c r="R1543" s="269">
        <v>-3.5</v>
      </c>
      <c r="S1543" s="269">
        <v>-66</v>
      </c>
      <c r="T1543" s="269">
        <v>-66.25</v>
      </c>
      <c r="DI1543" s="112" t="s">
        <v>5084</v>
      </c>
      <c r="DJ1543" s="112" t="s">
        <v>5031</v>
      </c>
      <c r="DO1543"/>
    </row>
    <row r="1544" spans="15:119" x14ac:dyDescent="0.25">
      <c r="O1544" s="268" t="s">
        <v>11030</v>
      </c>
      <c r="P1544" s="268" t="s">
        <v>9490</v>
      </c>
      <c r="Q1544" s="269">
        <v>-3.5</v>
      </c>
      <c r="R1544" s="269">
        <v>-4</v>
      </c>
      <c r="S1544" s="269">
        <v>-67</v>
      </c>
      <c r="T1544" s="269">
        <v>-67.5</v>
      </c>
      <c r="DI1544" s="112" t="s">
        <v>8664</v>
      </c>
      <c r="DJ1544" s="112" t="s">
        <v>8544</v>
      </c>
      <c r="DO1544"/>
    </row>
    <row r="1545" spans="15:119" x14ac:dyDescent="0.25">
      <c r="O1545" s="268" t="s">
        <v>11031</v>
      </c>
      <c r="P1545" s="268" t="s">
        <v>9492</v>
      </c>
      <c r="Q1545" s="269">
        <v>-3.5</v>
      </c>
      <c r="R1545" s="269">
        <v>-3.75</v>
      </c>
      <c r="S1545" s="269">
        <v>-67.25</v>
      </c>
      <c r="T1545" s="269">
        <v>-67.5</v>
      </c>
      <c r="DI1545" s="112" t="s">
        <v>7442</v>
      </c>
      <c r="DJ1545" s="112" t="s">
        <v>7298</v>
      </c>
      <c r="DO1545"/>
    </row>
    <row r="1546" spans="15:119" x14ac:dyDescent="0.25">
      <c r="O1546" s="268" t="s">
        <v>11032</v>
      </c>
      <c r="P1546" s="268" t="s">
        <v>9492</v>
      </c>
      <c r="Q1546" s="269">
        <v>-3.5</v>
      </c>
      <c r="R1546" s="269">
        <v>-3.75</v>
      </c>
      <c r="S1546" s="269">
        <v>-67</v>
      </c>
      <c r="T1546" s="269">
        <v>-67.25</v>
      </c>
      <c r="DI1546" s="112" t="s">
        <v>8355</v>
      </c>
      <c r="DJ1546" s="112" t="s">
        <v>8285</v>
      </c>
      <c r="DO1546"/>
    </row>
    <row r="1547" spans="15:119" x14ac:dyDescent="0.25">
      <c r="O1547" s="268" t="s">
        <v>11033</v>
      </c>
      <c r="P1547" s="268" t="s">
        <v>9492</v>
      </c>
      <c r="Q1547" s="269">
        <v>-3.75</v>
      </c>
      <c r="R1547" s="269">
        <v>-4</v>
      </c>
      <c r="S1547" s="269">
        <v>-67.25</v>
      </c>
      <c r="T1547" s="269">
        <v>-67.5</v>
      </c>
      <c r="DI1547" s="112" t="s">
        <v>6534</v>
      </c>
      <c r="DJ1547" s="112" t="s">
        <v>6305</v>
      </c>
      <c r="DO1547"/>
    </row>
    <row r="1548" spans="15:119" x14ac:dyDescent="0.25">
      <c r="O1548" s="268" t="s">
        <v>11034</v>
      </c>
      <c r="P1548" s="268" t="s">
        <v>9492</v>
      </c>
      <c r="Q1548" s="269">
        <v>-3.75</v>
      </c>
      <c r="R1548" s="269">
        <v>-4</v>
      </c>
      <c r="S1548" s="269">
        <v>-67</v>
      </c>
      <c r="T1548" s="269">
        <v>-67.25</v>
      </c>
      <c r="DI1548" s="112" t="s">
        <v>5440</v>
      </c>
      <c r="DJ1548" s="112" t="s">
        <v>5373</v>
      </c>
      <c r="DO1548"/>
    </row>
    <row r="1549" spans="15:119" x14ac:dyDescent="0.25">
      <c r="O1549" s="268" t="s">
        <v>11035</v>
      </c>
      <c r="P1549" s="268" t="s">
        <v>9490</v>
      </c>
      <c r="Q1549" s="269">
        <v>-3.5</v>
      </c>
      <c r="R1549" s="269">
        <v>-4</v>
      </c>
      <c r="S1549" s="269">
        <v>-66.5</v>
      </c>
      <c r="T1549" s="269">
        <v>-67</v>
      </c>
      <c r="DI1549" s="112" t="s">
        <v>6535</v>
      </c>
      <c r="DJ1549" s="112" t="s">
        <v>6305</v>
      </c>
      <c r="DO1549"/>
    </row>
    <row r="1550" spans="15:119" x14ac:dyDescent="0.25">
      <c r="O1550" s="268" t="s">
        <v>11036</v>
      </c>
      <c r="P1550" s="268" t="s">
        <v>9492</v>
      </c>
      <c r="Q1550" s="269">
        <v>-3.5</v>
      </c>
      <c r="R1550" s="269">
        <v>-3.75</v>
      </c>
      <c r="S1550" s="269">
        <v>-66.75</v>
      </c>
      <c r="T1550" s="269">
        <v>-67</v>
      </c>
      <c r="DI1550" s="112" t="s">
        <v>6536</v>
      </c>
      <c r="DJ1550" s="112" t="s">
        <v>6305</v>
      </c>
      <c r="DO1550"/>
    </row>
    <row r="1551" spans="15:119" x14ac:dyDescent="0.25">
      <c r="O1551" s="268" t="s">
        <v>11037</v>
      </c>
      <c r="P1551" s="268" t="s">
        <v>9492</v>
      </c>
      <c r="Q1551" s="269">
        <v>-3.5</v>
      </c>
      <c r="R1551" s="269">
        <v>-3.75</v>
      </c>
      <c r="S1551" s="269">
        <v>-66.5</v>
      </c>
      <c r="T1551" s="269">
        <v>-66.75</v>
      </c>
      <c r="DI1551" s="112" t="s">
        <v>8665</v>
      </c>
      <c r="DJ1551" s="112" t="s">
        <v>8544</v>
      </c>
      <c r="DO1551"/>
    </row>
    <row r="1552" spans="15:119" x14ac:dyDescent="0.25">
      <c r="O1552" s="268" t="s">
        <v>11038</v>
      </c>
      <c r="P1552" s="268" t="s">
        <v>9492</v>
      </c>
      <c r="Q1552" s="269">
        <v>-3.75</v>
      </c>
      <c r="R1552" s="269">
        <v>-4</v>
      </c>
      <c r="S1552" s="269">
        <v>-66.75</v>
      </c>
      <c r="T1552" s="269">
        <v>-67</v>
      </c>
      <c r="DI1552" s="112" t="s">
        <v>7443</v>
      </c>
      <c r="DJ1552" s="112" t="s">
        <v>7298</v>
      </c>
      <c r="DO1552"/>
    </row>
    <row r="1553" spans="15:119" x14ac:dyDescent="0.25">
      <c r="O1553" s="268" t="s">
        <v>11039</v>
      </c>
      <c r="P1553" s="268" t="s">
        <v>9492</v>
      </c>
      <c r="Q1553" s="269">
        <v>-3.75</v>
      </c>
      <c r="R1553" s="269">
        <v>-4</v>
      </c>
      <c r="S1553" s="269">
        <v>-66.5</v>
      </c>
      <c r="T1553" s="269">
        <v>-66.75</v>
      </c>
      <c r="DI1553" s="112" t="s">
        <v>507</v>
      </c>
      <c r="DJ1553" s="112" t="s">
        <v>5373</v>
      </c>
      <c r="DO1553"/>
    </row>
    <row r="1554" spans="15:119" x14ac:dyDescent="0.25">
      <c r="O1554" s="268" t="s">
        <v>11040</v>
      </c>
      <c r="P1554" s="268" t="s">
        <v>9490</v>
      </c>
      <c r="Q1554" s="269">
        <v>-3.5</v>
      </c>
      <c r="R1554" s="269">
        <v>-4</v>
      </c>
      <c r="S1554" s="269">
        <v>-66</v>
      </c>
      <c r="T1554" s="269">
        <v>-66.5</v>
      </c>
      <c r="DI1554" s="112" t="s">
        <v>8002</v>
      </c>
      <c r="DJ1554" s="112" t="s">
        <v>7916</v>
      </c>
      <c r="DO1554"/>
    </row>
    <row r="1555" spans="15:119" x14ac:dyDescent="0.25">
      <c r="O1555" s="268" t="s">
        <v>11041</v>
      </c>
      <c r="P1555" s="268" t="s">
        <v>9492</v>
      </c>
      <c r="Q1555" s="269">
        <v>-3.5</v>
      </c>
      <c r="R1555" s="269">
        <v>-3.75</v>
      </c>
      <c r="S1555" s="269">
        <v>-66.25</v>
      </c>
      <c r="T1555" s="269">
        <v>-66.5</v>
      </c>
      <c r="DI1555" s="112" t="s">
        <v>8004</v>
      </c>
      <c r="DJ1555" s="112" t="s">
        <v>7916</v>
      </c>
      <c r="DO1555"/>
    </row>
    <row r="1556" spans="15:119" x14ac:dyDescent="0.25">
      <c r="O1556" s="268" t="s">
        <v>11042</v>
      </c>
      <c r="P1556" s="268" t="s">
        <v>9492</v>
      </c>
      <c r="Q1556" s="269">
        <v>-3.5</v>
      </c>
      <c r="R1556" s="269">
        <v>-3.75</v>
      </c>
      <c r="S1556" s="269">
        <v>-66</v>
      </c>
      <c r="T1556" s="269">
        <v>-66.25</v>
      </c>
      <c r="DI1556" s="112" t="s">
        <v>8003</v>
      </c>
      <c r="DJ1556" s="112" t="s">
        <v>7916</v>
      </c>
      <c r="DO1556"/>
    </row>
    <row r="1557" spans="15:119" x14ac:dyDescent="0.25">
      <c r="O1557" s="268" t="s">
        <v>11043</v>
      </c>
      <c r="P1557" s="268" t="s">
        <v>9492</v>
      </c>
      <c r="Q1557" s="269">
        <v>-3.75</v>
      </c>
      <c r="R1557" s="269">
        <v>-4</v>
      </c>
      <c r="S1557" s="269">
        <v>-66.25</v>
      </c>
      <c r="T1557" s="269">
        <v>-66.5</v>
      </c>
      <c r="DI1557" s="112" t="s">
        <v>6537</v>
      </c>
      <c r="DJ1557" s="112" t="s">
        <v>6305</v>
      </c>
      <c r="DO1557"/>
    </row>
    <row r="1558" spans="15:119" x14ac:dyDescent="0.25">
      <c r="O1558" s="268" t="s">
        <v>11044</v>
      </c>
      <c r="P1558" s="268" t="s">
        <v>9492</v>
      </c>
      <c r="Q1558" s="269">
        <v>-3.75</v>
      </c>
      <c r="R1558" s="269">
        <v>-4</v>
      </c>
      <c r="S1558" s="269">
        <v>-66</v>
      </c>
      <c r="T1558" s="269">
        <v>-66.25</v>
      </c>
      <c r="DI1558" s="112" t="s">
        <v>9124</v>
      </c>
      <c r="DJ1558" s="112" t="s">
        <v>9086</v>
      </c>
      <c r="DO1558"/>
    </row>
    <row r="1559" spans="15:119" x14ac:dyDescent="0.25">
      <c r="O1559" s="268" t="s">
        <v>11045</v>
      </c>
      <c r="P1559" s="268" t="s">
        <v>9484</v>
      </c>
      <c r="Q1559" s="269">
        <v>0</v>
      </c>
      <c r="R1559" s="269">
        <v>-4</v>
      </c>
      <c r="S1559" s="269">
        <v>-60</v>
      </c>
      <c r="T1559" s="269">
        <v>-66</v>
      </c>
      <c r="DI1559" s="112" t="s">
        <v>4495</v>
      </c>
      <c r="DJ1559" s="112" t="s">
        <v>4452</v>
      </c>
      <c r="DO1559"/>
    </row>
    <row r="1560" spans="15:119" x14ac:dyDescent="0.25">
      <c r="O1560" s="268" t="s">
        <v>11046</v>
      </c>
      <c r="P1560" s="268" t="s">
        <v>9486</v>
      </c>
      <c r="Q1560" s="269">
        <v>0</v>
      </c>
      <c r="R1560" s="269">
        <v>-2</v>
      </c>
      <c r="S1560" s="269">
        <v>-63</v>
      </c>
      <c r="T1560" s="269">
        <v>-66</v>
      </c>
      <c r="DI1560" s="112" t="s">
        <v>6026</v>
      </c>
      <c r="DJ1560" s="112" t="s">
        <v>5909</v>
      </c>
      <c r="DO1560"/>
    </row>
    <row r="1561" spans="15:119" x14ac:dyDescent="0.25">
      <c r="O1561" s="268" t="s">
        <v>11047</v>
      </c>
      <c r="P1561" s="268" t="s">
        <v>9488</v>
      </c>
      <c r="Q1561" s="269">
        <v>0</v>
      </c>
      <c r="R1561" s="269">
        <v>-1</v>
      </c>
      <c r="S1561" s="269">
        <v>-64.5</v>
      </c>
      <c r="T1561" s="269">
        <v>-66</v>
      </c>
      <c r="DI1561" s="112" t="s">
        <v>8666</v>
      </c>
      <c r="DJ1561" s="112" t="s">
        <v>8544</v>
      </c>
      <c r="DO1561"/>
    </row>
    <row r="1562" spans="15:119" x14ac:dyDescent="0.25">
      <c r="O1562" s="268" t="s">
        <v>11048</v>
      </c>
      <c r="P1562" s="268" t="s">
        <v>9490</v>
      </c>
      <c r="Q1562" s="269">
        <v>0</v>
      </c>
      <c r="R1562" s="269">
        <v>-0.5</v>
      </c>
      <c r="S1562" s="269">
        <v>-65.5</v>
      </c>
      <c r="T1562" s="269">
        <v>-66</v>
      </c>
      <c r="DI1562" s="112" t="s">
        <v>6538</v>
      </c>
      <c r="DJ1562" s="112" t="s">
        <v>6305</v>
      </c>
      <c r="DO1562"/>
    </row>
    <row r="1563" spans="15:119" x14ac:dyDescent="0.25">
      <c r="O1563" s="268" t="s">
        <v>11049</v>
      </c>
      <c r="P1563" s="268" t="s">
        <v>9492</v>
      </c>
      <c r="Q1563" s="269">
        <v>0</v>
      </c>
      <c r="R1563" s="269">
        <v>-0.25</v>
      </c>
      <c r="S1563" s="269">
        <v>-65.75</v>
      </c>
      <c r="T1563" s="269">
        <v>-66</v>
      </c>
      <c r="DI1563" s="112" t="s">
        <v>6539</v>
      </c>
      <c r="DJ1563" s="112" t="s">
        <v>6305</v>
      </c>
      <c r="DO1563"/>
    </row>
    <row r="1564" spans="15:119" x14ac:dyDescent="0.25">
      <c r="O1564" s="268" t="s">
        <v>11050</v>
      </c>
      <c r="P1564" s="268" t="s">
        <v>9492</v>
      </c>
      <c r="Q1564" s="269">
        <v>0</v>
      </c>
      <c r="R1564" s="269">
        <v>-0.25</v>
      </c>
      <c r="S1564" s="269">
        <v>-65.5</v>
      </c>
      <c r="T1564" s="269">
        <v>-65.75</v>
      </c>
      <c r="DI1564" s="112" t="s">
        <v>8356</v>
      </c>
      <c r="DJ1564" s="112" t="s">
        <v>8285</v>
      </c>
      <c r="DO1564"/>
    </row>
    <row r="1565" spans="15:119" x14ac:dyDescent="0.25">
      <c r="O1565" s="268" t="s">
        <v>11051</v>
      </c>
      <c r="P1565" s="268" t="s">
        <v>9492</v>
      </c>
      <c r="Q1565" s="269">
        <v>-0.25</v>
      </c>
      <c r="R1565" s="269">
        <v>-0.5</v>
      </c>
      <c r="S1565" s="269">
        <v>-65.75</v>
      </c>
      <c r="T1565" s="269">
        <v>-66</v>
      </c>
      <c r="DI1565" s="112" t="s">
        <v>9294</v>
      </c>
      <c r="DJ1565" s="112" t="s">
        <v>9220</v>
      </c>
      <c r="DO1565"/>
    </row>
    <row r="1566" spans="15:119" x14ac:dyDescent="0.25">
      <c r="O1566" s="268" t="s">
        <v>11052</v>
      </c>
      <c r="P1566" s="268" t="s">
        <v>9492</v>
      </c>
      <c r="Q1566" s="269">
        <v>-0.25</v>
      </c>
      <c r="R1566" s="269">
        <v>-0.5</v>
      </c>
      <c r="S1566" s="269">
        <v>-65.5</v>
      </c>
      <c r="T1566" s="269">
        <v>-65.75</v>
      </c>
      <c r="DI1566" s="112" t="s">
        <v>7444</v>
      </c>
      <c r="DJ1566" s="112" t="s">
        <v>7298</v>
      </c>
      <c r="DO1566"/>
    </row>
    <row r="1567" spans="15:119" x14ac:dyDescent="0.25">
      <c r="O1567" s="268" t="s">
        <v>11053</v>
      </c>
      <c r="P1567" s="268" t="s">
        <v>9490</v>
      </c>
      <c r="Q1567" s="269">
        <v>0</v>
      </c>
      <c r="R1567" s="269">
        <v>-0.5</v>
      </c>
      <c r="S1567" s="269">
        <v>-65</v>
      </c>
      <c r="T1567" s="269">
        <v>-65.5</v>
      </c>
      <c r="DI1567" s="112" t="s">
        <v>4880</v>
      </c>
      <c r="DJ1567" s="112" t="s">
        <v>4808</v>
      </c>
      <c r="DO1567"/>
    </row>
    <row r="1568" spans="15:119" x14ac:dyDescent="0.25">
      <c r="O1568" s="268" t="s">
        <v>11054</v>
      </c>
      <c r="P1568" s="268" t="s">
        <v>9492</v>
      </c>
      <c r="Q1568" s="269">
        <v>0</v>
      </c>
      <c r="R1568" s="269">
        <v>-0.25</v>
      </c>
      <c r="S1568" s="269">
        <v>-65.25</v>
      </c>
      <c r="T1568" s="269">
        <v>-65.5</v>
      </c>
      <c r="DI1568" s="112" t="s">
        <v>5855</v>
      </c>
      <c r="DJ1568" s="112" t="s">
        <v>5840</v>
      </c>
      <c r="DO1568"/>
    </row>
    <row r="1569" spans="15:119" x14ac:dyDescent="0.25">
      <c r="O1569" s="268" t="s">
        <v>11055</v>
      </c>
      <c r="P1569" s="268" t="s">
        <v>9492</v>
      </c>
      <c r="Q1569" s="269">
        <v>0</v>
      </c>
      <c r="R1569" s="269">
        <v>-0.25</v>
      </c>
      <c r="S1569" s="269">
        <v>-65</v>
      </c>
      <c r="T1569" s="269">
        <v>-65.25</v>
      </c>
      <c r="DI1569" s="112" t="s">
        <v>6540</v>
      </c>
      <c r="DJ1569" s="112" t="s">
        <v>6305</v>
      </c>
      <c r="DO1569"/>
    </row>
    <row r="1570" spans="15:119" x14ac:dyDescent="0.25">
      <c r="O1570" s="268" t="s">
        <v>11056</v>
      </c>
      <c r="P1570" s="268" t="s">
        <v>9492</v>
      </c>
      <c r="Q1570" s="269">
        <v>-0.25</v>
      </c>
      <c r="R1570" s="269">
        <v>-0.5</v>
      </c>
      <c r="S1570" s="269">
        <v>-65.25</v>
      </c>
      <c r="T1570" s="269">
        <v>-65.5</v>
      </c>
      <c r="DI1570" s="112" t="s">
        <v>6541</v>
      </c>
      <c r="DJ1570" s="112" t="s">
        <v>6305</v>
      </c>
      <c r="DO1570"/>
    </row>
    <row r="1571" spans="15:119" x14ac:dyDescent="0.25">
      <c r="O1571" s="268" t="s">
        <v>11057</v>
      </c>
      <c r="P1571" s="268" t="s">
        <v>9492</v>
      </c>
      <c r="Q1571" s="269">
        <v>-0.25</v>
      </c>
      <c r="R1571" s="269">
        <v>-0.5</v>
      </c>
      <c r="S1571" s="269">
        <v>-65</v>
      </c>
      <c r="T1571" s="269">
        <v>-65.25</v>
      </c>
      <c r="DI1571" s="112" t="s">
        <v>6542</v>
      </c>
      <c r="DJ1571" s="112" t="s">
        <v>6305</v>
      </c>
      <c r="DO1571"/>
    </row>
    <row r="1572" spans="15:119" x14ac:dyDescent="0.25">
      <c r="O1572" s="268" t="s">
        <v>11058</v>
      </c>
      <c r="P1572" s="268" t="s">
        <v>9490</v>
      </c>
      <c r="Q1572" s="269">
        <v>0</v>
      </c>
      <c r="R1572" s="269">
        <v>-0.5</v>
      </c>
      <c r="S1572" s="269">
        <v>-64.5</v>
      </c>
      <c r="T1572" s="269">
        <v>-65</v>
      </c>
      <c r="DI1572" s="112" t="s">
        <v>7155</v>
      </c>
      <c r="DJ1572" s="112" t="s">
        <v>7135</v>
      </c>
      <c r="DO1572"/>
    </row>
    <row r="1573" spans="15:119" x14ac:dyDescent="0.25">
      <c r="O1573" s="268" t="s">
        <v>11059</v>
      </c>
      <c r="P1573" s="268" t="s">
        <v>9492</v>
      </c>
      <c r="Q1573" s="269">
        <v>0</v>
      </c>
      <c r="R1573" s="269">
        <v>-0.25</v>
      </c>
      <c r="S1573" s="269">
        <v>-64.75</v>
      </c>
      <c r="T1573" s="269">
        <v>-65</v>
      </c>
      <c r="DI1573" s="112" t="s">
        <v>7445</v>
      </c>
      <c r="DJ1573" s="112" t="s">
        <v>7298</v>
      </c>
      <c r="DO1573"/>
    </row>
    <row r="1574" spans="15:119" x14ac:dyDescent="0.25">
      <c r="O1574" s="268" t="s">
        <v>11060</v>
      </c>
      <c r="P1574" s="268" t="s">
        <v>9492</v>
      </c>
      <c r="Q1574" s="269">
        <v>0</v>
      </c>
      <c r="R1574" s="269">
        <v>-0.25</v>
      </c>
      <c r="S1574" s="269">
        <v>-64.5</v>
      </c>
      <c r="T1574" s="269">
        <v>-64.75</v>
      </c>
      <c r="DI1574" s="112" t="s">
        <v>6543</v>
      </c>
      <c r="DJ1574" s="112" t="s">
        <v>6305</v>
      </c>
      <c r="DO1574"/>
    </row>
    <row r="1575" spans="15:119" x14ac:dyDescent="0.25">
      <c r="O1575" s="268" t="s">
        <v>11061</v>
      </c>
      <c r="P1575" s="268" t="s">
        <v>9492</v>
      </c>
      <c r="Q1575" s="269">
        <v>-0.25</v>
      </c>
      <c r="R1575" s="269">
        <v>-0.5</v>
      </c>
      <c r="S1575" s="269">
        <v>-64.75</v>
      </c>
      <c r="T1575" s="269">
        <v>-65</v>
      </c>
      <c r="DI1575" s="112" t="s">
        <v>6544</v>
      </c>
      <c r="DJ1575" s="112" t="s">
        <v>6305</v>
      </c>
      <c r="DO1575"/>
    </row>
    <row r="1576" spans="15:119" x14ac:dyDescent="0.25">
      <c r="O1576" s="268" t="s">
        <v>11062</v>
      </c>
      <c r="P1576" s="268" t="s">
        <v>9492</v>
      </c>
      <c r="Q1576" s="269">
        <v>-0.25</v>
      </c>
      <c r="R1576" s="269">
        <v>-0.5</v>
      </c>
      <c r="S1576" s="269">
        <v>-64.5</v>
      </c>
      <c r="T1576" s="269">
        <v>-64.75</v>
      </c>
      <c r="DI1576" s="112" t="s">
        <v>9304</v>
      </c>
      <c r="DJ1576" s="112" t="s">
        <v>9220</v>
      </c>
      <c r="DO1576"/>
    </row>
    <row r="1577" spans="15:119" x14ac:dyDescent="0.25">
      <c r="O1577" s="268" t="s">
        <v>11063</v>
      </c>
      <c r="P1577" s="268" t="s">
        <v>9490</v>
      </c>
      <c r="Q1577" s="269">
        <v>-0.5</v>
      </c>
      <c r="R1577" s="269">
        <v>-1</v>
      </c>
      <c r="S1577" s="269">
        <v>-65.5</v>
      </c>
      <c r="T1577" s="269">
        <v>-66</v>
      </c>
      <c r="DI1577" s="112" t="s">
        <v>4496</v>
      </c>
      <c r="DJ1577" s="112" t="s">
        <v>4452</v>
      </c>
      <c r="DO1577"/>
    </row>
    <row r="1578" spans="15:119" x14ac:dyDescent="0.25">
      <c r="O1578" s="268" t="s">
        <v>11064</v>
      </c>
      <c r="P1578" s="268" t="s">
        <v>9492</v>
      </c>
      <c r="Q1578" s="269">
        <v>-0.5</v>
      </c>
      <c r="R1578" s="269">
        <v>-0.75</v>
      </c>
      <c r="S1578" s="269">
        <v>-65.75</v>
      </c>
      <c r="T1578" s="269">
        <v>-66</v>
      </c>
      <c r="DI1578" s="112" t="s">
        <v>6545</v>
      </c>
      <c r="DJ1578" s="112" t="s">
        <v>6305</v>
      </c>
      <c r="DO1578"/>
    </row>
    <row r="1579" spans="15:119" x14ac:dyDescent="0.25">
      <c r="O1579" s="268" t="s">
        <v>11065</v>
      </c>
      <c r="P1579" s="268" t="s">
        <v>9492</v>
      </c>
      <c r="Q1579" s="269">
        <v>-0.5</v>
      </c>
      <c r="R1579" s="269">
        <v>-0.75</v>
      </c>
      <c r="S1579" s="269">
        <v>-65.5</v>
      </c>
      <c r="T1579" s="269">
        <v>-65.75</v>
      </c>
      <c r="DI1579" s="112" t="s">
        <v>6546</v>
      </c>
      <c r="DJ1579" s="112" t="s">
        <v>6305</v>
      </c>
      <c r="DO1579"/>
    </row>
    <row r="1580" spans="15:119" x14ac:dyDescent="0.25">
      <c r="O1580" s="268" t="s">
        <v>11066</v>
      </c>
      <c r="P1580" s="268" t="s">
        <v>9492</v>
      </c>
      <c r="Q1580" s="269">
        <v>-0.75</v>
      </c>
      <c r="R1580" s="269">
        <v>-1</v>
      </c>
      <c r="S1580" s="269">
        <v>-65.75</v>
      </c>
      <c r="T1580" s="269">
        <v>-66</v>
      </c>
      <c r="DI1580" s="112" t="s">
        <v>6547</v>
      </c>
      <c r="DJ1580" s="112" t="s">
        <v>6305</v>
      </c>
      <c r="DO1580"/>
    </row>
    <row r="1581" spans="15:119" x14ac:dyDescent="0.25">
      <c r="O1581" s="268" t="s">
        <v>11067</v>
      </c>
      <c r="P1581" s="268" t="s">
        <v>9492</v>
      </c>
      <c r="Q1581" s="269">
        <v>-0.75</v>
      </c>
      <c r="R1581" s="269">
        <v>-1</v>
      </c>
      <c r="S1581" s="269">
        <v>-65.5</v>
      </c>
      <c r="T1581" s="269">
        <v>-65.75</v>
      </c>
      <c r="DI1581" s="112" t="s">
        <v>7446</v>
      </c>
      <c r="DJ1581" s="112" t="s">
        <v>7298</v>
      </c>
      <c r="DO1581"/>
    </row>
    <row r="1582" spans="15:119" x14ac:dyDescent="0.25">
      <c r="O1582" s="268" t="s">
        <v>11068</v>
      </c>
      <c r="P1582" s="268" t="s">
        <v>9490</v>
      </c>
      <c r="Q1582" s="269">
        <v>-0.5</v>
      </c>
      <c r="R1582" s="269">
        <v>-1</v>
      </c>
      <c r="S1582" s="269">
        <v>-65</v>
      </c>
      <c r="T1582" s="269">
        <v>-65.5</v>
      </c>
      <c r="DI1582" s="112" t="s">
        <v>7447</v>
      </c>
      <c r="DJ1582" s="112" t="s">
        <v>7298</v>
      </c>
      <c r="DO1582"/>
    </row>
    <row r="1583" spans="15:119" x14ac:dyDescent="0.25">
      <c r="O1583" s="268" t="s">
        <v>11069</v>
      </c>
      <c r="P1583" s="268" t="s">
        <v>9492</v>
      </c>
      <c r="Q1583" s="269">
        <v>-0.5</v>
      </c>
      <c r="R1583" s="269">
        <v>-0.75</v>
      </c>
      <c r="S1583" s="269">
        <v>-65.25</v>
      </c>
      <c r="T1583" s="269">
        <v>-65.5</v>
      </c>
      <c r="DI1583" s="112" t="s">
        <v>8667</v>
      </c>
      <c r="DJ1583" s="112" t="s">
        <v>8544</v>
      </c>
      <c r="DO1583"/>
    </row>
    <row r="1584" spans="15:119" x14ac:dyDescent="0.25">
      <c r="O1584" s="268" t="s">
        <v>11070</v>
      </c>
      <c r="P1584" s="268" t="s">
        <v>9492</v>
      </c>
      <c r="Q1584" s="269">
        <v>-0.5</v>
      </c>
      <c r="R1584" s="269">
        <v>-0.75</v>
      </c>
      <c r="S1584" s="269">
        <v>-65</v>
      </c>
      <c r="T1584" s="269">
        <v>-65.25</v>
      </c>
      <c r="DI1584" s="112" t="s">
        <v>8668</v>
      </c>
      <c r="DJ1584" s="112" t="s">
        <v>8544</v>
      </c>
      <c r="DO1584"/>
    </row>
    <row r="1585" spans="15:119" x14ac:dyDescent="0.25">
      <c r="O1585" s="268" t="s">
        <v>11071</v>
      </c>
      <c r="P1585" s="268" t="s">
        <v>9492</v>
      </c>
      <c r="Q1585" s="269">
        <v>-0.75</v>
      </c>
      <c r="R1585" s="269">
        <v>-1</v>
      </c>
      <c r="S1585" s="269">
        <v>-65.25</v>
      </c>
      <c r="T1585" s="269">
        <v>-65.5</v>
      </c>
      <c r="DI1585" s="112" t="s">
        <v>9041</v>
      </c>
      <c r="DJ1585" s="112" t="s">
        <v>9016</v>
      </c>
      <c r="DO1585"/>
    </row>
    <row r="1586" spans="15:119" x14ac:dyDescent="0.25">
      <c r="O1586" s="268" t="s">
        <v>11072</v>
      </c>
      <c r="P1586" s="268" t="s">
        <v>9492</v>
      </c>
      <c r="Q1586" s="269">
        <v>-0.75</v>
      </c>
      <c r="R1586" s="269">
        <v>-1</v>
      </c>
      <c r="S1586" s="269">
        <v>-65</v>
      </c>
      <c r="T1586" s="269">
        <v>-65.25</v>
      </c>
      <c r="DI1586" s="112" t="s">
        <v>4497</v>
      </c>
      <c r="DJ1586" s="112" t="s">
        <v>4452</v>
      </c>
      <c r="DO1586"/>
    </row>
    <row r="1587" spans="15:119" x14ac:dyDescent="0.25">
      <c r="O1587" s="268" t="s">
        <v>11073</v>
      </c>
      <c r="P1587" s="268" t="s">
        <v>9490</v>
      </c>
      <c r="Q1587" s="269">
        <v>-0.5</v>
      </c>
      <c r="R1587" s="269">
        <v>-1</v>
      </c>
      <c r="S1587" s="269">
        <v>-64.5</v>
      </c>
      <c r="T1587" s="269">
        <v>-65</v>
      </c>
      <c r="DI1587" s="112" t="s">
        <v>8669</v>
      </c>
      <c r="DJ1587" s="112" t="s">
        <v>8544</v>
      </c>
      <c r="DO1587"/>
    </row>
    <row r="1588" spans="15:119" x14ac:dyDescent="0.25">
      <c r="O1588" s="268" t="s">
        <v>11074</v>
      </c>
      <c r="P1588" s="268" t="s">
        <v>9492</v>
      </c>
      <c r="Q1588" s="269">
        <v>-0.5</v>
      </c>
      <c r="R1588" s="269">
        <v>-0.75</v>
      </c>
      <c r="S1588" s="269">
        <v>-64.75</v>
      </c>
      <c r="T1588" s="269">
        <v>-65</v>
      </c>
      <c r="DI1588" s="112" t="s">
        <v>5766</v>
      </c>
      <c r="DJ1588" s="112" t="s">
        <v>5743</v>
      </c>
      <c r="DO1588"/>
    </row>
    <row r="1589" spans="15:119" x14ac:dyDescent="0.25">
      <c r="O1589" s="268" t="s">
        <v>11075</v>
      </c>
      <c r="P1589" s="268" t="s">
        <v>9492</v>
      </c>
      <c r="Q1589" s="269">
        <v>-0.5</v>
      </c>
      <c r="R1589" s="269">
        <v>-0.75</v>
      </c>
      <c r="S1589" s="269">
        <v>-64.5</v>
      </c>
      <c r="T1589" s="269">
        <v>-64.75</v>
      </c>
      <c r="DI1589" s="112" t="s">
        <v>8005</v>
      </c>
      <c r="DJ1589" s="112" t="s">
        <v>7916</v>
      </c>
      <c r="DO1589"/>
    </row>
    <row r="1590" spans="15:119" x14ac:dyDescent="0.25">
      <c r="O1590" s="268" t="s">
        <v>11076</v>
      </c>
      <c r="P1590" s="268" t="s">
        <v>9492</v>
      </c>
      <c r="Q1590" s="269">
        <v>-0.75</v>
      </c>
      <c r="R1590" s="269">
        <v>-1</v>
      </c>
      <c r="S1590" s="269">
        <v>-64.75</v>
      </c>
      <c r="T1590" s="269">
        <v>-65</v>
      </c>
      <c r="DI1590" s="112" t="s">
        <v>7448</v>
      </c>
      <c r="DJ1590" s="112" t="s">
        <v>7298</v>
      </c>
      <c r="DO1590"/>
    </row>
    <row r="1591" spans="15:119" x14ac:dyDescent="0.25">
      <c r="O1591" s="268" t="s">
        <v>11077</v>
      </c>
      <c r="P1591" s="268" t="s">
        <v>9492</v>
      </c>
      <c r="Q1591" s="269">
        <v>-0.75</v>
      </c>
      <c r="R1591" s="269">
        <v>-1</v>
      </c>
      <c r="S1591" s="269">
        <v>-64.5</v>
      </c>
      <c r="T1591" s="269">
        <v>-64.75</v>
      </c>
      <c r="DI1591" s="112" t="s">
        <v>9125</v>
      </c>
      <c r="DJ1591" s="112" t="s">
        <v>9086</v>
      </c>
      <c r="DO1591"/>
    </row>
    <row r="1592" spans="15:119" x14ac:dyDescent="0.25">
      <c r="O1592" s="268" t="s">
        <v>11078</v>
      </c>
      <c r="P1592" s="268" t="s">
        <v>9488</v>
      </c>
      <c r="Q1592" s="269">
        <v>0</v>
      </c>
      <c r="R1592" s="269">
        <v>-1</v>
      </c>
      <c r="S1592" s="269">
        <v>-63</v>
      </c>
      <c r="T1592" s="269">
        <v>-64.5</v>
      </c>
      <c r="DI1592" s="112" t="s">
        <v>6027</v>
      </c>
      <c r="DJ1592" s="112" t="s">
        <v>5909</v>
      </c>
      <c r="DO1592"/>
    </row>
    <row r="1593" spans="15:119" x14ac:dyDescent="0.25">
      <c r="O1593" s="268" t="s">
        <v>11079</v>
      </c>
      <c r="P1593" s="268" t="s">
        <v>9490</v>
      </c>
      <c r="Q1593" s="269">
        <v>0</v>
      </c>
      <c r="R1593" s="269">
        <v>-0.5</v>
      </c>
      <c r="S1593" s="269">
        <v>-64</v>
      </c>
      <c r="T1593" s="269">
        <v>-64.5</v>
      </c>
      <c r="DI1593" s="112" t="s">
        <v>6548</v>
      </c>
      <c r="DJ1593" s="112" t="s">
        <v>6305</v>
      </c>
      <c r="DO1593"/>
    </row>
    <row r="1594" spans="15:119" x14ac:dyDescent="0.25">
      <c r="O1594" s="268" t="s">
        <v>11080</v>
      </c>
      <c r="P1594" s="268" t="s">
        <v>9492</v>
      </c>
      <c r="Q1594" s="269">
        <v>0</v>
      </c>
      <c r="R1594" s="269">
        <v>-0.25</v>
      </c>
      <c r="S1594" s="269">
        <v>-64.25</v>
      </c>
      <c r="T1594" s="269">
        <v>-64.5</v>
      </c>
      <c r="DI1594" s="112" t="s">
        <v>6549</v>
      </c>
      <c r="DJ1594" s="112" t="s">
        <v>6305</v>
      </c>
      <c r="DO1594"/>
    </row>
    <row r="1595" spans="15:119" x14ac:dyDescent="0.25">
      <c r="O1595" s="268" t="s">
        <v>11081</v>
      </c>
      <c r="P1595" s="268" t="s">
        <v>9492</v>
      </c>
      <c r="Q1595" s="269">
        <v>0</v>
      </c>
      <c r="R1595" s="269">
        <v>-0.25</v>
      </c>
      <c r="S1595" s="269">
        <v>-64</v>
      </c>
      <c r="T1595" s="269">
        <v>-64.25</v>
      </c>
      <c r="DI1595" s="112" t="s">
        <v>4336</v>
      </c>
      <c r="DJ1595" s="112" t="s">
        <v>4291</v>
      </c>
      <c r="DO1595"/>
    </row>
    <row r="1596" spans="15:119" x14ac:dyDescent="0.25">
      <c r="O1596" s="268" t="s">
        <v>11082</v>
      </c>
      <c r="P1596" s="268" t="s">
        <v>9492</v>
      </c>
      <c r="Q1596" s="269">
        <v>-0.25</v>
      </c>
      <c r="R1596" s="269">
        <v>-0.5</v>
      </c>
      <c r="S1596" s="269">
        <v>-64.25</v>
      </c>
      <c r="T1596" s="269">
        <v>-64.5</v>
      </c>
      <c r="DI1596" s="112" t="s">
        <v>4881</v>
      </c>
      <c r="DJ1596" s="112" t="s">
        <v>4808</v>
      </c>
      <c r="DO1596"/>
    </row>
    <row r="1597" spans="15:119" x14ac:dyDescent="0.25">
      <c r="O1597" s="268" t="s">
        <v>11083</v>
      </c>
      <c r="P1597" s="268" t="s">
        <v>9492</v>
      </c>
      <c r="Q1597" s="269">
        <v>-0.25</v>
      </c>
      <c r="R1597" s="269">
        <v>-0.5</v>
      </c>
      <c r="S1597" s="269">
        <v>-64</v>
      </c>
      <c r="T1597" s="269">
        <v>-64.25</v>
      </c>
      <c r="DI1597" s="112" t="s">
        <v>8670</v>
      </c>
      <c r="DJ1597" s="112" t="s">
        <v>8544</v>
      </c>
      <c r="DO1597"/>
    </row>
    <row r="1598" spans="15:119" x14ac:dyDescent="0.25">
      <c r="O1598" s="268" t="s">
        <v>11084</v>
      </c>
      <c r="P1598" s="268" t="s">
        <v>9490</v>
      </c>
      <c r="Q1598" s="269">
        <v>0</v>
      </c>
      <c r="R1598" s="269">
        <v>-0.5</v>
      </c>
      <c r="S1598" s="269">
        <v>-63.5</v>
      </c>
      <c r="T1598" s="269">
        <v>-64</v>
      </c>
      <c r="DI1598" s="112" t="s">
        <v>4883</v>
      </c>
      <c r="DJ1598" s="112" t="s">
        <v>4808</v>
      </c>
      <c r="DO1598"/>
    </row>
    <row r="1599" spans="15:119" x14ac:dyDescent="0.25">
      <c r="O1599" s="268" t="s">
        <v>11085</v>
      </c>
      <c r="P1599" s="268" t="s">
        <v>9492</v>
      </c>
      <c r="Q1599" s="269">
        <v>0</v>
      </c>
      <c r="R1599" s="269">
        <v>-0.25</v>
      </c>
      <c r="S1599" s="269">
        <v>-63.75</v>
      </c>
      <c r="T1599" s="269">
        <v>-64</v>
      </c>
      <c r="DI1599" s="112" t="s">
        <v>6550</v>
      </c>
      <c r="DJ1599" s="112" t="s">
        <v>6305</v>
      </c>
      <c r="DO1599"/>
    </row>
    <row r="1600" spans="15:119" x14ac:dyDescent="0.25">
      <c r="O1600" s="268" t="s">
        <v>11086</v>
      </c>
      <c r="P1600" s="268" t="s">
        <v>9492</v>
      </c>
      <c r="Q1600" s="269">
        <v>0</v>
      </c>
      <c r="R1600" s="269">
        <v>-0.25</v>
      </c>
      <c r="S1600" s="269">
        <v>-63.5</v>
      </c>
      <c r="T1600" s="269">
        <v>-63.75</v>
      </c>
      <c r="DI1600" s="112" t="s">
        <v>6028</v>
      </c>
      <c r="DJ1600" s="112" t="s">
        <v>5909</v>
      </c>
      <c r="DO1600"/>
    </row>
    <row r="1601" spans="15:119" x14ac:dyDescent="0.25">
      <c r="O1601" s="268" t="s">
        <v>11087</v>
      </c>
      <c r="P1601" s="268" t="s">
        <v>9492</v>
      </c>
      <c r="Q1601" s="269">
        <v>-0.25</v>
      </c>
      <c r="R1601" s="269">
        <v>-0.5</v>
      </c>
      <c r="S1601" s="269">
        <v>-63.75</v>
      </c>
      <c r="T1601" s="269">
        <v>-64</v>
      </c>
      <c r="DI1601" s="112" t="s">
        <v>8672</v>
      </c>
      <c r="DJ1601" s="112" t="s">
        <v>8544</v>
      </c>
      <c r="DO1601"/>
    </row>
    <row r="1602" spans="15:119" x14ac:dyDescent="0.25">
      <c r="O1602" s="268" t="s">
        <v>11088</v>
      </c>
      <c r="P1602" s="268" t="s">
        <v>9492</v>
      </c>
      <c r="Q1602" s="269">
        <v>-0.25</v>
      </c>
      <c r="R1602" s="269">
        <v>-0.5</v>
      </c>
      <c r="S1602" s="269">
        <v>-63.5</v>
      </c>
      <c r="T1602" s="269">
        <v>-63.75</v>
      </c>
      <c r="DI1602" s="112" t="s">
        <v>4656</v>
      </c>
      <c r="DJ1602" s="112" t="s">
        <v>4591</v>
      </c>
      <c r="DO1602"/>
    </row>
    <row r="1603" spans="15:119" x14ac:dyDescent="0.25">
      <c r="O1603" s="268" t="s">
        <v>11089</v>
      </c>
      <c r="P1603" s="268" t="s">
        <v>9490</v>
      </c>
      <c r="Q1603" s="269">
        <v>0</v>
      </c>
      <c r="R1603" s="269">
        <v>-0.5</v>
      </c>
      <c r="S1603" s="269">
        <v>-63</v>
      </c>
      <c r="T1603" s="269">
        <v>-63.5</v>
      </c>
      <c r="DI1603" s="112" t="s">
        <v>8671</v>
      </c>
      <c r="DJ1603" s="112" t="s">
        <v>8544</v>
      </c>
      <c r="DO1603"/>
    </row>
    <row r="1604" spans="15:119" x14ac:dyDescent="0.25">
      <c r="O1604" s="268" t="s">
        <v>11090</v>
      </c>
      <c r="P1604" s="268" t="s">
        <v>9492</v>
      </c>
      <c r="Q1604" s="269">
        <v>0</v>
      </c>
      <c r="R1604" s="269">
        <v>-0.25</v>
      </c>
      <c r="S1604" s="269">
        <v>-63.25</v>
      </c>
      <c r="T1604" s="269">
        <v>-63.5</v>
      </c>
      <c r="DI1604" s="112" t="s">
        <v>6551</v>
      </c>
      <c r="DJ1604" s="112" t="s">
        <v>6305</v>
      </c>
      <c r="DO1604"/>
    </row>
    <row r="1605" spans="15:119" x14ac:dyDescent="0.25">
      <c r="O1605" s="268" t="s">
        <v>11091</v>
      </c>
      <c r="P1605" s="268" t="s">
        <v>9492</v>
      </c>
      <c r="Q1605" s="269">
        <v>0</v>
      </c>
      <c r="R1605" s="269">
        <v>-0.25</v>
      </c>
      <c r="S1605" s="269">
        <v>-63</v>
      </c>
      <c r="T1605" s="269">
        <v>-63.25</v>
      </c>
      <c r="DI1605" s="112" t="s">
        <v>6552</v>
      </c>
      <c r="DJ1605" s="112" t="s">
        <v>6305</v>
      </c>
      <c r="DO1605"/>
    </row>
    <row r="1606" spans="15:119" x14ac:dyDescent="0.25">
      <c r="O1606" s="268" t="s">
        <v>11092</v>
      </c>
      <c r="P1606" s="268" t="s">
        <v>9492</v>
      </c>
      <c r="Q1606" s="269">
        <v>-0.25</v>
      </c>
      <c r="R1606" s="269">
        <v>-0.5</v>
      </c>
      <c r="S1606" s="269">
        <v>-63.25</v>
      </c>
      <c r="T1606" s="269">
        <v>-63.5</v>
      </c>
      <c r="DI1606" s="112" t="s">
        <v>7156</v>
      </c>
      <c r="DJ1606" s="112" t="s">
        <v>7135</v>
      </c>
      <c r="DO1606"/>
    </row>
    <row r="1607" spans="15:119" x14ac:dyDescent="0.25">
      <c r="O1607" s="268" t="s">
        <v>11093</v>
      </c>
      <c r="P1607" s="268" t="s">
        <v>9492</v>
      </c>
      <c r="Q1607" s="269">
        <v>-0.25</v>
      </c>
      <c r="R1607" s="269">
        <v>-0.5</v>
      </c>
      <c r="S1607" s="269">
        <v>-63</v>
      </c>
      <c r="T1607" s="269">
        <v>-63.25</v>
      </c>
      <c r="DI1607" s="112" t="s">
        <v>4882</v>
      </c>
      <c r="DJ1607" s="112" t="s">
        <v>4808</v>
      </c>
      <c r="DO1607"/>
    </row>
    <row r="1608" spans="15:119" x14ac:dyDescent="0.25">
      <c r="O1608" s="268" t="s">
        <v>11094</v>
      </c>
      <c r="P1608" s="268" t="s">
        <v>9490</v>
      </c>
      <c r="Q1608" s="269">
        <v>-0.5</v>
      </c>
      <c r="R1608" s="269">
        <v>-1</v>
      </c>
      <c r="S1608" s="269">
        <v>-64</v>
      </c>
      <c r="T1608" s="269">
        <v>-64.5</v>
      </c>
      <c r="DI1608" s="112" t="s">
        <v>8357</v>
      </c>
      <c r="DJ1608" s="112" t="s">
        <v>8285</v>
      </c>
      <c r="DO1608"/>
    </row>
    <row r="1609" spans="15:119" x14ac:dyDescent="0.25">
      <c r="O1609" s="268" t="s">
        <v>11095</v>
      </c>
      <c r="P1609" s="268" t="s">
        <v>9492</v>
      </c>
      <c r="Q1609" s="269">
        <v>-0.5</v>
      </c>
      <c r="R1609" s="269">
        <v>-0.75</v>
      </c>
      <c r="S1609" s="269">
        <v>-64.25</v>
      </c>
      <c r="T1609" s="269">
        <v>-64.5</v>
      </c>
      <c r="DI1609" s="112" t="s">
        <v>6553</v>
      </c>
      <c r="DJ1609" s="112" t="s">
        <v>6305</v>
      </c>
      <c r="DO1609"/>
    </row>
    <row r="1610" spans="15:119" x14ac:dyDescent="0.25">
      <c r="O1610" s="268" t="s">
        <v>11096</v>
      </c>
      <c r="P1610" s="268" t="s">
        <v>9492</v>
      </c>
      <c r="Q1610" s="269">
        <v>-0.5</v>
      </c>
      <c r="R1610" s="269">
        <v>-0.75</v>
      </c>
      <c r="S1610" s="269">
        <v>-64</v>
      </c>
      <c r="T1610" s="269">
        <v>-64.25</v>
      </c>
      <c r="DI1610" s="112" t="s">
        <v>8673</v>
      </c>
      <c r="DJ1610" s="112" t="s">
        <v>8544</v>
      </c>
      <c r="DO1610"/>
    </row>
    <row r="1611" spans="15:119" x14ac:dyDescent="0.25">
      <c r="O1611" s="268" t="s">
        <v>11097</v>
      </c>
      <c r="P1611" s="268" t="s">
        <v>9492</v>
      </c>
      <c r="Q1611" s="269">
        <v>-0.75</v>
      </c>
      <c r="R1611" s="269">
        <v>-1</v>
      </c>
      <c r="S1611" s="269">
        <v>-64.25</v>
      </c>
      <c r="T1611" s="269">
        <v>-64.5</v>
      </c>
      <c r="DI1611" s="112" t="s">
        <v>5442</v>
      </c>
      <c r="DJ1611" s="112" t="s">
        <v>5373</v>
      </c>
      <c r="DO1611"/>
    </row>
    <row r="1612" spans="15:119" x14ac:dyDescent="0.25">
      <c r="O1612" s="268" t="s">
        <v>11098</v>
      </c>
      <c r="P1612" s="268" t="s">
        <v>9492</v>
      </c>
      <c r="Q1612" s="269">
        <v>-0.75</v>
      </c>
      <c r="R1612" s="269">
        <v>-1</v>
      </c>
      <c r="S1612" s="269">
        <v>-64</v>
      </c>
      <c r="T1612" s="269">
        <v>-64.25</v>
      </c>
      <c r="DI1612" s="112" t="s">
        <v>6554</v>
      </c>
      <c r="DJ1612" s="112" t="s">
        <v>6305</v>
      </c>
      <c r="DO1612"/>
    </row>
    <row r="1613" spans="15:119" x14ac:dyDescent="0.25">
      <c r="O1613" s="268" t="s">
        <v>11099</v>
      </c>
      <c r="P1613" s="268" t="s">
        <v>9490</v>
      </c>
      <c r="Q1613" s="269">
        <v>-0.5</v>
      </c>
      <c r="R1613" s="269">
        <v>-1</v>
      </c>
      <c r="S1613" s="269">
        <v>-63.5</v>
      </c>
      <c r="T1613" s="269">
        <v>-64</v>
      </c>
      <c r="DI1613" s="112" t="s">
        <v>6555</v>
      </c>
      <c r="DJ1613" s="112" t="s">
        <v>6305</v>
      </c>
      <c r="DO1613"/>
    </row>
    <row r="1614" spans="15:119" x14ac:dyDescent="0.25">
      <c r="O1614" s="268" t="s">
        <v>11100</v>
      </c>
      <c r="P1614" s="268" t="s">
        <v>9492</v>
      </c>
      <c r="Q1614" s="269">
        <v>-0.5</v>
      </c>
      <c r="R1614" s="269">
        <v>-0.75</v>
      </c>
      <c r="S1614" s="269">
        <v>-63.75</v>
      </c>
      <c r="T1614" s="269">
        <v>-64</v>
      </c>
      <c r="DI1614" s="112" t="s">
        <v>6556</v>
      </c>
      <c r="DJ1614" s="112" t="s">
        <v>6305</v>
      </c>
      <c r="DO1614"/>
    </row>
    <row r="1615" spans="15:119" x14ac:dyDescent="0.25">
      <c r="O1615" s="268" t="s">
        <v>11101</v>
      </c>
      <c r="P1615" s="268" t="s">
        <v>9492</v>
      </c>
      <c r="Q1615" s="269">
        <v>-0.5</v>
      </c>
      <c r="R1615" s="269">
        <v>-0.75</v>
      </c>
      <c r="S1615" s="269">
        <v>-63.5</v>
      </c>
      <c r="T1615" s="269">
        <v>-63.75</v>
      </c>
      <c r="DI1615" s="112" t="s">
        <v>7157</v>
      </c>
      <c r="DJ1615" s="112" t="s">
        <v>7135</v>
      </c>
      <c r="DO1615"/>
    </row>
    <row r="1616" spans="15:119" x14ac:dyDescent="0.25">
      <c r="O1616" s="268" t="s">
        <v>11102</v>
      </c>
      <c r="P1616" s="268" t="s">
        <v>9492</v>
      </c>
      <c r="Q1616" s="269">
        <v>-0.75</v>
      </c>
      <c r="R1616" s="269">
        <v>-1</v>
      </c>
      <c r="S1616" s="269">
        <v>-63.75</v>
      </c>
      <c r="T1616" s="269">
        <v>-64</v>
      </c>
      <c r="DI1616" s="112" t="s">
        <v>6557</v>
      </c>
      <c r="DJ1616" s="112" t="s">
        <v>6305</v>
      </c>
      <c r="DO1616"/>
    </row>
    <row r="1617" spans="15:119" x14ac:dyDescent="0.25">
      <c r="O1617" s="268" t="s">
        <v>11103</v>
      </c>
      <c r="P1617" s="268" t="s">
        <v>9492</v>
      </c>
      <c r="Q1617" s="269">
        <v>-0.75</v>
      </c>
      <c r="R1617" s="269">
        <v>-1</v>
      </c>
      <c r="S1617" s="269">
        <v>-63.5</v>
      </c>
      <c r="T1617" s="269">
        <v>-63.75</v>
      </c>
      <c r="DI1617" s="112" t="s">
        <v>6558</v>
      </c>
      <c r="DJ1617" s="112" t="s">
        <v>6305</v>
      </c>
      <c r="DO1617"/>
    </row>
    <row r="1618" spans="15:119" x14ac:dyDescent="0.25">
      <c r="O1618" s="268" t="s">
        <v>11104</v>
      </c>
      <c r="P1618" s="268" t="s">
        <v>9490</v>
      </c>
      <c r="Q1618" s="269">
        <v>-0.5</v>
      </c>
      <c r="R1618" s="269">
        <v>-1</v>
      </c>
      <c r="S1618" s="269">
        <v>-63</v>
      </c>
      <c r="T1618" s="269">
        <v>-63.5</v>
      </c>
      <c r="DI1618" s="112" t="s">
        <v>5625</v>
      </c>
      <c r="DJ1618" s="112" t="s">
        <v>5576</v>
      </c>
      <c r="DO1618"/>
    </row>
    <row r="1619" spans="15:119" x14ac:dyDescent="0.25">
      <c r="O1619" s="268" t="s">
        <v>11105</v>
      </c>
      <c r="P1619" s="268" t="s">
        <v>9492</v>
      </c>
      <c r="Q1619" s="269">
        <v>-0.5</v>
      </c>
      <c r="R1619" s="269">
        <v>-0.75</v>
      </c>
      <c r="S1619" s="269">
        <v>-63.25</v>
      </c>
      <c r="T1619" s="269">
        <v>-63.5</v>
      </c>
      <c r="DI1619" s="112" t="s">
        <v>8006</v>
      </c>
      <c r="DJ1619" s="112" t="s">
        <v>9016</v>
      </c>
      <c r="DO1619"/>
    </row>
    <row r="1620" spans="15:119" x14ac:dyDescent="0.25">
      <c r="O1620" s="268" t="s">
        <v>11106</v>
      </c>
      <c r="P1620" s="268" t="s">
        <v>9492</v>
      </c>
      <c r="Q1620" s="269">
        <v>-0.5</v>
      </c>
      <c r="R1620" s="269">
        <v>-0.75</v>
      </c>
      <c r="S1620" s="269">
        <v>-63</v>
      </c>
      <c r="T1620" s="269">
        <v>-63.25</v>
      </c>
      <c r="DI1620" s="112" t="s">
        <v>8006</v>
      </c>
      <c r="DJ1620" s="112" t="s">
        <v>7916</v>
      </c>
      <c r="DO1620"/>
    </row>
    <row r="1621" spans="15:119" x14ac:dyDescent="0.25">
      <c r="O1621" s="268" t="s">
        <v>11107</v>
      </c>
      <c r="P1621" s="268" t="s">
        <v>9492</v>
      </c>
      <c r="Q1621" s="269">
        <v>-0.75</v>
      </c>
      <c r="R1621" s="269">
        <v>-1</v>
      </c>
      <c r="S1621" s="269">
        <v>-63.25</v>
      </c>
      <c r="T1621" s="269">
        <v>-63.5</v>
      </c>
      <c r="DI1621" s="112" t="s">
        <v>7449</v>
      </c>
      <c r="DJ1621" s="112" t="s">
        <v>7298</v>
      </c>
      <c r="DO1621"/>
    </row>
    <row r="1622" spans="15:119" x14ac:dyDescent="0.25">
      <c r="O1622" s="268" t="s">
        <v>11108</v>
      </c>
      <c r="P1622" s="268" t="s">
        <v>9492</v>
      </c>
      <c r="Q1622" s="269">
        <v>-0.75</v>
      </c>
      <c r="R1622" s="269">
        <v>-1</v>
      </c>
      <c r="S1622" s="269">
        <v>-63</v>
      </c>
      <c r="T1622" s="269">
        <v>-63.25</v>
      </c>
      <c r="DI1622" s="112" t="s">
        <v>6559</v>
      </c>
      <c r="DJ1622" s="112" t="s">
        <v>6305</v>
      </c>
      <c r="DO1622"/>
    </row>
    <row r="1623" spans="15:119" x14ac:dyDescent="0.25">
      <c r="O1623" s="268" t="s">
        <v>11109</v>
      </c>
      <c r="P1623" s="268" t="s">
        <v>9488</v>
      </c>
      <c r="Q1623" s="269">
        <v>-1</v>
      </c>
      <c r="R1623" s="269">
        <v>-2</v>
      </c>
      <c r="S1623" s="269">
        <v>-64.5</v>
      </c>
      <c r="T1623" s="269">
        <v>-66</v>
      </c>
      <c r="DI1623" s="112" t="s">
        <v>9042</v>
      </c>
      <c r="DJ1623" s="112" t="s">
        <v>9016</v>
      </c>
      <c r="DO1623"/>
    </row>
    <row r="1624" spans="15:119" x14ac:dyDescent="0.25">
      <c r="O1624" s="268" t="s">
        <v>11110</v>
      </c>
      <c r="P1624" s="268" t="s">
        <v>9490</v>
      </c>
      <c r="Q1624" s="269">
        <v>-1</v>
      </c>
      <c r="R1624" s="269">
        <v>-1.5</v>
      </c>
      <c r="S1624" s="269">
        <v>-65.5</v>
      </c>
      <c r="T1624" s="269">
        <v>-66</v>
      </c>
      <c r="DI1624" s="112" t="s">
        <v>8007</v>
      </c>
      <c r="DJ1624" s="112" t="s">
        <v>7916</v>
      </c>
      <c r="DO1624"/>
    </row>
    <row r="1625" spans="15:119" x14ac:dyDescent="0.25">
      <c r="O1625" s="268" t="s">
        <v>11111</v>
      </c>
      <c r="P1625" s="268" t="s">
        <v>9492</v>
      </c>
      <c r="Q1625" s="269">
        <v>-1</v>
      </c>
      <c r="R1625" s="269">
        <v>-1.25</v>
      </c>
      <c r="S1625" s="269">
        <v>-65.75</v>
      </c>
      <c r="T1625" s="269">
        <v>-66</v>
      </c>
      <c r="DI1625" s="112" t="s">
        <v>8674</v>
      </c>
      <c r="DJ1625" s="112" t="s">
        <v>8544</v>
      </c>
      <c r="DO1625"/>
    </row>
    <row r="1626" spans="15:119" x14ac:dyDescent="0.25">
      <c r="O1626" s="268" t="s">
        <v>11112</v>
      </c>
      <c r="P1626" s="268" t="s">
        <v>9492</v>
      </c>
      <c r="Q1626" s="269">
        <v>-1</v>
      </c>
      <c r="R1626" s="269">
        <v>-1.25</v>
      </c>
      <c r="S1626" s="269">
        <v>-65.5</v>
      </c>
      <c r="T1626" s="269">
        <v>-65.75</v>
      </c>
      <c r="DI1626" s="112" t="s">
        <v>8358</v>
      </c>
      <c r="DJ1626" s="112" t="s">
        <v>8285</v>
      </c>
      <c r="DO1626"/>
    </row>
    <row r="1627" spans="15:119" x14ac:dyDescent="0.25">
      <c r="O1627" s="268" t="s">
        <v>11113</v>
      </c>
      <c r="P1627" s="268" t="s">
        <v>9492</v>
      </c>
      <c r="Q1627" s="269">
        <v>-1.25</v>
      </c>
      <c r="R1627" s="269">
        <v>-1.5</v>
      </c>
      <c r="S1627" s="269">
        <v>-65.75</v>
      </c>
      <c r="T1627" s="269">
        <v>-66</v>
      </c>
      <c r="DI1627" s="112" t="s">
        <v>8675</v>
      </c>
      <c r="DJ1627" s="112" t="s">
        <v>8544</v>
      </c>
      <c r="DO1627"/>
    </row>
    <row r="1628" spans="15:119" x14ac:dyDescent="0.25">
      <c r="O1628" s="268" t="s">
        <v>11114</v>
      </c>
      <c r="P1628" s="268" t="s">
        <v>9492</v>
      </c>
      <c r="Q1628" s="269">
        <v>-1.25</v>
      </c>
      <c r="R1628" s="269">
        <v>-1.5</v>
      </c>
      <c r="S1628" s="269">
        <v>-65.5</v>
      </c>
      <c r="T1628" s="269">
        <v>-65.75</v>
      </c>
      <c r="DI1628" s="112" t="s">
        <v>5244</v>
      </c>
      <c r="DJ1628" s="112" t="s">
        <v>5211</v>
      </c>
      <c r="DO1628"/>
    </row>
    <row r="1629" spans="15:119" x14ac:dyDescent="0.25">
      <c r="O1629" s="268" t="s">
        <v>11115</v>
      </c>
      <c r="P1629" s="268" t="s">
        <v>9490</v>
      </c>
      <c r="Q1629" s="269">
        <v>-1</v>
      </c>
      <c r="R1629" s="269">
        <v>-1.5</v>
      </c>
      <c r="S1629" s="269">
        <v>-65</v>
      </c>
      <c r="T1629" s="269">
        <v>-65.5</v>
      </c>
      <c r="DI1629" s="112" t="s">
        <v>8280</v>
      </c>
      <c r="DJ1629" s="112" t="s">
        <v>7916</v>
      </c>
      <c r="DO1629"/>
    </row>
    <row r="1630" spans="15:119" x14ac:dyDescent="0.25">
      <c r="O1630" s="268" t="s">
        <v>11116</v>
      </c>
      <c r="P1630" s="268" t="s">
        <v>9492</v>
      </c>
      <c r="Q1630" s="269">
        <v>-1</v>
      </c>
      <c r="R1630" s="269">
        <v>-1.25</v>
      </c>
      <c r="S1630" s="269">
        <v>-65.25</v>
      </c>
      <c r="T1630" s="269">
        <v>-65.5</v>
      </c>
      <c r="DI1630" s="112" t="s">
        <v>9295</v>
      </c>
      <c r="DJ1630" s="112" t="s">
        <v>9220</v>
      </c>
      <c r="DO1630"/>
    </row>
    <row r="1631" spans="15:119" x14ac:dyDescent="0.25">
      <c r="O1631" s="268" t="s">
        <v>11117</v>
      </c>
      <c r="P1631" s="268" t="s">
        <v>9492</v>
      </c>
      <c r="Q1631" s="269">
        <v>-1</v>
      </c>
      <c r="R1631" s="269">
        <v>-1.25</v>
      </c>
      <c r="S1631" s="269">
        <v>-65</v>
      </c>
      <c r="T1631" s="269">
        <v>-65.25</v>
      </c>
      <c r="DI1631" s="112" t="s">
        <v>7450</v>
      </c>
      <c r="DJ1631" s="112" t="s">
        <v>7298</v>
      </c>
      <c r="DO1631"/>
    </row>
    <row r="1632" spans="15:119" x14ac:dyDescent="0.25">
      <c r="O1632" s="268" t="s">
        <v>11118</v>
      </c>
      <c r="P1632" s="268" t="s">
        <v>9492</v>
      </c>
      <c r="Q1632" s="269">
        <v>-1.25</v>
      </c>
      <c r="R1632" s="269">
        <v>-1.5</v>
      </c>
      <c r="S1632" s="269">
        <v>-65.25</v>
      </c>
      <c r="T1632" s="269">
        <v>-65.5</v>
      </c>
      <c r="DI1632" s="112" t="s">
        <v>7451</v>
      </c>
      <c r="DJ1632" s="112" t="s">
        <v>7298</v>
      </c>
      <c r="DO1632"/>
    </row>
    <row r="1633" spans="15:119" x14ac:dyDescent="0.25">
      <c r="O1633" s="268" t="s">
        <v>11119</v>
      </c>
      <c r="P1633" s="268" t="s">
        <v>9492</v>
      </c>
      <c r="Q1633" s="269">
        <v>-1.25</v>
      </c>
      <c r="R1633" s="269">
        <v>-1.5</v>
      </c>
      <c r="S1633" s="269">
        <v>-65</v>
      </c>
      <c r="T1633" s="269">
        <v>-65.25</v>
      </c>
      <c r="DI1633" s="112" t="s">
        <v>7232</v>
      </c>
      <c r="DJ1633" s="112" t="s">
        <v>7211</v>
      </c>
      <c r="DO1633"/>
    </row>
    <row r="1634" spans="15:119" x14ac:dyDescent="0.25">
      <c r="O1634" s="268" t="s">
        <v>11120</v>
      </c>
      <c r="P1634" s="268" t="s">
        <v>9490</v>
      </c>
      <c r="Q1634" s="269">
        <v>-1</v>
      </c>
      <c r="R1634" s="269">
        <v>-1.5</v>
      </c>
      <c r="S1634" s="269">
        <v>-64.5</v>
      </c>
      <c r="T1634" s="269">
        <v>-65</v>
      </c>
      <c r="DI1634" s="112" t="s">
        <v>5443</v>
      </c>
      <c r="DJ1634" s="112" t="s">
        <v>5373</v>
      </c>
      <c r="DO1634"/>
    </row>
    <row r="1635" spans="15:119" x14ac:dyDescent="0.25">
      <c r="O1635" s="268" t="s">
        <v>11121</v>
      </c>
      <c r="P1635" s="268" t="s">
        <v>9492</v>
      </c>
      <c r="Q1635" s="269">
        <v>-1</v>
      </c>
      <c r="R1635" s="269">
        <v>-1.25</v>
      </c>
      <c r="S1635" s="269">
        <v>-64.75</v>
      </c>
      <c r="T1635" s="269">
        <v>-65</v>
      </c>
      <c r="DI1635" s="112" t="s">
        <v>4498</v>
      </c>
      <c r="DJ1635" s="112" t="s">
        <v>4452</v>
      </c>
      <c r="DO1635"/>
    </row>
    <row r="1636" spans="15:119" x14ac:dyDescent="0.25">
      <c r="O1636" s="268" t="s">
        <v>11122</v>
      </c>
      <c r="P1636" s="268" t="s">
        <v>9492</v>
      </c>
      <c r="Q1636" s="269">
        <v>-1</v>
      </c>
      <c r="R1636" s="269">
        <v>-1.25</v>
      </c>
      <c r="S1636" s="269">
        <v>-64.5</v>
      </c>
      <c r="T1636" s="269">
        <v>-64.75</v>
      </c>
      <c r="DI1636" s="112" t="s">
        <v>7452</v>
      </c>
      <c r="DJ1636" s="112" t="s">
        <v>7298</v>
      </c>
      <c r="DO1636"/>
    </row>
    <row r="1637" spans="15:119" x14ac:dyDescent="0.25">
      <c r="O1637" s="268" t="s">
        <v>11123</v>
      </c>
      <c r="P1637" s="268" t="s">
        <v>9492</v>
      </c>
      <c r="Q1637" s="269">
        <v>-1.25</v>
      </c>
      <c r="R1637" s="269">
        <v>-1.5</v>
      </c>
      <c r="S1637" s="269">
        <v>-64.75</v>
      </c>
      <c r="T1637" s="269">
        <v>-65</v>
      </c>
      <c r="DI1637" s="112" t="s">
        <v>4657</v>
      </c>
      <c r="DJ1637" s="112" t="s">
        <v>4591</v>
      </c>
      <c r="DO1637"/>
    </row>
    <row r="1638" spans="15:119" x14ac:dyDescent="0.25">
      <c r="O1638" s="268" t="s">
        <v>11124</v>
      </c>
      <c r="P1638" s="268" t="s">
        <v>9492</v>
      </c>
      <c r="Q1638" s="269">
        <v>-1.25</v>
      </c>
      <c r="R1638" s="269">
        <v>-1.5</v>
      </c>
      <c r="S1638" s="269">
        <v>-64.5</v>
      </c>
      <c r="T1638" s="269">
        <v>-64.75</v>
      </c>
      <c r="DI1638" s="112" t="s">
        <v>7233</v>
      </c>
      <c r="DJ1638" s="112" t="s">
        <v>7211</v>
      </c>
      <c r="DO1638"/>
    </row>
    <row r="1639" spans="15:119" x14ac:dyDescent="0.25">
      <c r="O1639" s="268" t="s">
        <v>11125</v>
      </c>
      <c r="P1639" s="268" t="s">
        <v>9490</v>
      </c>
      <c r="Q1639" s="269">
        <v>-1.5</v>
      </c>
      <c r="R1639" s="269">
        <v>-2</v>
      </c>
      <c r="S1639" s="269">
        <v>-65.5</v>
      </c>
      <c r="T1639" s="269">
        <v>-66</v>
      </c>
      <c r="DI1639" s="112" t="s">
        <v>6560</v>
      </c>
      <c r="DJ1639" s="112" t="s">
        <v>6305</v>
      </c>
      <c r="DO1639"/>
    </row>
    <row r="1640" spans="15:119" x14ac:dyDescent="0.25">
      <c r="O1640" s="268" t="s">
        <v>11126</v>
      </c>
      <c r="P1640" s="268" t="s">
        <v>9492</v>
      </c>
      <c r="Q1640" s="269">
        <v>-1.5</v>
      </c>
      <c r="R1640" s="269">
        <v>-1.75</v>
      </c>
      <c r="S1640" s="269">
        <v>-65.75</v>
      </c>
      <c r="T1640" s="269">
        <v>-66</v>
      </c>
      <c r="DI1640" s="112" t="s">
        <v>7453</v>
      </c>
      <c r="DJ1640" s="112" t="s">
        <v>7298</v>
      </c>
      <c r="DO1640"/>
    </row>
    <row r="1641" spans="15:119" x14ac:dyDescent="0.25">
      <c r="O1641" s="268" t="s">
        <v>11127</v>
      </c>
      <c r="P1641" s="268" t="s">
        <v>9492</v>
      </c>
      <c r="Q1641" s="269">
        <v>-1.5</v>
      </c>
      <c r="R1641" s="269">
        <v>-1.75</v>
      </c>
      <c r="S1641" s="269">
        <v>-65.5</v>
      </c>
      <c r="T1641" s="269">
        <v>-65.75</v>
      </c>
      <c r="DI1641" s="112" t="s">
        <v>7158</v>
      </c>
      <c r="DJ1641" s="112" t="s">
        <v>7135</v>
      </c>
      <c r="DO1641"/>
    </row>
    <row r="1642" spans="15:119" x14ac:dyDescent="0.25">
      <c r="O1642" s="268" t="s">
        <v>11128</v>
      </c>
      <c r="P1642" s="268" t="s">
        <v>9492</v>
      </c>
      <c r="Q1642" s="269">
        <v>-1.75</v>
      </c>
      <c r="R1642" s="269">
        <v>-2</v>
      </c>
      <c r="S1642" s="269">
        <v>-65.75</v>
      </c>
      <c r="T1642" s="269">
        <v>-66</v>
      </c>
      <c r="DI1642" s="112" t="s">
        <v>9296</v>
      </c>
      <c r="DJ1642" s="112" t="s">
        <v>9220</v>
      </c>
      <c r="DO1642"/>
    </row>
    <row r="1643" spans="15:119" x14ac:dyDescent="0.25">
      <c r="O1643" s="268" t="s">
        <v>11129</v>
      </c>
      <c r="P1643" s="268" t="s">
        <v>9492</v>
      </c>
      <c r="Q1643" s="269">
        <v>-1.75</v>
      </c>
      <c r="R1643" s="269">
        <v>-2</v>
      </c>
      <c r="S1643" s="269">
        <v>-65.5</v>
      </c>
      <c r="T1643" s="269">
        <v>-65.75</v>
      </c>
      <c r="DI1643" s="112" t="s">
        <v>9297</v>
      </c>
      <c r="DJ1643" s="112" t="s">
        <v>9220</v>
      </c>
      <c r="DO1643"/>
    </row>
    <row r="1644" spans="15:119" x14ac:dyDescent="0.25">
      <c r="O1644" s="268" t="s">
        <v>11130</v>
      </c>
      <c r="P1644" s="268" t="s">
        <v>9490</v>
      </c>
      <c r="Q1644" s="269">
        <v>-1.5</v>
      </c>
      <c r="R1644" s="269">
        <v>-2</v>
      </c>
      <c r="S1644" s="269">
        <v>-65</v>
      </c>
      <c r="T1644" s="269">
        <v>-65.5</v>
      </c>
      <c r="DI1644" s="112" t="s">
        <v>4233</v>
      </c>
      <c r="DJ1644" s="112" t="s">
        <v>4212</v>
      </c>
      <c r="DO1644"/>
    </row>
    <row r="1645" spans="15:119" x14ac:dyDescent="0.25">
      <c r="O1645" s="268" t="s">
        <v>11131</v>
      </c>
      <c r="P1645" s="268" t="s">
        <v>9492</v>
      </c>
      <c r="Q1645" s="269">
        <v>-1.5</v>
      </c>
      <c r="R1645" s="269">
        <v>-1.75</v>
      </c>
      <c r="S1645" s="269">
        <v>-65.25</v>
      </c>
      <c r="T1645" s="269">
        <v>-65.5</v>
      </c>
      <c r="DI1645" s="112" t="s">
        <v>7454</v>
      </c>
      <c r="DJ1645" s="112" t="s">
        <v>9016</v>
      </c>
      <c r="DO1645"/>
    </row>
    <row r="1646" spans="15:119" x14ac:dyDescent="0.25">
      <c r="O1646" s="268" t="s">
        <v>11132</v>
      </c>
      <c r="P1646" s="268" t="s">
        <v>9492</v>
      </c>
      <c r="Q1646" s="269">
        <v>-1.5</v>
      </c>
      <c r="R1646" s="269">
        <v>-1.75</v>
      </c>
      <c r="S1646" s="269">
        <v>-65</v>
      </c>
      <c r="T1646" s="269">
        <v>-65.25</v>
      </c>
      <c r="DI1646" s="112" t="s">
        <v>7454</v>
      </c>
      <c r="DJ1646" s="112" t="s">
        <v>7298</v>
      </c>
      <c r="DO1646"/>
    </row>
    <row r="1647" spans="15:119" x14ac:dyDescent="0.25">
      <c r="O1647" s="268" t="s">
        <v>11133</v>
      </c>
      <c r="P1647" s="268" t="s">
        <v>9492</v>
      </c>
      <c r="Q1647" s="269">
        <v>-1.75</v>
      </c>
      <c r="R1647" s="269">
        <v>-2</v>
      </c>
      <c r="S1647" s="269">
        <v>-65.25</v>
      </c>
      <c r="T1647" s="269">
        <v>-65.5</v>
      </c>
      <c r="DI1647" s="112" t="s">
        <v>8676</v>
      </c>
      <c r="DJ1647" s="112" t="s">
        <v>8544</v>
      </c>
      <c r="DO1647"/>
    </row>
    <row r="1648" spans="15:119" x14ac:dyDescent="0.25">
      <c r="O1648" s="268" t="s">
        <v>11134</v>
      </c>
      <c r="P1648" s="268" t="s">
        <v>9492</v>
      </c>
      <c r="Q1648" s="269">
        <v>-1.75</v>
      </c>
      <c r="R1648" s="269">
        <v>-2</v>
      </c>
      <c r="S1648" s="269">
        <v>-65</v>
      </c>
      <c r="T1648" s="269">
        <v>-65.25</v>
      </c>
      <c r="DI1648" s="112" t="s">
        <v>4337</v>
      </c>
      <c r="DJ1648" s="112" t="s">
        <v>4291</v>
      </c>
      <c r="DO1648"/>
    </row>
    <row r="1649" spans="15:119" x14ac:dyDescent="0.25">
      <c r="O1649" s="268" t="s">
        <v>11135</v>
      </c>
      <c r="P1649" s="268" t="s">
        <v>9490</v>
      </c>
      <c r="Q1649" s="269">
        <v>-1.5</v>
      </c>
      <c r="R1649" s="269">
        <v>-2</v>
      </c>
      <c r="S1649" s="269">
        <v>-64.5</v>
      </c>
      <c r="T1649" s="269">
        <v>-65</v>
      </c>
      <c r="DI1649" s="112" t="s">
        <v>4884</v>
      </c>
      <c r="DJ1649" s="112" t="s">
        <v>4808</v>
      </c>
      <c r="DO1649"/>
    </row>
    <row r="1650" spans="15:119" x14ac:dyDescent="0.25">
      <c r="O1650" s="268" t="s">
        <v>11136</v>
      </c>
      <c r="P1650" s="268" t="s">
        <v>9492</v>
      </c>
      <c r="Q1650" s="269">
        <v>-1.5</v>
      </c>
      <c r="R1650" s="269">
        <v>-1.75</v>
      </c>
      <c r="S1650" s="269">
        <v>-64.75</v>
      </c>
      <c r="T1650" s="269">
        <v>-65</v>
      </c>
      <c r="DI1650" s="112" t="s">
        <v>7455</v>
      </c>
      <c r="DJ1650" s="112" t="s">
        <v>7298</v>
      </c>
      <c r="DO1650"/>
    </row>
    <row r="1651" spans="15:119" x14ac:dyDescent="0.25">
      <c r="O1651" s="268" t="s">
        <v>11137</v>
      </c>
      <c r="P1651" s="268" t="s">
        <v>9492</v>
      </c>
      <c r="Q1651" s="269">
        <v>-1.5</v>
      </c>
      <c r="R1651" s="269">
        <v>-1.75</v>
      </c>
      <c r="S1651" s="269">
        <v>-64.5</v>
      </c>
      <c r="T1651" s="269">
        <v>-64.75</v>
      </c>
      <c r="DI1651" s="112" t="s">
        <v>4885</v>
      </c>
      <c r="DJ1651" s="112" t="s">
        <v>4808</v>
      </c>
      <c r="DO1651"/>
    </row>
    <row r="1652" spans="15:119" x14ac:dyDescent="0.25">
      <c r="O1652" s="268" t="s">
        <v>11138</v>
      </c>
      <c r="P1652" s="268" t="s">
        <v>9492</v>
      </c>
      <c r="Q1652" s="269">
        <v>-1.75</v>
      </c>
      <c r="R1652" s="269">
        <v>-2</v>
      </c>
      <c r="S1652" s="269">
        <v>-64.75</v>
      </c>
      <c r="T1652" s="269">
        <v>-65</v>
      </c>
      <c r="DI1652" s="112" t="s">
        <v>7456</v>
      </c>
      <c r="DJ1652" s="112" t="s">
        <v>7298</v>
      </c>
      <c r="DO1652"/>
    </row>
    <row r="1653" spans="15:119" x14ac:dyDescent="0.25">
      <c r="O1653" s="268" t="s">
        <v>11139</v>
      </c>
      <c r="P1653" s="268" t="s">
        <v>9492</v>
      </c>
      <c r="Q1653" s="269">
        <v>-1.75</v>
      </c>
      <c r="R1653" s="269">
        <v>-2</v>
      </c>
      <c r="S1653" s="269">
        <v>-64.5</v>
      </c>
      <c r="T1653" s="269">
        <v>-64.75</v>
      </c>
      <c r="DI1653" s="112" t="s">
        <v>6029</v>
      </c>
      <c r="DJ1653" s="112" t="s">
        <v>5909</v>
      </c>
      <c r="DO1653"/>
    </row>
    <row r="1654" spans="15:119" x14ac:dyDescent="0.25">
      <c r="O1654" s="268" t="s">
        <v>11140</v>
      </c>
      <c r="P1654" s="268" t="s">
        <v>9488</v>
      </c>
      <c r="Q1654" s="269">
        <v>-1</v>
      </c>
      <c r="R1654" s="269">
        <v>-2</v>
      </c>
      <c r="S1654" s="269">
        <v>-63</v>
      </c>
      <c r="T1654" s="269">
        <v>-64.5</v>
      </c>
      <c r="DI1654" s="112" t="s">
        <v>6561</v>
      </c>
      <c r="DJ1654" s="112" t="s">
        <v>6305</v>
      </c>
      <c r="DO1654"/>
    </row>
    <row r="1655" spans="15:119" x14ac:dyDescent="0.25">
      <c r="O1655" s="268" t="s">
        <v>11141</v>
      </c>
      <c r="P1655" s="268" t="s">
        <v>9490</v>
      </c>
      <c r="Q1655" s="269">
        <v>-1</v>
      </c>
      <c r="R1655" s="269">
        <v>-1.5</v>
      </c>
      <c r="S1655" s="269">
        <v>-64</v>
      </c>
      <c r="T1655" s="269">
        <v>-64.5</v>
      </c>
      <c r="DI1655" s="112" t="s">
        <v>5444</v>
      </c>
      <c r="DJ1655" s="112" t="s">
        <v>5373</v>
      </c>
      <c r="DO1655"/>
    </row>
    <row r="1656" spans="15:119" x14ac:dyDescent="0.25">
      <c r="O1656" s="268" t="s">
        <v>11142</v>
      </c>
      <c r="P1656" s="268" t="s">
        <v>9492</v>
      </c>
      <c r="Q1656" s="269">
        <v>-1</v>
      </c>
      <c r="R1656" s="269">
        <v>-1.25</v>
      </c>
      <c r="S1656" s="269">
        <v>-64.25</v>
      </c>
      <c r="T1656" s="269">
        <v>-64.5</v>
      </c>
      <c r="DI1656" s="112" t="s">
        <v>7457</v>
      </c>
      <c r="DJ1656" s="112" t="s">
        <v>7298</v>
      </c>
      <c r="DO1656"/>
    </row>
    <row r="1657" spans="15:119" x14ac:dyDescent="0.25">
      <c r="O1657" s="268" t="s">
        <v>11143</v>
      </c>
      <c r="P1657" s="268" t="s">
        <v>9492</v>
      </c>
      <c r="Q1657" s="269">
        <v>-1</v>
      </c>
      <c r="R1657" s="269">
        <v>-1.25</v>
      </c>
      <c r="S1657" s="269">
        <v>-64</v>
      </c>
      <c r="T1657" s="269">
        <v>-64.25</v>
      </c>
      <c r="DI1657" s="112" t="s">
        <v>7458</v>
      </c>
      <c r="DJ1657" s="112" t="s">
        <v>7298</v>
      </c>
      <c r="DO1657"/>
    </row>
    <row r="1658" spans="15:119" x14ac:dyDescent="0.25">
      <c r="O1658" s="268" t="s">
        <v>11144</v>
      </c>
      <c r="P1658" s="268" t="s">
        <v>9492</v>
      </c>
      <c r="Q1658" s="269">
        <v>-1.25</v>
      </c>
      <c r="R1658" s="269">
        <v>-1.5</v>
      </c>
      <c r="S1658" s="269">
        <v>-64.25</v>
      </c>
      <c r="T1658" s="269">
        <v>-64.5</v>
      </c>
      <c r="DI1658" s="112" t="s">
        <v>7459</v>
      </c>
      <c r="DJ1658" s="112" t="s">
        <v>7298</v>
      </c>
      <c r="DO1658"/>
    </row>
    <row r="1659" spans="15:119" x14ac:dyDescent="0.25">
      <c r="O1659" s="268" t="s">
        <v>11145</v>
      </c>
      <c r="P1659" s="268" t="s">
        <v>9492</v>
      </c>
      <c r="Q1659" s="269">
        <v>-1.25</v>
      </c>
      <c r="R1659" s="269">
        <v>-1.5</v>
      </c>
      <c r="S1659" s="269">
        <v>-64</v>
      </c>
      <c r="T1659" s="269">
        <v>-64.25</v>
      </c>
      <c r="DI1659" s="112" t="s">
        <v>7460</v>
      </c>
      <c r="DJ1659" s="112" t="s">
        <v>7298</v>
      </c>
      <c r="DO1659"/>
    </row>
    <row r="1660" spans="15:119" x14ac:dyDescent="0.25">
      <c r="O1660" s="268" t="s">
        <v>11146</v>
      </c>
      <c r="P1660" s="268" t="s">
        <v>9490</v>
      </c>
      <c r="Q1660" s="269">
        <v>-1</v>
      </c>
      <c r="R1660" s="269">
        <v>-1.5</v>
      </c>
      <c r="S1660" s="269">
        <v>-63.5</v>
      </c>
      <c r="T1660" s="269">
        <v>-64</v>
      </c>
      <c r="DI1660" s="112" t="s">
        <v>8677</v>
      </c>
      <c r="DJ1660" s="112" t="s">
        <v>8544</v>
      </c>
      <c r="DO1660"/>
    </row>
    <row r="1661" spans="15:119" x14ac:dyDescent="0.25">
      <c r="O1661" s="268" t="s">
        <v>11147</v>
      </c>
      <c r="P1661" s="268" t="s">
        <v>9492</v>
      </c>
      <c r="Q1661" s="269">
        <v>-1</v>
      </c>
      <c r="R1661" s="269">
        <v>-1.25</v>
      </c>
      <c r="S1661" s="269">
        <v>-63.75</v>
      </c>
      <c r="T1661" s="269">
        <v>-64</v>
      </c>
      <c r="DI1661" s="112" t="s">
        <v>5246</v>
      </c>
      <c r="DJ1661" s="112" t="s">
        <v>5211</v>
      </c>
      <c r="DO1661"/>
    </row>
    <row r="1662" spans="15:119" x14ac:dyDescent="0.25">
      <c r="O1662" s="268" t="s">
        <v>11148</v>
      </c>
      <c r="P1662" s="268" t="s">
        <v>9492</v>
      </c>
      <c r="Q1662" s="269">
        <v>-1</v>
      </c>
      <c r="R1662" s="269">
        <v>-1.25</v>
      </c>
      <c r="S1662" s="269">
        <v>-63.5</v>
      </c>
      <c r="T1662" s="269">
        <v>-63.75</v>
      </c>
      <c r="DI1662" s="112" t="s">
        <v>6030</v>
      </c>
      <c r="DJ1662" s="112" t="s">
        <v>5909</v>
      </c>
      <c r="DO1662"/>
    </row>
    <row r="1663" spans="15:119" x14ac:dyDescent="0.25">
      <c r="O1663" s="268" t="s">
        <v>11149</v>
      </c>
      <c r="P1663" s="268" t="s">
        <v>9492</v>
      </c>
      <c r="Q1663" s="269">
        <v>-1.25</v>
      </c>
      <c r="R1663" s="269">
        <v>-1.5</v>
      </c>
      <c r="S1663" s="269">
        <v>-63.75</v>
      </c>
      <c r="T1663" s="269">
        <v>-64</v>
      </c>
      <c r="DI1663" s="112" t="s">
        <v>8678</v>
      </c>
      <c r="DJ1663" s="112" t="s">
        <v>8544</v>
      </c>
      <c r="DO1663"/>
    </row>
    <row r="1664" spans="15:119" x14ac:dyDescent="0.25">
      <c r="O1664" s="268" t="s">
        <v>11150</v>
      </c>
      <c r="P1664" s="268" t="s">
        <v>9492</v>
      </c>
      <c r="Q1664" s="269">
        <v>-1.25</v>
      </c>
      <c r="R1664" s="269">
        <v>-1.5</v>
      </c>
      <c r="S1664" s="269">
        <v>-63.5</v>
      </c>
      <c r="T1664" s="269">
        <v>-63.75</v>
      </c>
      <c r="DI1664" s="112" t="s">
        <v>8008</v>
      </c>
      <c r="DJ1664" s="112" t="s">
        <v>7916</v>
      </c>
      <c r="DO1664"/>
    </row>
    <row r="1665" spans="15:119" x14ac:dyDescent="0.25">
      <c r="O1665" s="268" t="s">
        <v>11151</v>
      </c>
      <c r="P1665" s="268" t="s">
        <v>9490</v>
      </c>
      <c r="Q1665" s="269">
        <v>-1</v>
      </c>
      <c r="R1665" s="269">
        <v>-1.5</v>
      </c>
      <c r="S1665" s="269">
        <v>-63</v>
      </c>
      <c r="T1665" s="269">
        <v>-63.5</v>
      </c>
      <c r="DI1665" s="112" t="s">
        <v>8009</v>
      </c>
      <c r="DJ1665" s="112" t="s">
        <v>7916</v>
      </c>
      <c r="DO1665"/>
    </row>
    <row r="1666" spans="15:119" x14ac:dyDescent="0.25">
      <c r="O1666" s="268" t="s">
        <v>11152</v>
      </c>
      <c r="P1666" s="268" t="s">
        <v>9492</v>
      </c>
      <c r="Q1666" s="269">
        <v>-1</v>
      </c>
      <c r="R1666" s="269">
        <v>-1.25</v>
      </c>
      <c r="S1666" s="269">
        <v>-63.25</v>
      </c>
      <c r="T1666" s="269">
        <v>-63.5</v>
      </c>
      <c r="DI1666" s="112" t="s">
        <v>6562</v>
      </c>
      <c r="DJ1666" s="112" t="s">
        <v>6305</v>
      </c>
      <c r="DO1666"/>
    </row>
    <row r="1667" spans="15:119" x14ac:dyDescent="0.25">
      <c r="O1667" s="268" t="s">
        <v>11153</v>
      </c>
      <c r="P1667" s="268" t="s">
        <v>9492</v>
      </c>
      <c r="Q1667" s="269">
        <v>-1</v>
      </c>
      <c r="R1667" s="269">
        <v>-1.25</v>
      </c>
      <c r="S1667" s="269">
        <v>-63</v>
      </c>
      <c r="T1667" s="269">
        <v>-63.25</v>
      </c>
      <c r="DI1667" s="112" t="s">
        <v>7461</v>
      </c>
      <c r="DJ1667" s="112" t="s">
        <v>7298</v>
      </c>
      <c r="DO1667"/>
    </row>
    <row r="1668" spans="15:119" x14ac:dyDescent="0.25">
      <c r="O1668" s="268" t="s">
        <v>11154</v>
      </c>
      <c r="P1668" s="268" t="s">
        <v>9492</v>
      </c>
      <c r="Q1668" s="269">
        <v>-1.25</v>
      </c>
      <c r="R1668" s="269">
        <v>-1.5</v>
      </c>
      <c r="S1668" s="269">
        <v>-63.25</v>
      </c>
      <c r="T1668" s="269">
        <v>-63.5</v>
      </c>
      <c r="DI1668" s="112" t="s">
        <v>6563</v>
      </c>
      <c r="DJ1668" s="112" t="s">
        <v>6305</v>
      </c>
      <c r="DO1668"/>
    </row>
    <row r="1669" spans="15:119" ht="30" x14ac:dyDescent="0.25">
      <c r="O1669" s="268" t="s">
        <v>11155</v>
      </c>
      <c r="P1669" s="268" t="s">
        <v>9492</v>
      </c>
      <c r="Q1669" s="269">
        <v>-1.25</v>
      </c>
      <c r="R1669" s="269">
        <v>-1.5</v>
      </c>
      <c r="S1669" s="269">
        <v>-63</v>
      </c>
      <c r="T1669" s="269">
        <v>-63.25</v>
      </c>
      <c r="DI1669" s="112" t="s">
        <v>7234</v>
      </c>
      <c r="DJ1669" s="112" t="s">
        <v>7211</v>
      </c>
      <c r="DO1669"/>
    </row>
    <row r="1670" spans="15:119" x14ac:dyDescent="0.25">
      <c r="O1670" s="268" t="s">
        <v>11156</v>
      </c>
      <c r="P1670" s="268" t="s">
        <v>9490</v>
      </c>
      <c r="Q1670" s="269">
        <v>-1.5</v>
      </c>
      <c r="R1670" s="269">
        <v>-2</v>
      </c>
      <c r="S1670" s="269">
        <v>-64</v>
      </c>
      <c r="T1670" s="269">
        <v>-64.5</v>
      </c>
      <c r="DI1670" s="112" t="s">
        <v>8679</v>
      </c>
      <c r="DJ1670" s="112" t="s">
        <v>8544</v>
      </c>
      <c r="DO1670"/>
    </row>
    <row r="1671" spans="15:119" x14ac:dyDescent="0.25">
      <c r="O1671" s="268" t="s">
        <v>11157</v>
      </c>
      <c r="P1671" s="268" t="s">
        <v>9492</v>
      </c>
      <c r="Q1671" s="269">
        <v>-1.5</v>
      </c>
      <c r="R1671" s="269">
        <v>-1.75</v>
      </c>
      <c r="S1671" s="269">
        <v>-64.25</v>
      </c>
      <c r="T1671" s="269">
        <v>-64.5</v>
      </c>
      <c r="DI1671" s="112" t="s">
        <v>6564</v>
      </c>
      <c r="DJ1671" s="112" t="s">
        <v>6305</v>
      </c>
      <c r="DO1671"/>
    </row>
    <row r="1672" spans="15:119" x14ac:dyDescent="0.25">
      <c r="O1672" s="268" t="s">
        <v>11158</v>
      </c>
      <c r="P1672" s="268" t="s">
        <v>9492</v>
      </c>
      <c r="Q1672" s="269">
        <v>-1.5</v>
      </c>
      <c r="R1672" s="269">
        <v>-1.75</v>
      </c>
      <c r="S1672" s="269">
        <v>-64</v>
      </c>
      <c r="T1672" s="269">
        <v>-64.25</v>
      </c>
      <c r="DI1672" s="112" t="s">
        <v>6031</v>
      </c>
      <c r="DJ1672" s="112" t="s">
        <v>5909</v>
      </c>
      <c r="DO1672"/>
    </row>
    <row r="1673" spans="15:119" x14ac:dyDescent="0.25">
      <c r="O1673" s="268" t="s">
        <v>11159</v>
      </c>
      <c r="P1673" s="268" t="s">
        <v>9492</v>
      </c>
      <c r="Q1673" s="269">
        <v>-1.75</v>
      </c>
      <c r="R1673" s="269">
        <v>-2</v>
      </c>
      <c r="S1673" s="269">
        <v>-64.25</v>
      </c>
      <c r="T1673" s="269">
        <v>-64.5</v>
      </c>
      <c r="DI1673" s="112" t="s">
        <v>6031</v>
      </c>
      <c r="DJ1673" s="112" t="s">
        <v>8285</v>
      </c>
      <c r="DO1673"/>
    </row>
    <row r="1674" spans="15:119" x14ac:dyDescent="0.25">
      <c r="O1674" s="268" t="s">
        <v>11160</v>
      </c>
      <c r="P1674" s="268" t="s">
        <v>9492</v>
      </c>
      <c r="Q1674" s="269">
        <v>-1.75</v>
      </c>
      <c r="R1674" s="269">
        <v>-2</v>
      </c>
      <c r="S1674" s="269">
        <v>-64</v>
      </c>
      <c r="T1674" s="269">
        <v>-64.25</v>
      </c>
      <c r="DI1674" s="112" t="s">
        <v>6565</v>
      </c>
      <c r="DJ1674" s="112" t="s">
        <v>6305</v>
      </c>
      <c r="DO1674"/>
    </row>
    <row r="1675" spans="15:119" x14ac:dyDescent="0.25">
      <c r="O1675" s="268" t="s">
        <v>11161</v>
      </c>
      <c r="P1675" s="268" t="s">
        <v>9490</v>
      </c>
      <c r="Q1675" s="269">
        <v>-1.5</v>
      </c>
      <c r="R1675" s="269">
        <v>-2</v>
      </c>
      <c r="S1675" s="269">
        <v>-63.5</v>
      </c>
      <c r="T1675" s="269">
        <v>-64</v>
      </c>
      <c r="DI1675" s="112" t="s">
        <v>8011</v>
      </c>
      <c r="DJ1675" s="112" t="s">
        <v>7916</v>
      </c>
      <c r="DO1675"/>
    </row>
    <row r="1676" spans="15:119" x14ac:dyDescent="0.25">
      <c r="O1676" s="268" t="s">
        <v>11162</v>
      </c>
      <c r="P1676" s="268" t="s">
        <v>9492</v>
      </c>
      <c r="Q1676" s="269">
        <v>-1.5</v>
      </c>
      <c r="R1676" s="269">
        <v>-1.75</v>
      </c>
      <c r="S1676" s="269">
        <v>-63.75</v>
      </c>
      <c r="T1676" s="269">
        <v>-64</v>
      </c>
      <c r="DI1676" s="112" t="s">
        <v>8681</v>
      </c>
      <c r="DJ1676" s="112" t="s">
        <v>8544</v>
      </c>
      <c r="DO1676"/>
    </row>
    <row r="1677" spans="15:119" x14ac:dyDescent="0.25">
      <c r="O1677" s="268" t="s">
        <v>11163</v>
      </c>
      <c r="P1677" s="268" t="s">
        <v>9492</v>
      </c>
      <c r="Q1677" s="269">
        <v>-1.5</v>
      </c>
      <c r="R1677" s="269">
        <v>-1.75</v>
      </c>
      <c r="S1677" s="269">
        <v>-63.5</v>
      </c>
      <c r="T1677" s="269">
        <v>-63.75</v>
      </c>
      <c r="DI1677" s="112" t="s">
        <v>8680</v>
      </c>
      <c r="DJ1677" s="112" t="s">
        <v>8544</v>
      </c>
      <c r="DO1677"/>
    </row>
    <row r="1678" spans="15:119" x14ac:dyDescent="0.25">
      <c r="O1678" s="268" t="s">
        <v>11164</v>
      </c>
      <c r="P1678" s="268" t="s">
        <v>9492</v>
      </c>
      <c r="Q1678" s="269">
        <v>-1.75</v>
      </c>
      <c r="R1678" s="269">
        <v>-2</v>
      </c>
      <c r="S1678" s="269">
        <v>-63.75</v>
      </c>
      <c r="T1678" s="269">
        <v>-64</v>
      </c>
      <c r="DI1678" s="112" t="s">
        <v>4234</v>
      </c>
      <c r="DJ1678" s="112" t="s">
        <v>4212</v>
      </c>
      <c r="DO1678"/>
    </row>
    <row r="1679" spans="15:119" x14ac:dyDescent="0.25">
      <c r="O1679" s="268" t="s">
        <v>11165</v>
      </c>
      <c r="P1679" s="268" t="s">
        <v>9492</v>
      </c>
      <c r="Q1679" s="269">
        <v>-1.75</v>
      </c>
      <c r="R1679" s="269">
        <v>-2</v>
      </c>
      <c r="S1679" s="269">
        <v>-63.5</v>
      </c>
      <c r="T1679" s="269">
        <v>-63.75</v>
      </c>
      <c r="DI1679" s="112" t="s">
        <v>4195</v>
      </c>
      <c r="DJ1679" s="112" t="s">
        <v>4189</v>
      </c>
      <c r="DO1679"/>
    </row>
    <row r="1680" spans="15:119" x14ac:dyDescent="0.25">
      <c r="O1680" s="268" t="s">
        <v>11166</v>
      </c>
      <c r="P1680" s="268" t="s">
        <v>9490</v>
      </c>
      <c r="Q1680" s="269">
        <v>-1.5</v>
      </c>
      <c r="R1680" s="269">
        <v>-2</v>
      </c>
      <c r="S1680" s="269">
        <v>-63</v>
      </c>
      <c r="T1680" s="269">
        <v>-63.5</v>
      </c>
      <c r="DI1680" s="112" t="s">
        <v>5247</v>
      </c>
      <c r="DJ1680" s="112" t="s">
        <v>5211</v>
      </c>
      <c r="DO1680"/>
    </row>
    <row r="1681" spans="15:119" x14ac:dyDescent="0.25">
      <c r="O1681" s="268" t="s">
        <v>11167</v>
      </c>
      <c r="P1681" s="268" t="s">
        <v>9492</v>
      </c>
      <c r="Q1681" s="269">
        <v>-1.5</v>
      </c>
      <c r="R1681" s="269">
        <v>-1.75</v>
      </c>
      <c r="S1681" s="269">
        <v>-63.25</v>
      </c>
      <c r="T1681" s="269">
        <v>-63.5</v>
      </c>
      <c r="DI1681" s="112" t="s">
        <v>8682</v>
      </c>
      <c r="DJ1681" s="112" t="s">
        <v>8544</v>
      </c>
      <c r="DO1681"/>
    </row>
    <row r="1682" spans="15:119" x14ac:dyDescent="0.25">
      <c r="O1682" s="268" t="s">
        <v>11168</v>
      </c>
      <c r="P1682" s="268" t="s">
        <v>9492</v>
      </c>
      <c r="Q1682" s="269">
        <v>-1.5</v>
      </c>
      <c r="R1682" s="269">
        <v>-1.75</v>
      </c>
      <c r="S1682" s="269">
        <v>-63</v>
      </c>
      <c r="T1682" s="269">
        <v>-63.25</v>
      </c>
      <c r="DI1682" s="112" t="s">
        <v>8683</v>
      </c>
      <c r="DJ1682" s="112" t="s">
        <v>8544</v>
      </c>
      <c r="DO1682"/>
    </row>
    <row r="1683" spans="15:119" x14ac:dyDescent="0.25">
      <c r="O1683" s="268" t="s">
        <v>11169</v>
      </c>
      <c r="P1683" s="268" t="s">
        <v>9492</v>
      </c>
      <c r="Q1683" s="269">
        <v>-1.75</v>
      </c>
      <c r="R1683" s="269">
        <v>-2</v>
      </c>
      <c r="S1683" s="269">
        <v>-63.25</v>
      </c>
      <c r="T1683" s="269">
        <v>-63.5</v>
      </c>
      <c r="DI1683" s="112" t="s">
        <v>5085</v>
      </c>
      <c r="DJ1683" s="112" t="s">
        <v>5031</v>
      </c>
      <c r="DO1683"/>
    </row>
    <row r="1684" spans="15:119" x14ac:dyDescent="0.25">
      <c r="O1684" s="268" t="s">
        <v>11170</v>
      </c>
      <c r="P1684" s="268" t="s">
        <v>9492</v>
      </c>
      <c r="Q1684" s="269">
        <v>-1.75</v>
      </c>
      <c r="R1684" s="269">
        <v>-2</v>
      </c>
      <c r="S1684" s="269">
        <v>-63</v>
      </c>
      <c r="T1684" s="269">
        <v>-63.25</v>
      </c>
      <c r="DI1684" s="112" t="s">
        <v>5914</v>
      </c>
      <c r="DJ1684" s="112" t="s">
        <v>5909</v>
      </c>
      <c r="DO1684"/>
    </row>
    <row r="1685" spans="15:119" x14ac:dyDescent="0.25">
      <c r="O1685" s="268" t="s">
        <v>11171</v>
      </c>
      <c r="P1685" s="268" t="s">
        <v>9486</v>
      </c>
      <c r="Q1685" s="269">
        <v>0</v>
      </c>
      <c r="R1685" s="269">
        <v>-2</v>
      </c>
      <c r="S1685" s="269">
        <v>-60</v>
      </c>
      <c r="T1685" s="269">
        <v>-63</v>
      </c>
      <c r="DI1685" s="112" t="s">
        <v>8359</v>
      </c>
      <c r="DJ1685" s="112" t="s">
        <v>8285</v>
      </c>
      <c r="DO1685"/>
    </row>
    <row r="1686" spans="15:119" x14ac:dyDescent="0.25">
      <c r="O1686" s="268" t="s">
        <v>11172</v>
      </c>
      <c r="P1686" s="268" t="s">
        <v>9488</v>
      </c>
      <c r="Q1686" s="269">
        <v>0</v>
      </c>
      <c r="R1686" s="269">
        <v>-1</v>
      </c>
      <c r="S1686" s="269">
        <v>-61.5</v>
      </c>
      <c r="T1686" s="269">
        <v>-63</v>
      </c>
      <c r="DI1686" s="112" t="s">
        <v>8684</v>
      </c>
      <c r="DJ1686" s="112" t="s">
        <v>8544</v>
      </c>
      <c r="DO1686"/>
    </row>
    <row r="1687" spans="15:119" x14ac:dyDescent="0.25">
      <c r="O1687" s="268" t="s">
        <v>11173</v>
      </c>
      <c r="P1687" s="268" t="s">
        <v>9490</v>
      </c>
      <c r="Q1687" s="269">
        <v>0</v>
      </c>
      <c r="R1687" s="269">
        <v>-0.5</v>
      </c>
      <c r="S1687" s="269">
        <v>-62.5</v>
      </c>
      <c r="T1687" s="269">
        <v>-63</v>
      </c>
      <c r="DI1687" s="112" t="s">
        <v>8686</v>
      </c>
      <c r="DJ1687" s="112" t="s">
        <v>8544</v>
      </c>
      <c r="DO1687"/>
    </row>
    <row r="1688" spans="15:119" x14ac:dyDescent="0.25">
      <c r="O1688" s="268" t="s">
        <v>11174</v>
      </c>
      <c r="P1688" s="268" t="s">
        <v>9492</v>
      </c>
      <c r="Q1688" s="269">
        <v>0</v>
      </c>
      <c r="R1688" s="269">
        <v>-0.25</v>
      </c>
      <c r="S1688" s="269">
        <v>-62.75</v>
      </c>
      <c r="T1688" s="269">
        <v>-63</v>
      </c>
      <c r="DI1688" s="112" t="s">
        <v>8687</v>
      </c>
      <c r="DJ1688" s="112" t="s">
        <v>8544</v>
      </c>
      <c r="DO1688"/>
    </row>
    <row r="1689" spans="15:119" x14ac:dyDescent="0.25">
      <c r="O1689" s="268" t="s">
        <v>11175</v>
      </c>
      <c r="P1689" s="268" t="s">
        <v>9492</v>
      </c>
      <c r="Q1689" s="269">
        <v>0</v>
      </c>
      <c r="R1689" s="269">
        <v>-0.25</v>
      </c>
      <c r="S1689" s="269">
        <v>-62.5</v>
      </c>
      <c r="T1689" s="269">
        <v>-62.75</v>
      </c>
      <c r="DI1689" s="112" t="s">
        <v>8360</v>
      </c>
      <c r="DJ1689" s="112" t="s">
        <v>8285</v>
      </c>
      <c r="DO1689"/>
    </row>
    <row r="1690" spans="15:119" x14ac:dyDescent="0.25">
      <c r="O1690" s="268" t="s">
        <v>11176</v>
      </c>
      <c r="P1690" s="268" t="s">
        <v>9492</v>
      </c>
      <c r="Q1690" s="269">
        <v>-0.25</v>
      </c>
      <c r="R1690" s="269">
        <v>-0.5</v>
      </c>
      <c r="S1690" s="269">
        <v>-62.75</v>
      </c>
      <c r="T1690" s="269">
        <v>-63</v>
      </c>
      <c r="DI1690" s="112" t="s">
        <v>6566</v>
      </c>
      <c r="DJ1690" s="112" t="s">
        <v>6305</v>
      </c>
      <c r="DO1690"/>
    </row>
    <row r="1691" spans="15:119" x14ac:dyDescent="0.25">
      <c r="O1691" s="268" t="s">
        <v>11177</v>
      </c>
      <c r="P1691" s="268" t="s">
        <v>9492</v>
      </c>
      <c r="Q1691" s="269">
        <v>-0.25</v>
      </c>
      <c r="R1691" s="269">
        <v>-0.5</v>
      </c>
      <c r="S1691" s="269">
        <v>-62.5</v>
      </c>
      <c r="T1691" s="269">
        <v>-62.75</v>
      </c>
      <c r="DI1691" s="112" t="s">
        <v>5626</v>
      </c>
      <c r="DJ1691" s="112" t="s">
        <v>5576</v>
      </c>
      <c r="DO1691"/>
    </row>
    <row r="1692" spans="15:119" x14ac:dyDescent="0.25">
      <c r="O1692" s="268" t="s">
        <v>11178</v>
      </c>
      <c r="P1692" s="268" t="s">
        <v>9490</v>
      </c>
      <c r="Q1692" s="269">
        <v>0</v>
      </c>
      <c r="R1692" s="269">
        <v>-0.5</v>
      </c>
      <c r="S1692" s="269">
        <v>-62</v>
      </c>
      <c r="T1692" s="269">
        <v>-62.5</v>
      </c>
      <c r="DI1692" s="112" t="s">
        <v>941</v>
      </c>
      <c r="DJ1692" s="112" t="s">
        <v>8544</v>
      </c>
      <c r="DO1692"/>
    </row>
    <row r="1693" spans="15:119" x14ac:dyDescent="0.25">
      <c r="O1693" s="268" t="s">
        <v>11179</v>
      </c>
      <c r="P1693" s="268" t="s">
        <v>9492</v>
      </c>
      <c r="Q1693" s="269">
        <v>0</v>
      </c>
      <c r="R1693" s="269">
        <v>-0.25</v>
      </c>
      <c r="S1693" s="269">
        <v>-62.25</v>
      </c>
      <c r="T1693" s="269">
        <v>-62.5</v>
      </c>
      <c r="DI1693" s="112" t="s">
        <v>6567</v>
      </c>
      <c r="DJ1693" s="112" t="s">
        <v>6305</v>
      </c>
      <c r="DO1693"/>
    </row>
    <row r="1694" spans="15:119" x14ac:dyDescent="0.25">
      <c r="O1694" s="268" t="s">
        <v>11180</v>
      </c>
      <c r="P1694" s="268" t="s">
        <v>9492</v>
      </c>
      <c r="Q1694" s="269">
        <v>0</v>
      </c>
      <c r="R1694" s="269">
        <v>-0.25</v>
      </c>
      <c r="S1694" s="269">
        <v>-62</v>
      </c>
      <c r="T1694" s="269">
        <v>-62.25</v>
      </c>
      <c r="DI1694" s="112" t="s">
        <v>6568</v>
      </c>
      <c r="DJ1694" s="112" t="s">
        <v>6305</v>
      </c>
      <c r="DO1694"/>
    </row>
    <row r="1695" spans="15:119" x14ac:dyDescent="0.25">
      <c r="O1695" s="268" t="s">
        <v>11181</v>
      </c>
      <c r="P1695" s="268" t="s">
        <v>9492</v>
      </c>
      <c r="Q1695" s="269">
        <v>-0.25</v>
      </c>
      <c r="R1695" s="269">
        <v>-0.5</v>
      </c>
      <c r="S1695" s="269">
        <v>-62.25</v>
      </c>
      <c r="T1695" s="269">
        <v>-62.5</v>
      </c>
      <c r="DI1695" s="112" t="s">
        <v>5445</v>
      </c>
      <c r="DJ1695" s="112" t="s">
        <v>5373</v>
      </c>
      <c r="DO1695"/>
    </row>
    <row r="1696" spans="15:119" x14ac:dyDescent="0.25">
      <c r="O1696" s="268" t="s">
        <v>11182</v>
      </c>
      <c r="P1696" s="268" t="s">
        <v>9492</v>
      </c>
      <c r="Q1696" s="269">
        <v>-0.25</v>
      </c>
      <c r="R1696" s="269">
        <v>-0.5</v>
      </c>
      <c r="S1696" s="269">
        <v>-62</v>
      </c>
      <c r="T1696" s="269">
        <v>-62.25</v>
      </c>
      <c r="DI1696" s="112" t="s">
        <v>8688</v>
      </c>
      <c r="DJ1696" s="112" t="s">
        <v>8544</v>
      </c>
      <c r="DO1696"/>
    </row>
    <row r="1697" spans="15:119" x14ac:dyDescent="0.25">
      <c r="O1697" s="268" t="s">
        <v>11183</v>
      </c>
      <c r="P1697" s="268" t="s">
        <v>9490</v>
      </c>
      <c r="Q1697" s="269">
        <v>0</v>
      </c>
      <c r="R1697" s="269">
        <v>-0.5</v>
      </c>
      <c r="S1697" s="269">
        <v>-61.5</v>
      </c>
      <c r="T1697" s="269">
        <v>-62</v>
      </c>
      <c r="DI1697" s="112" t="s">
        <v>8010</v>
      </c>
      <c r="DJ1697" s="112" t="s">
        <v>7916</v>
      </c>
      <c r="DO1697"/>
    </row>
    <row r="1698" spans="15:119" x14ac:dyDescent="0.25">
      <c r="O1698" s="268" t="s">
        <v>11184</v>
      </c>
      <c r="P1698" s="268" t="s">
        <v>9492</v>
      </c>
      <c r="Q1698" s="269">
        <v>0</v>
      </c>
      <c r="R1698" s="269">
        <v>-0.25</v>
      </c>
      <c r="S1698" s="269">
        <v>-61.75</v>
      </c>
      <c r="T1698" s="269">
        <v>-62</v>
      </c>
      <c r="DI1698" s="112" t="s">
        <v>4499</v>
      </c>
      <c r="DJ1698" s="112" t="s">
        <v>4808</v>
      </c>
      <c r="DO1698"/>
    </row>
    <row r="1699" spans="15:119" x14ac:dyDescent="0.25">
      <c r="O1699" s="268" t="s">
        <v>11185</v>
      </c>
      <c r="P1699" s="268" t="s">
        <v>9492</v>
      </c>
      <c r="Q1699" s="269">
        <v>0</v>
      </c>
      <c r="R1699" s="269">
        <v>-0.25</v>
      </c>
      <c r="S1699" s="269">
        <v>-61.5</v>
      </c>
      <c r="T1699" s="269">
        <v>-61.75</v>
      </c>
      <c r="DI1699" s="112" t="s">
        <v>4499</v>
      </c>
      <c r="DJ1699" s="112" t="s">
        <v>4452</v>
      </c>
      <c r="DO1699"/>
    </row>
    <row r="1700" spans="15:119" x14ac:dyDescent="0.25">
      <c r="O1700" s="268" t="s">
        <v>11186</v>
      </c>
      <c r="P1700" s="268" t="s">
        <v>9492</v>
      </c>
      <c r="Q1700" s="269">
        <v>-0.25</v>
      </c>
      <c r="R1700" s="269">
        <v>-0.5</v>
      </c>
      <c r="S1700" s="269">
        <v>-61.75</v>
      </c>
      <c r="T1700" s="269">
        <v>-62</v>
      </c>
      <c r="DI1700" s="112" t="s">
        <v>4658</v>
      </c>
      <c r="DJ1700" s="112" t="s">
        <v>4591</v>
      </c>
      <c r="DO1700"/>
    </row>
    <row r="1701" spans="15:119" x14ac:dyDescent="0.25">
      <c r="O1701" s="268" t="s">
        <v>11187</v>
      </c>
      <c r="P1701" s="268" t="s">
        <v>9492</v>
      </c>
      <c r="Q1701" s="269">
        <v>-0.25</v>
      </c>
      <c r="R1701" s="269">
        <v>-0.5</v>
      </c>
      <c r="S1701" s="269">
        <v>-61.5</v>
      </c>
      <c r="T1701" s="269">
        <v>-61.75</v>
      </c>
      <c r="DI1701" s="112" t="s">
        <v>8012</v>
      </c>
      <c r="DJ1701" s="112" t="s">
        <v>7916</v>
      </c>
      <c r="DO1701"/>
    </row>
    <row r="1702" spans="15:119" x14ac:dyDescent="0.25">
      <c r="O1702" s="268" t="s">
        <v>11188</v>
      </c>
      <c r="P1702" s="268" t="s">
        <v>9490</v>
      </c>
      <c r="Q1702" s="269">
        <v>-0.5</v>
      </c>
      <c r="R1702" s="269">
        <v>-1</v>
      </c>
      <c r="S1702" s="269">
        <v>-62.5</v>
      </c>
      <c r="T1702" s="269">
        <v>-63</v>
      </c>
      <c r="DI1702" s="112" t="s">
        <v>522</v>
      </c>
      <c r="DJ1702" s="112" t="s">
        <v>10</v>
      </c>
      <c r="DO1702"/>
    </row>
    <row r="1703" spans="15:119" x14ac:dyDescent="0.25">
      <c r="O1703" s="268" t="s">
        <v>11189</v>
      </c>
      <c r="P1703" s="268" t="s">
        <v>9492</v>
      </c>
      <c r="Q1703" s="269">
        <v>-0.5</v>
      </c>
      <c r="R1703" s="269">
        <v>-0.75</v>
      </c>
      <c r="S1703" s="269">
        <v>-62.75</v>
      </c>
      <c r="T1703" s="269">
        <v>-63</v>
      </c>
      <c r="DI1703" s="112" t="s">
        <v>6569</v>
      </c>
      <c r="DJ1703" s="112" t="s">
        <v>6305</v>
      </c>
      <c r="DO1703"/>
    </row>
    <row r="1704" spans="15:119" x14ac:dyDescent="0.25">
      <c r="O1704" s="268" t="s">
        <v>11190</v>
      </c>
      <c r="P1704" s="268" t="s">
        <v>9492</v>
      </c>
      <c r="Q1704" s="269">
        <v>-0.5</v>
      </c>
      <c r="R1704" s="269">
        <v>-0.75</v>
      </c>
      <c r="S1704" s="269">
        <v>-62.5</v>
      </c>
      <c r="T1704" s="269">
        <v>-62.75</v>
      </c>
      <c r="DI1704" s="112" t="s">
        <v>5248</v>
      </c>
      <c r="DJ1704" s="112" t="s">
        <v>5211</v>
      </c>
      <c r="DO1704"/>
    </row>
    <row r="1705" spans="15:119" ht="30" x14ac:dyDescent="0.25">
      <c r="O1705" s="268" t="s">
        <v>11191</v>
      </c>
      <c r="P1705" s="268" t="s">
        <v>9492</v>
      </c>
      <c r="Q1705" s="269">
        <v>-0.75</v>
      </c>
      <c r="R1705" s="269">
        <v>-1</v>
      </c>
      <c r="S1705" s="269">
        <v>-62.75</v>
      </c>
      <c r="T1705" s="269">
        <v>-63</v>
      </c>
      <c r="DI1705" s="112" t="s">
        <v>6570</v>
      </c>
      <c r="DJ1705" s="112" t="s">
        <v>6305</v>
      </c>
      <c r="DO1705"/>
    </row>
    <row r="1706" spans="15:119" x14ac:dyDescent="0.25">
      <c r="O1706" s="268" t="s">
        <v>11192</v>
      </c>
      <c r="P1706" s="268" t="s">
        <v>9492</v>
      </c>
      <c r="Q1706" s="269">
        <v>-0.75</v>
      </c>
      <c r="R1706" s="269">
        <v>-1</v>
      </c>
      <c r="S1706" s="269">
        <v>-62.5</v>
      </c>
      <c r="T1706" s="269">
        <v>-62.75</v>
      </c>
      <c r="DI1706" s="112" t="s">
        <v>7462</v>
      </c>
      <c r="DJ1706" s="112" t="s">
        <v>7298</v>
      </c>
      <c r="DO1706"/>
    </row>
    <row r="1707" spans="15:119" x14ac:dyDescent="0.25">
      <c r="O1707" s="268" t="s">
        <v>11193</v>
      </c>
      <c r="P1707" s="268" t="s">
        <v>9490</v>
      </c>
      <c r="Q1707" s="269">
        <v>-0.5</v>
      </c>
      <c r="R1707" s="269">
        <v>-1</v>
      </c>
      <c r="S1707" s="269">
        <v>-62</v>
      </c>
      <c r="T1707" s="269">
        <v>-62.5</v>
      </c>
      <c r="DI1707" s="112" t="s">
        <v>7463</v>
      </c>
      <c r="DJ1707" s="112" t="s">
        <v>7298</v>
      </c>
      <c r="DO1707"/>
    </row>
    <row r="1708" spans="15:119" x14ac:dyDescent="0.25">
      <c r="O1708" s="268" t="s">
        <v>11194</v>
      </c>
      <c r="P1708" s="268" t="s">
        <v>9492</v>
      </c>
      <c r="Q1708" s="269">
        <v>-0.5</v>
      </c>
      <c r="R1708" s="269">
        <v>-0.75</v>
      </c>
      <c r="S1708" s="269">
        <v>-62.25</v>
      </c>
      <c r="T1708" s="269">
        <v>-62.5</v>
      </c>
      <c r="DI1708" s="112" t="s">
        <v>6032</v>
      </c>
      <c r="DJ1708" s="112" t="s">
        <v>5909</v>
      </c>
      <c r="DO1708"/>
    </row>
    <row r="1709" spans="15:119" x14ac:dyDescent="0.25">
      <c r="O1709" s="268" t="s">
        <v>11195</v>
      </c>
      <c r="P1709" s="268" t="s">
        <v>9492</v>
      </c>
      <c r="Q1709" s="269">
        <v>-0.5</v>
      </c>
      <c r="R1709" s="269">
        <v>-0.75</v>
      </c>
      <c r="S1709" s="269">
        <v>-62</v>
      </c>
      <c r="T1709" s="269">
        <v>-62.25</v>
      </c>
      <c r="DI1709" s="112" t="s">
        <v>8689</v>
      </c>
      <c r="DJ1709" s="112" t="s">
        <v>8544</v>
      </c>
      <c r="DO1709"/>
    </row>
    <row r="1710" spans="15:119" x14ac:dyDescent="0.25">
      <c r="O1710" s="268" t="s">
        <v>11196</v>
      </c>
      <c r="P1710" s="268" t="s">
        <v>9492</v>
      </c>
      <c r="Q1710" s="269">
        <v>-0.75</v>
      </c>
      <c r="R1710" s="269">
        <v>-1</v>
      </c>
      <c r="S1710" s="269">
        <v>-62.25</v>
      </c>
      <c r="T1710" s="269">
        <v>-62.5</v>
      </c>
      <c r="DI1710" s="112" t="s">
        <v>8690</v>
      </c>
      <c r="DJ1710" s="112" t="s">
        <v>8544</v>
      </c>
      <c r="DO1710"/>
    </row>
    <row r="1711" spans="15:119" x14ac:dyDescent="0.25">
      <c r="O1711" s="268" t="s">
        <v>11197</v>
      </c>
      <c r="P1711" s="268" t="s">
        <v>9492</v>
      </c>
      <c r="Q1711" s="269">
        <v>-0.75</v>
      </c>
      <c r="R1711" s="269">
        <v>-1</v>
      </c>
      <c r="S1711" s="269">
        <v>-62</v>
      </c>
      <c r="T1711" s="269">
        <v>-62.25</v>
      </c>
      <c r="DI1711" s="112" t="s">
        <v>5856</v>
      </c>
      <c r="DJ1711" s="112" t="s">
        <v>5840</v>
      </c>
      <c r="DO1711"/>
    </row>
    <row r="1712" spans="15:119" x14ac:dyDescent="0.25">
      <c r="O1712" s="268" t="s">
        <v>11198</v>
      </c>
      <c r="P1712" s="268" t="s">
        <v>9490</v>
      </c>
      <c r="Q1712" s="269">
        <v>-0.5</v>
      </c>
      <c r="R1712" s="269">
        <v>-1</v>
      </c>
      <c r="S1712" s="269">
        <v>-61.5</v>
      </c>
      <c r="T1712" s="269">
        <v>-62</v>
      </c>
      <c r="DI1712" s="112" t="s">
        <v>8691</v>
      </c>
      <c r="DJ1712" s="112" t="s">
        <v>8544</v>
      </c>
      <c r="DO1712"/>
    </row>
    <row r="1713" spans="15:119" x14ac:dyDescent="0.25">
      <c r="O1713" s="268" t="s">
        <v>11199</v>
      </c>
      <c r="P1713" s="268" t="s">
        <v>9492</v>
      </c>
      <c r="Q1713" s="269">
        <v>-0.5</v>
      </c>
      <c r="R1713" s="269">
        <v>-0.75</v>
      </c>
      <c r="S1713" s="269">
        <v>-61.75</v>
      </c>
      <c r="T1713" s="269">
        <v>-62</v>
      </c>
      <c r="DI1713" s="112" t="s">
        <v>8692</v>
      </c>
      <c r="DJ1713" s="112" t="s">
        <v>8544</v>
      </c>
      <c r="DO1713"/>
    </row>
    <row r="1714" spans="15:119" x14ac:dyDescent="0.25">
      <c r="O1714" s="268" t="s">
        <v>11200</v>
      </c>
      <c r="P1714" s="268" t="s">
        <v>9492</v>
      </c>
      <c r="Q1714" s="269">
        <v>-0.5</v>
      </c>
      <c r="R1714" s="269">
        <v>-0.75</v>
      </c>
      <c r="S1714" s="269">
        <v>-61.5</v>
      </c>
      <c r="T1714" s="269">
        <v>-61.75</v>
      </c>
      <c r="DI1714" s="112" t="s">
        <v>6571</v>
      </c>
      <c r="DJ1714" s="112" t="s">
        <v>6305</v>
      </c>
      <c r="DO1714"/>
    </row>
    <row r="1715" spans="15:119" x14ac:dyDescent="0.25">
      <c r="O1715" s="268" t="s">
        <v>11201</v>
      </c>
      <c r="P1715" s="268" t="s">
        <v>9492</v>
      </c>
      <c r="Q1715" s="269">
        <v>-0.75</v>
      </c>
      <c r="R1715" s="269">
        <v>-1</v>
      </c>
      <c r="S1715" s="269">
        <v>-61.75</v>
      </c>
      <c r="T1715" s="269">
        <v>-62</v>
      </c>
      <c r="DI1715" s="112" t="s">
        <v>7914</v>
      </c>
      <c r="DJ1715" s="112" t="s">
        <v>7298</v>
      </c>
      <c r="DO1715"/>
    </row>
    <row r="1716" spans="15:119" x14ac:dyDescent="0.25">
      <c r="O1716" s="268" t="s">
        <v>11202</v>
      </c>
      <c r="P1716" s="268" t="s">
        <v>9492</v>
      </c>
      <c r="Q1716" s="269">
        <v>-0.75</v>
      </c>
      <c r="R1716" s="269">
        <v>-1</v>
      </c>
      <c r="S1716" s="269">
        <v>-61.5</v>
      </c>
      <c r="T1716" s="269">
        <v>-61.75</v>
      </c>
      <c r="DI1716" s="112" t="s">
        <v>4659</v>
      </c>
      <c r="DJ1716" s="112" t="s">
        <v>4591</v>
      </c>
      <c r="DO1716"/>
    </row>
    <row r="1717" spans="15:119" x14ac:dyDescent="0.25">
      <c r="O1717" s="268" t="s">
        <v>11203</v>
      </c>
      <c r="P1717" s="268" t="s">
        <v>9488</v>
      </c>
      <c r="Q1717" s="269">
        <v>0</v>
      </c>
      <c r="R1717" s="269">
        <v>-1</v>
      </c>
      <c r="S1717" s="269">
        <v>-60</v>
      </c>
      <c r="T1717" s="269">
        <v>-61.5</v>
      </c>
      <c r="DI1717" s="112" t="s">
        <v>8693</v>
      </c>
      <c r="DJ1717" s="112" t="s">
        <v>8544</v>
      </c>
      <c r="DO1717"/>
    </row>
    <row r="1718" spans="15:119" x14ac:dyDescent="0.25">
      <c r="O1718" s="268" t="s">
        <v>11204</v>
      </c>
      <c r="P1718" s="268" t="s">
        <v>9490</v>
      </c>
      <c r="Q1718" s="269">
        <v>0</v>
      </c>
      <c r="R1718" s="269">
        <v>-0.5</v>
      </c>
      <c r="S1718" s="269">
        <v>-61</v>
      </c>
      <c r="T1718" s="269">
        <v>-61.5</v>
      </c>
      <c r="DI1718" s="112" t="s">
        <v>6572</v>
      </c>
      <c r="DJ1718" s="112" t="s">
        <v>6305</v>
      </c>
      <c r="DO1718"/>
    </row>
    <row r="1719" spans="15:119" x14ac:dyDescent="0.25">
      <c r="O1719" s="268" t="s">
        <v>11205</v>
      </c>
      <c r="P1719" s="268" t="s">
        <v>9492</v>
      </c>
      <c r="Q1719" s="269">
        <v>0</v>
      </c>
      <c r="R1719" s="269">
        <v>-0.25</v>
      </c>
      <c r="S1719" s="269">
        <v>-61.25</v>
      </c>
      <c r="T1719" s="269">
        <v>-61.5</v>
      </c>
      <c r="DI1719" s="112" t="s">
        <v>5767</v>
      </c>
      <c r="DJ1719" s="112" t="s">
        <v>5743</v>
      </c>
      <c r="DO1719"/>
    </row>
    <row r="1720" spans="15:119" x14ac:dyDescent="0.25">
      <c r="O1720" s="268" t="s">
        <v>11206</v>
      </c>
      <c r="P1720" s="268" t="s">
        <v>9492</v>
      </c>
      <c r="Q1720" s="269">
        <v>0</v>
      </c>
      <c r="R1720" s="269">
        <v>-0.25</v>
      </c>
      <c r="S1720" s="269">
        <v>-61</v>
      </c>
      <c r="T1720" s="269">
        <v>-61.25</v>
      </c>
      <c r="DI1720" s="112" t="s">
        <v>6573</v>
      </c>
      <c r="DJ1720" s="112" t="s">
        <v>6305</v>
      </c>
      <c r="DO1720"/>
    </row>
    <row r="1721" spans="15:119" x14ac:dyDescent="0.25">
      <c r="O1721" s="268" t="s">
        <v>11207</v>
      </c>
      <c r="P1721" s="268" t="s">
        <v>9492</v>
      </c>
      <c r="Q1721" s="269">
        <v>-0.25</v>
      </c>
      <c r="R1721" s="269">
        <v>-0.5</v>
      </c>
      <c r="S1721" s="269">
        <v>-61.25</v>
      </c>
      <c r="T1721" s="269">
        <v>-61.5</v>
      </c>
      <c r="DI1721" s="112" t="s">
        <v>7465</v>
      </c>
      <c r="DJ1721" s="112" t="s">
        <v>9220</v>
      </c>
      <c r="DO1721"/>
    </row>
    <row r="1722" spans="15:119" x14ac:dyDescent="0.25">
      <c r="O1722" s="268" t="s">
        <v>11208</v>
      </c>
      <c r="P1722" s="268" t="s">
        <v>9492</v>
      </c>
      <c r="Q1722" s="269">
        <v>-0.25</v>
      </c>
      <c r="R1722" s="269">
        <v>-0.5</v>
      </c>
      <c r="S1722" s="269">
        <v>-61</v>
      </c>
      <c r="T1722" s="269">
        <v>-61.25</v>
      </c>
      <c r="DI1722" s="112" t="s">
        <v>7465</v>
      </c>
      <c r="DJ1722" s="112" t="s">
        <v>7298</v>
      </c>
      <c r="DO1722"/>
    </row>
    <row r="1723" spans="15:119" x14ac:dyDescent="0.25">
      <c r="O1723" s="268" t="s">
        <v>11209</v>
      </c>
      <c r="P1723" s="268" t="s">
        <v>9490</v>
      </c>
      <c r="Q1723" s="269">
        <v>0</v>
      </c>
      <c r="R1723" s="269">
        <v>-0.5</v>
      </c>
      <c r="S1723" s="269">
        <v>-60.5</v>
      </c>
      <c r="T1723" s="269">
        <v>-61</v>
      </c>
      <c r="DI1723" s="112" t="s">
        <v>7464</v>
      </c>
      <c r="DJ1723" s="112" t="s">
        <v>7298</v>
      </c>
      <c r="DO1723"/>
    </row>
    <row r="1724" spans="15:119" x14ac:dyDescent="0.25">
      <c r="O1724" s="268" t="s">
        <v>11210</v>
      </c>
      <c r="P1724" s="268" t="s">
        <v>9492</v>
      </c>
      <c r="Q1724" s="269">
        <v>0</v>
      </c>
      <c r="R1724" s="269">
        <v>-0.25</v>
      </c>
      <c r="S1724" s="269">
        <v>-60.75</v>
      </c>
      <c r="T1724" s="269">
        <v>-61</v>
      </c>
      <c r="DI1724" s="112" t="s">
        <v>6574</v>
      </c>
      <c r="DJ1724" s="112" t="s">
        <v>6305</v>
      </c>
      <c r="DO1724"/>
    </row>
    <row r="1725" spans="15:119" x14ac:dyDescent="0.25">
      <c r="O1725" s="268" t="s">
        <v>11211</v>
      </c>
      <c r="P1725" s="268" t="s">
        <v>9492</v>
      </c>
      <c r="Q1725" s="269">
        <v>0</v>
      </c>
      <c r="R1725" s="269">
        <v>-0.25</v>
      </c>
      <c r="S1725" s="269">
        <v>-60.5</v>
      </c>
      <c r="T1725" s="269">
        <v>-60.75</v>
      </c>
      <c r="DI1725" s="112" t="s">
        <v>8694</v>
      </c>
      <c r="DJ1725" s="112" t="s">
        <v>8544</v>
      </c>
      <c r="DO1725"/>
    </row>
    <row r="1726" spans="15:119" x14ac:dyDescent="0.25">
      <c r="O1726" s="268" t="s">
        <v>11212</v>
      </c>
      <c r="P1726" s="268" t="s">
        <v>9492</v>
      </c>
      <c r="Q1726" s="269">
        <v>-0.25</v>
      </c>
      <c r="R1726" s="269">
        <v>-0.5</v>
      </c>
      <c r="S1726" s="269">
        <v>-60.75</v>
      </c>
      <c r="T1726" s="269">
        <v>-61</v>
      </c>
      <c r="DI1726" s="112" t="s">
        <v>6033</v>
      </c>
      <c r="DJ1726" s="112" t="s">
        <v>5909</v>
      </c>
      <c r="DO1726"/>
    </row>
    <row r="1727" spans="15:119" ht="30" x14ac:dyDescent="0.25">
      <c r="O1727" s="268" t="s">
        <v>11213</v>
      </c>
      <c r="P1727" s="268" t="s">
        <v>9492</v>
      </c>
      <c r="Q1727" s="269">
        <v>-0.25</v>
      </c>
      <c r="R1727" s="269">
        <v>-0.5</v>
      </c>
      <c r="S1727" s="269">
        <v>-60.5</v>
      </c>
      <c r="T1727" s="269">
        <v>-60.75</v>
      </c>
      <c r="DI1727" s="112" t="s">
        <v>7466</v>
      </c>
      <c r="DJ1727" s="112" t="s">
        <v>7298</v>
      </c>
      <c r="DO1727"/>
    </row>
    <row r="1728" spans="15:119" x14ac:dyDescent="0.25">
      <c r="O1728" s="268" t="s">
        <v>11214</v>
      </c>
      <c r="P1728" s="268" t="s">
        <v>9490</v>
      </c>
      <c r="Q1728" s="269">
        <v>0</v>
      </c>
      <c r="R1728" s="269">
        <v>-0.5</v>
      </c>
      <c r="S1728" s="269">
        <v>-60</v>
      </c>
      <c r="T1728" s="269">
        <v>-60.5</v>
      </c>
      <c r="DI1728" s="112" t="s">
        <v>8695</v>
      </c>
      <c r="DJ1728" s="112" t="s">
        <v>8544</v>
      </c>
      <c r="DO1728"/>
    </row>
    <row r="1729" spans="15:119" x14ac:dyDescent="0.25">
      <c r="O1729" s="268" t="s">
        <v>11215</v>
      </c>
      <c r="P1729" s="268" t="s">
        <v>9492</v>
      </c>
      <c r="Q1729" s="269">
        <v>0</v>
      </c>
      <c r="R1729" s="269">
        <v>-0.25</v>
      </c>
      <c r="S1729" s="269">
        <v>-60.25</v>
      </c>
      <c r="T1729" s="269">
        <v>-60.5</v>
      </c>
      <c r="DI1729" s="112" t="s">
        <v>6575</v>
      </c>
      <c r="DJ1729" s="112" t="s">
        <v>6305</v>
      </c>
      <c r="DO1729"/>
    </row>
    <row r="1730" spans="15:119" x14ac:dyDescent="0.25">
      <c r="O1730" s="268" t="s">
        <v>11216</v>
      </c>
      <c r="P1730" s="268" t="s">
        <v>9492</v>
      </c>
      <c r="Q1730" s="269">
        <v>0</v>
      </c>
      <c r="R1730" s="269">
        <v>-0.25</v>
      </c>
      <c r="S1730" s="269">
        <v>-60</v>
      </c>
      <c r="T1730" s="269">
        <v>-60.25</v>
      </c>
      <c r="DI1730" s="112" t="s">
        <v>6034</v>
      </c>
      <c r="DJ1730" s="112" t="s">
        <v>5909</v>
      </c>
      <c r="DO1730"/>
    </row>
    <row r="1731" spans="15:119" x14ac:dyDescent="0.25">
      <c r="O1731" s="268" t="s">
        <v>11217</v>
      </c>
      <c r="P1731" s="268" t="s">
        <v>9492</v>
      </c>
      <c r="Q1731" s="269">
        <v>-0.25</v>
      </c>
      <c r="R1731" s="269">
        <v>-0.5</v>
      </c>
      <c r="S1731" s="269">
        <v>-60.25</v>
      </c>
      <c r="T1731" s="269">
        <v>-60.5</v>
      </c>
      <c r="DI1731" s="112" t="s">
        <v>5086</v>
      </c>
      <c r="DJ1731" s="112" t="s">
        <v>5031</v>
      </c>
      <c r="DO1731"/>
    </row>
    <row r="1732" spans="15:119" x14ac:dyDescent="0.25">
      <c r="O1732" s="268" t="s">
        <v>11218</v>
      </c>
      <c r="P1732" s="268" t="s">
        <v>9492</v>
      </c>
      <c r="Q1732" s="269">
        <v>-0.25</v>
      </c>
      <c r="R1732" s="269">
        <v>-0.5</v>
      </c>
      <c r="S1732" s="269">
        <v>-60</v>
      </c>
      <c r="T1732" s="269">
        <v>-60.25</v>
      </c>
      <c r="DI1732" s="112" t="s">
        <v>6576</v>
      </c>
      <c r="DJ1732" s="112" t="s">
        <v>6305</v>
      </c>
      <c r="DO1732"/>
    </row>
    <row r="1733" spans="15:119" x14ac:dyDescent="0.25">
      <c r="O1733" s="268" t="s">
        <v>11219</v>
      </c>
      <c r="P1733" s="268" t="s">
        <v>9490</v>
      </c>
      <c r="Q1733" s="269">
        <v>-0.5</v>
      </c>
      <c r="R1733" s="269">
        <v>-1</v>
      </c>
      <c r="S1733" s="269">
        <v>-61</v>
      </c>
      <c r="T1733" s="269">
        <v>-61.5</v>
      </c>
      <c r="DI1733" s="112" t="s">
        <v>6577</v>
      </c>
      <c r="DJ1733" s="112" t="s">
        <v>6305</v>
      </c>
      <c r="DO1733"/>
    </row>
    <row r="1734" spans="15:119" x14ac:dyDescent="0.25">
      <c r="O1734" s="268" t="s">
        <v>11220</v>
      </c>
      <c r="P1734" s="268" t="s">
        <v>9492</v>
      </c>
      <c r="Q1734" s="269">
        <v>-0.5</v>
      </c>
      <c r="R1734" s="269">
        <v>-0.75</v>
      </c>
      <c r="S1734" s="269">
        <v>-61.25</v>
      </c>
      <c r="T1734" s="269">
        <v>-61.5</v>
      </c>
      <c r="DI1734" s="112" t="s">
        <v>5249</v>
      </c>
      <c r="DJ1734" s="112" t="s">
        <v>5211</v>
      </c>
      <c r="DO1734"/>
    </row>
    <row r="1735" spans="15:119" x14ac:dyDescent="0.25">
      <c r="O1735" s="268" t="s">
        <v>11221</v>
      </c>
      <c r="P1735" s="268" t="s">
        <v>9492</v>
      </c>
      <c r="Q1735" s="269">
        <v>-0.5</v>
      </c>
      <c r="R1735" s="269">
        <v>-0.75</v>
      </c>
      <c r="S1735" s="269">
        <v>-61</v>
      </c>
      <c r="T1735" s="269">
        <v>-61.25</v>
      </c>
      <c r="DI1735" s="112" t="s">
        <v>5627</v>
      </c>
      <c r="DJ1735" s="112" t="s">
        <v>5576</v>
      </c>
      <c r="DO1735"/>
    </row>
    <row r="1736" spans="15:119" x14ac:dyDescent="0.25">
      <c r="O1736" s="268" t="s">
        <v>11222</v>
      </c>
      <c r="P1736" s="268" t="s">
        <v>9492</v>
      </c>
      <c r="Q1736" s="269">
        <v>-0.75</v>
      </c>
      <c r="R1736" s="269">
        <v>-1</v>
      </c>
      <c r="S1736" s="269">
        <v>-61.25</v>
      </c>
      <c r="T1736" s="269">
        <v>-61.5</v>
      </c>
      <c r="DI1736" s="112" t="s">
        <v>5446</v>
      </c>
      <c r="DJ1736" s="112" t="s">
        <v>5373</v>
      </c>
      <c r="DO1736"/>
    </row>
    <row r="1737" spans="15:119" x14ac:dyDescent="0.25">
      <c r="O1737" s="268" t="s">
        <v>11223</v>
      </c>
      <c r="P1737" s="268" t="s">
        <v>9492</v>
      </c>
      <c r="Q1737" s="269">
        <v>-0.75</v>
      </c>
      <c r="R1737" s="269">
        <v>-1</v>
      </c>
      <c r="S1737" s="269">
        <v>-61</v>
      </c>
      <c r="T1737" s="269">
        <v>-61.25</v>
      </c>
      <c r="DI1737" s="112" t="s">
        <v>8696</v>
      </c>
      <c r="DJ1737" s="112" t="s">
        <v>8544</v>
      </c>
      <c r="DO1737"/>
    </row>
    <row r="1738" spans="15:119" x14ac:dyDescent="0.25">
      <c r="O1738" s="268" t="s">
        <v>11224</v>
      </c>
      <c r="P1738" s="268" t="s">
        <v>9490</v>
      </c>
      <c r="Q1738" s="269">
        <v>-0.5</v>
      </c>
      <c r="R1738" s="269">
        <v>-1</v>
      </c>
      <c r="S1738" s="269">
        <v>-60.5</v>
      </c>
      <c r="T1738" s="269">
        <v>-61</v>
      </c>
      <c r="DI1738" s="112" t="s">
        <v>9298</v>
      </c>
      <c r="DJ1738" s="112" t="s">
        <v>9220</v>
      </c>
      <c r="DO1738"/>
    </row>
    <row r="1739" spans="15:119" x14ac:dyDescent="0.25">
      <c r="O1739" s="268" t="s">
        <v>11225</v>
      </c>
      <c r="P1739" s="268" t="s">
        <v>9492</v>
      </c>
      <c r="Q1739" s="269">
        <v>-0.5</v>
      </c>
      <c r="R1739" s="269">
        <v>-0.75</v>
      </c>
      <c r="S1739" s="269">
        <v>-60.75</v>
      </c>
      <c r="T1739" s="269">
        <v>-61</v>
      </c>
      <c r="DI1739" s="112" t="s">
        <v>6578</v>
      </c>
      <c r="DJ1739" s="112" t="s">
        <v>6305</v>
      </c>
      <c r="DO1739"/>
    </row>
    <row r="1740" spans="15:119" x14ac:dyDescent="0.25">
      <c r="O1740" s="268" t="s">
        <v>11226</v>
      </c>
      <c r="P1740" s="268" t="s">
        <v>9492</v>
      </c>
      <c r="Q1740" s="269">
        <v>-0.5</v>
      </c>
      <c r="R1740" s="269">
        <v>-0.75</v>
      </c>
      <c r="S1740" s="269">
        <v>-60.5</v>
      </c>
      <c r="T1740" s="269">
        <v>-60.75</v>
      </c>
      <c r="DI1740" s="112" t="s">
        <v>6579</v>
      </c>
      <c r="DJ1740" s="112" t="s">
        <v>6305</v>
      </c>
      <c r="DO1740"/>
    </row>
    <row r="1741" spans="15:119" x14ac:dyDescent="0.25">
      <c r="O1741" s="268" t="s">
        <v>11227</v>
      </c>
      <c r="P1741" s="268" t="s">
        <v>9492</v>
      </c>
      <c r="Q1741" s="269">
        <v>-0.75</v>
      </c>
      <c r="R1741" s="269">
        <v>-1</v>
      </c>
      <c r="S1741" s="269">
        <v>-60.75</v>
      </c>
      <c r="T1741" s="269">
        <v>-61</v>
      </c>
      <c r="DI1741" s="112" t="s">
        <v>5087</v>
      </c>
      <c r="DJ1741" s="112" t="s">
        <v>5031</v>
      </c>
      <c r="DO1741"/>
    </row>
    <row r="1742" spans="15:119" x14ac:dyDescent="0.25">
      <c r="O1742" s="268" t="s">
        <v>11228</v>
      </c>
      <c r="P1742" s="268" t="s">
        <v>9492</v>
      </c>
      <c r="Q1742" s="269">
        <v>-0.75</v>
      </c>
      <c r="R1742" s="269">
        <v>-1</v>
      </c>
      <c r="S1742" s="269">
        <v>-60.5</v>
      </c>
      <c r="T1742" s="269">
        <v>-60.75</v>
      </c>
      <c r="DI1742" s="112" t="s">
        <v>4338</v>
      </c>
      <c r="DJ1742" s="112" t="s">
        <v>4291</v>
      </c>
      <c r="DO1742"/>
    </row>
    <row r="1743" spans="15:119" x14ac:dyDescent="0.25">
      <c r="O1743" s="268" t="s">
        <v>11229</v>
      </c>
      <c r="P1743" s="268" t="s">
        <v>9490</v>
      </c>
      <c r="Q1743" s="269">
        <v>-0.5</v>
      </c>
      <c r="R1743" s="269">
        <v>-1</v>
      </c>
      <c r="S1743" s="269">
        <v>-60</v>
      </c>
      <c r="T1743" s="269">
        <v>-60.5</v>
      </c>
      <c r="DI1743" s="112" t="s">
        <v>8013</v>
      </c>
      <c r="DJ1743" s="112" t="s">
        <v>7916</v>
      </c>
      <c r="DO1743"/>
    </row>
    <row r="1744" spans="15:119" x14ac:dyDescent="0.25">
      <c r="O1744" s="268" t="s">
        <v>11230</v>
      </c>
      <c r="P1744" s="268" t="s">
        <v>9492</v>
      </c>
      <c r="Q1744" s="269">
        <v>-0.5</v>
      </c>
      <c r="R1744" s="269">
        <v>-0.75</v>
      </c>
      <c r="S1744" s="269">
        <v>-60.25</v>
      </c>
      <c r="T1744" s="269">
        <v>-60.5</v>
      </c>
      <c r="DI1744" s="112" t="s">
        <v>8697</v>
      </c>
      <c r="DJ1744" s="112" t="s">
        <v>8544</v>
      </c>
      <c r="DO1744"/>
    </row>
    <row r="1745" spans="15:119" x14ac:dyDescent="0.25">
      <c r="O1745" s="268" t="s">
        <v>11231</v>
      </c>
      <c r="P1745" s="268" t="s">
        <v>9492</v>
      </c>
      <c r="Q1745" s="269">
        <v>-0.5</v>
      </c>
      <c r="R1745" s="269">
        <v>-0.75</v>
      </c>
      <c r="S1745" s="269">
        <v>-60</v>
      </c>
      <c r="T1745" s="269">
        <v>-60.25</v>
      </c>
      <c r="DI1745" s="112" t="s">
        <v>7467</v>
      </c>
      <c r="DJ1745" s="112" t="s">
        <v>7298</v>
      </c>
      <c r="DO1745"/>
    </row>
    <row r="1746" spans="15:119" x14ac:dyDescent="0.25">
      <c r="O1746" s="268" t="s">
        <v>11232</v>
      </c>
      <c r="P1746" s="268" t="s">
        <v>9492</v>
      </c>
      <c r="Q1746" s="269">
        <v>-0.75</v>
      </c>
      <c r="R1746" s="269">
        <v>-1</v>
      </c>
      <c r="S1746" s="269">
        <v>-60.25</v>
      </c>
      <c r="T1746" s="269">
        <v>-60.5</v>
      </c>
      <c r="DI1746" s="112" t="s">
        <v>4886</v>
      </c>
      <c r="DJ1746" s="112" t="s">
        <v>4808</v>
      </c>
      <c r="DO1746"/>
    </row>
    <row r="1747" spans="15:119" x14ac:dyDescent="0.25">
      <c r="O1747" s="268" t="s">
        <v>11233</v>
      </c>
      <c r="P1747" s="268" t="s">
        <v>9492</v>
      </c>
      <c r="Q1747" s="269">
        <v>-0.75</v>
      </c>
      <c r="R1747" s="269">
        <v>-1</v>
      </c>
      <c r="S1747" s="269">
        <v>-60</v>
      </c>
      <c r="T1747" s="269">
        <v>-60.25</v>
      </c>
      <c r="DI1747" s="112" t="s">
        <v>4500</v>
      </c>
      <c r="DJ1747" s="112" t="s">
        <v>5909</v>
      </c>
      <c r="DO1747"/>
    </row>
    <row r="1748" spans="15:119" x14ac:dyDescent="0.25">
      <c r="O1748" s="268" t="s">
        <v>11234</v>
      </c>
      <c r="P1748" s="268" t="s">
        <v>9488</v>
      </c>
      <c r="Q1748" s="269">
        <v>-1</v>
      </c>
      <c r="R1748" s="269">
        <v>-2</v>
      </c>
      <c r="S1748" s="269">
        <v>-61.5</v>
      </c>
      <c r="T1748" s="269">
        <v>-63</v>
      </c>
      <c r="DI1748" s="112" t="s">
        <v>4500</v>
      </c>
      <c r="DJ1748" s="112" t="s">
        <v>4452</v>
      </c>
      <c r="DO1748"/>
    </row>
    <row r="1749" spans="15:119" x14ac:dyDescent="0.25">
      <c r="O1749" s="268" t="s">
        <v>11235</v>
      </c>
      <c r="P1749" s="268" t="s">
        <v>9490</v>
      </c>
      <c r="Q1749" s="269">
        <v>-1</v>
      </c>
      <c r="R1749" s="269">
        <v>-1.5</v>
      </c>
      <c r="S1749" s="269">
        <v>-62.5</v>
      </c>
      <c r="T1749" s="269">
        <v>-63</v>
      </c>
      <c r="DI1749" s="112" t="s">
        <v>9043</v>
      </c>
      <c r="DJ1749" s="112" t="s">
        <v>9016</v>
      </c>
      <c r="DO1749"/>
    </row>
    <row r="1750" spans="15:119" x14ac:dyDescent="0.25">
      <c r="O1750" s="268" t="s">
        <v>11236</v>
      </c>
      <c r="P1750" s="268" t="s">
        <v>9492</v>
      </c>
      <c r="Q1750" s="269">
        <v>-1</v>
      </c>
      <c r="R1750" s="269">
        <v>-1.25</v>
      </c>
      <c r="S1750" s="269">
        <v>-62.75</v>
      </c>
      <c r="T1750" s="269">
        <v>-63</v>
      </c>
      <c r="DI1750" s="112" t="s">
        <v>8014</v>
      </c>
      <c r="DJ1750" s="112" t="s">
        <v>7916</v>
      </c>
      <c r="DO1750"/>
    </row>
    <row r="1751" spans="15:119" x14ac:dyDescent="0.25">
      <c r="O1751" s="268" t="s">
        <v>11237</v>
      </c>
      <c r="P1751" s="268" t="s">
        <v>9492</v>
      </c>
      <c r="Q1751" s="269">
        <v>-1</v>
      </c>
      <c r="R1751" s="269">
        <v>-1.25</v>
      </c>
      <c r="S1751" s="269">
        <v>-62.5</v>
      </c>
      <c r="T1751" s="269">
        <v>-62.75</v>
      </c>
      <c r="DI1751" s="112" t="s">
        <v>8698</v>
      </c>
      <c r="DJ1751" s="112" t="s">
        <v>8544</v>
      </c>
      <c r="DO1751"/>
    </row>
    <row r="1752" spans="15:119" x14ac:dyDescent="0.25">
      <c r="O1752" s="268" t="s">
        <v>11238</v>
      </c>
      <c r="P1752" s="268" t="s">
        <v>9492</v>
      </c>
      <c r="Q1752" s="269">
        <v>-1.25</v>
      </c>
      <c r="R1752" s="269">
        <v>-1.5</v>
      </c>
      <c r="S1752" s="269">
        <v>-62.75</v>
      </c>
      <c r="T1752" s="269">
        <v>-63</v>
      </c>
      <c r="DI1752" s="112" t="s">
        <v>8361</v>
      </c>
      <c r="DJ1752" s="112" t="s">
        <v>8285</v>
      </c>
      <c r="DO1752"/>
    </row>
    <row r="1753" spans="15:119" x14ac:dyDescent="0.25">
      <c r="O1753" s="268" t="s">
        <v>11239</v>
      </c>
      <c r="P1753" s="268" t="s">
        <v>9492</v>
      </c>
      <c r="Q1753" s="269">
        <v>-1.25</v>
      </c>
      <c r="R1753" s="269">
        <v>-1.5</v>
      </c>
      <c r="S1753" s="269">
        <v>-62.5</v>
      </c>
      <c r="T1753" s="269">
        <v>-62.75</v>
      </c>
      <c r="DI1753" s="112" t="s">
        <v>8699</v>
      </c>
      <c r="DJ1753" s="112" t="s">
        <v>8544</v>
      </c>
      <c r="DO1753"/>
    </row>
    <row r="1754" spans="15:119" x14ac:dyDescent="0.25">
      <c r="O1754" s="268" t="s">
        <v>11240</v>
      </c>
      <c r="P1754" s="268" t="s">
        <v>9490</v>
      </c>
      <c r="Q1754" s="269">
        <v>-1</v>
      </c>
      <c r="R1754" s="269">
        <v>-1.5</v>
      </c>
      <c r="S1754" s="269">
        <v>-62</v>
      </c>
      <c r="T1754" s="269">
        <v>-62.5</v>
      </c>
      <c r="DI1754" s="112" t="s">
        <v>9299</v>
      </c>
      <c r="DJ1754" s="112" t="s">
        <v>9220</v>
      </c>
      <c r="DO1754"/>
    </row>
    <row r="1755" spans="15:119" x14ac:dyDescent="0.25">
      <c r="O1755" s="268" t="s">
        <v>11241</v>
      </c>
      <c r="P1755" s="268" t="s">
        <v>9492</v>
      </c>
      <c r="Q1755" s="269">
        <v>-1</v>
      </c>
      <c r="R1755" s="269">
        <v>-1.25</v>
      </c>
      <c r="S1755" s="269">
        <v>-62.25</v>
      </c>
      <c r="T1755" s="269">
        <v>-62.5</v>
      </c>
      <c r="DI1755" s="112" t="s">
        <v>8015</v>
      </c>
      <c r="DJ1755" s="112" t="s">
        <v>7916</v>
      </c>
      <c r="DO1755"/>
    </row>
    <row r="1756" spans="15:119" x14ac:dyDescent="0.25">
      <c r="O1756" s="268" t="s">
        <v>11242</v>
      </c>
      <c r="P1756" s="268" t="s">
        <v>9492</v>
      </c>
      <c r="Q1756" s="269">
        <v>-1</v>
      </c>
      <c r="R1756" s="269">
        <v>-1.25</v>
      </c>
      <c r="S1756" s="269">
        <v>-62</v>
      </c>
      <c r="T1756" s="269">
        <v>-62.25</v>
      </c>
      <c r="DI1756" s="112" t="s">
        <v>8700</v>
      </c>
      <c r="DJ1756" s="112" t="s">
        <v>8544</v>
      </c>
      <c r="DO1756"/>
    </row>
    <row r="1757" spans="15:119" x14ac:dyDescent="0.25">
      <c r="O1757" s="268" t="s">
        <v>11243</v>
      </c>
      <c r="P1757" s="268" t="s">
        <v>9492</v>
      </c>
      <c r="Q1757" s="269">
        <v>-1.25</v>
      </c>
      <c r="R1757" s="269">
        <v>-1.5</v>
      </c>
      <c r="S1757" s="269">
        <v>-62.25</v>
      </c>
      <c r="T1757" s="269">
        <v>-62.5</v>
      </c>
      <c r="DI1757" s="112" t="s">
        <v>4196</v>
      </c>
      <c r="DJ1757" s="112" t="s">
        <v>4189</v>
      </c>
      <c r="DO1757"/>
    </row>
    <row r="1758" spans="15:119" x14ac:dyDescent="0.25">
      <c r="O1758" s="268" t="s">
        <v>11244</v>
      </c>
      <c r="P1758" s="268" t="s">
        <v>9492</v>
      </c>
      <c r="Q1758" s="269">
        <v>-1.25</v>
      </c>
      <c r="R1758" s="269">
        <v>-1.5</v>
      </c>
      <c r="S1758" s="269">
        <v>-62</v>
      </c>
      <c r="T1758" s="269">
        <v>-62.25</v>
      </c>
      <c r="DI1758" s="112" t="s">
        <v>6035</v>
      </c>
      <c r="DJ1758" s="112" t="s">
        <v>5909</v>
      </c>
      <c r="DO1758"/>
    </row>
    <row r="1759" spans="15:119" x14ac:dyDescent="0.25">
      <c r="O1759" s="268" t="s">
        <v>11245</v>
      </c>
      <c r="P1759" s="268" t="s">
        <v>9490</v>
      </c>
      <c r="Q1759" s="269">
        <v>-1</v>
      </c>
      <c r="R1759" s="269">
        <v>-1.5</v>
      </c>
      <c r="S1759" s="269">
        <v>-61.5</v>
      </c>
      <c r="T1759" s="269">
        <v>-62</v>
      </c>
      <c r="DI1759" s="112" t="s">
        <v>6036</v>
      </c>
      <c r="DJ1759" s="112" t="s">
        <v>5909</v>
      </c>
      <c r="DO1759"/>
    </row>
    <row r="1760" spans="15:119" x14ac:dyDescent="0.25">
      <c r="O1760" s="268" t="s">
        <v>11246</v>
      </c>
      <c r="P1760" s="268" t="s">
        <v>9492</v>
      </c>
      <c r="Q1760" s="269">
        <v>-1</v>
      </c>
      <c r="R1760" s="269">
        <v>-1.25</v>
      </c>
      <c r="S1760" s="269">
        <v>-61.75</v>
      </c>
      <c r="T1760" s="269">
        <v>-62</v>
      </c>
      <c r="DI1760" s="112" t="s">
        <v>5768</v>
      </c>
      <c r="DJ1760" s="112" t="s">
        <v>5743</v>
      </c>
      <c r="DO1760"/>
    </row>
    <row r="1761" spans="15:119" x14ac:dyDescent="0.25">
      <c r="O1761" s="268" t="s">
        <v>11247</v>
      </c>
      <c r="P1761" s="268" t="s">
        <v>9492</v>
      </c>
      <c r="Q1761" s="269">
        <v>-1</v>
      </c>
      <c r="R1761" s="269">
        <v>-1.25</v>
      </c>
      <c r="S1761" s="269">
        <v>-61.5</v>
      </c>
      <c r="T1761" s="269">
        <v>-61.75</v>
      </c>
      <c r="DI1761" s="112" t="s">
        <v>5628</v>
      </c>
      <c r="DJ1761" s="112" t="s">
        <v>5576</v>
      </c>
      <c r="DO1761"/>
    </row>
    <row r="1762" spans="15:119" x14ac:dyDescent="0.25">
      <c r="O1762" s="268" t="s">
        <v>11248</v>
      </c>
      <c r="P1762" s="268" t="s">
        <v>9492</v>
      </c>
      <c r="Q1762" s="269">
        <v>-1.25</v>
      </c>
      <c r="R1762" s="269">
        <v>-1.5</v>
      </c>
      <c r="S1762" s="269">
        <v>-61.75</v>
      </c>
      <c r="T1762" s="269">
        <v>-62</v>
      </c>
      <c r="DI1762" s="112" t="s">
        <v>5628</v>
      </c>
      <c r="DJ1762" s="112" t="s">
        <v>5840</v>
      </c>
      <c r="DO1762"/>
    </row>
    <row r="1763" spans="15:119" x14ac:dyDescent="0.25">
      <c r="O1763" s="268" t="s">
        <v>11249</v>
      </c>
      <c r="P1763" s="268" t="s">
        <v>9492</v>
      </c>
      <c r="Q1763" s="269">
        <v>-1.25</v>
      </c>
      <c r="R1763" s="269">
        <v>-1.5</v>
      </c>
      <c r="S1763" s="269">
        <v>-61.5</v>
      </c>
      <c r="T1763" s="269">
        <v>-61.75</v>
      </c>
      <c r="DI1763" s="112" t="s">
        <v>4660</v>
      </c>
      <c r="DJ1763" s="112" t="s">
        <v>4591</v>
      </c>
      <c r="DO1763"/>
    </row>
    <row r="1764" spans="15:119" x14ac:dyDescent="0.25">
      <c r="O1764" s="268" t="s">
        <v>11250</v>
      </c>
      <c r="P1764" s="268" t="s">
        <v>9490</v>
      </c>
      <c r="Q1764" s="269">
        <v>-1.5</v>
      </c>
      <c r="R1764" s="269">
        <v>-2</v>
      </c>
      <c r="S1764" s="269">
        <v>-62.5</v>
      </c>
      <c r="T1764" s="269">
        <v>-63</v>
      </c>
      <c r="DI1764" s="112" t="s">
        <v>6580</v>
      </c>
      <c r="DJ1764" s="112" t="s">
        <v>6305</v>
      </c>
      <c r="DO1764"/>
    </row>
    <row r="1765" spans="15:119" x14ac:dyDescent="0.25">
      <c r="O1765" s="268" t="s">
        <v>11251</v>
      </c>
      <c r="P1765" s="268" t="s">
        <v>9492</v>
      </c>
      <c r="Q1765" s="269">
        <v>-1.5</v>
      </c>
      <c r="R1765" s="269">
        <v>-1.75</v>
      </c>
      <c r="S1765" s="269">
        <v>-62.75</v>
      </c>
      <c r="T1765" s="269">
        <v>-63</v>
      </c>
      <c r="DI1765" s="112" t="s">
        <v>5250</v>
      </c>
      <c r="DJ1765" s="112" t="s">
        <v>5211</v>
      </c>
      <c r="DO1765"/>
    </row>
    <row r="1766" spans="15:119" x14ac:dyDescent="0.25">
      <c r="O1766" s="268" t="s">
        <v>11252</v>
      </c>
      <c r="P1766" s="268" t="s">
        <v>9492</v>
      </c>
      <c r="Q1766" s="269">
        <v>-1.5</v>
      </c>
      <c r="R1766" s="269">
        <v>-1.75</v>
      </c>
      <c r="S1766" s="269">
        <v>-62.5</v>
      </c>
      <c r="T1766" s="269">
        <v>-62.75</v>
      </c>
      <c r="DI1766" s="112" t="s">
        <v>6582</v>
      </c>
      <c r="DJ1766" s="112" t="s">
        <v>6305</v>
      </c>
      <c r="DO1766"/>
    </row>
    <row r="1767" spans="15:119" x14ac:dyDescent="0.25">
      <c r="O1767" s="268" t="s">
        <v>11253</v>
      </c>
      <c r="P1767" s="268" t="s">
        <v>9492</v>
      </c>
      <c r="Q1767" s="269">
        <v>-1.75</v>
      </c>
      <c r="R1767" s="269">
        <v>-2</v>
      </c>
      <c r="S1767" s="269">
        <v>-62.75</v>
      </c>
      <c r="T1767" s="269">
        <v>-63</v>
      </c>
      <c r="DI1767" s="112" t="s">
        <v>6583</v>
      </c>
      <c r="DJ1767" s="112" t="s">
        <v>6305</v>
      </c>
      <c r="DO1767"/>
    </row>
    <row r="1768" spans="15:119" x14ac:dyDescent="0.25">
      <c r="O1768" s="268" t="s">
        <v>11254</v>
      </c>
      <c r="P1768" s="268" t="s">
        <v>9492</v>
      </c>
      <c r="Q1768" s="269">
        <v>-1.75</v>
      </c>
      <c r="R1768" s="269">
        <v>-2</v>
      </c>
      <c r="S1768" s="269">
        <v>-62.5</v>
      </c>
      <c r="T1768" s="269">
        <v>-62.75</v>
      </c>
      <c r="DI1768" s="112" t="s">
        <v>8701</v>
      </c>
      <c r="DJ1768" s="112" t="s">
        <v>8544</v>
      </c>
      <c r="DO1768"/>
    </row>
    <row r="1769" spans="15:119" x14ac:dyDescent="0.25">
      <c r="O1769" s="268" t="s">
        <v>11255</v>
      </c>
      <c r="P1769" s="268" t="s">
        <v>9490</v>
      </c>
      <c r="Q1769" s="269">
        <v>-1.5</v>
      </c>
      <c r="R1769" s="269">
        <v>-2</v>
      </c>
      <c r="S1769" s="269">
        <v>-62</v>
      </c>
      <c r="T1769" s="269">
        <v>-62.5</v>
      </c>
      <c r="DI1769" s="112" t="s">
        <v>5769</v>
      </c>
      <c r="DJ1769" s="112" t="s">
        <v>5743</v>
      </c>
      <c r="DO1769"/>
    </row>
    <row r="1770" spans="15:119" x14ac:dyDescent="0.25">
      <c r="O1770" s="268" t="s">
        <v>11256</v>
      </c>
      <c r="P1770" s="268" t="s">
        <v>9492</v>
      </c>
      <c r="Q1770" s="269">
        <v>-1.5</v>
      </c>
      <c r="R1770" s="269">
        <v>-1.75</v>
      </c>
      <c r="S1770" s="269">
        <v>-62.25</v>
      </c>
      <c r="T1770" s="269">
        <v>-62.5</v>
      </c>
      <c r="DI1770" s="112" t="s">
        <v>9126</v>
      </c>
      <c r="DJ1770" s="112" t="s">
        <v>9086</v>
      </c>
      <c r="DO1770"/>
    </row>
    <row r="1771" spans="15:119" x14ac:dyDescent="0.25">
      <c r="O1771" s="268" t="s">
        <v>11257</v>
      </c>
      <c r="P1771" s="268" t="s">
        <v>9492</v>
      </c>
      <c r="Q1771" s="269">
        <v>-1.5</v>
      </c>
      <c r="R1771" s="269">
        <v>-1.75</v>
      </c>
      <c r="S1771" s="269">
        <v>-62</v>
      </c>
      <c r="T1771" s="269">
        <v>-62.25</v>
      </c>
      <c r="DI1771" s="112" t="s">
        <v>8016</v>
      </c>
      <c r="DJ1771" s="112" t="s">
        <v>7916</v>
      </c>
      <c r="DO1771"/>
    </row>
    <row r="1772" spans="15:119" x14ac:dyDescent="0.25">
      <c r="O1772" s="268" t="s">
        <v>11258</v>
      </c>
      <c r="P1772" s="268" t="s">
        <v>9492</v>
      </c>
      <c r="Q1772" s="269">
        <v>-1.75</v>
      </c>
      <c r="R1772" s="269">
        <v>-2</v>
      </c>
      <c r="S1772" s="269">
        <v>-62.25</v>
      </c>
      <c r="T1772" s="269">
        <v>-62.5</v>
      </c>
      <c r="DI1772" s="112" t="s">
        <v>8017</v>
      </c>
      <c r="DJ1772" s="112" t="s">
        <v>7916</v>
      </c>
      <c r="DO1772"/>
    </row>
    <row r="1773" spans="15:119" x14ac:dyDescent="0.25">
      <c r="O1773" s="268" t="s">
        <v>11259</v>
      </c>
      <c r="P1773" s="268" t="s">
        <v>9492</v>
      </c>
      <c r="Q1773" s="269">
        <v>-1.75</v>
      </c>
      <c r="R1773" s="269">
        <v>-2</v>
      </c>
      <c r="S1773" s="269">
        <v>-62</v>
      </c>
      <c r="T1773" s="269">
        <v>-62.25</v>
      </c>
      <c r="DI1773" s="112" t="s">
        <v>6584</v>
      </c>
      <c r="DJ1773" s="112" t="s">
        <v>6305</v>
      </c>
      <c r="DO1773"/>
    </row>
    <row r="1774" spans="15:119" x14ac:dyDescent="0.25">
      <c r="O1774" s="268" t="s">
        <v>11260</v>
      </c>
      <c r="P1774" s="268" t="s">
        <v>9490</v>
      </c>
      <c r="Q1774" s="269">
        <v>-1.5</v>
      </c>
      <c r="R1774" s="269">
        <v>-2</v>
      </c>
      <c r="S1774" s="269">
        <v>-61.5</v>
      </c>
      <c r="T1774" s="269">
        <v>-62</v>
      </c>
      <c r="DI1774" s="112" t="s">
        <v>5629</v>
      </c>
      <c r="DJ1774" s="112" t="s">
        <v>5576</v>
      </c>
      <c r="DO1774"/>
    </row>
    <row r="1775" spans="15:119" x14ac:dyDescent="0.25">
      <c r="O1775" s="268" t="s">
        <v>11261</v>
      </c>
      <c r="P1775" s="268" t="s">
        <v>9492</v>
      </c>
      <c r="Q1775" s="269">
        <v>-1.5</v>
      </c>
      <c r="R1775" s="269">
        <v>-1.75</v>
      </c>
      <c r="S1775" s="269">
        <v>-61.75</v>
      </c>
      <c r="T1775" s="269">
        <v>-62</v>
      </c>
      <c r="DI1775" s="112" t="s">
        <v>4661</v>
      </c>
      <c r="DJ1775" s="112" t="s">
        <v>4591</v>
      </c>
      <c r="DO1775"/>
    </row>
    <row r="1776" spans="15:119" x14ac:dyDescent="0.25">
      <c r="O1776" s="268" t="s">
        <v>11262</v>
      </c>
      <c r="P1776" s="268" t="s">
        <v>9492</v>
      </c>
      <c r="Q1776" s="269">
        <v>-1.5</v>
      </c>
      <c r="R1776" s="269">
        <v>-1.75</v>
      </c>
      <c r="S1776" s="269">
        <v>-61.5</v>
      </c>
      <c r="T1776" s="269">
        <v>-61.75</v>
      </c>
      <c r="DI1776" s="112" t="s">
        <v>5251</v>
      </c>
      <c r="DJ1776" s="112" t="s">
        <v>5211</v>
      </c>
      <c r="DO1776"/>
    </row>
    <row r="1777" spans="15:119" x14ac:dyDescent="0.25">
      <c r="O1777" s="268" t="s">
        <v>11263</v>
      </c>
      <c r="P1777" s="268" t="s">
        <v>9492</v>
      </c>
      <c r="Q1777" s="269">
        <v>-1.75</v>
      </c>
      <c r="R1777" s="269">
        <v>-2</v>
      </c>
      <c r="S1777" s="269">
        <v>-61.75</v>
      </c>
      <c r="T1777" s="269">
        <v>-62</v>
      </c>
      <c r="DI1777" s="112" t="s">
        <v>7469</v>
      </c>
      <c r="DJ1777" s="112" t="s">
        <v>7298</v>
      </c>
      <c r="DO1777"/>
    </row>
    <row r="1778" spans="15:119" x14ac:dyDescent="0.25">
      <c r="O1778" s="268" t="s">
        <v>11264</v>
      </c>
      <c r="P1778" s="268" t="s">
        <v>9492</v>
      </c>
      <c r="Q1778" s="269">
        <v>-1.75</v>
      </c>
      <c r="R1778" s="269">
        <v>-2</v>
      </c>
      <c r="S1778" s="269">
        <v>-61.5</v>
      </c>
      <c r="T1778" s="269">
        <v>-61.75</v>
      </c>
      <c r="DI1778" s="112" t="s">
        <v>7468</v>
      </c>
      <c r="DJ1778" s="112" t="s">
        <v>7298</v>
      </c>
      <c r="DO1778"/>
    </row>
    <row r="1779" spans="15:119" x14ac:dyDescent="0.25">
      <c r="O1779" s="268" t="s">
        <v>11265</v>
      </c>
      <c r="P1779" s="268" t="s">
        <v>9488</v>
      </c>
      <c r="Q1779" s="269">
        <v>-1</v>
      </c>
      <c r="R1779" s="269">
        <v>-2</v>
      </c>
      <c r="S1779" s="269">
        <v>-60</v>
      </c>
      <c r="T1779" s="269">
        <v>-61.5</v>
      </c>
      <c r="DI1779" s="112" t="s">
        <v>7470</v>
      </c>
      <c r="DJ1779" s="112" t="s">
        <v>7298</v>
      </c>
      <c r="DO1779"/>
    </row>
    <row r="1780" spans="15:119" x14ac:dyDescent="0.25">
      <c r="O1780" s="268" t="s">
        <v>11266</v>
      </c>
      <c r="P1780" s="268" t="s">
        <v>9490</v>
      </c>
      <c r="Q1780" s="269">
        <v>-1</v>
      </c>
      <c r="R1780" s="269">
        <v>-1.5</v>
      </c>
      <c r="S1780" s="269">
        <v>-61</v>
      </c>
      <c r="T1780" s="269">
        <v>-61.5</v>
      </c>
      <c r="DI1780" s="112" t="s">
        <v>7471</v>
      </c>
      <c r="DJ1780" s="112" t="s">
        <v>7298</v>
      </c>
      <c r="DO1780"/>
    </row>
    <row r="1781" spans="15:119" x14ac:dyDescent="0.25">
      <c r="O1781" s="268" t="s">
        <v>11267</v>
      </c>
      <c r="P1781" s="268" t="s">
        <v>9492</v>
      </c>
      <c r="Q1781" s="269">
        <v>-1</v>
      </c>
      <c r="R1781" s="269">
        <v>-1.25</v>
      </c>
      <c r="S1781" s="269">
        <v>-61.25</v>
      </c>
      <c r="T1781" s="269">
        <v>-61.5</v>
      </c>
      <c r="DI1781" s="112" t="s">
        <v>4440</v>
      </c>
      <c r="DJ1781" s="112" t="s">
        <v>4435</v>
      </c>
      <c r="DO1781"/>
    </row>
    <row r="1782" spans="15:119" x14ac:dyDescent="0.25">
      <c r="O1782" s="268" t="s">
        <v>11268</v>
      </c>
      <c r="P1782" s="268" t="s">
        <v>9492</v>
      </c>
      <c r="Q1782" s="269">
        <v>-1</v>
      </c>
      <c r="R1782" s="269">
        <v>-1.25</v>
      </c>
      <c r="S1782" s="269">
        <v>-61</v>
      </c>
      <c r="T1782" s="269">
        <v>-61.25</v>
      </c>
      <c r="DI1782" s="112" t="s">
        <v>5630</v>
      </c>
      <c r="DJ1782" s="112" t="s">
        <v>5576</v>
      </c>
      <c r="DO1782"/>
    </row>
    <row r="1783" spans="15:119" x14ac:dyDescent="0.25">
      <c r="O1783" s="268" t="s">
        <v>11269</v>
      </c>
      <c r="P1783" s="268" t="s">
        <v>9492</v>
      </c>
      <c r="Q1783" s="269">
        <v>-1.25</v>
      </c>
      <c r="R1783" s="269">
        <v>-1.5</v>
      </c>
      <c r="S1783" s="269">
        <v>-61.25</v>
      </c>
      <c r="T1783" s="269">
        <v>-61.5</v>
      </c>
      <c r="DI1783" s="112" t="s">
        <v>6585</v>
      </c>
      <c r="DJ1783" s="112" t="s">
        <v>6305</v>
      </c>
      <c r="DO1783"/>
    </row>
    <row r="1784" spans="15:119" x14ac:dyDescent="0.25">
      <c r="O1784" s="268" t="s">
        <v>11270</v>
      </c>
      <c r="P1784" s="268" t="s">
        <v>9492</v>
      </c>
      <c r="Q1784" s="269">
        <v>-1.25</v>
      </c>
      <c r="R1784" s="269">
        <v>-1.5</v>
      </c>
      <c r="S1784" s="269">
        <v>-61</v>
      </c>
      <c r="T1784" s="269">
        <v>-61.25</v>
      </c>
      <c r="DI1784" s="112" t="s">
        <v>6586</v>
      </c>
      <c r="DJ1784" s="112" t="s">
        <v>6305</v>
      </c>
      <c r="DO1784"/>
    </row>
    <row r="1785" spans="15:119" x14ac:dyDescent="0.25">
      <c r="O1785" s="268" t="s">
        <v>11271</v>
      </c>
      <c r="P1785" s="268" t="s">
        <v>9490</v>
      </c>
      <c r="Q1785" s="269">
        <v>-1</v>
      </c>
      <c r="R1785" s="269">
        <v>-1.5</v>
      </c>
      <c r="S1785" s="269">
        <v>-60.5</v>
      </c>
      <c r="T1785" s="269">
        <v>-61</v>
      </c>
      <c r="DI1785" s="112" t="s">
        <v>8018</v>
      </c>
      <c r="DJ1785" s="112" t="s">
        <v>7916</v>
      </c>
      <c r="DO1785"/>
    </row>
    <row r="1786" spans="15:119" x14ac:dyDescent="0.25">
      <c r="O1786" s="268" t="s">
        <v>11272</v>
      </c>
      <c r="P1786" s="268" t="s">
        <v>9492</v>
      </c>
      <c r="Q1786" s="269">
        <v>-1</v>
      </c>
      <c r="R1786" s="269">
        <v>-1.25</v>
      </c>
      <c r="S1786" s="269">
        <v>-60.75</v>
      </c>
      <c r="T1786" s="269">
        <v>-61</v>
      </c>
      <c r="DI1786" s="112" t="s">
        <v>9044</v>
      </c>
      <c r="DJ1786" s="112" t="s">
        <v>9016</v>
      </c>
      <c r="DO1786"/>
    </row>
    <row r="1787" spans="15:119" x14ac:dyDescent="0.25">
      <c r="O1787" s="268" t="s">
        <v>11273</v>
      </c>
      <c r="P1787" s="268" t="s">
        <v>9492</v>
      </c>
      <c r="Q1787" s="269">
        <v>-1</v>
      </c>
      <c r="R1787" s="269">
        <v>-1.25</v>
      </c>
      <c r="S1787" s="269">
        <v>-60.5</v>
      </c>
      <c r="T1787" s="269">
        <v>-60.75</v>
      </c>
      <c r="DI1787" s="112" t="s">
        <v>4501</v>
      </c>
      <c r="DJ1787" s="112" t="s">
        <v>4452</v>
      </c>
      <c r="DO1787"/>
    </row>
    <row r="1788" spans="15:119" x14ac:dyDescent="0.25">
      <c r="O1788" s="268" t="s">
        <v>11274</v>
      </c>
      <c r="P1788" s="268" t="s">
        <v>9492</v>
      </c>
      <c r="Q1788" s="269">
        <v>-1.25</v>
      </c>
      <c r="R1788" s="269">
        <v>-1.5</v>
      </c>
      <c r="S1788" s="269">
        <v>-60.75</v>
      </c>
      <c r="T1788" s="269">
        <v>-61</v>
      </c>
      <c r="DI1788" s="112" t="s">
        <v>9127</v>
      </c>
      <c r="DJ1788" s="112" t="s">
        <v>9086</v>
      </c>
      <c r="DO1788"/>
    </row>
    <row r="1789" spans="15:119" x14ac:dyDescent="0.25">
      <c r="O1789" s="268" t="s">
        <v>11275</v>
      </c>
      <c r="P1789" s="268" t="s">
        <v>9492</v>
      </c>
      <c r="Q1789" s="269">
        <v>-1.25</v>
      </c>
      <c r="R1789" s="269">
        <v>-1.5</v>
      </c>
      <c r="S1789" s="269">
        <v>-60.5</v>
      </c>
      <c r="T1789" s="269">
        <v>-60.75</v>
      </c>
      <c r="DI1789" s="112" t="s">
        <v>4502</v>
      </c>
      <c r="DJ1789" s="112" t="s">
        <v>5909</v>
      </c>
      <c r="DO1789"/>
    </row>
    <row r="1790" spans="15:119" x14ac:dyDescent="0.25">
      <c r="O1790" s="268" t="s">
        <v>11276</v>
      </c>
      <c r="P1790" s="268" t="s">
        <v>9490</v>
      </c>
      <c r="Q1790" s="269">
        <v>-1</v>
      </c>
      <c r="R1790" s="269">
        <v>-1.5</v>
      </c>
      <c r="S1790" s="269">
        <v>-60</v>
      </c>
      <c r="T1790" s="269">
        <v>-60.5</v>
      </c>
      <c r="DI1790" s="112" t="s">
        <v>4502</v>
      </c>
      <c r="DJ1790" s="112" t="s">
        <v>4452</v>
      </c>
      <c r="DO1790"/>
    </row>
    <row r="1791" spans="15:119" x14ac:dyDescent="0.25">
      <c r="O1791" s="268" t="s">
        <v>11277</v>
      </c>
      <c r="P1791" s="268" t="s">
        <v>9492</v>
      </c>
      <c r="Q1791" s="269">
        <v>-1</v>
      </c>
      <c r="R1791" s="269">
        <v>-1.25</v>
      </c>
      <c r="S1791" s="269">
        <v>-60.25</v>
      </c>
      <c r="T1791" s="269">
        <v>-60.5</v>
      </c>
      <c r="DI1791" s="112" t="s">
        <v>6037</v>
      </c>
      <c r="DJ1791" s="112" t="s">
        <v>5909</v>
      </c>
      <c r="DO1791"/>
    </row>
    <row r="1792" spans="15:119" x14ac:dyDescent="0.25">
      <c r="O1792" s="268" t="s">
        <v>11278</v>
      </c>
      <c r="P1792" s="268" t="s">
        <v>9492</v>
      </c>
      <c r="Q1792" s="269">
        <v>-1</v>
      </c>
      <c r="R1792" s="269">
        <v>-1.25</v>
      </c>
      <c r="S1792" s="269">
        <v>-60</v>
      </c>
      <c r="T1792" s="269">
        <v>-60.25</v>
      </c>
      <c r="DI1792" s="112" t="s">
        <v>9300</v>
      </c>
      <c r="DJ1792" s="112" t="s">
        <v>9220</v>
      </c>
      <c r="DO1792"/>
    </row>
    <row r="1793" spans="15:119" x14ac:dyDescent="0.25">
      <c r="O1793" s="268" t="s">
        <v>11279</v>
      </c>
      <c r="P1793" s="268" t="s">
        <v>9492</v>
      </c>
      <c r="Q1793" s="269">
        <v>-1.25</v>
      </c>
      <c r="R1793" s="269">
        <v>-1.5</v>
      </c>
      <c r="S1793" s="269">
        <v>-60.25</v>
      </c>
      <c r="T1793" s="269">
        <v>-60.5</v>
      </c>
      <c r="DI1793" s="112" t="s">
        <v>5770</v>
      </c>
      <c r="DJ1793" s="112" t="s">
        <v>5743</v>
      </c>
      <c r="DO1793"/>
    </row>
    <row r="1794" spans="15:119" x14ac:dyDescent="0.25">
      <c r="O1794" s="268" t="s">
        <v>11280</v>
      </c>
      <c r="P1794" s="268" t="s">
        <v>9492</v>
      </c>
      <c r="Q1794" s="269">
        <v>-1.25</v>
      </c>
      <c r="R1794" s="269">
        <v>-1.5</v>
      </c>
      <c r="S1794" s="269">
        <v>-60</v>
      </c>
      <c r="T1794" s="269">
        <v>-60.25</v>
      </c>
      <c r="DI1794" s="112" t="s">
        <v>8020</v>
      </c>
      <c r="DJ1794" s="112" t="s">
        <v>7916</v>
      </c>
      <c r="DO1794"/>
    </row>
    <row r="1795" spans="15:119" x14ac:dyDescent="0.25">
      <c r="O1795" s="268" t="s">
        <v>11281</v>
      </c>
      <c r="P1795" s="268" t="s">
        <v>9490</v>
      </c>
      <c r="Q1795" s="269">
        <v>-1.5</v>
      </c>
      <c r="R1795" s="269">
        <v>-2</v>
      </c>
      <c r="S1795" s="269">
        <v>-61</v>
      </c>
      <c r="T1795" s="269">
        <v>-61.5</v>
      </c>
      <c r="DI1795" s="112" t="s">
        <v>8362</v>
      </c>
      <c r="DJ1795" s="112" t="s">
        <v>8285</v>
      </c>
      <c r="DO1795"/>
    </row>
    <row r="1796" spans="15:119" x14ac:dyDescent="0.25">
      <c r="O1796" s="268" t="s">
        <v>11282</v>
      </c>
      <c r="P1796" s="268" t="s">
        <v>9492</v>
      </c>
      <c r="Q1796" s="269">
        <v>-1.5</v>
      </c>
      <c r="R1796" s="269">
        <v>-1.75</v>
      </c>
      <c r="S1796" s="269">
        <v>-61.25</v>
      </c>
      <c r="T1796" s="269">
        <v>-61.5</v>
      </c>
      <c r="DI1796" s="112" t="s">
        <v>7472</v>
      </c>
      <c r="DJ1796" s="112" t="s">
        <v>7298</v>
      </c>
      <c r="DO1796"/>
    </row>
    <row r="1797" spans="15:119" x14ac:dyDescent="0.25">
      <c r="O1797" s="268" t="s">
        <v>11283</v>
      </c>
      <c r="P1797" s="268" t="s">
        <v>9492</v>
      </c>
      <c r="Q1797" s="269">
        <v>-1.5</v>
      </c>
      <c r="R1797" s="269">
        <v>-1.75</v>
      </c>
      <c r="S1797" s="269">
        <v>-61</v>
      </c>
      <c r="T1797" s="269">
        <v>-61.25</v>
      </c>
      <c r="DI1797" s="112" t="s">
        <v>8019</v>
      </c>
      <c r="DJ1797" s="112" t="s">
        <v>7916</v>
      </c>
      <c r="DO1797"/>
    </row>
    <row r="1798" spans="15:119" x14ac:dyDescent="0.25">
      <c r="O1798" s="268" t="s">
        <v>11284</v>
      </c>
      <c r="P1798" s="268" t="s">
        <v>9492</v>
      </c>
      <c r="Q1798" s="269">
        <v>-1.75</v>
      </c>
      <c r="R1798" s="269">
        <v>-2</v>
      </c>
      <c r="S1798" s="269">
        <v>-61.25</v>
      </c>
      <c r="T1798" s="269">
        <v>-61.5</v>
      </c>
      <c r="DI1798" s="112" t="s">
        <v>5252</v>
      </c>
      <c r="DJ1798" s="112" t="s">
        <v>5211</v>
      </c>
      <c r="DO1798"/>
    </row>
    <row r="1799" spans="15:119" x14ac:dyDescent="0.25">
      <c r="O1799" s="268" t="s">
        <v>11285</v>
      </c>
      <c r="P1799" s="268" t="s">
        <v>9492</v>
      </c>
      <c r="Q1799" s="269">
        <v>-1.75</v>
      </c>
      <c r="R1799" s="269">
        <v>-2</v>
      </c>
      <c r="S1799" s="269">
        <v>-61</v>
      </c>
      <c r="T1799" s="269">
        <v>-61.25</v>
      </c>
      <c r="DI1799" s="112" t="s">
        <v>7473</v>
      </c>
      <c r="DJ1799" s="112" t="s">
        <v>7298</v>
      </c>
      <c r="DO1799"/>
    </row>
    <row r="1800" spans="15:119" x14ac:dyDescent="0.25">
      <c r="O1800" s="268" t="s">
        <v>11286</v>
      </c>
      <c r="P1800" s="268" t="s">
        <v>9490</v>
      </c>
      <c r="Q1800" s="269">
        <v>-1.5</v>
      </c>
      <c r="R1800" s="269">
        <v>-2</v>
      </c>
      <c r="S1800" s="269">
        <v>-60.5</v>
      </c>
      <c r="T1800" s="269">
        <v>-61</v>
      </c>
      <c r="DI1800" s="112" t="s">
        <v>5631</v>
      </c>
      <c r="DJ1800" s="112" t="s">
        <v>5576</v>
      </c>
      <c r="DO1800"/>
    </row>
    <row r="1801" spans="15:119" x14ac:dyDescent="0.25">
      <c r="O1801" s="268" t="s">
        <v>11287</v>
      </c>
      <c r="P1801" s="268" t="s">
        <v>9492</v>
      </c>
      <c r="Q1801" s="269">
        <v>-1.5</v>
      </c>
      <c r="R1801" s="269">
        <v>-1.75</v>
      </c>
      <c r="S1801" s="269">
        <v>-60.75</v>
      </c>
      <c r="T1801" s="269">
        <v>-61</v>
      </c>
      <c r="DI1801" s="112" t="s">
        <v>8702</v>
      </c>
      <c r="DJ1801" s="112" t="s">
        <v>8544</v>
      </c>
      <c r="DO1801"/>
    </row>
    <row r="1802" spans="15:119" x14ac:dyDescent="0.25">
      <c r="O1802" s="268" t="s">
        <v>11288</v>
      </c>
      <c r="P1802" s="268" t="s">
        <v>9492</v>
      </c>
      <c r="Q1802" s="269">
        <v>-1.5</v>
      </c>
      <c r="R1802" s="269">
        <v>-1.75</v>
      </c>
      <c r="S1802" s="269">
        <v>-60.5</v>
      </c>
      <c r="T1802" s="269">
        <v>-60.75</v>
      </c>
      <c r="DI1802" s="112" t="s">
        <v>9301</v>
      </c>
      <c r="DJ1802" s="112" t="s">
        <v>9220</v>
      </c>
      <c r="DO1802"/>
    </row>
    <row r="1803" spans="15:119" x14ac:dyDescent="0.25">
      <c r="O1803" s="268" t="s">
        <v>11289</v>
      </c>
      <c r="P1803" s="268" t="s">
        <v>9492</v>
      </c>
      <c r="Q1803" s="269">
        <v>-1.75</v>
      </c>
      <c r="R1803" s="269">
        <v>-2</v>
      </c>
      <c r="S1803" s="269">
        <v>-60.75</v>
      </c>
      <c r="T1803" s="269">
        <v>-61</v>
      </c>
      <c r="DI1803" s="112" t="s">
        <v>4887</v>
      </c>
      <c r="DJ1803" s="112" t="s">
        <v>4808</v>
      </c>
      <c r="DO1803"/>
    </row>
    <row r="1804" spans="15:119" x14ac:dyDescent="0.25">
      <c r="O1804" s="268" t="s">
        <v>11290</v>
      </c>
      <c r="P1804" s="268" t="s">
        <v>9492</v>
      </c>
      <c r="Q1804" s="269">
        <v>-1.75</v>
      </c>
      <c r="R1804" s="269">
        <v>-2</v>
      </c>
      <c r="S1804" s="269">
        <v>-60.5</v>
      </c>
      <c r="T1804" s="269">
        <v>-60.75</v>
      </c>
      <c r="DI1804" s="112" t="s">
        <v>5632</v>
      </c>
      <c r="DJ1804" s="112" t="s">
        <v>5576</v>
      </c>
      <c r="DO1804"/>
    </row>
    <row r="1805" spans="15:119" x14ac:dyDescent="0.25">
      <c r="O1805" s="268" t="s">
        <v>11291</v>
      </c>
      <c r="P1805" s="268" t="s">
        <v>9490</v>
      </c>
      <c r="Q1805" s="269">
        <v>-1.5</v>
      </c>
      <c r="R1805" s="269">
        <v>-2</v>
      </c>
      <c r="S1805" s="269">
        <v>-60</v>
      </c>
      <c r="T1805" s="269">
        <v>-60.5</v>
      </c>
      <c r="DI1805" s="112" t="s">
        <v>5632</v>
      </c>
      <c r="DJ1805" s="112" t="s">
        <v>7916</v>
      </c>
      <c r="DO1805"/>
    </row>
    <row r="1806" spans="15:119" x14ac:dyDescent="0.25">
      <c r="O1806" s="268" t="s">
        <v>11292</v>
      </c>
      <c r="P1806" s="268" t="s">
        <v>9492</v>
      </c>
      <c r="Q1806" s="269">
        <v>-1.5</v>
      </c>
      <c r="R1806" s="269">
        <v>-1.75</v>
      </c>
      <c r="S1806" s="269">
        <v>-60.25</v>
      </c>
      <c r="T1806" s="269">
        <v>-60.5</v>
      </c>
      <c r="DI1806" s="112" t="s">
        <v>6038</v>
      </c>
      <c r="DJ1806" s="112" t="s">
        <v>5909</v>
      </c>
      <c r="DO1806"/>
    </row>
    <row r="1807" spans="15:119" x14ac:dyDescent="0.25">
      <c r="O1807" s="268" t="s">
        <v>11293</v>
      </c>
      <c r="P1807" s="268" t="s">
        <v>9492</v>
      </c>
      <c r="Q1807" s="269">
        <v>-1.5</v>
      </c>
      <c r="R1807" s="269">
        <v>-1.75</v>
      </c>
      <c r="S1807" s="269">
        <v>-60</v>
      </c>
      <c r="T1807" s="269">
        <v>-60.25</v>
      </c>
      <c r="DI1807" s="112" t="s">
        <v>4339</v>
      </c>
      <c r="DJ1807" s="112" t="s">
        <v>4291</v>
      </c>
      <c r="DO1807"/>
    </row>
    <row r="1808" spans="15:119" x14ac:dyDescent="0.25">
      <c r="O1808" s="268" t="s">
        <v>11294</v>
      </c>
      <c r="P1808" s="268" t="s">
        <v>9492</v>
      </c>
      <c r="Q1808" s="269">
        <v>-1.75</v>
      </c>
      <c r="R1808" s="269">
        <v>-2</v>
      </c>
      <c r="S1808" s="269">
        <v>-60.25</v>
      </c>
      <c r="T1808" s="269">
        <v>-60.5</v>
      </c>
      <c r="DI1808" s="112" t="s">
        <v>4888</v>
      </c>
      <c r="DJ1808" s="112" t="s">
        <v>4808</v>
      </c>
      <c r="DO1808"/>
    </row>
    <row r="1809" spans="15:119" x14ac:dyDescent="0.25">
      <c r="O1809" s="268" t="s">
        <v>11295</v>
      </c>
      <c r="P1809" s="268" t="s">
        <v>9492</v>
      </c>
      <c r="Q1809" s="269">
        <v>-1.75</v>
      </c>
      <c r="R1809" s="269">
        <v>-2</v>
      </c>
      <c r="S1809" s="269">
        <v>-60</v>
      </c>
      <c r="T1809" s="269">
        <v>-60.25</v>
      </c>
      <c r="DI1809" s="112" t="s">
        <v>6587</v>
      </c>
      <c r="DJ1809" s="112" t="s">
        <v>6305</v>
      </c>
      <c r="DO1809"/>
    </row>
    <row r="1810" spans="15:119" x14ac:dyDescent="0.25">
      <c r="O1810" s="268" t="s">
        <v>11296</v>
      </c>
      <c r="P1810" s="268" t="s">
        <v>9486</v>
      </c>
      <c r="Q1810" s="269">
        <v>-2</v>
      </c>
      <c r="R1810" s="269">
        <v>-4</v>
      </c>
      <c r="S1810" s="269">
        <v>-63</v>
      </c>
      <c r="T1810" s="269">
        <v>-66</v>
      </c>
      <c r="DI1810" s="112" t="s">
        <v>8021</v>
      </c>
      <c r="DJ1810" s="112" t="s">
        <v>7916</v>
      </c>
      <c r="DO1810"/>
    </row>
    <row r="1811" spans="15:119" x14ac:dyDescent="0.25">
      <c r="O1811" s="268" t="s">
        <v>11297</v>
      </c>
      <c r="P1811" s="268" t="s">
        <v>9488</v>
      </c>
      <c r="Q1811" s="269">
        <v>-2</v>
      </c>
      <c r="R1811" s="269">
        <v>-3</v>
      </c>
      <c r="S1811" s="269">
        <v>-64.5</v>
      </c>
      <c r="T1811" s="269">
        <v>-66</v>
      </c>
      <c r="DI1811" s="112" t="s">
        <v>4889</v>
      </c>
      <c r="DJ1811" s="112" t="s">
        <v>4808</v>
      </c>
      <c r="DO1811"/>
    </row>
    <row r="1812" spans="15:119" x14ac:dyDescent="0.25">
      <c r="O1812" s="268" t="s">
        <v>11298</v>
      </c>
      <c r="P1812" s="268" t="s">
        <v>9490</v>
      </c>
      <c r="Q1812" s="269">
        <v>-2</v>
      </c>
      <c r="R1812" s="269">
        <v>-2.5</v>
      </c>
      <c r="S1812" s="269">
        <v>-65.5</v>
      </c>
      <c r="T1812" s="269">
        <v>-66</v>
      </c>
      <c r="DI1812" s="112" t="s">
        <v>8703</v>
      </c>
      <c r="DJ1812" s="112" t="s">
        <v>8544</v>
      </c>
      <c r="DO1812"/>
    </row>
    <row r="1813" spans="15:119" x14ac:dyDescent="0.25">
      <c r="O1813" s="268" t="s">
        <v>11299</v>
      </c>
      <c r="P1813" s="268" t="s">
        <v>9492</v>
      </c>
      <c r="Q1813" s="269">
        <v>-2</v>
      </c>
      <c r="R1813" s="269">
        <v>-2.25</v>
      </c>
      <c r="S1813" s="269">
        <v>-65.75</v>
      </c>
      <c r="T1813" s="269">
        <v>-66</v>
      </c>
      <c r="DI1813" s="112" t="s">
        <v>8363</v>
      </c>
      <c r="DJ1813" s="112" t="s">
        <v>8285</v>
      </c>
      <c r="DO1813"/>
    </row>
    <row r="1814" spans="15:119" x14ac:dyDescent="0.25">
      <c r="O1814" s="268" t="s">
        <v>11300</v>
      </c>
      <c r="P1814" s="268" t="s">
        <v>9492</v>
      </c>
      <c r="Q1814" s="269">
        <v>-2</v>
      </c>
      <c r="R1814" s="269">
        <v>-2.25</v>
      </c>
      <c r="S1814" s="269">
        <v>-65.5</v>
      </c>
      <c r="T1814" s="269">
        <v>-65.75</v>
      </c>
      <c r="DI1814" s="112" t="s">
        <v>8022</v>
      </c>
      <c r="DJ1814" s="112" t="s">
        <v>7916</v>
      </c>
      <c r="DO1814"/>
    </row>
    <row r="1815" spans="15:119" x14ac:dyDescent="0.25">
      <c r="O1815" s="268" t="s">
        <v>11301</v>
      </c>
      <c r="P1815" s="268" t="s">
        <v>9492</v>
      </c>
      <c r="Q1815" s="269">
        <v>-2.25</v>
      </c>
      <c r="R1815" s="269">
        <v>-2.5</v>
      </c>
      <c r="S1815" s="269">
        <v>-65.75</v>
      </c>
      <c r="T1815" s="269">
        <v>-66</v>
      </c>
      <c r="DI1815" s="112" t="s">
        <v>7474</v>
      </c>
      <c r="DJ1815" s="112" t="s">
        <v>7298</v>
      </c>
      <c r="DO1815"/>
    </row>
    <row r="1816" spans="15:119" x14ac:dyDescent="0.25">
      <c r="O1816" s="268" t="s">
        <v>11302</v>
      </c>
      <c r="P1816" s="268" t="s">
        <v>9492</v>
      </c>
      <c r="Q1816" s="269">
        <v>-2.25</v>
      </c>
      <c r="R1816" s="269">
        <v>-2.5</v>
      </c>
      <c r="S1816" s="269">
        <v>-65.5</v>
      </c>
      <c r="T1816" s="269">
        <v>-65.75</v>
      </c>
      <c r="DI1816" s="112" t="s">
        <v>7475</v>
      </c>
      <c r="DJ1816" s="112" t="s">
        <v>7298</v>
      </c>
      <c r="DO1816"/>
    </row>
    <row r="1817" spans="15:119" x14ac:dyDescent="0.25">
      <c r="O1817" s="268" t="s">
        <v>11303</v>
      </c>
      <c r="P1817" s="268" t="s">
        <v>9490</v>
      </c>
      <c r="Q1817" s="269">
        <v>-2</v>
      </c>
      <c r="R1817" s="269">
        <v>-2.5</v>
      </c>
      <c r="S1817" s="269">
        <v>-65</v>
      </c>
      <c r="T1817" s="269">
        <v>-65.5</v>
      </c>
      <c r="DI1817" s="112" t="s">
        <v>4235</v>
      </c>
      <c r="DJ1817" s="112" t="s">
        <v>4212</v>
      </c>
      <c r="DO1817"/>
    </row>
    <row r="1818" spans="15:119" x14ac:dyDescent="0.25">
      <c r="O1818" s="268" t="s">
        <v>11304</v>
      </c>
      <c r="P1818" s="268" t="s">
        <v>9492</v>
      </c>
      <c r="Q1818" s="269">
        <v>-2</v>
      </c>
      <c r="R1818" s="269">
        <v>-2.25</v>
      </c>
      <c r="S1818" s="269">
        <v>-65.25</v>
      </c>
      <c r="T1818" s="269">
        <v>-65.5</v>
      </c>
      <c r="DI1818" s="112" t="s">
        <v>8704</v>
      </c>
      <c r="DJ1818" s="112" t="s">
        <v>8544</v>
      </c>
      <c r="DO1818"/>
    </row>
    <row r="1819" spans="15:119" x14ac:dyDescent="0.25">
      <c r="O1819" s="268" t="s">
        <v>11305</v>
      </c>
      <c r="P1819" s="268" t="s">
        <v>9492</v>
      </c>
      <c r="Q1819" s="269">
        <v>-2</v>
      </c>
      <c r="R1819" s="269">
        <v>-2.25</v>
      </c>
      <c r="S1819" s="269">
        <v>-65</v>
      </c>
      <c r="T1819" s="269">
        <v>-65.25</v>
      </c>
      <c r="DI1819" s="112" t="s">
        <v>6588</v>
      </c>
      <c r="DJ1819" s="112" t="s">
        <v>6305</v>
      </c>
      <c r="DO1819"/>
    </row>
    <row r="1820" spans="15:119" x14ac:dyDescent="0.25">
      <c r="O1820" s="268" t="s">
        <v>11306</v>
      </c>
      <c r="P1820" s="268" t="s">
        <v>9492</v>
      </c>
      <c r="Q1820" s="269">
        <v>-2.25</v>
      </c>
      <c r="R1820" s="269">
        <v>-2.5</v>
      </c>
      <c r="S1820" s="269">
        <v>-65.25</v>
      </c>
      <c r="T1820" s="269">
        <v>-65.5</v>
      </c>
      <c r="DI1820" s="112" t="s">
        <v>8705</v>
      </c>
      <c r="DJ1820" s="112" t="s">
        <v>8544</v>
      </c>
      <c r="DO1820"/>
    </row>
    <row r="1821" spans="15:119" x14ac:dyDescent="0.25">
      <c r="O1821" s="268" t="s">
        <v>11307</v>
      </c>
      <c r="P1821" s="268" t="s">
        <v>9492</v>
      </c>
      <c r="Q1821" s="269">
        <v>-2.25</v>
      </c>
      <c r="R1821" s="269">
        <v>-2.5</v>
      </c>
      <c r="S1821" s="269">
        <v>-65</v>
      </c>
      <c r="T1821" s="269">
        <v>-65.25</v>
      </c>
      <c r="DI1821" s="112" t="s">
        <v>9302</v>
      </c>
      <c r="DJ1821" s="112" t="s">
        <v>9220</v>
      </c>
      <c r="DO1821"/>
    </row>
    <row r="1822" spans="15:119" x14ac:dyDescent="0.25">
      <c r="O1822" s="268" t="s">
        <v>11308</v>
      </c>
      <c r="P1822" s="268" t="s">
        <v>9490</v>
      </c>
      <c r="Q1822" s="269">
        <v>-2</v>
      </c>
      <c r="R1822" s="269">
        <v>-2.5</v>
      </c>
      <c r="S1822" s="269">
        <v>-64.5</v>
      </c>
      <c r="T1822" s="269">
        <v>-65</v>
      </c>
      <c r="DI1822" s="112" t="s">
        <v>4662</v>
      </c>
      <c r="DJ1822" s="112" t="s">
        <v>4591</v>
      </c>
      <c r="DO1822"/>
    </row>
    <row r="1823" spans="15:119" x14ac:dyDescent="0.25">
      <c r="O1823" s="268" t="s">
        <v>11309</v>
      </c>
      <c r="P1823" s="268" t="s">
        <v>9492</v>
      </c>
      <c r="Q1823" s="269">
        <v>-2</v>
      </c>
      <c r="R1823" s="269">
        <v>-2.25</v>
      </c>
      <c r="S1823" s="269">
        <v>-64.75</v>
      </c>
      <c r="T1823" s="269">
        <v>-65</v>
      </c>
      <c r="DI1823" s="112" t="s">
        <v>8023</v>
      </c>
      <c r="DJ1823" s="112" t="s">
        <v>7916</v>
      </c>
      <c r="DO1823"/>
    </row>
    <row r="1824" spans="15:119" x14ac:dyDescent="0.25">
      <c r="O1824" s="268" t="s">
        <v>11310</v>
      </c>
      <c r="P1824" s="268" t="s">
        <v>9492</v>
      </c>
      <c r="Q1824" s="269">
        <v>-2</v>
      </c>
      <c r="R1824" s="269">
        <v>-2.25</v>
      </c>
      <c r="S1824" s="269">
        <v>-64.5</v>
      </c>
      <c r="T1824" s="269">
        <v>-64.75</v>
      </c>
      <c r="DI1824" s="112" t="s">
        <v>6039</v>
      </c>
      <c r="DJ1824" s="112" t="s">
        <v>5909</v>
      </c>
      <c r="DO1824"/>
    </row>
    <row r="1825" spans="15:119" x14ac:dyDescent="0.25">
      <c r="O1825" s="268" t="s">
        <v>11311</v>
      </c>
      <c r="P1825" s="268" t="s">
        <v>9492</v>
      </c>
      <c r="Q1825" s="269">
        <v>-2.25</v>
      </c>
      <c r="R1825" s="269">
        <v>-2.5</v>
      </c>
      <c r="S1825" s="269">
        <v>-64.75</v>
      </c>
      <c r="T1825" s="269">
        <v>-65</v>
      </c>
      <c r="DI1825" s="112" t="s">
        <v>8364</v>
      </c>
      <c r="DJ1825" s="112" t="s">
        <v>8285</v>
      </c>
      <c r="DO1825"/>
    </row>
    <row r="1826" spans="15:119" x14ac:dyDescent="0.25">
      <c r="O1826" s="268" t="s">
        <v>11312</v>
      </c>
      <c r="P1826" s="268" t="s">
        <v>9492</v>
      </c>
      <c r="Q1826" s="269">
        <v>-2.25</v>
      </c>
      <c r="R1826" s="269">
        <v>-2.5</v>
      </c>
      <c r="S1826" s="269">
        <v>-64.5</v>
      </c>
      <c r="T1826" s="269">
        <v>-64.75</v>
      </c>
      <c r="DI1826" s="112" t="s">
        <v>6589</v>
      </c>
      <c r="DJ1826" s="112" t="s">
        <v>9220</v>
      </c>
      <c r="DO1826"/>
    </row>
    <row r="1827" spans="15:119" x14ac:dyDescent="0.25">
      <c r="O1827" s="268" t="s">
        <v>11313</v>
      </c>
      <c r="P1827" s="268" t="s">
        <v>9490</v>
      </c>
      <c r="Q1827" s="269">
        <v>-2.5</v>
      </c>
      <c r="R1827" s="269">
        <v>-3</v>
      </c>
      <c r="S1827" s="269">
        <v>-65.5</v>
      </c>
      <c r="T1827" s="269">
        <v>-66</v>
      </c>
      <c r="DI1827" s="112" t="s">
        <v>6589</v>
      </c>
      <c r="DJ1827" s="112" t="s">
        <v>6305</v>
      </c>
      <c r="DO1827"/>
    </row>
    <row r="1828" spans="15:119" x14ac:dyDescent="0.25">
      <c r="O1828" s="268" t="s">
        <v>11314</v>
      </c>
      <c r="P1828" s="268" t="s">
        <v>9492</v>
      </c>
      <c r="Q1828" s="269">
        <v>-2.5</v>
      </c>
      <c r="R1828" s="269">
        <v>-2.75</v>
      </c>
      <c r="S1828" s="269">
        <v>-65.75</v>
      </c>
      <c r="T1828" s="269">
        <v>-66</v>
      </c>
      <c r="DI1828" s="112" t="s">
        <v>4503</v>
      </c>
      <c r="DJ1828" s="112" t="s">
        <v>4452</v>
      </c>
      <c r="DO1828"/>
    </row>
    <row r="1829" spans="15:119" x14ac:dyDescent="0.25">
      <c r="O1829" s="268" t="s">
        <v>11315</v>
      </c>
      <c r="P1829" s="268" t="s">
        <v>9492</v>
      </c>
      <c r="Q1829" s="269">
        <v>-2.5</v>
      </c>
      <c r="R1829" s="269">
        <v>-2.75</v>
      </c>
      <c r="S1829" s="269">
        <v>-65.5</v>
      </c>
      <c r="T1829" s="269">
        <v>-65.75</v>
      </c>
      <c r="DI1829" s="112" t="s">
        <v>8706</v>
      </c>
      <c r="DJ1829" s="112" t="s">
        <v>8544</v>
      </c>
      <c r="DO1829"/>
    </row>
    <row r="1830" spans="15:119" x14ac:dyDescent="0.25">
      <c r="O1830" s="268" t="s">
        <v>11316</v>
      </c>
      <c r="P1830" s="268" t="s">
        <v>9492</v>
      </c>
      <c r="Q1830" s="269">
        <v>-2.75</v>
      </c>
      <c r="R1830" s="269">
        <v>-3</v>
      </c>
      <c r="S1830" s="269">
        <v>-65.75</v>
      </c>
      <c r="T1830" s="269">
        <v>-66</v>
      </c>
      <c r="DI1830" s="112" t="s">
        <v>5088</v>
      </c>
      <c r="DJ1830" s="112" t="s">
        <v>5031</v>
      </c>
      <c r="DO1830"/>
    </row>
    <row r="1831" spans="15:119" x14ac:dyDescent="0.25">
      <c r="O1831" s="268" t="s">
        <v>11317</v>
      </c>
      <c r="P1831" s="268" t="s">
        <v>9492</v>
      </c>
      <c r="Q1831" s="269">
        <v>-2.75</v>
      </c>
      <c r="R1831" s="269">
        <v>-3</v>
      </c>
      <c r="S1831" s="269">
        <v>-65.5</v>
      </c>
      <c r="T1831" s="269">
        <v>-65.75</v>
      </c>
      <c r="DI1831" s="112" t="s">
        <v>8365</v>
      </c>
      <c r="DJ1831" s="112" t="s">
        <v>8285</v>
      </c>
      <c r="DO1831"/>
    </row>
    <row r="1832" spans="15:119" x14ac:dyDescent="0.25">
      <c r="O1832" s="268" t="s">
        <v>11318</v>
      </c>
      <c r="P1832" s="268" t="s">
        <v>9490</v>
      </c>
      <c r="Q1832" s="269">
        <v>-2.5</v>
      </c>
      <c r="R1832" s="269">
        <v>-3</v>
      </c>
      <c r="S1832" s="269">
        <v>-65</v>
      </c>
      <c r="T1832" s="269">
        <v>-65.5</v>
      </c>
      <c r="DI1832" s="112" t="s">
        <v>5089</v>
      </c>
      <c r="DJ1832" s="112" t="s">
        <v>5031</v>
      </c>
      <c r="DO1832"/>
    </row>
    <row r="1833" spans="15:119" x14ac:dyDescent="0.25">
      <c r="O1833" s="268" t="s">
        <v>11319</v>
      </c>
      <c r="P1833" s="268" t="s">
        <v>9492</v>
      </c>
      <c r="Q1833" s="269">
        <v>-2.5</v>
      </c>
      <c r="R1833" s="269">
        <v>-2.75</v>
      </c>
      <c r="S1833" s="269">
        <v>-65.25</v>
      </c>
      <c r="T1833" s="269">
        <v>-65.5</v>
      </c>
      <c r="DI1833" s="112" t="s">
        <v>6590</v>
      </c>
      <c r="DJ1833" s="112" t="s">
        <v>6305</v>
      </c>
      <c r="DO1833"/>
    </row>
    <row r="1834" spans="15:119" x14ac:dyDescent="0.25">
      <c r="O1834" s="268" t="s">
        <v>11320</v>
      </c>
      <c r="P1834" s="268" t="s">
        <v>9492</v>
      </c>
      <c r="Q1834" s="269">
        <v>-2.5</v>
      </c>
      <c r="R1834" s="269">
        <v>-2.75</v>
      </c>
      <c r="S1834" s="269">
        <v>-65</v>
      </c>
      <c r="T1834" s="269">
        <v>-65.25</v>
      </c>
      <c r="DI1834" s="112" t="s">
        <v>4504</v>
      </c>
      <c r="DJ1834" s="112" t="s">
        <v>4452</v>
      </c>
      <c r="DO1834"/>
    </row>
    <row r="1835" spans="15:119" x14ac:dyDescent="0.25">
      <c r="O1835" s="268" t="s">
        <v>11321</v>
      </c>
      <c r="P1835" s="268" t="s">
        <v>9492</v>
      </c>
      <c r="Q1835" s="269">
        <v>-2.75</v>
      </c>
      <c r="R1835" s="269">
        <v>-3</v>
      </c>
      <c r="S1835" s="269">
        <v>-65.25</v>
      </c>
      <c r="T1835" s="269">
        <v>-65.5</v>
      </c>
      <c r="DI1835" s="112" t="s">
        <v>4663</v>
      </c>
      <c r="DJ1835" s="112" t="s">
        <v>4591</v>
      </c>
      <c r="DO1835"/>
    </row>
    <row r="1836" spans="15:119" x14ac:dyDescent="0.25">
      <c r="O1836" s="268" t="s">
        <v>11322</v>
      </c>
      <c r="P1836" s="268" t="s">
        <v>9492</v>
      </c>
      <c r="Q1836" s="269">
        <v>-2.75</v>
      </c>
      <c r="R1836" s="269">
        <v>-3</v>
      </c>
      <c r="S1836" s="269">
        <v>-65</v>
      </c>
      <c r="T1836" s="269">
        <v>-65.25</v>
      </c>
      <c r="DI1836" s="112" t="s">
        <v>8707</v>
      </c>
      <c r="DJ1836" s="112" t="s">
        <v>8544</v>
      </c>
      <c r="DO1836"/>
    </row>
    <row r="1837" spans="15:119" x14ac:dyDescent="0.25">
      <c r="O1837" s="268" t="s">
        <v>11323</v>
      </c>
      <c r="P1837" s="268" t="s">
        <v>9490</v>
      </c>
      <c r="Q1837" s="269">
        <v>-2.5</v>
      </c>
      <c r="R1837" s="269">
        <v>-3</v>
      </c>
      <c r="S1837" s="269">
        <v>-64.5</v>
      </c>
      <c r="T1837" s="269">
        <v>-65</v>
      </c>
      <c r="DI1837" s="112" t="s">
        <v>5090</v>
      </c>
      <c r="DJ1837" s="112" t="s">
        <v>5031</v>
      </c>
      <c r="DO1837"/>
    </row>
    <row r="1838" spans="15:119" x14ac:dyDescent="0.25">
      <c r="O1838" s="268" t="s">
        <v>11324</v>
      </c>
      <c r="P1838" s="268" t="s">
        <v>9492</v>
      </c>
      <c r="Q1838" s="269">
        <v>-2.5</v>
      </c>
      <c r="R1838" s="269">
        <v>-2.75</v>
      </c>
      <c r="S1838" s="269">
        <v>-64.75</v>
      </c>
      <c r="T1838" s="269">
        <v>-65</v>
      </c>
      <c r="DI1838" s="112" t="s">
        <v>4664</v>
      </c>
      <c r="DJ1838" s="112" t="s">
        <v>4591</v>
      </c>
      <c r="DO1838"/>
    </row>
    <row r="1839" spans="15:119" x14ac:dyDescent="0.25">
      <c r="O1839" s="268" t="s">
        <v>11325</v>
      </c>
      <c r="P1839" s="268" t="s">
        <v>9492</v>
      </c>
      <c r="Q1839" s="269">
        <v>-2.5</v>
      </c>
      <c r="R1839" s="269">
        <v>-2.75</v>
      </c>
      <c r="S1839" s="269">
        <v>-64.5</v>
      </c>
      <c r="T1839" s="269">
        <v>-64.75</v>
      </c>
      <c r="DI1839" s="112" t="s">
        <v>6591</v>
      </c>
      <c r="DJ1839" s="112" t="s">
        <v>6305</v>
      </c>
      <c r="DO1839"/>
    </row>
    <row r="1840" spans="15:119" x14ac:dyDescent="0.25">
      <c r="O1840" s="268" t="s">
        <v>11326</v>
      </c>
      <c r="P1840" s="268" t="s">
        <v>9492</v>
      </c>
      <c r="Q1840" s="269">
        <v>-2.75</v>
      </c>
      <c r="R1840" s="269">
        <v>-3</v>
      </c>
      <c r="S1840" s="269">
        <v>-64.75</v>
      </c>
      <c r="T1840" s="269">
        <v>-65</v>
      </c>
      <c r="DI1840" s="112" t="s">
        <v>8024</v>
      </c>
      <c r="DJ1840" s="112" t="s">
        <v>7916</v>
      </c>
      <c r="DO1840"/>
    </row>
    <row r="1841" spans="15:119" x14ac:dyDescent="0.25">
      <c r="O1841" s="268" t="s">
        <v>11327</v>
      </c>
      <c r="P1841" s="268" t="s">
        <v>9492</v>
      </c>
      <c r="Q1841" s="269">
        <v>-2.75</v>
      </c>
      <c r="R1841" s="269">
        <v>-3</v>
      </c>
      <c r="S1841" s="269">
        <v>-64.5</v>
      </c>
      <c r="T1841" s="269">
        <v>-64.75</v>
      </c>
      <c r="DI1841" s="112" t="s">
        <v>8027</v>
      </c>
      <c r="DJ1841" s="112" t="s">
        <v>7916</v>
      </c>
      <c r="DO1841"/>
    </row>
    <row r="1842" spans="15:119" x14ac:dyDescent="0.25">
      <c r="O1842" s="268" t="s">
        <v>11328</v>
      </c>
      <c r="P1842" s="268" t="s">
        <v>9488</v>
      </c>
      <c r="Q1842" s="269">
        <v>-2</v>
      </c>
      <c r="R1842" s="269">
        <v>-3</v>
      </c>
      <c r="S1842" s="269">
        <v>-63</v>
      </c>
      <c r="T1842" s="269">
        <v>-64.5</v>
      </c>
      <c r="DI1842" s="112" t="s">
        <v>8366</v>
      </c>
      <c r="DJ1842" s="112" t="s">
        <v>8285</v>
      </c>
      <c r="DO1842"/>
    </row>
    <row r="1843" spans="15:119" x14ac:dyDescent="0.25">
      <c r="O1843" s="268" t="s">
        <v>11329</v>
      </c>
      <c r="P1843" s="268" t="s">
        <v>9490</v>
      </c>
      <c r="Q1843" s="269">
        <v>-2</v>
      </c>
      <c r="R1843" s="269">
        <v>-2.5</v>
      </c>
      <c r="S1843" s="269">
        <v>-64</v>
      </c>
      <c r="T1843" s="269">
        <v>-64.5</v>
      </c>
      <c r="DI1843" s="112" t="s">
        <v>7476</v>
      </c>
      <c r="DJ1843" s="112" t="s">
        <v>7298</v>
      </c>
      <c r="DO1843"/>
    </row>
    <row r="1844" spans="15:119" x14ac:dyDescent="0.25">
      <c r="O1844" s="268" t="s">
        <v>11330</v>
      </c>
      <c r="P1844" s="268" t="s">
        <v>9492</v>
      </c>
      <c r="Q1844" s="269">
        <v>-2</v>
      </c>
      <c r="R1844" s="269">
        <v>-2.25</v>
      </c>
      <c r="S1844" s="269">
        <v>-64.25</v>
      </c>
      <c r="T1844" s="269">
        <v>-64.5</v>
      </c>
      <c r="DI1844" s="112" t="s">
        <v>4890</v>
      </c>
      <c r="DJ1844" s="112" t="s">
        <v>4808</v>
      </c>
      <c r="DO1844"/>
    </row>
    <row r="1845" spans="15:119" x14ac:dyDescent="0.25">
      <c r="O1845" s="268" t="s">
        <v>11331</v>
      </c>
      <c r="P1845" s="268" t="s">
        <v>9492</v>
      </c>
      <c r="Q1845" s="269">
        <v>-2</v>
      </c>
      <c r="R1845" s="269">
        <v>-2.25</v>
      </c>
      <c r="S1845" s="269">
        <v>-64</v>
      </c>
      <c r="T1845" s="269">
        <v>-64.25</v>
      </c>
      <c r="DI1845" s="112" t="s">
        <v>8025</v>
      </c>
      <c r="DJ1845" s="112" t="s">
        <v>7916</v>
      </c>
      <c r="DO1845"/>
    </row>
    <row r="1846" spans="15:119" x14ac:dyDescent="0.25">
      <c r="O1846" s="268" t="s">
        <v>11332</v>
      </c>
      <c r="P1846" s="268" t="s">
        <v>9492</v>
      </c>
      <c r="Q1846" s="269">
        <v>-2.25</v>
      </c>
      <c r="R1846" s="269">
        <v>-2.5</v>
      </c>
      <c r="S1846" s="269">
        <v>-64.25</v>
      </c>
      <c r="T1846" s="269">
        <v>-64.5</v>
      </c>
      <c r="DI1846" s="112" t="s">
        <v>4891</v>
      </c>
      <c r="DJ1846" s="112" t="s">
        <v>4808</v>
      </c>
      <c r="DO1846"/>
    </row>
    <row r="1847" spans="15:119" x14ac:dyDescent="0.25">
      <c r="O1847" s="268" t="s">
        <v>11333</v>
      </c>
      <c r="P1847" s="268" t="s">
        <v>9492</v>
      </c>
      <c r="Q1847" s="269">
        <v>-2.25</v>
      </c>
      <c r="R1847" s="269">
        <v>-2.5</v>
      </c>
      <c r="S1847" s="269">
        <v>-64</v>
      </c>
      <c r="T1847" s="269">
        <v>-64.25</v>
      </c>
      <c r="DI1847" s="112" t="s">
        <v>6592</v>
      </c>
      <c r="DJ1847" s="112" t="s">
        <v>6305</v>
      </c>
      <c r="DO1847"/>
    </row>
    <row r="1848" spans="15:119" x14ac:dyDescent="0.25">
      <c r="O1848" s="268" t="s">
        <v>11334</v>
      </c>
      <c r="P1848" s="268" t="s">
        <v>9490</v>
      </c>
      <c r="Q1848" s="269">
        <v>-2</v>
      </c>
      <c r="R1848" s="269">
        <v>-2.5</v>
      </c>
      <c r="S1848" s="269">
        <v>-63.5</v>
      </c>
      <c r="T1848" s="269">
        <v>-64</v>
      </c>
      <c r="DI1848" s="112" t="s">
        <v>8026</v>
      </c>
      <c r="DJ1848" s="112" t="s">
        <v>7916</v>
      </c>
      <c r="DO1848"/>
    </row>
    <row r="1849" spans="15:119" x14ac:dyDescent="0.25">
      <c r="O1849" s="268" t="s">
        <v>11335</v>
      </c>
      <c r="P1849" s="268" t="s">
        <v>9492</v>
      </c>
      <c r="Q1849" s="269">
        <v>-2</v>
      </c>
      <c r="R1849" s="269">
        <v>-2.25</v>
      </c>
      <c r="S1849" s="269">
        <v>-63.75</v>
      </c>
      <c r="T1849" s="269">
        <v>-64</v>
      </c>
      <c r="DI1849" s="112" t="s">
        <v>5253</v>
      </c>
      <c r="DJ1849" s="112" t="s">
        <v>5211</v>
      </c>
      <c r="DO1849"/>
    </row>
    <row r="1850" spans="15:119" x14ac:dyDescent="0.25">
      <c r="O1850" s="268" t="s">
        <v>11336</v>
      </c>
      <c r="P1850" s="268" t="s">
        <v>9492</v>
      </c>
      <c r="Q1850" s="269">
        <v>-2</v>
      </c>
      <c r="R1850" s="269">
        <v>-2.25</v>
      </c>
      <c r="S1850" s="269">
        <v>-63.5</v>
      </c>
      <c r="T1850" s="269">
        <v>-63.75</v>
      </c>
      <c r="DI1850" s="112" t="s">
        <v>6593</v>
      </c>
      <c r="DJ1850" s="112" t="s">
        <v>6305</v>
      </c>
      <c r="DO1850"/>
    </row>
    <row r="1851" spans="15:119" x14ac:dyDescent="0.25">
      <c r="O1851" s="268" t="s">
        <v>11337</v>
      </c>
      <c r="P1851" s="268" t="s">
        <v>9492</v>
      </c>
      <c r="Q1851" s="269">
        <v>-2.25</v>
      </c>
      <c r="R1851" s="269">
        <v>-2.5</v>
      </c>
      <c r="S1851" s="269">
        <v>-63.75</v>
      </c>
      <c r="T1851" s="269">
        <v>-64</v>
      </c>
      <c r="DI1851" s="112" t="s">
        <v>4892</v>
      </c>
      <c r="DJ1851" s="112" t="s">
        <v>4808</v>
      </c>
      <c r="DO1851"/>
    </row>
    <row r="1852" spans="15:119" x14ac:dyDescent="0.25">
      <c r="O1852" s="268" t="s">
        <v>11338</v>
      </c>
      <c r="P1852" s="268" t="s">
        <v>9492</v>
      </c>
      <c r="Q1852" s="269">
        <v>-2.25</v>
      </c>
      <c r="R1852" s="269">
        <v>-2.5</v>
      </c>
      <c r="S1852" s="269">
        <v>-63.5</v>
      </c>
      <c r="T1852" s="269">
        <v>-63.75</v>
      </c>
      <c r="DI1852" s="112" t="s">
        <v>7477</v>
      </c>
      <c r="DJ1852" s="112" t="s">
        <v>7298</v>
      </c>
      <c r="DO1852"/>
    </row>
    <row r="1853" spans="15:119" x14ac:dyDescent="0.25">
      <c r="O1853" s="268" t="s">
        <v>11339</v>
      </c>
      <c r="P1853" s="268" t="s">
        <v>9490</v>
      </c>
      <c r="Q1853" s="269">
        <v>-2</v>
      </c>
      <c r="R1853" s="269">
        <v>-2.5</v>
      </c>
      <c r="S1853" s="269">
        <v>-63</v>
      </c>
      <c r="T1853" s="269">
        <v>-63.5</v>
      </c>
      <c r="DI1853" s="112" t="s">
        <v>6594</v>
      </c>
      <c r="DJ1853" s="112" t="s">
        <v>6305</v>
      </c>
      <c r="DO1853"/>
    </row>
    <row r="1854" spans="15:119" x14ac:dyDescent="0.25">
      <c r="O1854" s="268" t="s">
        <v>11340</v>
      </c>
      <c r="P1854" s="268" t="s">
        <v>9492</v>
      </c>
      <c r="Q1854" s="269">
        <v>-2</v>
      </c>
      <c r="R1854" s="269">
        <v>-2.25</v>
      </c>
      <c r="S1854" s="269">
        <v>-63.25</v>
      </c>
      <c r="T1854" s="269">
        <v>-63.5</v>
      </c>
      <c r="DI1854" s="112" t="s">
        <v>4893</v>
      </c>
      <c r="DJ1854" s="112" t="s">
        <v>4808</v>
      </c>
      <c r="DO1854"/>
    </row>
    <row r="1855" spans="15:119" x14ac:dyDescent="0.25">
      <c r="O1855" s="268" t="s">
        <v>11341</v>
      </c>
      <c r="P1855" s="268" t="s">
        <v>9492</v>
      </c>
      <c r="Q1855" s="269">
        <v>-2</v>
      </c>
      <c r="R1855" s="269">
        <v>-2.25</v>
      </c>
      <c r="S1855" s="269">
        <v>-63</v>
      </c>
      <c r="T1855" s="269">
        <v>-63.25</v>
      </c>
      <c r="DI1855" s="112" t="s">
        <v>6595</v>
      </c>
      <c r="DJ1855" s="112" t="s">
        <v>6305</v>
      </c>
      <c r="DO1855"/>
    </row>
    <row r="1856" spans="15:119" x14ac:dyDescent="0.25">
      <c r="O1856" s="268" t="s">
        <v>11342</v>
      </c>
      <c r="P1856" s="268" t="s">
        <v>9492</v>
      </c>
      <c r="Q1856" s="269">
        <v>-2.25</v>
      </c>
      <c r="R1856" s="269">
        <v>-2.5</v>
      </c>
      <c r="S1856" s="269">
        <v>-63.25</v>
      </c>
      <c r="T1856" s="269">
        <v>-63.5</v>
      </c>
      <c r="DI1856" s="112" t="s">
        <v>7478</v>
      </c>
      <c r="DJ1856" s="112" t="s">
        <v>7298</v>
      </c>
      <c r="DO1856"/>
    </row>
    <row r="1857" spans="15:119" x14ac:dyDescent="0.25">
      <c r="O1857" s="268" t="s">
        <v>11343</v>
      </c>
      <c r="P1857" s="268" t="s">
        <v>9492</v>
      </c>
      <c r="Q1857" s="269">
        <v>-2.25</v>
      </c>
      <c r="R1857" s="269">
        <v>-2.5</v>
      </c>
      <c r="S1857" s="269">
        <v>-63</v>
      </c>
      <c r="T1857" s="269">
        <v>-63.25</v>
      </c>
      <c r="DI1857" s="112" t="s">
        <v>5091</v>
      </c>
      <c r="DJ1857" s="112" t="s">
        <v>5031</v>
      </c>
      <c r="DO1857"/>
    </row>
    <row r="1858" spans="15:119" x14ac:dyDescent="0.25">
      <c r="O1858" s="268" t="s">
        <v>11344</v>
      </c>
      <c r="P1858" s="268" t="s">
        <v>9490</v>
      </c>
      <c r="Q1858" s="269">
        <v>-2.5</v>
      </c>
      <c r="R1858" s="269">
        <v>-3</v>
      </c>
      <c r="S1858" s="269">
        <v>-64</v>
      </c>
      <c r="T1858" s="269">
        <v>-64.5</v>
      </c>
      <c r="DI1858" s="112" t="s">
        <v>8708</v>
      </c>
      <c r="DJ1858" s="112" t="s">
        <v>8544</v>
      </c>
      <c r="DO1858"/>
    </row>
    <row r="1859" spans="15:119" x14ac:dyDescent="0.25">
      <c r="O1859" s="268" t="s">
        <v>11345</v>
      </c>
      <c r="P1859" s="268" t="s">
        <v>9492</v>
      </c>
      <c r="Q1859" s="269">
        <v>-2.5</v>
      </c>
      <c r="R1859" s="269">
        <v>-2.75</v>
      </c>
      <c r="S1859" s="269">
        <v>-64.25</v>
      </c>
      <c r="T1859" s="269">
        <v>-64.5</v>
      </c>
      <c r="DI1859" s="112" t="s">
        <v>6596</v>
      </c>
      <c r="DJ1859" s="112" t="s">
        <v>6305</v>
      </c>
      <c r="DO1859"/>
    </row>
    <row r="1860" spans="15:119" x14ac:dyDescent="0.25">
      <c r="O1860" s="268" t="s">
        <v>11346</v>
      </c>
      <c r="P1860" s="268" t="s">
        <v>9492</v>
      </c>
      <c r="Q1860" s="269">
        <v>-2.5</v>
      </c>
      <c r="R1860" s="269">
        <v>-2.75</v>
      </c>
      <c r="S1860" s="269">
        <v>-64</v>
      </c>
      <c r="T1860" s="269">
        <v>-64.25</v>
      </c>
      <c r="DI1860" s="112" t="s">
        <v>6597</v>
      </c>
      <c r="DJ1860" s="112" t="s">
        <v>6305</v>
      </c>
      <c r="DO1860"/>
    </row>
    <row r="1861" spans="15:119" x14ac:dyDescent="0.25">
      <c r="O1861" s="268" t="s">
        <v>11347</v>
      </c>
      <c r="P1861" s="268" t="s">
        <v>9492</v>
      </c>
      <c r="Q1861" s="269">
        <v>-2.75</v>
      </c>
      <c r="R1861" s="269">
        <v>-3</v>
      </c>
      <c r="S1861" s="269">
        <v>-64.25</v>
      </c>
      <c r="T1861" s="269">
        <v>-64.5</v>
      </c>
      <c r="DI1861" s="112" t="s">
        <v>6598</v>
      </c>
      <c r="DJ1861" s="112" t="s">
        <v>6305</v>
      </c>
      <c r="DO1861"/>
    </row>
    <row r="1862" spans="15:119" x14ac:dyDescent="0.25">
      <c r="O1862" s="268" t="s">
        <v>11348</v>
      </c>
      <c r="P1862" s="268" t="s">
        <v>9492</v>
      </c>
      <c r="Q1862" s="269">
        <v>-2.75</v>
      </c>
      <c r="R1862" s="269">
        <v>-3</v>
      </c>
      <c r="S1862" s="269">
        <v>-64</v>
      </c>
      <c r="T1862" s="269">
        <v>-64.25</v>
      </c>
      <c r="DI1862" s="112" t="s">
        <v>5447</v>
      </c>
      <c r="DJ1862" s="112" t="s">
        <v>5373</v>
      </c>
      <c r="DO1862"/>
    </row>
    <row r="1863" spans="15:119" x14ac:dyDescent="0.25">
      <c r="O1863" s="268" t="s">
        <v>11349</v>
      </c>
      <c r="P1863" s="268" t="s">
        <v>9490</v>
      </c>
      <c r="Q1863" s="269">
        <v>-2.5</v>
      </c>
      <c r="R1863" s="269">
        <v>-3</v>
      </c>
      <c r="S1863" s="269">
        <v>-63.5</v>
      </c>
      <c r="T1863" s="269">
        <v>-64</v>
      </c>
      <c r="DI1863" s="112" t="s">
        <v>5633</v>
      </c>
      <c r="DJ1863" s="112" t="s">
        <v>5576</v>
      </c>
      <c r="DO1863"/>
    </row>
    <row r="1864" spans="15:119" x14ac:dyDescent="0.25">
      <c r="O1864" s="268" t="s">
        <v>11350</v>
      </c>
      <c r="P1864" s="268" t="s">
        <v>9492</v>
      </c>
      <c r="Q1864" s="269">
        <v>-2.5</v>
      </c>
      <c r="R1864" s="269">
        <v>-2.75</v>
      </c>
      <c r="S1864" s="269">
        <v>-63.75</v>
      </c>
      <c r="T1864" s="269">
        <v>-64</v>
      </c>
      <c r="DI1864" s="112" t="s">
        <v>5857</v>
      </c>
      <c r="DJ1864" s="112" t="s">
        <v>5840</v>
      </c>
      <c r="DO1864"/>
    </row>
    <row r="1865" spans="15:119" x14ac:dyDescent="0.25">
      <c r="O1865" s="268" t="s">
        <v>11351</v>
      </c>
      <c r="P1865" s="268" t="s">
        <v>9492</v>
      </c>
      <c r="Q1865" s="269">
        <v>-2.5</v>
      </c>
      <c r="R1865" s="269">
        <v>-2.75</v>
      </c>
      <c r="S1865" s="269">
        <v>-63.5</v>
      </c>
      <c r="T1865" s="269">
        <v>-63.75</v>
      </c>
      <c r="DI1865" s="112" t="s">
        <v>8367</v>
      </c>
      <c r="DJ1865" s="112" t="s">
        <v>8285</v>
      </c>
      <c r="DO1865"/>
    </row>
    <row r="1866" spans="15:119" x14ac:dyDescent="0.25">
      <c r="O1866" s="268" t="s">
        <v>11352</v>
      </c>
      <c r="P1866" s="268" t="s">
        <v>9492</v>
      </c>
      <c r="Q1866" s="269">
        <v>-2.75</v>
      </c>
      <c r="R1866" s="269">
        <v>-3</v>
      </c>
      <c r="S1866" s="269">
        <v>-63.75</v>
      </c>
      <c r="T1866" s="269">
        <v>-64</v>
      </c>
      <c r="DI1866" s="112" t="s">
        <v>6599</v>
      </c>
      <c r="DJ1866" s="112" t="s">
        <v>6305</v>
      </c>
      <c r="DO1866"/>
    </row>
    <row r="1867" spans="15:119" x14ac:dyDescent="0.25">
      <c r="O1867" s="268" t="s">
        <v>11353</v>
      </c>
      <c r="P1867" s="268" t="s">
        <v>9492</v>
      </c>
      <c r="Q1867" s="269">
        <v>-2.75</v>
      </c>
      <c r="R1867" s="269">
        <v>-3</v>
      </c>
      <c r="S1867" s="269">
        <v>-63.5</v>
      </c>
      <c r="T1867" s="269">
        <v>-63.75</v>
      </c>
      <c r="DI1867" s="112" t="s">
        <v>6600</v>
      </c>
      <c r="DJ1867" s="112" t="s">
        <v>6305</v>
      </c>
      <c r="DO1867"/>
    </row>
    <row r="1868" spans="15:119" x14ac:dyDescent="0.25">
      <c r="O1868" s="268" t="s">
        <v>11354</v>
      </c>
      <c r="P1868" s="268" t="s">
        <v>9490</v>
      </c>
      <c r="Q1868" s="269">
        <v>-2.5</v>
      </c>
      <c r="R1868" s="269">
        <v>-3</v>
      </c>
      <c r="S1868" s="269">
        <v>-63</v>
      </c>
      <c r="T1868" s="269">
        <v>-63.5</v>
      </c>
      <c r="DI1868" s="112" t="s">
        <v>4894</v>
      </c>
      <c r="DJ1868" s="112" t="s">
        <v>4808</v>
      </c>
      <c r="DO1868"/>
    </row>
    <row r="1869" spans="15:119" x14ac:dyDescent="0.25">
      <c r="O1869" s="268" t="s">
        <v>11355</v>
      </c>
      <c r="P1869" s="268" t="s">
        <v>9492</v>
      </c>
      <c r="Q1869" s="269">
        <v>-2.5</v>
      </c>
      <c r="R1869" s="269">
        <v>-2.75</v>
      </c>
      <c r="S1869" s="269">
        <v>-63.25</v>
      </c>
      <c r="T1869" s="269">
        <v>-63.5</v>
      </c>
      <c r="DI1869" s="112" t="s">
        <v>6601</v>
      </c>
      <c r="DJ1869" s="112" t="s">
        <v>6305</v>
      </c>
      <c r="DO1869"/>
    </row>
    <row r="1870" spans="15:119" x14ac:dyDescent="0.25">
      <c r="O1870" s="268" t="s">
        <v>11356</v>
      </c>
      <c r="P1870" s="268" t="s">
        <v>9492</v>
      </c>
      <c r="Q1870" s="269">
        <v>-2.5</v>
      </c>
      <c r="R1870" s="269">
        <v>-2.75</v>
      </c>
      <c r="S1870" s="269">
        <v>-63</v>
      </c>
      <c r="T1870" s="269">
        <v>-63.25</v>
      </c>
      <c r="DI1870" s="112" t="s">
        <v>6602</v>
      </c>
      <c r="DJ1870" s="112" t="s">
        <v>6305</v>
      </c>
      <c r="DO1870"/>
    </row>
    <row r="1871" spans="15:119" x14ac:dyDescent="0.25">
      <c r="O1871" s="268" t="s">
        <v>11357</v>
      </c>
      <c r="P1871" s="268" t="s">
        <v>9492</v>
      </c>
      <c r="Q1871" s="269">
        <v>-2.75</v>
      </c>
      <c r="R1871" s="269">
        <v>-3</v>
      </c>
      <c r="S1871" s="269">
        <v>-63.25</v>
      </c>
      <c r="T1871" s="269">
        <v>-63.5</v>
      </c>
      <c r="DI1871" s="112" t="s">
        <v>5254</v>
      </c>
      <c r="DJ1871" s="112" t="s">
        <v>5211</v>
      </c>
      <c r="DO1871"/>
    </row>
    <row r="1872" spans="15:119" x14ac:dyDescent="0.25">
      <c r="O1872" s="268" t="s">
        <v>11358</v>
      </c>
      <c r="P1872" s="268" t="s">
        <v>9492</v>
      </c>
      <c r="Q1872" s="269">
        <v>-2.75</v>
      </c>
      <c r="R1872" s="269">
        <v>-3</v>
      </c>
      <c r="S1872" s="269">
        <v>-63</v>
      </c>
      <c r="T1872" s="269">
        <v>-63.25</v>
      </c>
      <c r="DI1872" s="112" t="s">
        <v>7159</v>
      </c>
      <c r="DJ1872" s="112" t="s">
        <v>7135</v>
      </c>
      <c r="DO1872"/>
    </row>
    <row r="1873" spans="15:119" x14ac:dyDescent="0.25">
      <c r="O1873" s="268" t="s">
        <v>11359</v>
      </c>
      <c r="P1873" s="268" t="s">
        <v>9488</v>
      </c>
      <c r="Q1873" s="269">
        <v>-3</v>
      </c>
      <c r="R1873" s="269">
        <v>-4</v>
      </c>
      <c r="S1873" s="269">
        <v>-64.5</v>
      </c>
      <c r="T1873" s="269">
        <v>-66</v>
      </c>
      <c r="DI1873" s="112" t="s">
        <v>6603</v>
      </c>
      <c r="DJ1873" s="112" t="s">
        <v>6305</v>
      </c>
      <c r="DO1873"/>
    </row>
    <row r="1874" spans="15:119" x14ac:dyDescent="0.25">
      <c r="O1874" s="268" t="s">
        <v>11360</v>
      </c>
      <c r="P1874" s="268" t="s">
        <v>9490</v>
      </c>
      <c r="Q1874" s="269">
        <v>-3</v>
      </c>
      <c r="R1874" s="269">
        <v>-3.5</v>
      </c>
      <c r="S1874" s="269">
        <v>-65.5</v>
      </c>
      <c r="T1874" s="269">
        <v>-66</v>
      </c>
      <c r="DI1874" s="112" t="s">
        <v>7479</v>
      </c>
      <c r="DJ1874" s="112" t="s">
        <v>7298</v>
      </c>
      <c r="DO1874"/>
    </row>
    <row r="1875" spans="15:119" x14ac:dyDescent="0.25">
      <c r="O1875" s="268" t="s">
        <v>11361</v>
      </c>
      <c r="P1875" s="268" t="s">
        <v>9492</v>
      </c>
      <c r="Q1875" s="269">
        <v>-3</v>
      </c>
      <c r="R1875" s="269">
        <v>-3.25</v>
      </c>
      <c r="S1875" s="269">
        <v>-65.75</v>
      </c>
      <c r="T1875" s="269">
        <v>-66</v>
      </c>
      <c r="DI1875" s="112" t="s">
        <v>5448</v>
      </c>
      <c r="DJ1875" s="112" t="s">
        <v>5373</v>
      </c>
      <c r="DO1875"/>
    </row>
    <row r="1876" spans="15:119" x14ac:dyDescent="0.25">
      <c r="O1876" s="268" t="s">
        <v>11362</v>
      </c>
      <c r="P1876" s="268" t="s">
        <v>9492</v>
      </c>
      <c r="Q1876" s="269">
        <v>-3</v>
      </c>
      <c r="R1876" s="269">
        <v>-3.25</v>
      </c>
      <c r="S1876" s="269">
        <v>-65.5</v>
      </c>
      <c r="T1876" s="269">
        <v>-65.75</v>
      </c>
      <c r="DI1876" s="112" t="s">
        <v>7480</v>
      </c>
      <c r="DJ1876" s="112" t="s">
        <v>7298</v>
      </c>
      <c r="DO1876"/>
    </row>
    <row r="1877" spans="15:119" x14ac:dyDescent="0.25">
      <c r="O1877" s="268" t="s">
        <v>11363</v>
      </c>
      <c r="P1877" s="268" t="s">
        <v>9492</v>
      </c>
      <c r="Q1877" s="269">
        <v>-3.25</v>
      </c>
      <c r="R1877" s="269">
        <v>-3.5</v>
      </c>
      <c r="S1877" s="269">
        <v>-65.75</v>
      </c>
      <c r="T1877" s="269">
        <v>-66</v>
      </c>
      <c r="DI1877" s="112" t="s">
        <v>6604</v>
      </c>
      <c r="DJ1877" s="112" t="s">
        <v>6305</v>
      </c>
      <c r="DO1877"/>
    </row>
    <row r="1878" spans="15:119" x14ac:dyDescent="0.25">
      <c r="O1878" s="268" t="s">
        <v>11364</v>
      </c>
      <c r="P1878" s="268" t="s">
        <v>9492</v>
      </c>
      <c r="Q1878" s="269">
        <v>-3.25</v>
      </c>
      <c r="R1878" s="269">
        <v>-3.5</v>
      </c>
      <c r="S1878" s="269">
        <v>-65.5</v>
      </c>
      <c r="T1878" s="269">
        <v>-65.75</v>
      </c>
      <c r="DI1878" s="112" t="s">
        <v>5255</v>
      </c>
      <c r="DJ1878" s="112" t="s">
        <v>5211</v>
      </c>
      <c r="DO1878"/>
    </row>
    <row r="1879" spans="15:119" x14ac:dyDescent="0.25">
      <c r="O1879" s="268" t="s">
        <v>11365</v>
      </c>
      <c r="P1879" s="268" t="s">
        <v>9490</v>
      </c>
      <c r="Q1879" s="269">
        <v>-3</v>
      </c>
      <c r="R1879" s="269">
        <v>-3.5</v>
      </c>
      <c r="S1879" s="269">
        <v>-65</v>
      </c>
      <c r="T1879" s="269">
        <v>-65.5</v>
      </c>
      <c r="DI1879" s="112" t="s">
        <v>8368</v>
      </c>
      <c r="DJ1879" s="112" t="s">
        <v>8285</v>
      </c>
      <c r="DO1879"/>
    </row>
    <row r="1880" spans="15:119" x14ac:dyDescent="0.25">
      <c r="O1880" s="268" t="s">
        <v>11366</v>
      </c>
      <c r="P1880" s="268" t="s">
        <v>9492</v>
      </c>
      <c r="Q1880" s="269">
        <v>-3</v>
      </c>
      <c r="R1880" s="269">
        <v>-3.25</v>
      </c>
      <c r="S1880" s="269">
        <v>-65.25</v>
      </c>
      <c r="T1880" s="269">
        <v>-65.5</v>
      </c>
      <c r="DI1880" s="112" t="s">
        <v>5634</v>
      </c>
      <c r="DJ1880" s="112" t="s">
        <v>5576</v>
      </c>
      <c r="DO1880"/>
    </row>
    <row r="1881" spans="15:119" x14ac:dyDescent="0.25">
      <c r="O1881" s="268" t="s">
        <v>11367</v>
      </c>
      <c r="P1881" s="268" t="s">
        <v>9492</v>
      </c>
      <c r="Q1881" s="269">
        <v>-3</v>
      </c>
      <c r="R1881" s="269">
        <v>-3.25</v>
      </c>
      <c r="S1881" s="269">
        <v>-65</v>
      </c>
      <c r="T1881" s="269">
        <v>-65.25</v>
      </c>
      <c r="DI1881" s="112" t="s">
        <v>9303</v>
      </c>
      <c r="DJ1881" s="112" t="s">
        <v>9220</v>
      </c>
      <c r="DO1881"/>
    </row>
    <row r="1882" spans="15:119" x14ac:dyDescent="0.25">
      <c r="O1882" s="268" t="s">
        <v>11368</v>
      </c>
      <c r="P1882" s="268" t="s">
        <v>9492</v>
      </c>
      <c r="Q1882" s="269">
        <v>-3.25</v>
      </c>
      <c r="R1882" s="269">
        <v>-3.5</v>
      </c>
      <c r="S1882" s="269">
        <v>-65.25</v>
      </c>
      <c r="T1882" s="269">
        <v>-65.5</v>
      </c>
      <c r="DI1882" s="112" t="s">
        <v>6605</v>
      </c>
      <c r="DJ1882" s="112" t="s">
        <v>6305</v>
      </c>
      <c r="DO1882"/>
    </row>
    <row r="1883" spans="15:119" x14ac:dyDescent="0.25">
      <c r="O1883" s="268" t="s">
        <v>11369</v>
      </c>
      <c r="P1883" s="268" t="s">
        <v>9492</v>
      </c>
      <c r="Q1883" s="269">
        <v>-3.25</v>
      </c>
      <c r="R1883" s="269">
        <v>-3.5</v>
      </c>
      <c r="S1883" s="269">
        <v>-65</v>
      </c>
      <c r="T1883" s="269">
        <v>-65.25</v>
      </c>
      <c r="DI1883" s="112" t="s">
        <v>6040</v>
      </c>
      <c r="DJ1883" s="112" t="s">
        <v>5909</v>
      </c>
      <c r="DO1883"/>
    </row>
    <row r="1884" spans="15:119" x14ac:dyDescent="0.25">
      <c r="O1884" s="268" t="s">
        <v>11370</v>
      </c>
      <c r="P1884" s="268" t="s">
        <v>9490</v>
      </c>
      <c r="Q1884" s="269">
        <v>-3</v>
      </c>
      <c r="R1884" s="269">
        <v>-3.5</v>
      </c>
      <c r="S1884" s="269">
        <v>-64.5</v>
      </c>
      <c r="T1884" s="269">
        <v>-65</v>
      </c>
      <c r="DI1884" s="112" t="s">
        <v>5635</v>
      </c>
      <c r="DJ1884" s="112" t="s">
        <v>5576</v>
      </c>
      <c r="DO1884"/>
    </row>
    <row r="1885" spans="15:119" x14ac:dyDescent="0.25">
      <c r="O1885" s="268" t="s">
        <v>11371</v>
      </c>
      <c r="P1885" s="268" t="s">
        <v>9492</v>
      </c>
      <c r="Q1885" s="269">
        <v>-3</v>
      </c>
      <c r="R1885" s="269">
        <v>-3.25</v>
      </c>
      <c r="S1885" s="269">
        <v>-64.75</v>
      </c>
      <c r="T1885" s="269">
        <v>-65</v>
      </c>
      <c r="DI1885" s="112" t="s">
        <v>5858</v>
      </c>
      <c r="DJ1885" s="112" t="s">
        <v>5840</v>
      </c>
      <c r="DO1885"/>
    </row>
    <row r="1886" spans="15:119" x14ac:dyDescent="0.25">
      <c r="O1886" s="268" t="s">
        <v>11372</v>
      </c>
      <c r="P1886" s="268" t="s">
        <v>9492</v>
      </c>
      <c r="Q1886" s="269">
        <v>-3</v>
      </c>
      <c r="R1886" s="269">
        <v>-3.25</v>
      </c>
      <c r="S1886" s="269">
        <v>-64.5</v>
      </c>
      <c r="T1886" s="269">
        <v>-64.75</v>
      </c>
      <c r="DI1886" s="112" t="s">
        <v>7481</v>
      </c>
      <c r="DJ1886" s="112" t="s">
        <v>7298</v>
      </c>
      <c r="DO1886"/>
    </row>
    <row r="1887" spans="15:119" x14ac:dyDescent="0.25">
      <c r="O1887" s="268" t="s">
        <v>11373</v>
      </c>
      <c r="P1887" s="268" t="s">
        <v>9492</v>
      </c>
      <c r="Q1887" s="269">
        <v>-3.25</v>
      </c>
      <c r="R1887" s="269">
        <v>-3.5</v>
      </c>
      <c r="S1887" s="269">
        <v>-64.75</v>
      </c>
      <c r="T1887" s="269">
        <v>-65</v>
      </c>
      <c r="DI1887" s="112" t="s">
        <v>8709</v>
      </c>
      <c r="DJ1887" s="112" t="s">
        <v>8544</v>
      </c>
      <c r="DO1887"/>
    </row>
    <row r="1888" spans="15:119" x14ac:dyDescent="0.25">
      <c r="O1888" s="268" t="s">
        <v>11374</v>
      </c>
      <c r="P1888" s="268" t="s">
        <v>9492</v>
      </c>
      <c r="Q1888" s="269">
        <v>-3.25</v>
      </c>
      <c r="R1888" s="269">
        <v>-3.5</v>
      </c>
      <c r="S1888" s="269">
        <v>-64.5</v>
      </c>
      <c r="T1888" s="269">
        <v>-64.75</v>
      </c>
      <c r="DI1888" s="112" t="s">
        <v>8369</v>
      </c>
      <c r="DJ1888" s="112" t="s">
        <v>8285</v>
      </c>
      <c r="DO1888"/>
    </row>
    <row r="1889" spans="15:119" x14ac:dyDescent="0.25">
      <c r="O1889" s="268" t="s">
        <v>11375</v>
      </c>
      <c r="P1889" s="268" t="s">
        <v>9490</v>
      </c>
      <c r="Q1889" s="269">
        <v>-3.5</v>
      </c>
      <c r="R1889" s="269">
        <v>-4</v>
      </c>
      <c r="S1889" s="269">
        <v>-65.5</v>
      </c>
      <c r="T1889" s="269">
        <v>-66</v>
      </c>
      <c r="DI1889" s="112" t="s">
        <v>4340</v>
      </c>
      <c r="DJ1889" s="112" t="s">
        <v>4291</v>
      </c>
      <c r="DO1889"/>
    </row>
    <row r="1890" spans="15:119" x14ac:dyDescent="0.25">
      <c r="O1890" s="268" t="s">
        <v>11376</v>
      </c>
      <c r="P1890" s="268" t="s">
        <v>9492</v>
      </c>
      <c r="Q1890" s="269">
        <v>-3.5</v>
      </c>
      <c r="R1890" s="269">
        <v>-3.75</v>
      </c>
      <c r="S1890" s="269">
        <v>-65.75</v>
      </c>
      <c r="T1890" s="269">
        <v>-66</v>
      </c>
      <c r="DI1890" s="112" t="s">
        <v>8710</v>
      </c>
      <c r="DJ1890" s="112" t="s">
        <v>8544</v>
      </c>
      <c r="DO1890"/>
    </row>
    <row r="1891" spans="15:119" x14ac:dyDescent="0.25">
      <c r="O1891" s="268" t="s">
        <v>11377</v>
      </c>
      <c r="P1891" s="268" t="s">
        <v>9492</v>
      </c>
      <c r="Q1891" s="269">
        <v>-3.5</v>
      </c>
      <c r="R1891" s="269">
        <v>-3.75</v>
      </c>
      <c r="S1891" s="269">
        <v>-65.5</v>
      </c>
      <c r="T1891" s="269">
        <v>-65.75</v>
      </c>
      <c r="DI1891" s="112" t="s">
        <v>8370</v>
      </c>
      <c r="DJ1891" s="112" t="s">
        <v>8285</v>
      </c>
      <c r="DO1891"/>
    </row>
    <row r="1892" spans="15:119" x14ac:dyDescent="0.25">
      <c r="O1892" s="268" t="s">
        <v>11378</v>
      </c>
      <c r="P1892" s="268" t="s">
        <v>9492</v>
      </c>
      <c r="Q1892" s="269">
        <v>-3.75</v>
      </c>
      <c r="R1892" s="269">
        <v>-4</v>
      </c>
      <c r="S1892" s="269">
        <v>-65.75</v>
      </c>
      <c r="T1892" s="269">
        <v>-66</v>
      </c>
      <c r="DI1892" s="112" t="s">
        <v>8371</v>
      </c>
      <c r="DJ1892" s="112" t="s">
        <v>8285</v>
      </c>
      <c r="DO1892"/>
    </row>
    <row r="1893" spans="15:119" x14ac:dyDescent="0.25">
      <c r="O1893" s="268" t="s">
        <v>11379</v>
      </c>
      <c r="P1893" s="268" t="s">
        <v>9492</v>
      </c>
      <c r="Q1893" s="269">
        <v>-3.75</v>
      </c>
      <c r="R1893" s="269">
        <v>-4</v>
      </c>
      <c r="S1893" s="269">
        <v>-65.5</v>
      </c>
      <c r="T1893" s="269">
        <v>-65.75</v>
      </c>
      <c r="DI1893" s="112" t="s">
        <v>7482</v>
      </c>
      <c r="DJ1893" s="112" t="s">
        <v>7298</v>
      </c>
      <c r="DO1893"/>
    </row>
    <row r="1894" spans="15:119" x14ac:dyDescent="0.25">
      <c r="O1894" s="268" t="s">
        <v>11380</v>
      </c>
      <c r="P1894" s="268" t="s">
        <v>9490</v>
      </c>
      <c r="Q1894" s="269">
        <v>-3.5</v>
      </c>
      <c r="R1894" s="269">
        <v>-4</v>
      </c>
      <c r="S1894" s="269">
        <v>-65</v>
      </c>
      <c r="T1894" s="269">
        <v>-65.5</v>
      </c>
      <c r="DI1894" s="112" t="s">
        <v>9128</v>
      </c>
      <c r="DJ1894" s="112" t="s">
        <v>9086</v>
      </c>
      <c r="DO1894"/>
    </row>
    <row r="1895" spans="15:119" x14ac:dyDescent="0.25">
      <c r="O1895" s="268" t="s">
        <v>11381</v>
      </c>
      <c r="P1895" s="268" t="s">
        <v>9492</v>
      </c>
      <c r="Q1895" s="269">
        <v>-3.5</v>
      </c>
      <c r="R1895" s="269">
        <v>-3.75</v>
      </c>
      <c r="S1895" s="269">
        <v>-65.25</v>
      </c>
      <c r="T1895" s="269">
        <v>-65.5</v>
      </c>
      <c r="DI1895" s="112" t="s">
        <v>8711</v>
      </c>
      <c r="DJ1895" s="112" t="s">
        <v>8544</v>
      </c>
      <c r="DO1895"/>
    </row>
    <row r="1896" spans="15:119" x14ac:dyDescent="0.25">
      <c r="O1896" s="268" t="s">
        <v>11382</v>
      </c>
      <c r="P1896" s="268" t="s">
        <v>9492</v>
      </c>
      <c r="Q1896" s="269">
        <v>-3.5</v>
      </c>
      <c r="R1896" s="269">
        <v>-3.75</v>
      </c>
      <c r="S1896" s="269">
        <v>-65</v>
      </c>
      <c r="T1896" s="269">
        <v>-65.25</v>
      </c>
      <c r="DI1896" s="112" t="s">
        <v>6041</v>
      </c>
      <c r="DJ1896" s="112" t="s">
        <v>5909</v>
      </c>
      <c r="DO1896"/>
    </row>
    <row r="1897" spans="15:119" x14ac:dyDescent="0.25">
      <c r="O1897" s="268" t="s">
        <v>11383</v>
      </c>
      <c r="P1897" s="268" t="s">
        <v>9492</v>
      </c>
      <c r="Q1897" s="269">
        <v>-3.75</v>
      </c>
      <c r="R1897" s="269">
        <v>-4</v>
      </c>
      <c r="S1897" s="269">
        <v>-65.25</v>
      </c>
      <c r="T1897" s="269">
        <v>-65.5</v>
      </c>
      <c r="DI1897" s="112" t="s">
        <v>7483</v>
      </c>
      <c r="DJ1897" s="112" t="s">
        <v>7298</v>
      </c>
      <c r="DO1897"/>
    </row>
    <row r="1898" spans="15:119" x14ac:dyDescent="0.25">
      <c r="O1898" s="268" t="s">
        <v>11384</v>
      </c>
      <c r="P1898" s="268" t="s">
        <v>9492</v>
      </c>
      <c r="Q1898" s="269">
        <v>-3.75</v>
      </c>
      <c r="R1898" s="269">
        <v>-4</v>
      </c>
      <c r="S1898" s="269">
        <v>-65</v>
      </c>
      <c r="T1898" s="269">
        <v>-65.25</v>
      </c>
      <c r="DI1898" s="112" t="s">
        <v>4895</v>
      </c>
      <c r="DJ1898" s="112" t="s">
        <v>4808</v>
      </c>
      <c r="DO1898"/>
    </row>
    <row r="1899" spans="15:119" x14ac:dyDescent="0.25">
      <c r="O1899" s="268" t="s">
        <v>11385</v>
      </c>
      <c r="P1899" s="268" t="s">
        <v>9490</v>
      </c>
      <c r="Q1899" s="269">
        <v>-3.5</v>
      </c>
      <c r="R1899" s="269">
        <v>-4</v>
      </c>
      <c r="S1899" s="269">
        <v>-64.5</v>
      </c>
      <c r="T1899" s="269">
        <v>-65</v>
      </c>
      <c r="DI1899" s="112" t="s">
        <v>8712</v>
      </c>
      <c r="DJ1899" s="112" t="s">
        <v>8544</v>
      </c>
      <c r="DO1899"/>
    </row>
    <row r="1900" spans="15:119" x14ac:dyDescent="0.25">
      <c r="O1900" s="268" t="s">
        <v>11386</v>
      </c>
      <c r="P1900" s="268" t="s">
        <v>9492</v>
      </c>
      <c r="Q1900" s="269">
        <v>-3.5</v>
      </c>
      <c r="R1900" s="269">
        <v>-3.75</v>
      </c>
      <c r="S1900" s="269">
        <v>-64.75</v>
      </c>
      <c r="T1900" s="269">
        <v>-65</v>
      </c>
      <c r="DI1900" s="112" t="s">
        <v>8028</v>
      </c>
      <c r="DJ1900" s="112" t="s">
        <v>9086</v>
      </c>
      <c r="DO1900"/>
    </row>
    <row r="1901" spans="15:119" x14ac:dyDescent="0.25">
      <c r="O1901" s="268" t="s">
        <v>11387</v>
      </c>
      <c r="P1901" s="268" t="s">
        <v>9492</v>
      </c>
      <c r="Q1901" s="269">
        <v>-3.5</v>
      </c>
      <c r="R1901" s="269">
        <v>-3.75</v>
      </c>
      <c r="S1901" s="269">
        <v>-64.5</v>
      </c>
      <c r="T1901" s="269">
        <v>-64.75</v>
      </c>
      <c r="DI1901" s="112" t="s">
        <v>8028</v>
      </c>
      <c r="DJ1901" s="112" t="s">
        <v>7916</v>
      </c>
      <c r="DO1901"/>
    </row>
    <row r="1902" spans="15:119" x14ac:dyDescent="0.25">
      <c r="O1902" s="268" t="s">
        <v>11388</v>
      </c>
      <c r="P1902" s="268" t="s">
        <v>9492</v>
      </c>
      <c r="Q1902" s="269">
        <v>-3.75</v>
      </c>
      <c r="R1902" s="269">
        <v>-4</v>
      </c>
      <c r="S1902" s="269">
        <v>-64.75</v>
      </c>
      <c r="T1902" s="269">
        <v>-65</v>
      </c>
      <c r="DI1902" s="112" t="s">
        <v>5859</v>
      </c>
      <c r="DJ1902" s="112" t="s">
        <v>5840</v>
      </c>
      <c r="DO1902"/>
    </row>
    <row r="1903" spans="15:119" x14ac:dyDescent="0.25">
      <c r="O1903" s="268" t="s">
        <v>11389</v>
      </c>
      <c r="P1903" s="268" t="s">
        <v>9492</v>
      </c>
      <c r="Q1903" s="269">
        <v>-3.75</v>
      </c>
      <c r="R1903" s="269">
        <v>-4</v>
      </c>
      <c r="S1903" s="269">
        <v>-64.5</v>
      </c>
      <c r="T1903" s="269">
        <v>-64.75</v>
      </c>
      <c r="DI1903" s="112" t="s">
        <v>7484</v>
      </c>
      <c r="DJ1903" s="112" t="s">
        <v>7298</v>
      </c>
      <c r="DO1903"/>
    </row>
    <row r="1904" spans="15:119" x14ac:dyDescent="0.25">
      <c r="O1904" s="268" t="s">
        <v>11390</v>
      </c>
      <c r="P1904" s="268" t="s">
        <v>9488</v>
      </c>
      <c r="Q1904" s="269">
        <v>-3</v>
      </c>
      <c r="R1904" s="269">
        <v>-4</v>
      </c>
      <c r="S1904" s="269">
        <v>-63</v>
      </c>
      <c r="T1904" s="269">
        <v>-64.5</v>
      </c>
      <c r="DI1904" s="112" t="s">
        <v>5092</v>
      </c>
      <c r="DJ1904" s="112" t="s">
        <v>5031</v>
      </c>
      <c r="DO1904"/>
    </row>
    <row r="1905" spans="15:119" x14ac:dyDescent="0.25">
      <c r="O1905" s="268" t="s">
        <v>11391</v>
      </c>
      <c r="P1905" s="268" t="s">
        <v>9490</v>
      </c>
      <c r="Q1905" s="269">
        <v>-3</v>
      </c>
      <c r="R1905" s="269">
        <v>-3.5</v>
      </c>
      <c r="S1905" s="269">
        <v>-64</v>
      </c>
      <c r="T1905" s="269">
        <v>-64.5</v>
      </c>
      <c r="DI1905" s="112" t="s">
        <v>8713</v>
      </c>
      <c r="DJ1905" s="112" t="s">
        <v>8544</v>
      </c>
      <c r="DO1905"/>
    </row>
    <row r="1906" spans="15:119" x14ac:dyDescent="0.25">
      <c r="O1906" s="268" t="s">
        <v>11392</v>
      </c>
      <c r="P1906" s="268" t="s">
        <v>9492</v>
      </c>
      <c r="Q1906" s="269">
        <v>-3</v>
      </c>
      <c r="R1906" s="269">
        <v>-3.25</v>
      </c>
      <c r="S1906" s="269">
        <v>-64.25</v>
      </c>
      <c r="T1906" s="269">
        <v>-64.5</v>
      </c>
      <c r="DI1906" s="112" t="s">
        <v>6042</v>
      </c>
      <c r="DJ1906" s="112" t="s">
        <v>5909</v>
      </c>
      <c r="DO1906"/>
    </row>
    <row r="1907" spans="15:119" x14ac:dyDescent="0.25">
      <c r="O1907" s="268" t="s">
        <v>11393</v>
      </c>
      <c r="P1907" s="268" t="s">
        <v>9492</v>
      </c>
      <c r="Q1907" s="269">
        <v>-3</v>
      </c>
      <c r="R1907" s="269">
        <v>-3.25</v>
      </c>
      <c r="S1907" s="269">
        <v>-64</v>
      </c>
      <c r="T1907" s="269">
        <v>-64.25</v>
      </c>
      <c r="DI1907" s="112" t="s">
        <v>7485</v>
      </c>
      <c r="DJ1907" s="112" t="s">
        <v>7298</v>
      </c>
      <c r="DO1907"/>
    </row>
    <row r="1908" spans="15:119" x14ac:dyDescent="0.25">
      <c r="O1908" s="268" t="s">
        <v>11394</v>
      </c>
      <c r="P1908" s="268" t="s">
        <v>9492</v>
      </c>
      <c r="Q1908" s="269">
        <v>-3.25</v>
      </c>
      <c r="R1908" s="269">
        <v>-3.5</v>
      </c>
      <c r="S1908" s="269">
        <v>-64.25</v>
      </c>
      <c r="T1908" s="269">
        <v>-64.5</v>
      </c>
      <c r="DI1908" s="112" t="s">
        <v>8714</v>
      </c>
      <c r="DJ1908" s="112" t="s">
        <v>8544</v>
      </c>
      <c r="DO1908"/>
    </row>
    <row r="1909" spans="15:119" x14ac:dyDescent="0.25">
      <c r="O1909" s="268" t="s">
        <v>11395</v>
      </c>
      <c r="P1909" s="268" t="s">
        <v>9492</v>
      </c>
      <c r="Q1909" s="269">
        <v>-3.25</v>
      </c>
      <c r="R1909" s="269">
        <v>-3.5</v>
      </c>
      <c r="S1909" s="269">
        <v>-64</v>
      </c>
      <c r="T1909" s="269">
        <v>-64.25</v>
      </c>
      <c r="DI1909" s="112" t="s">
        <v>4896</v>
      </c>
      <c r="DJ1909" s="112" t="s">
        <v>4808</v>
      </c>
      <c r="DO1909"/>
    </row>
    <row r="1910" spans="15:119" x14ac:dyDescent="0.25">
      <c r="O1910" s="268" t="s">
        <v>11396</v>
      </c>
      <c r="P1910" s="268" t="s">
        <v>9490</v>
      </c>
      <c r="Q1910" s="269">
        <v>-3</v>
      </c>
      <c r="R1910" s="269">
        <v>-3.5</v>
      </c>
      <c r="S1910" s="269">
        <v>-63.5</v>
      </c>
      <c r="T1910" s="269">
        <v>-64</v>
      </c>
      <c r="DI1910" s="112" t="s">
        <v>5771</v>
      </c>
      <c r="DJ1910" s="112" t="s">
        <v>5743</v>
      </c>
      <c r="DO1910"/>
    </row>
    <row r="1911" spans="15:119" x14ac:dyDescent="0.25">
      <c r="O1911" s="268" t="s">
        <v>11397</v>
      </c>
      <c r="P1911" s="268" t="s">
        <v>9492</v>
      </c>
      <c r="Q1911" s="269">
        <v>-3</v>
      </c>
      <c r="R1911" s="269">
        <v>-3.25</v>
      </c>
      <c r="S1911" s="269">
        <v>-63.75</v>
      </c>
      <c r="T1911" s="269">
        <v>-64</v>
      </c>
      <c r="DI1911" s="112" t="s">
        <v>8715</v>
      </c>
      <c r="DJ1911" s="112" t="s">
        <v>8544</v>
      </c>
      <c r="DO1911"/>
    </row>
    <row r="1912" spans="15:119" x14ac:dyDescent="0.25">
      <c r="O1912" s="268" t="s">
        <v>11398</v>
      </c>
      <c r="P1912" s="268" t="s">
        <v>9492</v>
      </c>
      <c r="Q1912" s="269">
        <v>-3</v>
      </c>
      <c r="R1912" s="269">
        <v>-3.25</v>
      </c>
      <c r="S1912" s="269">
        <v>-63.5</v>
      </c>
      <c r="T1912" s="269">
        <v>-63.75</v>
      </c>
      <c r="DI1912" s="112" t="s">
        <v>6606</v>
      </c>
      <c r="DJ1912" s="112" t="s">
        <v>6305</v>
      </c>
      <c r="DO1912"/>
    </row>
    <row r="1913" spans="15:119" x14ac:dyDescent="0.25">
      <c r="O1913" s="268" t="s">
        <v>11399</v>
      </c>
      <c r="P1913" s="268" t="s">
        <v>9492</v>
      </c>
      <c r="Q1913" s="269">
        <v>-3.25</v>
      </c>
      <c r="R1913" s="269">
        <v>-3.5</v>
      </c>
      <c r="S1913" s="269">
        <v>-63.75</v>
      </c>
      <c r="T1913" s="269">
        <v>-64</v>
      </c>
      <c r="DI1913" s="112" t="s">
        <v>7486</v>
      </c>
      <c r="DJ1913" s="112" t="s">
        <v>7298</v>
      </c>
      <c r="DO1913"/>
    </row>
    <row r="1914" spans="15:119" x14ac:dyDescent="0.25">
      <c r="O1914" s="268" t="s">
        <v>11400</v>
      </c>
      <c r="P1914" s="268" t="s">
        <v>9492</v>
      </c>
      <c r="Q1914" s="269">
        <v>-3.25</v>
      </c>
      <c r="R1914" s="269">
        <v>-3.5</v>
      </c>
      <c r="S1914" s="269">
        <v>-63.5</v>
      </c>
      <c r="T1914" s="269">
        <v>-63.75</v>
      </c>
      <c r="DI1914" s="112" t="s">
        <v>6043</v>
      </c>
      <c r="DJ1914" s="112" t="s">
        <v>5909</v>
      </c>
      <c r="DO1914"/>
    </row>
    <row r="1915" spans="15:119" x14ac:dyDescent="0.25">
      <c r="O1915" s="268" t="s">
        <v>11401</v>
      </c>
      <c r="P1915" s="268" t="s">
        <v>9490</v>
      </c>
      <c r="Q1915" s="269">
        <v>-3</v>
      </c>
      <c r="R1915" s="269">
        <v>-3.5</v>
      </c>
      <c r="S1915" s="269">
        <v>-63</v>
      </c>
      <c r="T1915" s="269">
        <v>-63.5</v>
      </c>
      <c r="DI1915" s="112" t="s">
        <v>9045</v>
      </c>
      <c r="DJ1915" s="112" t="s">
        <v>9016</v>
      </c>
      <c r="DO1915"/>
    </row>
    <row r="1916" spans="15:119" x14ac:dyDescent="0.25">
      <c r="O1916" s="268" t="s">
        <v>11402</v>
      </c>
      <c r="P1916" s="268" t="s">
        <v>9492</v>
      </c>
      <c r="Q1916" s="269">
        <v>-3</v>
      </c>
      <c r="R1916" s="269">
        <v>-3.25</v>
      </c>
      <c r="S1916" s="269">
        <v>-63.25</v>
      </c>
      <c r="T1916" s="269">
        <v>-63.5</v>
      </c>
      <c r="DI1916" s="112" t="s">
        <v>5636</v>
      </c>
      <c r="DJ1916" s="112" t="s">
        <v>5576</v>
      </c>
      <c r="DO1916"/>
    </row>
    <row r="1917" spans="15:119" x14ac:dyDescent="0.25">
      <c r="O1917" s="268" t="s">
        <v>11403</v>
      </c>
      <c r="P1917" s="268" t="s">
        <v>9492</v>
      </c>
      <c r="Q1917" s="269">
        <v>-3</v>
      </c>
      <c r="R1917" s="269">
        <v>-3.25</v>
      </c>
      <c r="S1917" s="269">
        <v>-63</v>
      </c>
      <c r="T1917" s="269">
        <v>-63.25</v>
      </c>
      <c r="DI1917" s="112" t="s">
        <v>9129</v>
      </c>
      <c r="DJ1917" s="112" t="s">
        <v>9086</v>
      </c>
      <c r="DO1917"/>
    </row>
    <row r="1918" spans="15:119" x14ac:dyDescent="0.25">
      <c r="O1918" s="268" t="s">
        <v>11404</v>
      </c>
      <c r="P1918" s="268" t="s">
        <v>9492</v>
      </c>
      <c r="Q1918" s="269">
        <v>-3.25</v>
      </c>
      <c r="R1918" s="269">
        <v>-3.5</v>
      </c>
      <c r="S1918" s="269">
        <v>-63.25</v>
      </c>
      <c r="T1918" s="269">
        <v>-63.5</v>
      </c>
      <c r="DI1918" s="112" t="s">
        <v>8716</v>
      </c>
      <c r="DJ1918" s="112" t="s">
        <v>8544</v>
      </c>
      <c r="DO1918"/>
    </row>
    <row r="1919" spans="15:119" x14ac:dyDescent="0.25">
      <c r="O1919" s="268" t="s">
        <v>11405</v>
      </c>
      <c r="P1919" s="268" t="s">
        <v>9492</v>
      </c>
      <c r="Q1919" s="269">
        <v>-3.25</v>
      </c>
      <c r="R1919" s="269">
        <v>-3.5</v>
      </c>
      <c r="S1919" s="269">
        <v>-63</v>
      </c>
      <c r="T1919" s="269">
        <v>-63.25</v>
      </c>
      <c r="DI1919" s="112" t="s">
        <v>4665</v>
      </c>
      <c r="DJ1919" s="112" t="s">
        <v>4591</v>
      </c>
      <c r="DO1919"/>
    </row>
    <row r="1920" spans="15:119" x14ac:dyDescent="0.25">
      <c r="O1920" s="268" t="s">
        <v>11406</v>
      </c>
      <c r="P1920" s="268" t="s">
        <v>9490</v>
      </c>
      <c r="Q1920" s="269">
        <v>-3.5</v>
      </c>
      <c r="R1920" s="269">
        <v>-4</v>
      </c>
      <c r="S1920" s="269">
        <v>-64</v>
      </c>
      <c r="T1920" s="269">
        <v>-64.5</v>
      </c>
      <c r="DI1920" s="112" t="s">
        <v>8029</v>
      </c>
      <c r="DJ1920" s="112" t="s">
        <v>7916</v>
      </c>
      <c r="DO1920"/>
    </row>
    <row r="1921" spans="15:119" x14ac:dyDescent="0.25">
      <c r="O1921" s="268" t="s">
        <v>11407</v>
      </c>
      <c r="P1921" s="268" t="s">
        <v>9492</v>
      </c>
      <c r="Q1921" s="269">
        <v>-3.5</v>
      </c>
      <c r="R1921" s="269">
        <v>-3.75</v>
      </c>
      <c r="S1921" s="269">
        <v>-64.25</v>
      </c>
      <c r="T1921" s="269">
        <v>-64.5</v>
      </c>
      <c r="DI1921" s="112" t="s">
        <v>6607</v>
      </c>
      <c r="DJ1921" s="112" t="s">
        <v>6305</v>
      </c>
      <c r="DO1921"/>
    </row>
    <row r="1922" spans="15:119" x14ac:dyDescent="0.25">
      <c r="O1922" s="268" t="s">
        <v>11408</v>
      </c>
      <c r="P1922" s="268" t="s">
        <v>9492</v>
      </c>
      <c r="Q1922" s="269">
        <v>-3.5</v>
      </c>
      <c r="R1922" s="269">
        <v>-3.75</v>
      </c>
      <c r="S1922" s="269">
        <v>-64</v>
      </c>
      <c r="T1922" s="269">
        <v>-64.25</v>
      </c>
      <c r="DI1922" s="112" t="s">
        <v>5637</v>
      </c>
      <c r="DJ1922" s="112" t="s">
        <v>5576</v>
      </c>
      <c r="DO1922"/>
    </row>
    <row r="1923" spans="15:119" x14ac:dyDescent="0.25">
      <c r="O1923" s="268" t="s">
        <v>11409</v>
      </c>
      <c r="P1923" s="268" t="s">
        <v>9492</v>
      </c>
      <c r="Q1923" s="269">
        <v>-3.75</v>
      </c>
      <c r="R1923" s="269">
        <v>-4</v>
      </c>
      <c r="S1923" s="269">
        <v>-64.25</v>
      </c>
      <c r="T1923" s="269">
        <v>-64.5</v>
      </c>
      <c r="DI1923" s="112" t="s">
        <v>6608</v>
      </c>
      <c r="DJ1923" s="112" t="s">
        <v>6305</v>
      </c>
      <c r="DO1923"/>
    </row>
    <row r="1924" spans="15:119" x14ac:dyDescent="0.25">
      <c r="O1924" s="268" t="s">
        <v>11410</v>
      </c>
      <c r="P1924" s="268" t="s">
        <v>9492</v>
      </c>
      <c r="Q1924" s="269">
        <v>-3.75</v>
      </c>
      <c r="R1924" s="269">
        <v>-4</v>
      </c>
      <c r="S1924" s="269">
        <v>-64</v>
      </c>
      <c r="T1924" s="269">
        <v>-64.25</v>
      </c>
      <c r="DI1924" s="112" t="s">
        <v>9305</v>
      </c>
      <c r="DJ1924" s="112" t="s">
        <v>9220</v>
      </c>
      <c r="DO1924"/>
    </row>
    <row r="1925" spans="15:119" x14ac:dyDescent="0.25">
      <c r="O1925" s="268" t="s">
        <v>11411</v>
      </c>
      <c r="P1925" s="268" t="s">
        <v>9490</v>
      </c>
      <c r="Q1925" s="269">
        <v>-3.5</v>
      </c>
      <c r="R1925" s="269">
        <v>-4</v>
      </c>
      <c r="S1925" s="269">
        <v>-63.5</v>
      </c>
      <c r="T1925" s="269">
        <v>-64</v>
      </c>
      <c r="DI1925" s="112" t="s">
        <v>9306</v>
      </c>
      <c r="DJ1925" s="112" t="s">
        <v>9220</v>
      </c>
      <c r="DO1925"/>
    </row>
    <row r="1926" spans="15:119" x14ac:dyDescent="0.25">
      <c r="O1926" s="268" t="s">
        <v>11412</v>
      </c>
      <c r="P1926" s="268" t="s">
        <v>9492</v>
      </c>
      <c r="Q1926" s="269">
        <v>-3.5</v>
      </c>
      <c r="R1926" s="269">
        <v>-3.75</v>
      </c>
      <c r="S1926" s="269">
        <v>-63.75</v>
      </c>
      <c r="T1926" s="269">
        <v>-64</v>
      </c>
      <c r="DI1926" s="112" t="s">
        <v>9307</v>
      </c>
      <c r="DJ1926" s="112" t="s">
        <v>9220</v>
      </c>
      <c r="DO1926"/>
    </row>
    <row r="1927" spans="15:119" x14ac:dyDescent="0.25">
      <c r="O1927" s="268" t="s">
        <v>11413</v>
      </c>
      <c r="P1927" s="268" t="s">
        <v>9492</v>
      </c>
      <c r="Q1927" s="269">
        <v>-3.5</v>
      </c>
      <c r="R1927" s="269">
        <v>-3.75</v>
      </c>
      <c r="S1927" s="269">
        <v>-63.5</v>
      </c>
      <c r="T1927" s="269">
        <v>-63.75</v>
      </c>
      <c r="DI1927" s="112" t="s">
        <v>4341</v>
      </c>
      <c r="DJ1927" s="112" t="s">
        <v>4291</v>
      </c>
      <c r="DO1927"/>
    </row>
    <row r="1928" spans="15:119" x14ac:dyDescent="0.25">
      <c r="O1928" s="268" t="s">
        <v>11414</v>
      </c>
      <c r="P1928" s="268" t="s">
        <v>9492</v>
      </c>
      <c r="Q1928" s="269">
        <v>-3.75</v>
      </c>
      <c r="R1928" s="269">
        <v>-4</v>
      </c>
      <c r="S1928" s="269">
        <v>-63.75</v>
      </c>
      <c r="T1928" s="269">
        <v>-64</v>
      </c>
      <c r="DI1928" s="112" t="s">
        <v>9308</v>
      </c>
      <c r="DJ1928" s="112" t="s">
        <v>9220</v>
      </c>
      <c r="DO1928"/>
    </row>
    <row r="1929" spans="15:119" x14ac:dyDescent="0.25">
      <c r="O1929" s="268" t="s">
        <v>11415</v>
      </c>
      <c r="P1929" s="268" t="s">
        <v>9492</v>
      </c>
      <c r="Q1929" s="269">
        <v>-3.75</v>
      </c>
      <c r="R1929" s="269">
        <v>-4</v>
      </c>
      <c r="S1929" s="269">
        <v>-63.5</v>
      </c>
      <c r="T1929" s="269">
        <v>-63.75</v>
      </c>
      <c r="DI1929" s="112" t="s">
        <v>5256</v>
      </c>
      <c r="DJ1929" s="112" t="s">
        <v>5211</v>
      </c>
      <c r="DO1929"/>
    </row>
    <row r="1930" spans="15:119" x14ac:dyDescent="0.25">
      <c r="O1930" s="268" t="s">
        <v>11416</v>
      </c>
      <c r="P1930" s="268" t="s">
        <v>9490</v>
      </c>
      <c r="Q1930" s="269">
        <v>-3.5</v>
      </c>
      <c r="R1930" s="269">
        <v>-4</v>
      </c>
      <c r="S1930" s="269">
        <v>-63</v>
      </c>
      <c r="T1930" s="269">
        <v>-63.5</v>
      </c>
      <c r="DI1930" s="112" t="s">
        <v>9309</v>
      </c>
      <c r="DJ1930" s="112" t="s">
        <v>9220</v>
      </c>
      <c r="DO1930"/>
    </row>
    <row r="1931" spans="15:119" x14ac:dyDescent="0.25">
      <c r="O1931" s="268" t="s">
        <v>11417</v>
      </c>
      <c r="P1931" s="268" t="s">
        <v>9492</v>
      </c>
      <c r="Q1931" s="269">
        <v>-3.5</v>
      </c>
      <c r="R1931" s="269">
        <v>-3.75</v>
      </c>
      <c r="S1931" s="269">
        <v>-63.25</v>
      </c>
      <c r="T1931" s="269">
        <v>-63.5</v>
      </c>
      <c r="DI1931" s="112" t="s">
        <v>4505</v>
      </c>
      <c r="DJ1931" s="112" t="s">
        <v>4452</v>
      </c>
      <c r="DO1931"/>
    </row>
    <row r="1932" spans="15:119" x14ac:dyDescent="0.25">
      <c r="O1932" s="268" t="s">
        <v>11418</v>
      </c>
      <c r="P1932" s="268" t="s">
        <v>9492</v>
      </c>
      <c r="Q1932" s="269">
        <v>-3.5</v>
      </c>
      <c r="R1932" s="269">
        <v>-3.75</v>
      </c>
      <c r="S1932" s="269">
        <v>-63</v>
      </c>
      <c r="T1932" s="269">
        <v>-63.25</v>
      </c>
      <c r="DI1932" s="112" t="s">
        <v>9310</v>
      </c>
      <c r="DJ1932" s="112" t="s">
        <v>9220</v>
      </c>
      <c r="DO1932"/>
    </row>
    <row r="1933" spans="15:119" x14ac:dyDescent="0.25">
      <c r="O1933" s="268" t="s">
        <v>11419</v>
      </c>
      <c r="P1933" s="268" t="s">
        <v>9492</v>
      </c>
      <c r="Q1933" s="269">
        <v>-3.75</v>
      </c>
      <c r="R1933" s="269">
        <v>-4</v>
      </c>
      <c r="S1933" s="269">
        <v>-63.25</v>
      </c>
      <c r="T1933" s="269">
        <v>-63.5</v>
      </c>
      <c r="DI1933" s="112" t="s">
        <v>4506</v>
      </c>
      <c r="DJ1933" s="112" t="s">
        <v>4452</v>
      </c>
      <c r="DO1933"/>
    </row>
    <row r="1934" spans="15:119" x14ac:dyDescent="0.25">
      <c r="O1934" s="268" t="s">
        <v>11420</v>
      </c>
      <c r="P1934" s="268" t="s">
        <v>9492</v>
      </c>
      <c r="Q1934" s="269">
        <v>-3.75</v>
      </c>
      <c r="R1934" s="269">
        <v>-4</v>
      </c>
      <c r="S1934" s="269">
        <v>-63</v>
      </c>
      <c r="T1934" s="269">
        <v>-63.25</v>
      </c>
      <c r="DI1934" s="112" t="s">
        <v>9311</v>
      </c>
      <c r="DJ1934" s="112" t="s">
        <v>9220</v>
      </c>
      <c r="DO1934"/>
    </row>
    <row r="1935" spans="15:119" x14ac:dyDescent="0.25">
      <c r="O1935" s="268" t="s">
        <v>11421</v>
      </c>
      <c r="P1935" s="268" t="s">
        <v>9486</v>
      </c>
      <c r="Q1935" s="269">
        <v>-2</v>
      </c>
      <c r="R1935" s="269">
        <v>-4</v>
      </c>
      <c r="S1935" s="269">
        <v>-60</v>
      </c>
      <c r="T1935" s="269">
        <v>-63</v>
      </c>
      <c r="DI1935" s="112" t="s">
        <v>8030</v>
      </c>
      <c r="DJ1935" s="112" t="s">
        <v>7916</v>
      </c>
      <c r="DO1935"/>
    </row>
    <row r="1936" spans="15:119" x14ac:dyDescent="0.25">
      <c r="O1936" s="268" t="s">
        <v>11422</v>
      </c>
      <c r="P1936" s="268" t="s">
        <v>9488</v>
      </c>
      <c r="Q1936" s="269">
        <v>-2</v>
      </c>
      <c r="R1936" s="269">
        <v>-3</v>
      </c>
      <c r="S1936" s="269">
        <v>-61.5</v>
      </c>
      <c r="T1936" s="269">
        <v>-63</v>
      </c>
      <c r="DI1936" s="112" t="s">
        <v>8031</v>
      </c>
      <c r="DJ1936" s="112" t="s">
        <v>7916</v>
      </c>
      <c r="DO1936"/>
    </row>
    <row r="1937" spans="15:119" x14ac:dyDescent="0.25">
      <c r="O1937" s="268" t="s">
        <v>11423</v>
      </c>
      <c r="P1937" s="268" t="s">
        <v>9490</v>
      </c>
      <c r="Q1937" s="269">
        <v>-2</v>
      </c>
      <c r="R1937" s="269">
        <v>-2.5</v>
      </c>
      <c r="S1937" s="269">
        <v>-62.5</v>
      </c>
      <c r="T1937" s="269">
        <v>-63</v>
      </c>
      <c r="DI1937" s="112" t="s">
        <v>6609</v>
      </c>
      <c r="DJ1937" s="112" t="s">
        <v>6305</v>
      </c>
      <c r="DO1937"/>
    </row>
    <row r="1938" spans="15:119" x14ac:dyDescent="0.25">
      <c r="O1938" s="268" t="s">
        <v>11424</v>
      </c>
      <c r="P1938" s="268" t="s">
        <v>9492</v>
      </c>
      <c r="Q1938" s="269">
        <v>-2</v>
      </c>
      <c r="R1938" s="269">
        <v>-2.25</v>
      </c>
      <c r="S1938" s="269">
        <v>-62.75</v>
      </c>
      <c r="T1938" s="269">
        <v>-63</v>
      </c>
      <c r="DI1938" s="112" t="s">
        <v>4666</v>
      </c>
      <c r="DJ1938" s="112" t="s">
        <v>4591</v>
      </c>
      <c r="DO1938"/>
    </row>
    <row r="1939" spans="15:119" x14ac:dyDescent="0.25">
      <c r="O1939" s="268" t="s">
        <v>11425</v>
      </c>
      <c r="P1939" s="268" t="s">
        <v>9492</v>
      </c>
      <c r="Q1939" s="269">
        <v>-2</v>
      </c>
      <c r="R1939" s="269">
        <v>-2.25</v>
      </c>
      <c r="S1939" s="269">
        <v>-62.5</v>
      </c>
      <c r="T1939" s="269">
        <v>-62.75</v>
      </c>
      <c r="DI1939" s="112" t="s">
        <v>6044</v>
      </c>
      <c r="DJ1939" s="112" t="s">
        <v>5909</v>
      </c>
      <c r="DO1939"/>
    </row>
    <row r="1940" spans="15:119" x14ac:dyDescent="0.25">
      <c r="O1940" s="268" t="s">
        <v>11426</v>
      </c>
      <c r="P1940" s="268" t="s">
        <v>9492</v>
      </c>
      <c r="Q1940" s="269">
        <v>-2.25</v>
      </c>
      <c r="R1940" s="269">
        <v>-2.5</v>
      </c>
      <c r="S1940" s="269">
        <v>-62.75</v>
      </c>
      <c r="T1940" s="269">
        <v>-63</v>
      </c>
      <c r="DI1940" s="112" t="s">
        <v>6610</v>
      </c>
      <c r="DJ1940" s="112" t="s">
        <v>6305</v>
      </c>
      <c r="DO1940"/>
    </row>
    <row r="1941" spans="15:119" x14ac:dyDescent="0.25">
      <c r="O1941" s="268" t="s">
        <v>11427</v>
      </c>
      <c r="P1941" s="268" t="s">
        <v>9492</v>
      </c>
      <c r="Q1941" s="269">
        <v>-2.25</v>
      </c>
      <c r="R1941" s="269">
        <v>-2.5</v>
      </c>
      <c r="S1941" s="269">
        <v>-62.5</v>
      </c>
      <c r="T1941" s="269">
        <v>-62.75</v>
      </c>
      <c r="DI1941" s="112" t="s">
        <v>6611</v>
      </c>
      <c r="DJ1941" s="112" t="s">
        <v>6305</v>
      </c>
      <c r="DO1941"/>
    </row>
    <row r="1942" spans="15:119" x14ac:dyDescent="0.25">
      <c r="O1942" s="268" t="s">
        <v>11428</v>
      </c>
      <c r="P1942" s="268" t="s">
        <v>9490</v>
      </c>
      <c r="Q1942" s="269">
        <v>-2</v>
      </c>
      <c r="R1942" s="269">
        <v>-2.5</v>
      </c>
      <c r="S1942" s="269">
        <v>-62</v>
      </c>
      <c r="T1942" s="269">
        <v>-62.5</v>
      </c>
      <c r="DI1942" s="112" t="s">
        <v>9312</v>
      </c>
      <c r="DJ1942" s="112" t="s">
        <v>9220</v>
      </c>
      <c r="DO1942"/>
    </row>
    <row r="1943" spans="15:119" x14ac:dyDescent="0.25">
      <c r="O1943" s="268" t="s">
        <v>11429</v>
      </c>
      <c r="P1943" s="268" t="s">
        <v>9492</v>
      </c>
      <c r="Q1943" s="269">
        <v>-2</v>
      </c>
      <c r="R1943" s="269">
        <v>-2.25</v>
      </c>
      <c r="S1943" s="269">
        <v>-62.25</v>
      </c>
      <c r="T1943" s="269">
        <v>-62.5</v>
      </c>
      <c r="DI1943" s="112" t="s">
        <v>4667</v>
      </c>
      <c r="DJ1943" s="112" t="s">
        <v>4591</v>
      </c>
      <c r="DO1943"/>
    </row>
    <row r="1944" spans="15:119" x14ac:dyDescent="0.25">
      <c r="O1944" s="268" t="s">
        <v>11430</v>
      </c>
      <c r="P1944" s="268" t="s">
        <v>9492</v>
      </c>
      <c r="Q1944" s="269">
        <v>-2</v>
      </c>
      <c r="R1944" s="269">
        <v>-2.25</v>
      </c>
      <c r="S1944" s="269">
        <v>-62</v>
      </c>
      <c r="T1944" s="269">
        <v>-62.25</v>
      </c>
      <c r="DI1944" s="112" t="s">
        <v>8372</v>
      </c>
      <c r="DJ1944" s="112" t="s">
        <v>8285</v>
      </c>
      <c r="DO1944"/>
    </row>
    <row r="1945" spans="15:119" ht="30" x14ac:dyDescent="0.25">
      <c r="O1945" s="268" t="s">
        <v>11431</v>
      </c>
      <c r="P1945" s="268" t="s">
        <v>9492</v>
      </c>
      <c r="Q1945" s="269">
        <v>-2.25</v>
      </c>
      <c r="R1945" s="269">
        <v>-2.5</v>
      </c>
      <c r="S1945" s="269">
        <v>-62.25</v>
      </c>
      <c r="T1945" s="269">
        <v>-62.5</v>
      </c>
      <c r="DI1945" s="112" t="s">
        <v>5257</v>
      </c>
      <c r="DJ1945" s="112" t="s">
        <v>5211</v>
      </c>
      <c r="DO1945"/>
    </row>
    <row r="1946" spans="15:119" x14ac:dyDescent="0.25">
      <c r="O1946" s="268" t="s">
        <v>11432</v>
      </c>
      <c r="P1946" s="268" t="s">
        <v>9492</v>
      </c>
      <c r="Q1946" s="269">
        <v>-2.25</v>
      </c>
      <c r="R1946" s="269">
        <v>-2.5</v>
      </c>
      <c r="S1946" s="269">
        <v>-62</v>
      </c>
      <c r="T1946" s="269">
        <v>-62.25</v>
      </c>
      <c r="DI1946" s="112" t="s">
        <v>4668</v>
      </c>
      <c r="DJ1946" s="112" t="s">
        <v>4591</v>
      </c>
      <c r="DO1946"/>
    </row>
    <row r="1947" spans="15:119" ht="30" x14ac:dyDescent="0.25">
      <c r="O1947" s="268" t="s">
        <v>11433</v>
      </c>
      <c r="P1947" s="268" t="s">
        <v>9490</v>
      </c>
      <c r="Q1947" s="269">
        <v>-2</v>
      </c>
      <c r="R1947" s="269">
        <v>-2.5</v>
      </c>
      <c r="S1947" s="269">
        <v>-61.5</v>
      </c>
      <c r="T1947" s="269">
        <v>-62</v>
      </c>
      <c r="DI1947" s="112" t="s">
        <v>4669</v>
      </c>
      <c r="DJ1947" s="112" t="s">
        <v>4591</v>
      </c>
      <c r="DO1947"/>
    </row>
    <row r="1948" spans="15:119" ht="30" x14ac:dyDescent="0.25">
      <c r="O1948" s="268" t="s">
        <v>11434</v>
      </c>
      <c r="P1948" s="268" t="s">
        <v>9492</v>
      </c>
      <c r="Q1948" s="269">
        <v>-2</v>
      </c>
      <c r="R1948" s="269">
        <v>-2.25</v>
      </c>
      <c r="S1948" s="269">
        <v>-61.75</v>
      </c>
      <c r="T1948" s="269">
        <v>-62</v>
      </c>
      <c r="DI1948" s="112" t="s">
        <v>543</v>
      </c>
      <c r="DJ1948" s="112" t="s">
        <v>10</v>
      </c>
      <c r="DO1948"/>
    </row>
    <row r="1949" spans="15:119" x14ac:dyDescent="0.25">
      <c r="O1949" s="268" t="s">
        <v>11435</v>
      </c>
      <c r="P1949" s="268" t="s">
        <v>9492</v>
      </c>
      <c r="Q1949" s="269">
        <v>-2</v>
      </c>
      <c r="R1949" s="269">
        <v>-2.25</v>
      </c>
      <c r="S1949" s="269">
        <v>-61.5</v>
      </c>
      <c r="T1949" s="269">
        <v>-61.75</v>
      </c>
      <c r="DI1949" s="112" t="s">
        <v>7160</v>
      </c>
      <c r="DJ1949" s="112" t="s">
        <v>7135</v>
      </c>
      <c r="DO1949"/>
    </row>
    <row r="1950" spans="15:119" x14ac:dyDescent="0.25">
      <c r="O1950" s="268" t="s">
        <v>11436</v>
      </c>
      <c r="P1950" s="268" t="s">
        <v>9492</v>
      </c>
      <c r="Q1950" s="269">
        <v>-2.25</v>
      </c>
      <c r="R1950" s="269">
        <v>-2.5</v>
      </c>
      <c r="S1950" s="269">
        <v>-61.75</v>
      </c>
      <c r="T1950" s="269">
        <v>-62</v>
      </c>
      <c r="DI1950" s="112" t="s">
        <v>4670</v>
      </c>
      <c r="DJ1950" s="112" t="s">
        <v>4591</v>
      </c>
      <c r="DO1950"/>
    </row>
    <row r="1951" spans="15:119" x14ac:dyDescent="0.25">
      <c r="O1951" s="268" t="s">
        <v>11437</v>
      </c>
      <c r="P1951" s="268" t="s">
        <v>9492</v>
      </c>
      <c r="Q1951" s="269">
        <v>-2.25</v>
      </c>
      <c r="R1951" s="269">
        <v>-2.5</v>
      </c>
      <c r="S1951" s="269">
        <v>-61.5</v>
      </c>
      <c r="T1951" s="269">
        <v>-61.75</v>
      </c>
      <c r="DI1951" s="112" t="s">
        <v>6045</v>
      </c>
      <c r="DJ1951" s="112" t="s">
        <v>5909</v>
      </c>
      <c r="DO1951"/>
    </row>
    <row r="1952" spans="15:119" ht="30" x14ac:dyDescent="0.25">
      <c r="O1952" s="268" t="s">
        <v>11438</v>
      </c>
      <c r="P1952" s="268" t="s">
        <v>9490</v>
      </c>
      <c r="Q1952" s="269">
        <v>-2.5</v>
      </c>
      <c r="R1952" s="269">
        <v>-3</v>
      </c>
      <c r="S1952" s="269">
        <v>-62.5</v>
      </c>
      <c r="T1952" s="269">
        <v>-63</v>
      </c>
      <c r="DI1952" s="112" t="s">
        <v>4671</v>
      </c>
      <c r="DJ1952" s="112" t="s">
        <v>4591</v>
      </c>
      <c r="DO1952"/>
    </row>
    <row r="1953" spans="15:119" x14ac:dyDescent="0.25">
      <c r="O1953" s="268" t="s">
        <v>11439</v>
      </c>
      <c r="P1953" s="268" t="s">
        <v>9492</v>
      </c>
      <c r="Q1953" s="269">
        <v>-2.5</v>
      </c>
      <c r="R1953" s="269">
        <v>-2.75</v>
      </c>
      <c r="S1953" s="269">
        <v>-62.75</v>
      </c>
      <c r="T1953" s="269">
        <v>-63</v>
      </c>
      <c r="DI1953" s="112" t="s">
        <v>4672</v>
      </c>
      <c r="DJ1953" s="112" t="s">
        <v>4591</v>
      </c>
      <c r="DO1953"/>
    </row>
    <row r="1954" spans="15:119" x14ac:dyDescent="0.25">
      <c r="O1954" s="268" t="s">
        <v>11440</v>
      </c>
      <c r="P1954" s="268" t="s">
        <v>9492</v>
      </c>
      <c r="Q1954" s="269">
        <v>-2.5</v>
      </c>
      <c r="R1954" s="269">
        <v>-2.75</v>
      </c>
      <c r="S1954" s="269">
        <v>-62.5</v>
      </c>
      <c r="T1954" s="269">
        <v>-62.75</v>
      </c>
      <c r="DI1954" s="112" t="s">
        <v>6612</v>
      </c>
      <c r="DJ1954" s="112" t="s">
        <v>6305</v>
      </c>
      <c r="DO1954"/>
    </row>
    <row r="1955" spans="15:119" x14ac:dyDescent="0.25">
      <c r="O1955" s="268" t="s">
        <v>11441</v>
      </c>
      <c r="P1955" s="268" t="s">
        <v>9492</v>
      </c>
      <c r="Q1955" s="269">
        <v>-2.75</v>
      </c>
      <c r="R1955" s="269">
        <v>-3</v>
      </c>
      <c r="S1955" s="269">
        <v>-62.75</v>
      </c>
      <c r="T1955" s="269">
        <v>-63</v>
      </c>
      <c r="DI1955" s="112" t="s">
        <v>5093</v>
      </c>
      <c r="DJ1955" s="112" t="s">
        <v>5031</v>
      </c>
      <c r="DO1955"/>
    </row>
    <row r="1956" spans="15:119" x14ac:dyDescent="0.25">
      <c r="O1956" s="268" t="s">
        <v>11442</v>
      </c>
      <c r="P1956" s="268" t="s">
        <v>9492</v>
      </c>
      <c r="Q1956" s="269">
        <v>-2.75</v>
      </c>
      <c r="R1956" s="269">
        <v>-3</v>
      </c>
      <c r="S1956" s="269">
        <v>-62.5</v>
      </c>
      <c r="T1956" s="269">
        <v>-62.75</v>
      </c>
      <c r="DI1956" s="112" t="s">
        <v>4673</v>
      </c>
      <c r="DJ1956" s="112" t="s">
        <v>4591</v>
      </c>
      <c r="DO1956"/>
    </row>
    <row r="1957" spans="15:119" x14ac:dyDescent="0.25">
      <c r="O1957" s="268" t="s">
        <v>11443</v>
      </c>
      <c r="P1957" s="268" t="s">
        <v>9490</v>
      </c>
      <c r="Q1957" s="269">
        <v>-2.5</v>
      </c>
      <c r="R1957" s="269">
        <v>-3</v>
      </c>
      <c r="S1957" s="269">
        <v>-62</v>
      </c>
      <c r="T1957" s="269">
        <v>-62.5</v>
      </c>
      <c r="DI1957" s="112" t="s">
        <v>5860</v>
      </c>
      <c r="DJ1957" s="112" t="s">
        <v>5840</v>
      </c>
      <c r="DO1957"/>
    </row>
    <row r="1958" spans="15:119" x14ac:dyDescent="0.25">
      <c r="O1958" s="268" t="s">
        <v>11444</v>
      </c>
      <c r="P1958" s="268" t="s">
        <v>9492</v>
      </c>
      <c r="Q1958" s="269">
        <v>-2.5</v>
      </c>
      <c r="R1958" s="269">
        <v>-2.75</v>
      </c>
      <c r="S1958" s="269">
        <v>-62.25</v>
      </c>
      <c r="T1958" s="269">
        <v>-62.5</v>
      </c>
      <c r="DI1958" s="112" t="s">
        <v>4674</v>
      </c>
      <c r="DJ1958" s="112" t="s">
        <v>4591</v>
      </c>
      <c r="DO1958"/>
    </row>
    <row r="1959" spans="15:119" x14ac:dyDescent="0.25">
      <c r="O1959" s="268" t="s">
        <v>11445</v>
      </c>
      <c r="P1959" s="268" t="s">
        <v>9492</v>
      </c>
      <c r="Q1959" s="269">
        <v>-2.5</v>
      </c>
      <c r="R1959" s="269">
        <v>-2.75</v>
      </c>
      <c r="S1959" s="269">
        <v>-62</v>
      </c>
      <c r="T1959" s="269">
        <v>-62.25</v>
      </c>
      <c r="DI1959" s="112" t="s">
        <v>8717</v>
      </c>
      <c r="DJ1959" s="112" t="s">
        <v>8544</v>
      </c>
      <c r="DO1959"/>
    </row>
    <row r="1960" spans="15:119" x14ac:dyDescent="0.25">
      <c r="O1960" s="268" t="s">
        <v>11446</v>
      </c>
      <c r="P1960" s="268" t="s">
        <v>9492</v>
      </c>
      <c r="Q1960" s="269">
        <v>-2.75</v>
      </c>
      <c r="R1960" s="269">
        <v>-3</v>
      </c>
      <c r="S1960" s="269">
        <v>-62.25</v>
      </c>
      <c r="T1960" s="269">
        <v>-62.5</v>
      </c>
      <c r="DI1960" s="112" t="s">
        <v>8718</v>
      </c>
      <c r="DJ1960" s="112" t="s">
        <v>8544</v>
      </c>
      <c r="DO1960"/>
    </row>
    <row r="1961" spans="15:119" x14ac:dyDescent="0.25">
      <c r="O1961" s="268" t="s">
        <v>11447</v>
      </c>
      <c r="P1961" s="268" t="s">
        <v>9492</v>
      </c>
      <c r="Q1961" s="269">
        <v>-2.75</v>
      </c>
      <c r="R1961" s="269">
        <v>-3</v>
      </c>
      <c r="S1961" s="269">
        <v>-62</v>
      </c>
      <c r="T1961" s="269">
        <v>-62.25</v>
      </c>
      <c r="DI1961" s="112" t="s">
        <v>8719</v>
      </c>
      <c r="DJ1961" s="112" t="s">
        <v>8544</v>
      </c>
      <c r="DO1961"/>
    </row>
    <row r="1962" spans="15:119" x14ac:dyDescent="0.25">
      <c r="O1962" s="268" t="s">
        <v>11448</v>
      </c>
      <c r="P1962" s="268" t="s">
        <v>9490</v>
      </c>
      <c r="Q1962" s="269">
        <v>-2.5</v>
      </c>
      <c r="R1962" s="269">
        <v>-3</v>
      </c>
      <c r="S1962" s="269">
        <v>-61.5</v>
      </c>
      <c r="T1962" s="269">
        <v>-62</v>
      </c>
      <c r="DI1962" s="112" t="s">
        <v>8032</v>
      </c>
      <c r="DJ1962" s="112" t="s">
        <v>7916</v>
      </c>
      <c r="DO1962"/>
    </row>
    <row r="1963" spans="15:119" x14ac:dyDescent="0.25">
      <c r="O1963" s="268" t="s">
        <v>11449</v>
      </c>
      <c r="P1963" s="268" t="s">
        <v>9492</v>
      </c>
      <c r="Q1963" s="269">
        <v>-2.5</v>
      </c>
      <c r="R1963" s="269">
        <v>-2.75</v>
      </c>
      <c r="S1963" s="269">
        <v>-61.75</v>
      </c>
      <c r="T1963" s="269">
        <v>-62</v>
      </c>
      <c r="DI1963" s="112" t="s">
        <v>1864</v>
      </c>
      <c r="DJ1963" s="112" t="s">
        <v>5576</v>
      </c>
      <c r="DO1963"/>
    </row>
    <row r="1964" spans="15:119" x14ac:dyDescent="0.25">
      <c r="O1964" s="268" t="s">
        <v>11450</v>
      </c>
      <c r="P1964" s="268" t="s">
        <v>9492</v>
      </c>
      <c r="Q1964" s="269">
        <v>-2.5</v>
      </c>
      <c r="R1964" s="269">
        <v>-2.75</v>
      </c>
      <c r="S1964" s="269">
        <v>-61.5</v>
      </c>
      <c r="T1964" s="269">
        <v>-61.75</v>
      </c>
      <c r="DI1964" s="112" t="s">
        <v>5094</v>
      </c>
      <c r="DJ1964" s="112" t="s">
        <v>5031</v>
      </c>
      <c r="DO1964"/>
    </row>
    <row r="1965" spans="15:119" x14ac:dyDescent="0.25">
      <c r="O1965" s="268" t="s">
        <v>11451</v>
      </c>
      <c r="P1965" s="268" t="s">
        <v>9492</v>
      </c>
      <c r="Q1965" s="269">
        <v>-2.75</v>
      </c>
      <c r="R1965" s="269">
        <v>-3</v>
      </c>
      <c r="S1965" s="269">
        <v>-61.75</v>
      </c>
      <c r="T1965" s="269">
        <v>-62</v>
      </c>
      <c r="DI1965" s="112" t="s">
        <v>5095</v>
      </c>
      <c r="DJ1965" s="112" t="s">
        <v>5031</v>
      </c>
      <c r="DO1965"/>
    </row>
    <row r="1966" spans="15:119" x14ac:dyDescent="0.25">
      <c r="O1966" s="268" t="s">
        <v>11452</v>
      </c>
      <c r="P1966" s="268" t="s">
        <v>9492</v>
      </c>
      <c r="Q1966" s="269">
        <v>-2.75</v>
      </c>
      <c r="R1966" s="269">
        <v>-3</v>
      </c>
      <c r="S1966" s="269">
        <v>-61.5</v>
      </c>
      <c r="T1966" s="269">
        <v>-61.75</v>
      </c>
      <c r="DI1966" s="112" t="s">
        <v>6613</v>
      </c>
      <c r="DJ1966" s="112" t="s">
        <v>6305</v>
      </c>
      <c r="DO1966"/>
    </row>
    <row r="1967" spans="15:119" x14ac:dyDescent="0.25">
      <c r="O1967" s="268" t="s">
        <v>11453</v>
      </c>
      <c r="P1967" s="268" t="s">
        <v>9488</v>
      </c>
      <c r="Q1967" s="269">
        <v>-2</v>
      </c>
      <c r="R1967" s="269">
        <v>-3</v>
      </c>
      <c r="S1967" s="269">
        <v>-60</v>
      </c>
      <c r="T1967" s="269">
        <v>-61.5</v>
      </c>
      <c r="DI1967" s="112" t="s">
        <v>8373</v>
      </c>
      <c r="DJ1967" s="112" t="s">
        <v>8285</v>
      </c>
      <c r="DO1967"/>
    </row>
    <row r="1968" spans="15:119" x14ac:dyDescent="0.25">
      <c r="O1968" s="268" t="s">
        <v>11454</v>
      </c>
      <c r="P1968" s="268" t="s">
        <v>9490</v>
      </c>
      <c r="Q1968" s="269">
        <v>-2</v>
      </c>
      <c r="R1968" s="269">
        <v>-2.5</v>
      </c>
      <c r="S1968" s="269">
        <v>-61</v>
      </c>
      <c r="T1968" s="269">
        <v>-61.5</v>
      </c>
      <c r="DI1968" s="112" t="s">
        <v>5638</v>
      </c>
      <c r="DJ1968" s="112" t="s">
        <v>5576</v>
      </c>
      <c r="DO1968"/>
    </row>
    <row r="1969" spans="15:119" x14ac:dyDescent="0.25">
      <c r="O1969" s="268" t="s">
        <v>11455</v>
      </c>
      <c r="P1969" s="268" t="s">
        <v>9492</v>
      </c>
      <c r="Q1969" s="269">
        <v>-2</v>
      </c>
      <c r="R1969" s="269">
        <v>-2.25</v>
      </c>
      <c r="S1969" s="269">
        <v>-61.25</v>
      </c>
      <c r="T1969" s="269">
        <v>-61.5</v>
      </c>
      <c r="DI1969" s="112" t="s">
        <v>8720</v>
      </c>
      <c r="DJ1969" s="112" t="s">
        <v>8544</v>
      </c>
      <c r="DO1969"/>
    </row>
    <row r="1970" spans="15:119" x14ac:dyDescent="0.25">
      <c r="O1970" s="268" t="s">
        <v>11456</v>
      </c>
      <c r="P1970" s="268" t="s">
        <v>9492</v>
      </c>
      <c r="Q1970" s="269">
        <v>-2</v>
      </c>
      <c r="R1970" s="269">
        <v>-2.25</v>
      </c>
      <c r="S1970" s="269">
        <v>-61</v>
      </c>
      <c r="T1970" s="269">
        <v>-61.25</v>
      </c>
      <c r="DI1970" s="112" t="s">
        <v>8374</v>
      </c>
      <c r="DJ1970" s="112" t="s">
        <v>8285</v>
      </c>
      <c r="DO1970"/>
    </row>
    <row r="1971" spans="15:119" x14ac:dyDescent="0.25">
      <c r="O1971" s="268" t="s">
        <v>11457</v>
      </c>
      <c r="P1971" s="268" t="s">
        <v>9492</v>
      </c>
      <c r="Q1971" s="269">
        <v>-2.25</v>
      </c>
      <c r="R1971" s="269">
        <v>-2.5</v>
      </c>
      <c r="S1971" s="269">
        <v>-61.25</v>
      </c>
      <c r="T1971" s="269">
        <v>-61.5</v>
      </c>
      <c r="DI1971" s="112" t="s">
        <v>5096</v>
      </c>
      <c r="DJ1971" s="112" t="s">
        <v>5031</v>
      </c>
      <c r="DO1971"/>
    </row>
    <row r="1972" spans="15:119" x14ac:dyDescent="0.25">
      <c r="O1972" s="268" t="s">
        <v>11458</v>
      </c>
      <c r="P1972" s="268" t="s">
        <v>9492</v>
      </c>
      <c r="Q1972" s="269">
        <v>-2.25</v>
      </c>
      <c r="R1972" s="269">
        <v>-2.5</v>
      </c>
      <c r="S1972" s="269">
        <v>-61</v>
      </c>
      <c r="T1972" s="269">
        <v>-61.25</v>
      </c>
      <c r="DI1972" s="112" t="s">
        <v>5258</v>
      </c>
      <c r="DJ1972" s="112" t="s">
        <v>5211</v>
      </c>
      <c r="DO1972"/>
    </row>
    <row r="1973" spans="15:119" x14ac:dyDescent="0.25">
      <c r="O1973" s="268" t="s">
        <v>11459</v>
      </c>
      <c r="P1973" s="268" t="s">
        <v>9490</v>
      </c>
      <c r="Q1973" s="269">
        <v>-2</v>
      </c>
      <c r="R1973" s="269">
        <v>-2.5</v>
      </c>
      <c r="S1973" s="269">
        <v>-60.5</v>
      </c>
      <c r="T1973" s="269">
        <v>-61</v>
      </c>
      <c r="DI1973" s="112" t="s">
        <v>6614</v>
      </c>
      <c r="DJ1973" s="112" t="s">
        <v>6305</v>
      </c>
      <c r="DO1973"/>
    </row>
    <row r="1974" spans="15:119" x14ac:dyDescent="0.25">
      <c r="O1974" s="268" t="s">
        <v>11460</v>
      </c>
      <c r="P1974" s="268" t="s">
        <v>9492</v>
      </c>
      <c r="Q1974" s="269">
        <v>-2</v>
      </c>
      <c r="R1974" s="269">
        <v>-2.25</v>
      </c>
      <c r="S1974" s="269">
        <v>-60.75</v>
      </c>
      <c r="T1974" s="269">
        <v>-61</v>
      </c>
      <c r="DI1974" s="112" t="s">
        <v>8721</v>
      </c>
      <c r="DJ1974" s="112" t="s">
        <v>8544</v>
      </c>
      <c r="DO1974"/>
    </row>
    <row r="1975" spans="15:119" x14ac:dyDescent="0.25">
      <c r="O1975" s="268" t="s">
        <v>11461</v>
      </c>
      <c r="P1975" s="268" t="s">
        <v>9492</v>
      </c>
      <c r="Q1975" s="269">
        <v>-2</v>
      </c>
      <c r="R1975" s="269">
        <v>-2.25</v>
      </c>
      <c r="S1975" s="269">
        <v>-60.5</v>
      </c>
      <c r="T1975" s="269">
        <v>-60.75</v>
      </c>
      <c r="DI1975" s="112" t="s">
        <v>8375</v>
      </c>
      <c r="DJ1975" s="112" t="s">
        <v>8285</v>
      </c>
      <c r="DO1975"/>
    </row>
    <row r="1976" spans="15:119" x14ac:dyDescent="0.25">
      <c r="O1976" s="268" t="s">
        <v>11462</v>
      </c>
      <c r="P1976" s="268" t="s">
        <v>9492</v>
      </c>
      <c r="Q1976" s="269">
        <v>-2.25</v>
      </c>
      <c r="R1976" s="269">
        <v>-2.5</v>
      </c>
      <c r="S1976" s="269">
        <v>-60.75</v>
      </c>
      <c r="T1976" s="269">
        <v>-61</v>
      </c>
      <c r="DI1976" s="112" t="s">
        <v>7161</v>
      </c>
      <c r="DJ1976" s="112" t="s">
        <v>7135</v>
      </c>
      <c r="DO1976"/>
    </row>
    <row r="1977" spans="15:119" x14ac:dyDescent="0.25">
      <c r="O1977" s="268" t="s">
        <v>11463</v>
      </c>
      <c r="P1977" s="268" t="s">
        <v>9492</v>
      </c>
      <c r="Q1977" s="269">
        <v>-2.25</v>
      </c>
      <c r="R1977" s="269">
        <v>-2.5</v>
      </c>
      <c r="S1977" s="269">
        <v>-60.5</v>
      </c>
      <c r="T1977" s="269">
        <v>-60.75</v>
      </c>
      <c r="DI1977" s="112" t="s">
        <v>4897</v>
      </c>
      <c r="DJ1977" s="112" t="s">
        <v>4808</v>
      </c>
      <c r="DO1977"/>
    </row>
    <row r="1978" spans="15:119" x14ac:dyDescent="0.25">
      <c r="O1978" s="268" t="s">
        <v>11464</v>
      </c>
      <c r="P1978" s="268" t="s">
        <v>9490</v>
      </c>
      <c r="Q1978" s="269">
        <v>-2</v>
      </c>
      <c r="R1978" s="269">
        <v>-2.5</v>
      </c>
      <c r="S1978" s="269">
        <v>-60</v>
      </c>
      <c r="T1978" s="269">
        <v>-60.5</v>
      </c>
      <c r="DI1978" s="112" t="s">
        <v>8722</v>
      </c>
      <c r="DJ1978" s="112" t="s">
        <v>8544</v>
      </c>
      <c r="DO1978"/>
    </row>
    <row r="1979" spans="15:119" x14ac:dyDescent="0.25">
      <c r="O1979" s="268" t="s">
        <v>11465</v>
      </c>
      <c r="P1979" s="268" t="s">
        <v>9492</v>
      </c>
      <c r="Q1979" s="269">
        <v>-2</v>
      </c>
      <c r="R1979" s="269">
        <v>-2.25</v>
      </c>
      <c r="S1979" s="269">
        <v>-60.25</v>
      </c>
      <c r="T1979" s="269">
        <v>-60.5</v>
      </c>
      <c r="DI1979" s="112" t="s">
        <v>7487</v>
      </c>
      <c r="DJ1979" s="112" t="s">
        <v>7298</v>
      </c>
      <c r="DO1979"/>
    </row>
    <row r="1980" spans="15:119" x14ac:dyDescent="0.25">
      <c r="O1980" s="268" t="s">
        <v>11466</v>
      </c>
      <c r="P1980" s="268" t="s">
        <v>9492</v>
      </c>
      <c r="Q1980" s="269">
        <v>-2</v>
      </c>
      <c r="R1980" s="269">
        <v>-2.25</v>
      </c>
      <c r="S1980" s="269">
        <v>-60</v>
      </c>
      <c r="T1980" s="269">
        <v>-60.25</v>
      </c>
      <c r="DI1980" s="112" t="s">
        <v>7488</v>
      </c>
      <c r="DJ1980" s="112" t="s">
        <v>7298</v>
      </c>
      <c r="DO1980"/>
    </row>
    <row r="1981" spans="15:119" x14ac:dyDescent="0.25">
      <c r="O1981" s="268" t="s">
        <v>11467</v>
      </c>
      <c r="P1981" s="268" t="s">
        <v>9492</v>
      </c>
      <c r="Q1981" s="269">
        <v>-2.25</v>
      </c>
      <c r="R1981" s="269">
        <v>-2.5</v>
      </c>
      <c r="S1981" s="269">
        <v>-60.25</v>
      </c>
      <c r="T1981" s="269">
        <v>-60.5</v>
      </c>
      <c r="DI1981" s="112" t="s">
        <v>7489</v>
      </c>
      <c r="DJ1981" s="112" t="s">
        <v>7916</v>
      </c>
      <c r="DO1981"/>
    </row>
    <row r="1982" spans="15:119" x14ac:dyDescent="0.25">
      <c r="O1982" s="268" t="s">
        <v>11468</v>
      </c>
      <c r="P1982" s="268" t="s">
        <v>9492</v>
      </c>
      <c r="Q1982" s="269">
        <v>-2.25</v>
      </c>
      <c r="R1982" s="269">
        <v>-2.5</v>
      </c>
      <c r="S1982" s="269">
        <v>-60</v>
      </c>
      <c r="T1982" s="269">
        <v>-60.25</v>
      </c>
      <c r="DI1982" s="112" t="s">
        <v>7489</v>
      </c>
      <c r="DJ1982" s="112" t="s">
        <v>7298</v>
      </c>
      <c r="DO1982"/>
    </row>
    <row r="1983" spans="15:119" x14ac:dyDescent="0.25">
      <c r="O1983" s="268" t="s">
        <v>11469</v>
      </c>
      <c r="P1983" s="268" t="s">
        <v>9490</v>
      </c>
      <c r="Q1983" s="269">
        <v>-2.5</v>
      </c>
      <c r="R1983" s="269">
        <v>-3</v>
      </c>
      <c r="S1983" s="269">
        <v>-61</v>
      </c>
      <c r="T1983" s="269">
        <v>-61.5</v>
      </c>
      <c r="DI1983" s="112" t="s">
        <v>8033</v>
      </c>
      <c r="DJ1983" s="112" t="s">
        <v>7916</v>
      </c>
      <c r="DO1983"/>
    </row>
    <row r="1984" spans="15:119" x14ac:dyDescent="0.25">
      <c r="O1984" s="268" t="s">
        <v>11470</v>
      </c>
      <c r="P1984" s="268" t="s">
        <v>9492</v>
      </c>
      <c r="Q1984" s="269">
        <v>-2.5</v>
      </c>
      <c r="R1984" s="269">
        <v>-2.75</v>
      </c>
      <c r="S1984" s="269">
        <v>-61.25</v>
      </c>
      <c r="T1984" s="269">
        <v>-61.5</v>
      </c>
      <c r="DI1984" s="112" t="s">
        <v>5097</v>
      </c>
      <c r="DJ1984" s="112" t="s">
        <v>5031</v>
      </c>
      <c r="DO1984"/>
    </row>
    <row r="1985" spans="15:119" x14ac:dyDescent="0.25">
      <c r="O1985" s="268" t="s">
        <v>11471</v>
      </c>
      <c r="P1985" s="268" t="s">
        <v>9492</v>
      </c>
      <c r="Q1985" s="269">
        <v>-2.5</v>
      </c>
      <c r="R1985" s="269">
        <v>-2.75</v>
      </c>
      <c r="S1985" s="269">
        <v>-61</v>
      </c>
      <c r="T1985" s="269">
        <v>-61.25</v>
      </c>
      <c r="DI1985" s="112" t="s">
        <v>4236</v>
      </c>
      <c r="DJ1985" s="112" t="s">
        <v>4212</v>
      </c>
      <c r="DO1985"/>
    </row>
    <row r="1986" spans="15:119" x14ac:dyDescent="0.25">
      <c r="O1986" s="268" t="s">
        <v>11472</v>
      </c>
      <c r="P1986" s="268" t="s">
        <v>9492</v>
      </c>
      <c r="Q1986" s="269">
        <v>-2.75</v>
      </c>
      <c r="R1986" s="269">
        <v>-3</v>
      </c>
      <c r="S1986" s="269">
        <v>-61.25</v>
      </c>
      <c r="T1986" s="269">
        <v>-61.5</v>
      </c>
      <c r="DI1986" s="112" t="s">
        <v>523</v>
      </c>
      <c r="DJ1986" s="112" t="s">
        <v>10</v>
      </c>
      <c r="DO1986"/>
    </row>
    <row r="1987" spans="15:119" x14ac:dyDescent="0.25">
      <c r="O1987" s="268" t="s">
        <v>11473</v>
      </c>
      <c r="P1987" s="268" t="s">
        <v>9492</v>
      </c>
      <c r="Q1987" s="269">
        <v>-2.75</v>
      </c>
      <c r="R1987" s="269">
        <v>-3</v>
      </c>
      <c r="S1987" s="269">
        <v>-61</v>
      </c>
      <c r="T1987" s="269">
        <v>-61.25</v>
      </c>
      <c r="DI1987" s="112" t="s">
        <v>6046</v>
      </c>
      <c r="DJ1987" s="112" t="s">
        <v>5909</v>
      </c>
      <c r="DO1987"/>
    </row>
    <row r="1988" spans="15:119" x14ac:dyDescent="0.25">
      <c r="O1988" s="268" t="s">
        <v>11474</v>
      </c>
      <c r="P1988" s="268" t="s">
        <v>9490</v>
      </c>
      <c r="Q1988" s="269">
        <v>-2.5</v>
      </c>
      <c r="R1988" s="269">
        <v>-3</v>
      </c>
      <c r="S1988" s="269">
        <v>-60.5</v>
      </c>
      <c r="T1988" s="269">
        <v>-61</v>
      </c>
      <c r="DI1988" s="112" t="s">
        <v>5259</v>
      </c>
      <c r="DJ1988" s="112" t="s">
        <v>5211</v>
      </c>
      <c r="DO1988"/>
    </row>
    <row r="1989" spans="15:119" x14ac:dyDescent="0.25">
      <c r="O1989" s="268" t="s">
        <v>11475</v>
      </c>
      <c r="P1989" s="268" t="s">
        <v>9492</v>
      </c>
      <c r="Q1989" s="269">
        <v>-2.5</v>
      </c>
      <c r="R1989" s="269">
        <v>-2.75</v>
      </c>
      <c r="S1989" s="269">
        <v>-60.75</v>
      </c>
      <c r="T1989" s="269">
        <v>-61</v>
      </c>
      <c r="DI1989" s="112" t="s">
        <v>8034</v>
      </c>
      <c r="DJ1989" s="112" t="s">
        <v>7916</v>
      </c>
      <c r="DO1989"/>
    </row>
    <row r="1990" spans="15:119" x14ac:dyDescent="0.25">
      <c r="O1990" s="268" t="s">
        <v>11476</v>
      </c>
      <c r="P1990" s="268" t="s">
        <v>9492</v>
      </c>
      <c r="Q1990" s="269">
        <v>-2.5</v>
      </c>
      <c r="R1990" s="269">
        <v>-2.75</v>
      </c>
      <c r="S1990" s="269">
        <v>-60.5</v>
      </c>
      <c r="T1990" s="269">
        <v>-60.75</v>
      </c>
      <c r="DI1990" s="112" t="s">
        <v>6047</v>
      </c>
      <c r="DJ1990" s="112" t="s">
        <v>5909</v>
      </c>
      <c r="DO1990"/>
    </row>
    <row r="1991" spans="15:119" x14ac:dyDescent="0.25">
      <c r="O1991" s="268" t="s">
        <v>11477</v>
      </c>
      <c r="P1991" s="268" t="s">
        <v>9492</v>
      </c>
      <c r="Q1991" s="269">
        <v>-2.75</v>
      </c>
      <c r="R1991" s="269">
        <v>-3</v>
      </c>
      <c r="S1991" s="269">
        <v>-60.75</v>
      </c>
      <c r="T1991" s="269">
        <v>-61</v>
      </c>
      <c r="DI1991" s="112" t="s">
        <v>6615</v>
      </c>
      <c r="DJ1991" s="112" t="s">
        <v>6305</v>
      </c>
      <c r="DO1991"/>
    </row>
    <row r="1992" spans="15:119" x14ac:dyDescent="0.25">
      <c r="O1992" s="268" t="s">
        <v>11478</v>
      </c>
      <c r="P1992" s="268" t="s">
        <v>9492</v>
      </c>
      <c r="Q1992" s="269">
        <v>-2.75</v>
      </c>
      <c r="R1992" s="269">
        <v>-3</v>
      </c>
      <c r="S1992" s="269">
        <v>-60.5</v>
      </c>
      <c r="T1992" s="269">
        <v>-60.75</v>
      </c>
      <c r="DI1992" s="112" t="s">
        <v>6616</v>
      </c>
      <c r="DJ1992" s="112" t="s">
        <v>6305</v>
      </c>
      <c r="DO1992"/>
    </row>
    <row r="1993" spans="15:119" x14ac:dyDescent="0.25">
      <c r="O1993" s="268" t="s">
        <v>11479</v>
      </c>
      <c r="P1993" s="268" t="s">
        <v>9490</v>
      </c>
      <c r="Q1993" s="269">
        <v>-2.5</v>
      </c>
      <c r="R1993" s="269">
        <v>-3</v>
      </c>
      <c r="S1993" s="269">
        <v>-60</v>
      </c>
      <c r="T1993" s="269">
        <v>-60.5</v>
      </c>
      <c r="DI1993" s="112" t="s">
        <v>7490</v>
      </c>
      <c r="DJ1993" s="112" t="s">
        <v>7298</v>
      </c>
      <c r="DO1993"/>
    </row>
    <row r="1994" spans="15:119" x14ac:dyDescent="0.25">
      <c r="O1994" s="268" t="s">
        <v>11480</v>
      </c>
      <c r="P1994" s="268" t="s">
        <v>9492</v>
      </c>
      <c r="Q1994" s="269">
        <v>-2.5</v>
      </c>
      <c r="R1994" s="269">
        <v>-2.75</v>
      </c>
      <c r="S1994" s="269">
        <v>-60.25</v>
      </c>
      <c r="T1994" s="269">
        <v>-60.5</v>
      </c>
      <c r="DI1994" s="112" t="s">
        <v>7491</v>
      </c>
      <c r="DJ1994" s="112" t="s">
        <v>7298</v>
      </c>
      <c r="DO1994"/>
    </row>
    <row r="1995" spans="15:119" x14ac:dyDescent="0.25">
      <c r="O1995" s="268" t="s">
        <v>11481</v>
      </c>
      <c r="P1995" s="268" t="s">
        <v>9492</v>
      </c>
      <c r="Q1995" s="269">
        <v>-2.5</v>
      </c>
      <c r="R1995" s="269">
        <v>-2.75</v>
      </c>
      <c r="S1995" s="269">
        <v>-60</v>
      </c>
      <c r="T1995" s="269">
        <v>-60.25</v>
      </c>
      <c r="DI1995" s="112" t="s">
        <v>7235</v>
      </c>
      <c r="DJ1995" s="112" t="s">
        <v>7211</v>
      </c>
      <c r="DO1995"/>
    </row>
    <row r="1996" spans="15:119" x14ac:dyDescent="0.25">
      <c r="O1996" s="268" t="s">
        <v>11482</v>
      </c>
      <c r="P1996" s="268" t="s">
        <v>9492</v>
      </c>
      <c r="Q1996" s="269">
        <v>-2.75</v>
      </c>
      <c r="R1996" s="269">
        <v>-3</v>
      </c>
      <c r="S1996" s="269">
        <v>-60.25</v>
      </c>
      <c r="T1996" s="269">
        <v>-60.5</v>
      </c>
      <c r="DI1996" s="112" t="s">
        <v>8035</v>
      </c>
      <c r="DJ1996" s="112" t="s">
        <v>7916</v>
      </c>
      <c r="DO1996"/>
    </row>
    <row r="1997" spans="15:119" x14ac:dyDescent="0.25">
      <c r="O1997" s="268" t="s">
        <v>11483</v>
      </c>
      <c r="P1997" s="268" t="s">
        <v>9492</v>
      </c>
      <c r="Q1997" s="269">
        <v>-2.75</v>
      </c>
      <c r="R1997" s="269">
        <v>-3</v>
      </c>
      <c r="S1997" s="269">
        <v>-60</v>
      </c>
      <c r="T1997" s="269">
        <v>-60.25</v>
      </c>
      <c r="DI1997" s="112" t="s">
        <v>9313</v>
      </c>
      <c r="DJ1997" s="112" t="s">
        <v>9220</v>
      </c>
      <c r="DO1997"/>
    </row>
    <row r="1998" spans="15:119" x14ac:dyDescent="0.25">
      <c r="O1998" s="268" t="s">
        <v>11484</v>
      </c>
      <c r="P1998" s="268" t="s">
        <v>9488</v>
      </c>
      <c r="Q1998" s="269">
        <v>-3</v>
      </c>
      <c r="R1998" s="269">
        <v>-4</v>
      </c>
      <c r="S1998" s="269">
        <v>-61.5</v>
      </c>
      <c r="T1998" s="269">
        <v>-63</v>
      </c>
      <c r="DI1998" s="112" t="s">
        <v>8723</v>
      </c>
      <c r="DJ1998" s="112" t="s">
        <v>8544</v>
      </c>
      <c r="DO1998"/>
    </row>
    <row r="1999" spans="15:119" x14ac:dyDescent="0.25">
      <c r="O1999" s="268" t="s">
        <v>11485</v>
      </c>
      <c r="P1999" s="268" t="s">
        <v>9490</v>
      </c>
      <c r="Q1999" s="269">
        <v>-3</v>
      </c>
      <c r="R1999" s="269">
        <v>-3.5</v>
      </c>
      <c r="S1999" s="269">
        <v>-62.5</v>
      </c>
      <c r="T1999" s="269">
        <v>-63</v>
      </c>
      <c r="DI1999" s="112" t="s">
        <v>8036</v>
      </c>
      <c r="DJ1999" s="112" t="s">
        <v>7916</v>
      </c>
      <c r="DO1999"/>
    </row>
    <row r="2000" spans="15:119" x14ac:dyDescent="0.25">
      <c r="O2000" s="268" t="s">
        <v>11486</v>
      </c>
      <c r="P2000" s="268" t="s">
        <v>9492</v>
      </c>
      <c r="Q2000" s="269">
        <v>-3</v>
      </c>
      <c r="R2000" s="269">
        <v>-3.25</v>
      </c>
      <c r="S2000" s="269">
        <v>-62.75</v>
      </c>
      <c r="T2000" s="269">
        <v>-63</v>
      </c>
      <c r="DI2000" s="112" t="s">
        <v>7492</v>
      </c>
      <c r="DJ2000" s="112" t="s">
        <v>7298</v>
      </c>
      <c r="DO2000"/>
    </row>
    <row r="2001" spans="15:119" x14ac:dyDescent="0.25">
      <c r="O2001" s="268" t="s">
        <v>11487</v>
      </c>
      <c r="P2001" s="268" t="s">
        <v>9492</v>
      </c>
      <c r="Q2001" s="269">
        <v>-3</v>
      </c>
      <c r="R2001" s="269">
        <v>-3.25</v>
      </c>
      <c r="S2001" s="269">
        <v>-62.5</v>
      </c>
      <c r="T2001" s="269">
        <v>-62.75</v>
      </c>
      <c r="DI2001" s="112" t="s">
        <v>5449</v>
      </c>
      <c r="DJ2001" s="112" t="s">
        <v>5373</v>
      </c>
      <c r="DO2001"/>
    </row>
    <row r="2002" spans="15:119" x14ac:dyDescent="0.25">
      <c r="O2002" s="268" t="s">
        <v>11488</v>
      </c>
      <c r="P2002" s="268" t="s">
        <v>9492</v>
      </c>
      <c r="Q2002" s="269">
        <v>-3.25</v>
      </c>
      <c r="R2002" s="269">
        <v>-3.5</v>
      </c>
      <c r="S2002" s="269">
        <v>-62.75</v>
      </c>
      <c r="T2002" s="269">
        <v>-63</v>
      </c>
      <c r="DI2002" s="112" t="s">
        <v>7493</v>
      </c>
      <c r="DJ2002" s="112" t="s">
        <v>7298</v>
      </c>
      <c r="DO2002"/>
    </row>
    <row r="2003" spans="15:119" x14ac:dyDescent="0.25">
      <c r="O2003" s="268" t="s">
        <v>11489</v>
      </c>
      <c r="P2003" s="268" t="s">
        <v>9492</v>
      </c>
      <c r="Q2003" s="269">
        <v>-3.25</v>
      </c>
      <c r="R2003" s="269">
        <v>-3.5</v>
      </c>
      <c r="S2003" s="269">
        <v>-62.5</v>
      </c>
      <c r="T2003" s="269">
        <v>-62.75</v>
      </c>
      <c r="DI2003" s="112" t="s">
        <v>7494</v>
      </c>
      <c r="DJ2003" s="112" t="s">
        <v>7916</v>
      </c>
      <c r="DO2003"/>
    </row>
    <row r="2004" spans="15:119" x14ac:dyDescent="0.25">
      <c r="O2004" s="268" t="s">
        <v>11490</v>
      </c>
      <c r="P2004" s="268" t="s">
        <v>9490</v>
      </c>
      <c r="Q2004" s="269">
        <v>-3</v>
      </c>
      <c r="R2004" s="269">
        <v>-3.5</v>
      </c>
      <c r="S2004" s="269">
        <v>-62</v>
      </c>
      <c r="T2004" s="269">
        <v>-62.5</v>
      </c>
      <c r="DI2004" s="112" t="s">
        <v>7494</v>
      </c>
      <c r="DJ2004" s="112" t="s">
        <v>7298</v>
      </c>
      <c r="DO2004"/>
    </row>
    <row r="2005" spans="15:119" x14ac:dyDescent="0.25">
      <c r="O2005" s="268" t="s">
        <v>11491</v>
      </c>
      <c r="P2005" s="268" t="s">
        <v>9492</v>
      </c>
      <c r="Q2005" s="269">
        <v>-3</v>
      </c>
      <c r="R2005" s="269">
        <v>-3.25</v>
      </c>
      <c r="S2005" s="269">
        <v>-62.25</v>
      </c>
      <c r="T2005" s="269">
        <v>-62.5</v>
      </c>
      <c r="DI2005" s="112" t="s">
        <v>6617</v>
      </c>
      <c r="DJ2005" s="112" t="s">
        <v>6305</v>
      </c>
      <c r="DO2005"/>
    </row>
    <row r="2006" spans="15:119" x14ac:dyDescent="0.25">
      <c r="O2006" s="268" t="s">
        <v>11492</v>
      </c>
      <c r="P2006" s="268" t="s">
        <v>9492</v>
      </c>
      <c r="Q2006" s="269">
        <v>-3</v>
      </c>
      <c r="R2006" s="269">
        <v>-3.25</v>
      </c>
      <c r="S2006" s="269">
        <v>-62</v>
      </c>
      <c r="T2006" s="269">
        <v>-62.25</v>
      </c>
      <c r="DI2006" s="112" t="s">
        <v>6617</v>
      </c>
      <c r="DJ2006" s="112" t="s">
        <v>8285</v>
      </c>
      <c r="DO2006"/>
    </row>
    <row r="2007" spans="15:119" x14ac:dyDescent="0.25">
      <c r="O2007" s="268" t="s">
        <v>11493</v>
      </c>
      <c r="P2007" s="268" t="s">
        <v>9492</v>
      </c>
      <c r="Q2007" s="269">
        <v>-3.25</v>
      </c>
      <c r="R2007" s="269">
        <v>-3.5</v>
      </c>
      <c r="S2007" s="269">
        <v>-62.25</v>
      </c>
      <c r="T2007" s="269">
        <v>-62.5</v>
      </c>
      <c r="DI2007" s="112" t="s">
        <v>5098</v>
      </c>
      <c r="DJ2007" s="112" t="s">
        <v>5031</v>
      </c>
      <c r="DO2007"/>
    </row>
    <row r="2008" spans="15:119" x14ac:dyDescent="0.25">
      <c r="O2008" s="268" t="s">
        <v>11494</v>
      </c>
      <c r="P2008" s="268" t="s">
        <v>9492</v>
      </c>
      <c r="Q2008" s="269">
        <v>-3.25</v>
      </c>
      <c r="R2008" s="269">
        <v>-3.5</v>
      </c>
      <c r="S2008" s="269">
        <v>-62</v>
      </c>
      <c r="T2008" s="269">
        <v>-62.25</v>
      </c>
      <c r="DI2008" s="112" t="s">
        <v>6618</v>
      </c>
      <c r="DJ2008" s="112" t="s">
        <v>6305</v>
      </c>
      <c r="DO2008"/>
    </row>
    <row r="2009" spans="15:119" x14ac:dyDescent="0.25">
      <c r="O2009" s="268" t="s">
        <v>11495</v>
      </c>
      <c r="P2009" s="268" t="s">
        <v>9490</v>
      </c>
      <c r="Q2009" s="269">
        <v>-3</v>
      </c>
      <c r="R2009" s="269">
        <v>-3.5</v>
      </c>
      <c r="S2009" s="269">
        <v>-61.5</v>
      </c>
      <c r="T2009" s="269">
        <v>-62</v>
      </c>
      <c r="DI2009" s="112" t="s">
        <v>4507</v>
      </c>
      <c r="DJ2009" s="112" t="s">
        <v>4452</v>
      </c>
      <c r="DO2009"/>
    </row>
    <row r="2010" spans="15:119" x14ac:dyDescent="0.25">
      <c r="O2010" s="268" t="s">
        <v>11496</v>
      </c>
      <c r="P2010" s="268" t="s">
        <v>9492</v>
      </c>
      <c r="Q2010" s="269">
        <v>-3</v>
      </c>
      <c r="R2010" s="269">
        <v>-3.25</v>
      </c>
      <c r="S2010" s="269">
        <v>-61.75</v>
      </c>
      <c r="T2010" s="269">
        <v>-62</v>
      </c>
      <c r="DI2010" s="112" t="s">
        <v>9314</v>
      </c>
      <c r="DJ2010" s="112" t="s">
        <v>9220</v>
      </c>
      <c r="DO2010"/>
    </row>
    <row r="2011" spans="15:119" x14ac:dyDescent="0.25">
      <c r="O2011" s="268" t="s">
        <v>11497</v>
      </c>
      <c r="P2011" s="268" t="s">
        <v>9492</v>
      </c>
      <c r="Q2011" s="269">
        <v>-3</v>
      </c>
      <c r="R2011" s="269">
        <v>-3.25</v>
      </c>
      <c r="S2011" s="269">
        <v>-61.5</v>
      </c>
      <c r="T2011" s="269">
        <v>-61.75</v>
      </c>
      <c r="DI2011" s="112" t="s">
        <v>5099</v>
      </c>
      <c r="DJ2011" s="112" t="s">
        <v>5031</v>
      </c>
      <c r="DO2011"/>
    </row>
    <row r="2012" spans="15:119" x14ac:dyDescent="0.25">
      <c r="O2012" s="268" t="s">
        <v>11498</v>
      </c>
      <c r="P2012" s="268" t="s">
        <v>9492</v>
      </c>
      <c r="Q2012" s="269">
        <v>-3.25</v>
      </c>
      <c r="R2012" s="269">
        <v>-3.5</v>
      </c>
      <c r="S2012" s="269">
        <v>-61.75</v>
      </c>
      <c r="T2012" s="269">
        <v>-62</v>
      </c>
      <c r="DI2012" s="112" t="s">
        <v>8376</v>
      </c>
      <c r="DJ2012" s="112" t="s">
        <v>8285</v>
      </c>
      <c r="DO2012"/>
    </row>
    <row r="2013" spans="15:119" x14ac:dyDescent="0.25">
      <c r="O2013" s="268" t="s">
        <v>11499</v>
      </c>
      <c r="P2013" s="268" t="s">
        <v>9492</v>
      </c>
      <c r="Q2013" s="269">
        <v>-3.25</v>
      </c>
      <c r="R2013" s="269">
        <v>-3.5</v>
      </c>
      <c r="S2013" s="269">
        <v>-61.5</v>
      </c>
      <c r="T2013" s="269">
        <v>-61.75</v>
      </c>
      <c r="DI2013" s="112" t="s">
        <v>6619</v>
      </c>
      <c r="DJ2013" s="112" t="s">
        <v>6305</v>
      </c>
      <c r="DO2013"/>
    </row>
    <row r="2014" spans="15:119" x14ac:dyDescent="0.25">
      <c r="O2014" s="268" t="s">
        <v>11500</v>
      </c>
      <c r="P2014" s="268" t="s">
        <v>9490</v>
      </c>
      <c r="Q2014" s="269">
        <v>-3.5</v>
      </c>
      <c r="R2014" s="269">
        <v>-4</v>
      </c>
      <c r="S2014" s="269">
        <v>-62.5</v>
      </c>
      <c r="T2014" s="269">
        <v>-63</v>
      </c>
      <c r="DI2014" s="112" t="s">
        <v>6620</v>
      </c>
      <c r="DJ2014" s="112" t="s">
        <v>6305</v>
      </c>
      <c r="DO2014"/>
    </row>
    <row r="2015" spans="15:119" x14ac:dyDescent="0.25">
      <c r="O2015" s="268" t="s">
        <v>11501</v>
      </c>
      <c r="P2015" s="268" t="s">
        <v>9492</v>
      </c>
      <c r="Q2015" s="269">
        <v>-3.5</v>
      </c>
      <c r="R2015" s="269">
        <v>-3.75</v>
      </c>
      <c r="S2015" s="269">
        <v>-62.75</v>
      </c>
      <c r="T2015" s="269">
        <v>-63</v>
      </c>
      <c r="DI2015" s="112" t="s">
        <v>8724</v>
      </c>
      <c r="DJ2015" s="112" t="s">
        <v>8544</v>
      </c>
      <c r="DO2015"/>
    </row>
    <row r="2016" spans="15:119" x14ac:dyDescent="0.25">
      <c r="O2016" s="268" t="s">
        <v>11502</v>
      </c>
      <c r="P2016" s="268" t="s">
        <v>9492</v>
      </c>
      <c r="Q2016" s="269">
        <v>-3.5</v>
      </c>
      <c r="R2016" s="269">
        <v>-3.75</v>
      </c>
      <c r="S2016" s="269">
        <v>-62.5</v>
      </c>
      <c r="T2016" s="269">
        <v>-62.75</v>
      </c>
      <c r="DI2016" s="112" t="s">
        <v>9315</v>
      </c>
      <c r="DJ2016" s="112" t="s">
        <v>9220</v>
      </c>
      <c r="DO2016"/>
    </row>
    <row r="2017" spans="15:119" x14ac:dyDescent="0.25">
      <c r="O2017" s="268" t="s">
        <v>11503</v>
      </c>
      <c r="P2017" s="268" t="s">
        <v>9492</v>
      </c>
      <c r="Q2017" s="269">
        <v>-3.75</v>
      </c>
      <c r="R2017" s="269">
        <v>-4</v>
      </c>
      <c r="S2017" s="269">
        <v>-62.75</v>
      </c>
      <c r="T2017" s="269">
        <v>-63</v>
      </c>
      <c r="DI2017" s="112" t="s">
        <v>7495</v>
      </c>
      <c r="DJ2017" s="112" t="s">
        <v>7298</v>
      </c>
      <c r="DO2017"/>
    </row>
    <row r="2018" spans="15:119" x14ac:dyDescent="0.25">
      <c r="O2018" s="268" t="s">
        <v>11504</v>
      </c>
      <c r="P2018" s="268" t="s">
        <v>9492</v>
      </c>
      <c r="Q2018" s="269">
        <v>-3.75</v>
      </c>
      <c r="R2018" s="269">
        <v>-4</v>
      </c>
      <c r="S2018" s="269">
        <v>-62.5</v>
      </c>
      <c r="T2018" s="269">
        <v>-62.75</v>
      </c>
      <c r="DI2018" s="112" t="s">
        <v>8037</v>
      </c>
      <c r="DJ2018" s="112" t="s">
        <v>7916</v>
      </c>
      <c r="DO2018"/>
    </row>
    <row r="2019" spans="15:119" x14ac:dyDescent="0.25">
      <c r="O2019" s="268" t="s">
        <v>11505</v>
      </c>
      <c r="P2019" s="268" t="s">
        <v>9490</v>
      </c>
      <c r="Q2019" s="269">
        <v>-3.5</v>
      </c>
      <c r="R2019" s="269">
        <v>-4</v>
      </c>
      <c r="S2019" s="269">
        <v>-62</v>
      </c>
      <c r="T2019" s="269">
        <v>-62.5</v>
      </c>
      <c r="DI2019" s="112" t="s">
        <v>7496</v>
      </c>
      <c r="DJ2019" s="112" t="s">
        <v>7298</v>
      </c>
      <c r="DO2019"/>
    </row>
    <row r="2020" spans="15:119" x14ac:dyDescent="0.25">
      <c r="O2020" s="268" t="s">
        <v>11506</v>
      </c>
      <c r="P2020" s="268" t="s">
        <v>9492</v>
      </c>
      <c r="Q2020" s="269">
        <v>-3.5</v>
      </c>
      <c r="R2020" s="269">
        <v>-3.75</v>
      </c>
      <c r="S2020" s="269">
        <v>-62.25</v>
      </c>
      <c r="T2020" s="269">
        <v>-62.5</v>
      </c>
      <c r="DI2020" s="112" t="s">
        <v>9130</v>
      </c>
      <c r="DJ2020" s="112" t="s">
        <v>9086</v>
      </c>
      <c r="DO2020"/>
    </row>
    <row r="2021" spans="15:119" x14ac:dyDescent="0.25">
      <c r="O2021" s="268" t="s">
        <v>11507</v>
      </c>
      <c r="P2021" s="268" t="s">
        <v>9492</v>
      </c>
      <c r="Q2021" s="269">
        <v>-3.5</v>
      </c>
      <c r="R2021" s="269">
        <v>-3.75</v>
      </c>
      <c r="S2021" s="269">
        <v>-62</v>
      </c>
      <c r="T2021" s="269">
        <v>-62.25</v>
      </c>
      <c r="DI2021" s="112" t="s">
        <v>7162</v>
      </c>
      <c r="DJ2021" s="112" t="s">
        <v>7135</v>
      </c>
      <c r="DO2021"/>
    </row>
    <row r="2022" spans="15:119" x14ac:dyDescent="0.25">
      <c r="O2022" s="268" t="s">
        <v>11508</v>
      </c>
      <c r="P2022" s="268" t="s">
        <v>9492</v>
      </c>
      <c r="Q2022" s="269">
        <v>-3.75</v>
      </c>
      <c r="R2022" s="269">
        <v>-4</v>
      </c>
      <c r="S2022" s="269">
        <v>-62.25</v>
      </c>
      <c r="T2022" s="269">
        <v>-62.5</v>
      </c>
      <c r="DI2022" s="112" t="s">
        <v>8038</v>
      </c>
      <c r="DJ2022" s="112" t="s">
        <v>7916</v>
      </c>
      <c r="DO2022"/>
    </row>
    <row r="2023" spans="15:119" x14ac:dyDescent="0.25">
      <c r="O2023" s="268" t="s">
        <v>11509</v>
      </c>
      <c r="P2023" s="268" t="s">
        <v>9492</v>
      </c>
      <c r="Q2023" s="269">
        <v>-3.75</v>
      </c>
      <c r="R2023" s="269">
        <v>-4</v>
      </c>
      <c r="S2023" s="269">
        <v>-62</v>
      </c>
      <c r="T2023" s="269">
        <v>-62.25</v>
      </c>
      <c r="DI2023" s="112" t="s">
        <v>8039</v>
      </c>
      <c r="DJ2023" s="112" t="s">
        <v>7916</v>
      </c>
      <c r="DO2023"/>
    </row>
    <row r="2024" spans="15:119" x14ac:dyDescent="0.25">
      <c r="O2024" s="268" t="s">
        <v>11510</v>
      </c>
      <c r="P2024" s="268" t="s">
        <v>9490</v>
      </c>
      <c r="Q2024" s="269">
        <v>-3.5</v>
      </c>
      <c r="R2024" s="269">
        <v>-4</v>
      </c>
      <c r="S2024" s="269">
        <v>-61.5</v>
      </c>
      <c r="T2024" s="269">
        <v>-62</v>
      </c>
      <c r="DI2024" s="112" t="s">
        <v>6621</v>
      </c>
      <c r="DJ2024" s="112" t="s">
        <v>6305</v>
      </c>
      <c r="DO2024"/>
    </row>
    <row r="2025" spans="15:119" x14ac:dyDescent="0.25">
      <c r="O2025" s="268" t="s">
        <v>11511</v>
      </c>
      <c r="P2025" s="268" t="s">
        <v>9492</v>
      </c>
      <c r="Q2025" s="269">
        <v>-3.5</v>
      </c>
      <c r="R2025" s="269">
        <v>-3.75</v>
      </c>
      <c r="S2025" s="269">
        <v>-61.75</v>
      </c>
      <c r="T2025" s="269">
        <v>-62</v>
      </c>
      <c r="DI2025" s="112" t="s">
        <v>7497</v>
      </c>
      <c r="DJ2025" s="112" t="s">
        <v>7298</v>
      </c>
      <c r="DO2025"/>
    </row>
    <row r="2026" spans="15:119" x14ac:dyDescent="0.25">
      <c r="O2026" s="268" t="s">
        <v>11512</v>
      </c>
      <c r="P2026" s="268" t="s">
        <v>9492</v>
      </c>
      <c r="Q2026" s="269">
        <v>-3.5</v>
      </c>
      <c r="R2026" s="269">
        <v>-3.75</v>
      </c>
      <c r="S2026" s="269">
        <v>-61.5</v>
      </c>
      <c r="T2026" s="269">
        <v>-61.75</v>
      </c>
      <c r="DI2026" s="112" t="s">
        <v>7498</v>
      </c>
      <c r="DJ2026" s="112" t="s">
        <v>7298</v>
      </c>
      <c r="DO2026"/>
    </row>
    <row r="2027" spans="15:119" x14ac:dyDescent="0.25">
      <c r="O2027" s="268" t="s">
        <v>11513</v>
      </c>
      <c r="P2027" s="268" t="s">
        <v>9492</v>
      </c>
      <c r="Q2027" s="269">
        <v>-3.75</v>
      </c>
      <c r="R2027" s="269">
        <v>-4</v>
      </c>
      <c r="S2027" s="269">
        <v>-61.75</v>
      </c>
      <c r="T2027" s="269">
        <v>-62</v>
      </c>
      <c r="DI2027" s="112" t="s">
        <v>6048</v>
      </c>
      <c r="DJ2027" s="112" t="s">
        <v>5909</v>
      </c>
      <c r="DO2027"/>
    </row>
    <row r="2028" spans="15:119" x14ac:dyDescent="0.25">
      <c r="O2028" s="268" t="s">
        <v>11514</v>
      </c>
      <c r="P2028" s="268" t="s">
        <v>9492</v>
      </c>
      <c r="Q2028" s="269">
        <v>-3.75</v>
      </c>
      <c r="R2028" s="269">
        <v>-4</v>
      </c>
      <c r="S2028" s="269">
        <v>-61.5</v>
      </c>
      <c r="T2028" s="269">
        <v>-61.75</v>
      </c>
      <c r="DI2028" s="112" t="s">
        <v>7499</v>
      </c>
      <c r="DJ2028" s="112" t="s">
        <v>7298</v>
      </c>
      <c r="DO2028"/>
    </row>
    <row r="2029" spans="15:119" x14ac:dyDescent="0.25">
      <c r="O2029" s="268" t="s">
        <v>11515</v>
      </c>
      <c r="P2029" s="268" t="s">
        <v>9488</v>
      </c>
      <c r="Q2029" s="269">
        <v>-3</v>
      </c>
      <c r="R2029" s="269">
        <v>-4</v>
      </c>
      <c r="S2029" s="269">
        <v>-60</v>
      </c>
      <c r="T2029" s="269">
        <v>-61.5</v>
      </c>
      <c r="DI2029" s="112" t="s">
        <v>8040</v>
      </c>
      <c r="DJ2029" s="112" t="s">
        <v>7916</v>
      </c>
      <c r="DO2029"/>
    </row>
    <row r="2030" spans="15:119" x14ac:dyDescent="0.25">
      <c r="O2030" s="268" t="s">
        <v>11516</v>
      </c>
      <c r="P2030" s="268" t="s">
        <v>9490</v>
      </c>
      <c r="Q2030" s="269">
        <v>-3</v>
      </c>
      <c r="R2030" s="269">
        <v>-3.5</v>
      </c>
      <c r="S2030" s="269">
        <v>-61</v>
      </c>
      <c r="T2030" s="269">
        <v>-61.5</v>
      </c>
      <c r="DI2030" s="112" t="s">
        <v>6622</v>
      </c>
      <c r="DJ2030" s="112" t="s">
        <v>6305</v>
      </c>
      <c r="DO2030"/>
    </row>
    <row r="2031" spans="15:119" x14ac:dyDescent="0.25">
      <c r="O2031" s="268" t="s">
        <v>11517</v>
      </c>
      <c r="P2031" s="268" t="s">
        <v>9492</v>
      </c>
      <c r="Q2031" s="269">
        <v>-3</v>
      </c>
      <c r="R2031" s="269">
        <v>-3.25</v>
      </c>
      <c r="S2031" s="269">
        <v>-61.25</v>
      </c>
      <c r="T2031" s="269">
        <v>-61.5</v>
      </c>
      <c r="DI2031" s="112" t="s">
        <v>7500</v>
      </c>
      <c r="DJ2031" s="112" t="s">
        <v>7298</v>
      </c>
      <c r="DO2031"/>
    </row>
    <row r="2032" spans="15:119" x14ac:dyDescent="0.25">
      <c r="O2032" s="268" t="s">
        <v>11518</v>
      </c>
      <c r="P2032" s="268" t="s">
        <v>9492</v>
      </c>
      <c r="Q2032" s="269">
        <v>-3</v>
      </c>
      <c r="R2032" s="269">
        <v>-3.25</v>
      </c>
      <c r="S2032" s="269">
        <v>-61</v>
      </c>
      <c r="T2032" s="269">
        <v>-61.25</v>
      </c>
      <c r="DI2032" s="112" t="s">
        <v>7501</v>
      </c>
      <c r="DJ2032" s="112" t="s">
        <v>7298</v>
      </c>
      <c r="DO2032"/>
    </row>
    <row r="2033" spans="15:119" x14ac:dyDescent="0.25">
      <c r="O2033" s="268" t="s">
        <v>11519</v>
      </c>
      <c r="P2033" s="268" t="s">
        <v>9492</v>
      </c>
      <c r="Q2033" s="269">
        <v>-3.25</v>
      </c>
      <c r="R2033" s="269">
        <v>-3.5</v>
      </c>
      <c r="S2033" s="269">
        <v>-61.25</v>
      </c>
      <c r="T2033" s="269">
        <v>-61.5</v>
      </c>
      <c r="DI2033" s="112" t="s">
        <v>4898</v>
      </c>
      <c r="DJ2033" s="112" t="s">
        <v>4808</v>
      </c>
      <c r="DO2033"/>
    </row>
    <row r="2034" spans="15:119" x14ac:dyDescent="0.25">
      <c r="O2034" s="268" t="s">
        <v>11520</v>
      </c>
      <c r="P2034" s="268" t="s">
        <v>9492</v>
      </c>
      <c r="Q2034" s="269">
        <v>-3.25</v>
      </c>
      <c r="R2034" s="269">
        <v>-3.5</v>
      </c>
      <c r="S2034" s="269">
        <v>-61</v>
      </c>
      <c r="T2034" s="269">
        <v>-61.25</v>
      </c>
      <c r="DI2034" s="112" t="s">
        <v>9316</v>
      </c>
      <c r="DJ2034" s="112" t="s">
        <v>9220</v>
      </c>
      <c r="DO2034"/>
    </row>
    <row r="2035" spans="15:119" x14ac:dyDescent="0.25">
      <c r="O2035" s="268" t="s">
        <v>11521</v>
      </c>
      <c r="P2035" s="268" t="s">
        <v>9490</v>
      </c>
      <c r="Q2035" s="269">
        <v>-3</v>
      </c>
      <c r="R2035" s="269">
        <v>-3.5</v>
      </c>
      <c r="S2035" s="269">
        <v>-60.5</v>
      </c>
      <c r="T2035" s="269">
        <v>-61</v>
      </c>
      <c r="DI2035" s="112" t="s">
        <v>7502</v>
      </c>
      <c r="DJ2035" s="112" t="s">
        <v>7298</v>
      </c>
      <c r="DO2035"/>
    </row>
    <row r="2036" spans="15:119" x14ac:dyDescent="0.25">
      <c r="O2036" s="268" t="s">
        <v>11522</v>
      </c>
      <c r="P2036" s="268" t="s">
        <v>9492</v>
      </c>
      <c r="Q2036" s="269">
        <v>-3</v>
      </c>
      <c r="R2036" s="269">
        <v>-3.25</v>
      </c>
      <c r="S2036" s="269">
        <v>-60.75</v>
      </c>
      <c r="T2036" s="269">
        <v>-61</v>
      </c>
      <c r="DI2036" s="112" t="s">
        <v>8377</v>
      </c>
      <c r="DJ2036" s="112" t="s">
        <v>8285</v>
      </c>
      <c r="DO2036"/>
    </row>
    <row r="2037" spans="15:119" x14ac:dyDescent="0.25">
      <c r="O2037" s="268" t="s">
        <v>11523</v>
      </c>
      <c r="P2037" s="268" t="s">
        <v>9492</v>
      </c>
      <c r="Q2037" s="269">
        <v>-3</v>
      </c>
      <c r="R2037" s="269">
        <v>-3.25</v>
      </c>
      <c r="S2037" s="269">
        <v>-60.5</v>
      </c>
      <c r="T2037" s="269">
        <v>-60.75</v>
      </c>
      <c r="DI2037" s="112" t="s">
        <v>7503</v>
      </c>
      <c r="DJ2037" s="112" t="s">
        <v>7298</v>
      </c>
      <c r="DO2037"/>
    </row>
    <row r="2038" spans="15:119" x14ac:dyDescent="0.25">
      <c r="O2038" s="268" t="s">
        <v>11524</v>
      </c>
      <c r="P2038" s="268" t="s">
        <v>9492</v>
      </c>
      <c r="Q2038" s="269">
        <v>-3.25</v>
      </c>
      <c r="R2038" s="269">
        <v>-3.5</v>
      </c>
      <c r="S2038" s="269">
        <v>-60.75</v>
      </c>
      <c r="T2038" s="269">
        <v>-61</v>
      </c>
      <c r="DI2038" s="112" t="s">
        <v>8378</v>
      </c>
      <c r="DJ2038" s="112" t="s">
        <v>8285</v>
      </c>
      <c r="DO2038"/>
    </row>
    <row r="2039" spans="15:119" x14ac:dyDescent="0.25">
      <c r="O2039" s="268" t="s">
        <v>11525</v>
      </c>
      <c r="P2039" s="268" t="s">
        <v>9492</v>
      </c>
      <c r="Q2039" s="269">
        <v>-3.25</v>
      </c>
      <c r="R2039" s="269">
        <v>-3.5</v>
      </c>
      <c r="S2039" s="269">
        <v>-60.5</v>
      </c>
      <c r="T2039" s="269">
        <v>-60.75</v>
      </c>
      <c r="DI2039" s="112" t="s">
        <v>7504</v>
      </c>
      <c r="DJ2039" s="112" t="s">
        <v>7298</v>
      </c>
      <c r="DO2039"/>
    </row>
    <row r="2040" spans="15:119" x14ac:dyDescent="0.25">
      <c r="O2040" s="268" t="s">
        <v>11526</v>
      </c>
      <c r="P2040" s="268" t="s">
        <v>9490</v>
      </c>
      <c r="Q2040" s="269">
        <v>-3</v>
      </c>
      <c r="R2040" s="269">
        <v>-3.5</v>
      </c>
      <c r="S2040" s="269">
        <v>-60</v>
      </c>
      <c r="T2040" s="269">
        <v>-60.5</v>
      </c>
      <c r="DI2040" s="112" t="s">
        <v>6623</v>
      </c>
      <c r="DJ2040" s="112" t="s">
        <v>6305</v>
      </c>
      <c r="DO2040"/>
    </row>
    <row r="2041" spans="15:119" x14ac:dyDescent="0.25">
      <c r="O2041" s="268" t="s">
        <v>11527</v>
      </c>
      <c r="P2041" s="268" t="s">
        <v>9492</v>
      </c>
      <c r="Q2041" s="269">
        <v>-3</v>
      </c>
      <c r="R2041" s="269">
        <v>-3.25</v>
      </c>
      <c r="S2041" s="269">
        <v>-60.25</v>
      </c>
      <c r="T2041" s="269">
        <v>-60.5</v>
      </c>
      <c r="DI2041" s="112" t="s">
        <v>9046</v>
      </c>
      <c r="DJ2041" s="112" t="s">
        <v>9016</v>
      </c>
      <c r="DO2041"/>
    </row>
    <row r="2042" spans="15:119" x14ac:dyDescent="0.25">
      <c r="O2042" s="268" t="s">
        <v>11528</v>
      </c>
      <c r="P2042" s="268" t="s">
        <v>9492</v>
      </c>
      <c r="Q2042" s="269">
        <v>-3</v>
      </c>
      <c r="R2042" s="269">
        <v>-3.25</v>
      </c>
      <c r="S2042" s="269">
        <v>-60</v>
      </c>
      <c r="T2042" s="269">
        <v>-60.25</v>
      </c>
      <c r="DI2042" s="112" t="s">
        <v>6624</v>
      </c>
      <c r="DJ2042" s="112" t="s">
        <v>6305</v>
      </c>
      <c r="DO2042"/>
    </row>
    <row r="2043" spans="15:119" x14ac:dyDescent="0.25">
      <c r="O2043" s="268" t="s">
        <v>11529</v>
      </c>
      <c r="P2043" s="268" t="s">
        <v>9492</v>
      </c>
      <c r="Q2043" s="269">
        <v>-3.25</v>
      </c>
      <c r="R2043" s="269">
        <v>-3.5</v>
      </c>
      <c r="S2043" s="269">
        <v>-60.25</v>
      </c>
      <c r="T2043" s="269">
        <v>-60.5</v>
      </c>
      <c r="DI2043" s="112" t="s">
        <v>4675</v>
      </c>
      <c r="DJ2043" s="112" t="s">
        <v>4591</v>
      </c>
      <c r="DO2043"/>
    </row>
    <row r="2044" spans="15:119" x14ac:dyDescent="0.25">
      <c r="O2044" s="268" t="s">
        <v>11530</v>
      </c>
      <c r="P2044" s="268" t="s">
        <v>9492</v>
      </c>
      <c r="Q2044" s="269">
        <v>-3.25</v>
      </c>
      <c r="R2044" s="269">
        <v>-3.5</v>
      </c>
      <c r="S2044" s="269">
        <v>-60</v>
      </c>
      <c r="T2044" s="269">
        <v>-60.25</v>
      </c>
      <c r="DI2044" s="112" t="s">
        <v>6625</v>
      </c>
      <c r="DJ2044" s="112" t="s">
        <v>6305</v>
      </c>
      <c r="DO2044"/>
    </row>
    <row r="2045" spans="15:119" x14ac:dyDescent="0.25">
      <c r="O2045" s="268" t="s">
        <v>11531</v>
      </c>
      <c r="P2045" s="268" t="s">
        <v>9490</v>
      </c>
      <c r="Q2045" s="269">
        <v>-3.5</v>
      </c>
      <c r="R2045" s="269">
        <v>-4</v>
      </c>
      <c r="S2045" s="269">
        <v>-61</v>
      </c>
      <c r="T2045" s="269">
        <v>-61.5</v>
      </c>
      <c r="DI2045" s="112" t="s">
        <v>9131</v>
      </c>
      <c r="DJ2045" s="112" t="s">
        <v>9086</v>
      </c>
      <c r="DO2045"/>
    </row>
    <row r="2046" spans="15:119" x14ac:dyDescent="0.25">
      <c r="O2046" s="268" t="s">
        <v>11532</v>
      </c>
      <c r="P2046" s="268" t="s">
        <v>9492</v>
      </c>
      <c r="Q2046" s="269">
        <v>-3.5</v>
      </c>
      <c r="R2046" s="269">
        <v>-3.75</v>
      </c>
      <c r="S2046" s="269">
        <v>-61.25</v>
      </c>
      <c r="T2046" s="269">
        <v>-61.5</v>
      </c>
      <c r="DI2046" s="112" t="s">
        <v>6626</v>
      </c>
      <c r="DJ2046" s="112" t="s">
        <v>6305</v>
      </c>
      <c r="DO2046"/>
    </row>
    <row r="2047" spans="15:119" x14ac:dyDescent="0.25">
      <c r="O2047" s="268" t="s">
        <v>11533</v>
      </c>
      <c r="P2047" s="268" t="s">
        <v>9492</v>
      </c>
      <c r="Q2047" s="269">
        <v>-3.5</v>
      </c>
      <c r="R2047" s="269">
        <v>-3.75</v>
      </c>
      <c r="S2047" s="269">
        <v>-61</v>
      </c>
      <c r="T2047" s="269">
        <v>-61.25</v>
      </c>
      <c r="DI2047" s="112" t="s">
        <v>6627</v>
      </c>
      <c r="DJ2047" s="112" t="s">
        <v>6305</v>
      </c>
      <c r="DO2047"/>
    </row>
    <row r="2048" spans="15:119" x14ac:dyDescent="0.25">
      <c r="O2048" s="268" t="s">
        <v>11534</v>
      </c>
      <c r="P2048" s="268" t="s">
        <v>9492</v>
      </c>
      <c r="Q2048" s="269">
        <v>-3.75</v>
      </c>
      <c r="R2048" s="269">
        <v>-4</v>
      </c>
      <c r="S2048" s="269">
        <v>-61.25</v>
      </c>
      <c r="T2048" s="269">
        <v>-61.5</v>
      </c>
      <c r="DI2048" s="112" t="s">
        <v>5450</v>
      </c>
      <c r="DJ2048" s="112" t="s">
        <v>5373</v>
      </c>
      <c r="DO2048"/>
    </row>
    <row r="2049" spans="15:119" x14ac:dyDescent="0.25">
      <c r="O2049" s="268" t="s">
        <v>11535</v>
      </c>
      <c r="P2049" s="268" t="s">
        <v>9492</v>
      </c>
      <c r="Q2049" s="269">
        <v>-3.75</v>
      </c>
      <c r="R2049" s="269">
        <v>-4</v>
      </c>
      <c r="S2049" s="269">
        <v>-61</v>
      </c>
      <c r="T2049" s="269">
        <v>-61.25</v>
      </c>
      <c r="DI2049" s="112" t="s">
        <v>5451</v>
      </c>
      <c r="DJ2049" s="112" t="s">
        <v>5373</v>
      </c>
      <c r="DO2049"/>
    </row>
    <row r="2050" spans="15:119" x14ac:dyDescent="0.25">
      <c r="O2050" s="268" t="s">
        <v>11536</v>
      </c>
      <c r="P2050" s="268" t="s">
        <v>9490</v>
      </c>
      <c r="Q2050" s="269">
        <v>-3.5</v>
      </c>
      <c r="R2050" s="269">
        <v>-4</v>
      </c>
      <c r="S2050" s="269">
        <v>-60.5</v>
      </c>
      <c r="T2050" s="269">
        <v>-61</v>
      </c>
      <c r="DI2050" s="112" t="s">
        <v>4342</v>
      </c>
      <c r="DJ2050" s="112" t="s">
        <v>4291</v>
      </c>
      <c r="DO2050"/>
    </row>
    <row r="2051" spans="15:119" x14ac:dyDescent="0.25">
      <c r="O2051" s="268" t="s">
        <v>11537</v>
      </c>
      <c r="P2051" s="268" t="s">
        <v>9492</v>
      </c>
      <c r="Q2051" s="269">
        <v>-3.5</v>
      </c>
      <c r="R2051" s="269">
        <v>-3.75</v>
      </c>
      <c r="S2051" s="269">
        <v>-60.75</v>
      </c>
      <c r="T2051" s="269">
        <v>-61</v>
      </c>
      <c r="DI2051" s="112" t="s">
        <v>4508</v>
      </c>
      <c r="DJ2051" s="112" t="s">
        <v>4452</v>
      </c>
      <c r="DO2051"/>
    </row>
    <row r="2052" spans="15:119" x14ac:dyDescent="0.25">
      <c r="O2052" s="268" t="s">
        <v>11538</v>
      </c>
      <c r="P2052" s="268" t="s">
        <v>9492</v>
      </c>
      <c r="Q2052" s="269">
        <v>-3.5</v>
      </c>
      <c r="R2052" s="269">
        <v>-3.75</v>
      </c>
      <c r="S2052" s="269">
        <v>-60.5</v>
      </c>
      <c r="T2052" s="269">
        <v>-60.75</v>
      </c>
      <c r="DI2052" s="112" t="s">
        <v>7505</v>
      </c>
      <c r="DJ2052" s="112" t="s">
        <v>7298</v>
      </c>
      <c r="DO2052"/>
    </row>
    <row r="2053" spans="15:119" x14ac:dyDescent="0.25">
      <c r="O2053" s="268" t="s">
        <v>11539</v>
      </c>
      <c r="P2053" s="268" t="s">
        <v>9492</v>
      </c>
      <c r="Q2053" s="269">
        <v>-3.75</v>
      </c>
      <c r="R2053" s="269">
        <v>-4</v>
      </c>
      <c r="S2053" s="269">
        <v>-60.75</v>
      </c>
      <c r="T2053" s="269">
        <v>-61</v>
      </c>
      <c r="DI2053" s="112" t="s">
        <v>8725</v>
      </c>
      <c r="DJ2053" s="112" t="s">
        <v>8544</v>
      </c>
      <c r="DO2053"/>
    </row>
    <row r="2054" spans="15:119" x14ac:dyDescent="0.25">
      <c r="O2054" s="268" t="s">
        <v>11540</v>
      </c>
      <c r="P2054" s="268" t="s">
        <v>9492</v>
      </c>
      <c r="Q2054" s="269">
        <v>-3.75</v>
      </c>
      <c r="R2054" s="269">
        <v>-4</v>
      </c>
      <c r="S2054" s="269">
        <v>-60.5</v>
      </c>
      <c r="T2054" s="269">
        <v>-60.75</v>
      </c>
      <c r="DI2054" s="112" t="s">
        <v>9317</v>
      </c>
      <c r="DJ2054" s="112" t="s">
        <v>9220</v>
      </c>
      <c r="DO2054"/>
    </row>
    <row r="2055" spans="15:119" x14ac:dyDescent="0.25">
      <c r="O2055" s="268" t="s">
        <v>11541</v>
      </c>
      <c r="P2055" s="268" t="s">
        <v>9490</v>
      </c>
      <c r="Q2055" s="269">
        <v>-3.5</v>
      </c>
      <c r="R2055" s="269">
        <v>-4</v>
      </c>
      <c r="S2055" s="269">
        <v>-60</v>
      </c>
      <c r="T2055" s="269">
        <v>-60.5</v>
      </c>
      <c r="DI2055" s="112" t="s">
        <v>6628</v>
      </c>
      <c r="DJ2055" s="112" t="s">
        <v>6305</v>
      </c>
      <c r="DO2055"/>
    </row>
    <row r="2056" spans="15:119" x14ac:dyDescent="0.25">
      <c r="O2056" s="268" t="s">
        <v>11542</v>
      </c>
      <c r="P2056" s="268" t="s">
        <v>9492</v>
      </c>
      <c r="Q2056" s="269">
        <v>-3.5</v>
      </c>
      <c r="R2056" s="269">
        <v>-3.75</v>
      </c>
      <c r="S2056" s="269">
        <v>-60.25</v>
      </c>
      <c r="T2056" s="269">
        <v>-60.5</v>
      </c>
      <c r="DI2056" s="112" t="s">
        <v>6049</v>
      </c>
      <c r="DJ2056" s="112" t="s">
        <v>5909</v>
      </c>
      <c r="DO2056"/>
    </row>
    <row r="2057" spans="15:119" x14ac:dyDescent="0.25">
      <c r="O2057" s="268" t="s">
        <v>11543</v>
      </c>
      <c r="P2057" s="268" t="s">
        <v>9492</v>
      </c>
      <c r="Q2057" s="269">
        <v>-3.5</v>
      </c>
      <c r="R2057" s="269">
        <v>-3.75</v>
      </c>
      <c r="S2057" s="269">
        <v>-60</v>
      </c>
      <c r="T2057" s="269">
        <v>-60.25</v>
      </c>
      <c r="DI2057" s="112" t="s">
        <v>7506</v>
      </c>
      <c r="DJ2057" s="112" t="s">
        <v>7298</v>
      </c>
      <c r="DO2057"/>
    </row>
    <row r="2058" spans="15:119" x14ac:dyDescent="0.25">
      <c r="O2058" s="268" t="s">
        <v>11544</v>
      </c>
      <c r="P2058" s="268" t="s">
        <v>9492</v>
      </c>
      <c r="Q2058" s="269">
        <v>-3.75</v>
      </c>
      <c r="R2058" s="269">
        <v>-4</v>
      </c>
      <c r="S2058" s="269">
        <v>-60.25</v>
      </c>
      <c r="T2058" s="269">
        <v>-60.5</v>
      </c>
      <c r="DI2058" s="112" t="s">
        <v>8685</v>
      </c>
      <c r="DJ2058" s="112" t="s">
        <v>8544</v>
      </c>
      <c r="DO2058"/>
    </row>
    <row r="2059" spans="15:119" x14ac:dyDescent="0.25">
      <c r="O2059" s="268" t="s">
        <v>11545</v>
      </c>
      <c r="P2059" s="268" t="s">
        <v>9492</v>
      </c>
      <c r="Q2059" s="269">
        <v>-3.75</v>
      </c>
      <c r="R2059" s="269">
        <v>-4</v>
      </c>
      <c r="S2059" s="269">
        <v>-60</v>
      </c>
      <c r="T2059" s="269">
        <v>-60.25</v>
      </c>
      <c r="DI2059" s="112" t="s">
        <v>8379</v>
      </c>
      <c r="DJ2059" s="112" t="s">
        <v>8285</v>
      </c>
      <c r="DO2059"/>
    </row>
    <row r="2060" spans="15:119" x14ac:dyDescent="0.25">
      <c r="O2060" s="268" t="s">
        <v>11546</v>
      </c>
      <c r="P2060" s="268" t="s">
        <v>9484</v>
      </c>
      <c r="Q2060" s="269">
        <v>0</v>
      </c>
      <c r="R2060" s="269">
        <v>-4</v>
      </c>
      <c r="S2060" s="269">
        <v>-54</v>
      </c>
      <c r="T2060" s="269">
        <v>-60</v>
      </c>
      <c r="DI2060" s="112" t="s">
        <v>8726</v>
      </c>
      <c r="DJ2060" s="112" t="s">
        <v>8544</v>
      </c>
      <c r="DO2060"/>
    </row>
    <row r="2061" spans="15:119" x14ac:dyDescent="0.25">
      <c r="O2061" s="268" t="s">
        <v>11547</v>
      </c>
      <c r="P2061" s="268" t="s">
        <v>9486</v>
      </c>
      <c r="Q2061" s="269">
        <v>0</v>
      </c>
      <c r="R2061" s="269">
        <v>-2</v>
      </c>
      <c r="S2061" s="269">
        <v>-57</v>
      </c>
      <c r="T2061" s="269">
        <v>-60</v>
      </c>
      <c r="DI2061" s="112" t="s">
        <v>5100</v>
      </c>
      <c r="DJ2061" s="112" t="s">
        <v>5031</v>
      </c>
      <c r="DO2061"/>
    </row>
    <row r="2062" spans="15:119" x14ac:dyDescent="0.25">
      <c r="O2062" s="268" t="s">
        <v>11548</v>
      </c>
      <c r="P2062" s="268" t="s">
        <v>9488</v>
      </c>
      <c r="Q2062" s="269">
        <v>0</v>
      </c>
      <c r="R2062" s="269">
        <v>-1</v>
      </c>
      <c r="S2062" s="269">
        <v>-58.5</v>
      </c>
      <c r="T2062" s="269">
        <v>-60</v>
      </c>
      <c r="DI2062" s="112" t="s">
        <v>5100</v>
      </c>
      <c r="DJ2062" s="112" t="s">
        <v>9220</v>
      </c>
      <c r="DO2062"/>
    </row>
    <row r="2063" spans="15:119" x14ac:dyDescent="0.25">
      <c r="O2063" s="268" t="s">
        <v>11549</v>
      </c>
      <c r="P2063" s="268" t="s">
        <v>9490</v>
      </c>
      <c r="Q2063" s="269">
        <v>0</v>
      </c>
      <c r="R2063" s="269">
        <v>-0.5</v>
      </c>
      <c r="S2063" s="269">
        <v>-59.5</v>
      </c>
      <c r="T2063" s="269">
        <v>-60</v>
      </c>
      <c r="DI2063" s="112" t="s">
        <v>9318</v>
      </c>
      <c r="DJ2063" s="112" t="s">
        <v>9220</v>
      </c>
      <c r="DO2063"/>
    </row>
    <row r="2064" spans="15:119" x14ac:dyDescent="0.25">
      <c r="O2064" s="268" t="s">
        <v>11550</v>
      </c>
      <c r="P2064" s="268" t="s">
        <v>9492</v>
      </c>
      <c r="Q2064" s="269">
        <v>0</v>
      </c>
      <c r="R2064" s="269">
        <v>-0.25</v>
      </c>
      <c r="S2064" s="269">
        <v>-59.75</v>
      </c>
      <c r="T2064" s="269">
        <v>-60</v>
      </c>
      <c r="DI2064" s="112" t="s">
        <v>7507</v>
      </c>
      <c r="DJ2064" s="112" t="s">
        <v>7298</v>
      </c>
      <c r="DO2064"/>
    </row>
    <row r="2065" spans="15:119" x14ac:dyDescent="0.25">
      <c r="O2065" s="268" t="s">
        <v>11551</v>
      </c>
      <c r="P2065" s="268" t="s">
        <v>9492</v>
      </c>
      <c r="Q2065" s="269">
        <v>0</v>
      </c>
      <c r="R2065" s="269">
        <v>-0.25</v>
      </c>
      <c r="S2065" s="269">
        <v>-59.5</v>
      </c>
      <c r="T2065" s="269">
        <v>-59.75</v>
      </c>
      <c r="DI2065" s="112" t="s">
        <v>8041</v>
      </c>
      <c r="DJ2065" s="112" t="s">
        <v>7916</v>
      </c>
      <c r="DO2065"/>
    </row>
    <row r="2066" spans="15:119" x14ac:dyDescent="0.25">
      <c r="O2066" s="268" t="s">
        <v>11552</v>
      </c>
      <c r="P2066" s="268" t="s">
        <v>9492</v>
      </c>
      <c r="Q2066" s="269">
        <v>-0.25</v>
      </c>
      <c r="R2066" s="269">
        <v>-0.5</v>
      </c>
      <c r="S2066" s="269">
        <v>-59.75</v>
      </c>
      <c r="T2066" s="269">
        <v>-60</v>
      </c>
      <c r="DI2066" s="112" t="s">
        <v>5101</v>
      </c>
      <c r="DJ2066" s="112" t="s">
        <v>5031</v>
      </c>
      <c r="DO2066"/>
    </row>
    <row r="2067" spans="15:119" x14ac:dyDescent="0.25">
      <c r="O2067" s="268" t="s">
        <v>11553</v>
      </c>
      <c r="P2067" s="268" t="s">
        <v>9492</v>
      </c>
      <c r="Q2067" s="269">
        <v>-0.25</v>
      </c>
      <c r="R2067" s="269">
        <v>-0.5</v>
      </c>
      <c r="S2067" s="269">
        <v>-59.5</v>
      </c>
      <c r="T2067" s="269">
        <v>-59.75</v>
      </c>
      <c r="DI2067" s="112" t="s">
        <v>8727</v>
      </c>
      <c r="DJ2067" s="112" t="s">
        <v>8544</v>
      </c>
      <c r="DO2067"/>
    </row>
    <row r="2068" spans="15:119" x14ac:dyDescent="0.25">
      <c r="O2068" s="268" t="s">
        <v>11554</v>
      </c>
      <c r="P2068" s="268" t="s">
        <v>9490</v>
      </c>
      <c r="Q2068" s="269">
        <v>0</v>
      </c>
      <c r="R2068" s="269">
        <v>-0.5</v>
      </c>
      <c r="S2068" s="269">
        <v>-59</v>
      </c>
      <c r="T2068" s="269">
        <v>-59.5</v>
      </c>
      <c r="DI2068" s="112" t="s">
        <v>7508</v>
      </c>
      <c r="DJ2068" s="112" t="s">
        <v>7298</v>
      </c>
      <c r="DO2068"/>
    </row>
    <row r="2069" spans="15:119" x14ac:dyDescent="0.25">
      <c r="O2069" s="268" t="s">
        <v>11555</v>
      </c>
      <c r="P2069" s="268" t="s">
        <v>9492</v>
      </c>
      <c r="Q2069" s="269">
        <v>0</v>
      </c>
      <c r="R2069" s="269">
        <v>-0.25</v>
      </c>
      <c r="S2069" s="269">
        <v>-59.25</v>
      </c>
      <c r="T2069" s="269">
        <v>-59.5</v>
      </c>
      <c r="DI2069" s="112" t="s">
        <v>4899</v>
      </c>
      <c r="DJ2069" s="112" t="s">
        <v>4808</v>
      </c>
      <c r="DO2069"/>
    </row>
    <row r="2070" spans="15:119" x14ac:dyDescent="0.25">
      <c r="O2070" s="268" t="s">
        <v>11556</v>
      </c>
      <c r="P2070" s="268" t="s">
        <v>9492</v>
      </c>
      <c r="Q2070" s="269">
        <v>0</v>
      </c>
      <c r="R2070" s="269">
        <v>-0.25</v>
      </c>
      <c r="S2070" s="269">
        <v>-59</v>
      </c>
      <c r="T2070" s="269">
        <v>-59.25</v>
      </c>
      <c r="DI2070" s="112" t="s">
        <v>8728</v>
      </c>
      <c r="DJ2070" s="112" t="s">
        <v>8544</v>
      </c>
      <c r="DO2070"/>
    </row>
    <row r="2071" spans="15:119" x14ac:dyDescent="0.25">
      <c r="O2071" s="268" t="s">
        <v>11557</v>
      </c>
      <c r="P2071" s="268" t="s">
        <v>9492</v>
      </c>
      <c r="Q2071" s="269">
        <v>-0.25</v>
      </c>
      <c r="R2071" s="269">
        <v>-0.5</v>
      </c>
      <c r="S2071" s="269">
        <v>-59.25</v>
      </c>
      <c r="T2071" s="269">
        <v>-59.5</v>
      </c>
      <c r="DI2071" s="112" t="s">
        <v>8729</v>
      </c>
      <c r="DJ2071" s="112" t="s">
        <v>8544</v>
      </c>
      <c r="DO2071"/>
    </row>
    <row r="2072" spans="15:119" x14ac:dyDescent="0.25">
      <c r="O2072" s="268" t="s">
        <v>11558</v>
      </c>
      <c r="P2072" s="268" t="s">
        <v>9492</v>
      </c>
      <c r="Q2072" s="269">
        <v>-0.25</v>
      </c>
      <c r="R2072" s="269">
        <v>-0.5</v>
      </c>
      <c r="S2072" s="269">
        <v>-59</v>
      </c>
      <c r="T2072" s="269">
        <v>-59.25</v>
      </c>
      <c r="DI2072" s="112" t="s">
        <v>4237</v>
      </c>
      <c r="DJ2072" s="112" t="s">
        <v>4212</v>
      </c>
      <c r="DO2072"/>
    </row>
    <row r="2073" spans="15:119" x14ac:dyDescent="0.25">
      <c r="O2073" s="268" t="s">
        <v>11559</v>
      </c>
      <c r="P2073" s="268" t="s">
        <v>9490</v>
      </c>
      <c r="Q2073" s="269">
        <v>0</v>
      </c>
      <c r="R2073" s="269">
        <v>-0.5</v>
      </c>
      <c r="S2073" s="269">
        <v>-58.5</v>
      </c>
      <c r="T2073" s="269">
        <v>-59</v>
      </c>
      <c r="DI2073" s="112" t="s">
        <v>4676</v>
      </c>
      <c r="DJ2073" s="112" t="s">
        <v>4591</v>
      </c>
      <c r="DO2073"/>
    </row>
    <row r="2074" spans="15:119" x14ac:dyDescent="0.25">
      <c r="O2074" s="268" t="s">
        <v>11560</v>
      </c>
      <c r="P2074" s="268" t="s">
        <v>9492</v>
      </c>
      <c r="Q2074" s="269">
        <v>0</v>
      </c>
      <c r="R2074" s="269">
        <v>-0.25</v>
      </c>
      <c r="S2074" s="269">
        <v>-58.75</v>
      </c>
      <c r="T2074" s="269">
        <v>-59</v>
      </c>
      <c r="DI2074" s="112" t="s">
        <v>7509</v>
      </c>
      <c r="DJ2074" s="112" t="s">
        <v>7298</v>
      </c>
      <c r="DO2074"/>
    </row>
    <row r="2075" spans="15:119" x14ac:dyDescent="0.25">
      <c r="O2075" s="268" t="s">
        <v>11561</v>
      </c>
      <c r="P2075" s="268" t="s">
        <v>9492</v>
      </c>
      <c r="Q2075" s="269">
        <v>0</v>
      </c>
      <c r="R2075" s="269">
        <v>-0.25</v>
      </c>
      <c r="S2075" s="269">
        <v>-58.5</v>
      </c>
      <c r="T2075" s="269">
        <v>-58.75</v>
      </c>
      <c r="DI2075" s="112" t="s">
        <v>9319</v>
      </c>
      <c r="DJ2075" s="112" t="s">
        <v>9220</v>
      </c>
      <c r="DO2075"/>
    </row>
    <row r="2076" spans="15:119" x14ac:dyDescent="0.25">
      <c r="O2076" s="268" t="s">
        <v>11562</v>
      </c>
      <c r="P2076" s="268" t="s">
        <v>9492</v>
      </c>
      <c r="Q2076" s="269">
        <v>-0.25</v>
      </c>
      <c r="R2076" s="269">
        <v>-0.5</v>
      </c>
      <c r="S2076" s="269">
        <v>-58.75</v>
      </c>
      <c r="T2076" s="269">
        <v>-59</v>
      </c>
      <c r="DI2076" s="112" t="s">
        <v>7510</v>
      </c>
      <c r="DJ2076" s="112" t="s">
        <v>7298</v>
      </c>
      <c r="DO2076"/>
    </row>
    <row r="2077" spans="15:119" x14ac:dyDescent="0.25">
      <c r="O2077" s="268" t="s">
        <v>11563</v>
      </c>
      <c r="P2077" s="268" t="s">
        <v>9492</v>
      </c>
      <c r="Q2077" s="269">
        <v>-0.25</v>
      </c>
      <c r="R2077" s="269">
        <v>-0.5</v>
      </c>
      <c r="S2077" s="269">
        <v>-58.5</v>
      </c>
      <c r="T2077" s="269">
        <v>-58.75</v>
      </c>
      <c r="DI2077" s="112" t="s">
        <v>6050</v>
      </c>
      <c r="DJ2077" s="112" t="s">
        <v>5909</v>
      </c>
      <c r="DO2077"/>
    </row>
    <row r="2078" spans="15:119" x14ac:dyDescent="0.25">
      <c r="O2078" s="268" t="s">
        <v>11564</v>
      </c>
      <c r="P2078" s="268" t="s">
        <v>9490</v>
      </c>
      <c r="Q2078" s="269">
        <v>-0.5</v>
      </c>
      <c r="R2078" s="269">
        <v>-1</v>
      </c>
      <c r="S2078" s="269">
        <v>-59.5</v>
      </c>
      <c r="T2078" s="269">
        <v>-60</v>
      </c>
      <c r="DI2078" s="112" t="s">
        <v>6629</v>
      </c>
      <c r="DJ2078" s="112" t="s">
        <v>6305</v>
      </c>
      <c r="DO2078"/>
    </row>
    <row r="2079" spans="15:119" x14ac:dyDescent="0.25">
      <c r="O2079" s="268" t="s">
        <v>11565</v>
      </c>
      <c r="P2079" s="268" t="s">
        <v>9492</v>
      </c>
      <c r="Q2079" s="269">
        <v>-0.5</v>
      </c>
      <c r="R2079" s="269">
        <v>-0.75</v>
      </c>
      <c r="S2079" s="269">
        <v>-59.75</v>
      </c>
      <c r="T2079" s="269">
        <v>-60</v>
      </c>
      <c r="DI2079" s="112" t="s">
        <v>7511</v>
      </c>
      <c r="DJ2079" s="112" t="s">
        <v>7298</v>
      </c>
      <c r="DO2079"/>
    </row>
    <row r="2080" spans="15:119" x14ac:dyDescent="0.25">
      <c r="O2080" s="268" t="s">
        <v>11566</v>
      </c>
      <c r="P2080" s="268" t="s">
        <v>9492</v>
      </c>
      <c r="Q2080" s="269">
        <v>-0.5</v>
      </c>
      <c r="R2080" s="269">
        <v>-0.75</v>
      </c>
      <c r="S2080" s="269">
        <v>-59.5</v>
      </c>
      <c r="T2080" s="269">
        <v>-59.75</v>
      </c>
      <c r="DI2080" s="112" t="s">
        <v>5639</v>
      </c>
      <c r="DJ2080" s="112" t="s">
        <v>5576</v>
      </c>
      <c r="DO2080"/>
    </row>
    <row r="2081" spans="15:119" x14ac:dyDescent="0.25">
      <c r="O2081" s="268" t="s">
        <v>11567</v>
      </c>
      <c r="P2081" s="268" t="s">
        <v>9492</v>
      </c>
      <c r="Q2081" s="269">
        <v>-0.75</v>
      </c>
      <c r="R2081" s="269">
        <v>-1</v>
      </c>
      <c r="S2081" s="269">
        <v>-59.75</v>
      </c>
      <c r="T2081" s="269">
        <v>-60</v>
      </c>
      <c r="DI2081" s="112" t="s">
        <v>8042</v>
      </c>
      <c r="DJ2081" s="112" t="s">
        <v>7916</v>
      </c>
      <c r="DO2081"/>
    </row>
    <row r="2082" spans="15:119" x14ac:dyDescent="0.25">
      <c r="O2082" s="268" t="s">
        <v>11568</v>
      </c>
      <c r="P2082" s="268" t="s">
        <v>9492</v>
      </c>
      <c r="Q2082" s="269">
        <v>-0.75</v>
      </c>
      <c r="R2082" s="269">
        <v>-1</v>
      </c>
      <c r="S2082" s="269">
        <v>-59.5</v>
      </c>
      <c r="T2082" s="269">
        <v>-59.75</v>
      </c>
      <c r="DI2082" s="112" t="s">
        <v>8730</v>
      </c>
      <c r="DJ2082" s="112" t="s">
        <v>8544</v>
      </c>
      <c r="DO2082"/>
    </row>
    <row r="2083" spans="15:119" x14ac:dyDescent="0.25">
      <c r="O2083" s="268" t="s">
        <v>11569</v>
      </c>
      <c r="P2083" s="268" t="s">
        <v>9490</v>
      </c>
      <c r="Q2083" s="269">
        <v>-0.5</v>
      </c>
      <c r="R2083" s="269">
        <v>-1</v>
      </c>
      <c r="S2083" s="269">
        <v>-59</v>
      </c>
      <c r="T2083" s="269">
        <v>-59.5</v>
      </c>
      <c r="DI2083" s="112" t="s">
        <v>5102</v>
      </c>
      <c r="DJ2083" s="112" t="s">
        <v>5031</v>
      </c>
      <c r="DO2083"/>
    </row>
    <row r="2084" spans="15:119" x14ac:dyDescent="0.25">
      <c r="O2084" s="268" t="s">
        <v>11570</v>
      </c>
      <c r="P2084" s="268" t="s">
        <v>9492</v>
      </c>
      <c r="Q2084" s="269">
        <v>-0.5</v>
      </c>
      <c r="R2084" s="269">
        <v>-0.75</v>
      </c>
      <c r="S2084" s="269">
        <v>-59.25</v>
      </c>
      <c r="T2084" s="269">
        <v>-59.5</v>
      </c>
      <c r="DI2084" s="112" t="s">
        <v>7512</v>
      </c>
      <c r="DJ2084" s="112" t="s">
        <v>7298</v>
      </c>
      <c r="DO2084"/>
    </row>
    <row r="2085" spans="15:119" x14ac:dyDescent="0.25">
      <c r="O2085" s="268" t="s">
        <v>11571</v>
      </c>
      <c r="P2085" s="268" t="s">
        <v>9492</v>
      </c>
      <c r="Q2085" s="269">
        <v>-0.5</v>
      </c>
      <c r="R2085" s="269">
        <v>-0.75</v>
      </c>
      <c r="S2085" s="269">
        <v>-59</v>
      </c>
      <c r="T2085" s="269">
        <v>-59.25</v>
      </c>
      <c r="DI2085" s="112" t="s">
        <v>5772</v>
      </c>
      <c r="DJ2085" s="112" t="s">
        <v>5743</v>
      </c>
      <c r="DO2085"/>
    </row>
    <row r="2086" spans="15:119" x14ac:dyDescent="0.25">
      <c r="O2086" s="268" t="s">
        <v>11572</v>
      </c>
      <c r="P2086" s="268" t="s">
        <v>9492</v>
      </c>
      <c r="Q2086" s="269">
        <v>-0.75</v>
      </c>
      <c r="R2086" s="269">
        <v>-1</v>
      </c>
      <c r="S2086" s="269">
        <v>-59.25</v>
      </c>
      <c r="T2086" s="269">
        <v>-59.5</v>
      </c>
      <c r="DI2086" s="112" t="s">
        <v>7163</v>
      </c>
      <c r="DJ2086" s="112" t="s">
        <v>7135</v>
      </c>
      <c r="DO2086"/>
    </row>
    <row r="2087" spans="15:119" x14ac:dyDescent="0.25">
      <c r="O2087" s="268" t="s">
        <v>11573</v>
      </c>
      <c r="P2087" s="268" t="s">
        <v>9492</v>
      </c>
      <c r="Q2087" s="269">
        <v>-0.75</v>
      </c>
      <c r="R2087" s="269">
        <v>-1</v>
      </c>
      <c r="S2087" s="269">
        <v>-59</v>
      </c>
      <c r="T2087" s="269">
        <v>-59.25</v>
      </c>
      <c r="DI2087" s="112" t="s">
        <v>8043</v>
      </c>
      <c r="DJ2087" s="112" t="s">
        <v>7916</v>
      </c>
      <c r="DO2087"/>
    </row>
    <row r="2088" spans="15:119" x14ac:dyDescent="0.25">
      <c r="O2088" s="268" t="s">
        <v>11574</v>
      </c>
      <c r="P2088" s="268" t="s">
        <v>9490</v>
      </c>
      <c r="Q2088" s="269">
        <v>-0.5</v>
      </c>
      <c r="R2088" s="269">
        <v>-1</v>
      </c>
      <c r="S2088" s="269">
        <v>-58.5</v>
      </c>
      <c r="T2088" s="269">
        <v>-59</v>
      </c>
      <c r="DI2088" s="112" t="s">
        <v>6630</v>
      </c>
      <c r="DJ2088" s="112" t="s">
        <v>6305</v>
      </c>
      <c r="DO2088"/>
    </row>
    <row r="2089" spans="15:119" x14ac:dyDescent="0.25">
      <c r="O2089" s="268" t="s">
        <v>11575</v>
      </c>
      <c r="P2089" s="268" t="s">
        <v>9492</v>
      </c>
      <c r="Q2089" s="269">
        <v>-0.5</v>
      </c>
      <c r="R2089" s="269">
        <v>-0.75</v>
      </c>
      <c r="S2089" s="269">
        <v>-58.75</v>
      </c>
      <c r="T2089" s="269">
        <v>-59</v>
      </c>
      <c r="DI2089" s="112" t="s">
        <v>6631</v>
      </c>
      <c r="DJ2089" s="112" t="s">
        <v>6305</v>
      </c>
      <c r="DO2089"/>
    </row>
    <row r="2090" spans="15:119" x14ac:dyDescent="0.25">
      <c r="O2090" s="268" t="s">
        <v>11576</v>
      </c>
      <c r="P2090" s="268" t="s">
        <v>9492</v>
      </c>
      <c r="Q2090" s="269">
        <v>-0.5</v>
      </c>
      <c r="R2090" s="269">
        <v>-0.75</v>
      </c>
      <c r="S2090" s="269">
        <v>-58.5</v>
      </c>
      <c r="T2090" s="269">
        <v>-58.75</v>
      </c>
      <c r="DI2090" s="112" t="s">
        <v>8731</v>
      </c>
      <c r="DJ2090" s="112" t="s">
        <v>8544</v>
      </c>
      <c r="DO2090"/>
    </row>
    <row r="2091" spans="15:119" x14ac:dyDescent="0.25">
      <c r="O2091" s="268" t="s">
        <v>11577</v>
      </c>
      <c r="P2091" s="268" t="s">
        <v>9492</v>
      </c>
      <c r="Q2091" s="269">
        <v>-0.75</v>
      </c>
      <c r="R2091" s="269">
        <v>-1</v>
      </c>
      <c r="S2091" s="269">
        <v>-58.75</v>
      </c>
      <c r="T2091" s="269">
        <v>-59</v>
      </c>
      <c r="DI2091" s="112" t="s">
        <v>6632</v>
      </c>
      <c r="DJ2091" s="112" t="s">
        <v>6305</v>
      </c>
      <c r="DO2091"/>
    </row>
    <row r="2092" spans="15:119" x14ac:dyDescent="0.25">
      <c r="O2092" s="268" t="s">
        <v>11578</v>
      </c>
      <c r="P2092" s="268" t="s">
        <v>9492</v>
      </c>
      <c r="Q2092" s="269">
        <v>-0.75</v>
      </c>
      <c r="R2092" s="269">
        <v>-1</v>
      </c>
      <c r="S2092" s="269">
        <v>-58.5</v>
      </c>
      <c r="T2092" s="269">
        <v>-58.75</v>
      </c>
      <c r="DI2092" s="112" t="s">
        <v>8380</v>
      </c>
      <c r="DJ2092" s="112" t="s">
        <v>8285</v>
      </c>
      <c r="DO2092"/>
    </row>
    <row r="2093" spans="15:119" x14ac:dyDescent="0.25">
      <c r="O2093" s="268" t="s">
        <v>11579</v>
      </c>
      <c r="P2093" s="268" t="s">
        <v>9488</v>
      </c>
      <c r="Q2093" s="269">
        <v>0</v>
      </c>
      <c r="R2093" s="269">
        <v>-1</v>
      </c>
      <c r="S2093" s="269">
        <v>-57</v>
      </c>
      <c r="T2093" s="269">
        <v>-58.5</v>
      </c>
      <c r="DI2093" s="112" t="s">
        <v>5103</v>
      </c>
      <c r="DJ2093" s="112" t="s">
        <v>5031</v>
      </c>
      <c r="DO2093"/>
    </row>
    <row r="2094" spans="15:119" x14ac:dyDescent="0.25">
      <c r="O2094" s="268" t="s">
        <v>11580</v>
      </c>
      <c r="P2094" s="268" t="s">
        <v>9490</v>
      </c>
      <c r="Q2094" s="269">
        <v>0</v>
      </c>
      <c r="R2094" s="269">
        <v>-0.5</v>
      </c>
      <c r="S2094" s="269">
        <v>-58</v>
      </c>
      <c r="T2094" s="269">
        <v>-58.5</v>
      </c>
      <c r="DI2094" s="112" t="s">
        <v>5452</v>
      </c>
      <c r="DJ2094" s="112" t="s">
        <v>5373</v>
      </c>
      <c r="DO2094"/>
    </row>
    <row r="2095" spans="15:119" x14ac:dyDescent="0.25">
      <c r="O2095" s="268" t="s">
        <v>11581</v>
      </c>
      <c r="P2095" s="268" t="s">
        <v>9492</v>
      </c>
      <c r="Q2095" s="269">
        <v>0</v>
      </c>
      <c r="R2095" s="269">
        <v>-0.25</v>
      </c>
      <c r="S2095" s="269">
        <v>-58.25</v>
      </c>
      <c r="T2095" s="269">
        <v>-58.5</v>
      </c>
      <c r="DI2095" s="112" t="s">
        <v>6051</v>
      </c>
      <c r="DJ2095" s="112" t="s">
        <v>5909</v>
      </c>
      <c r="DO2095"/>
    </row>
    <row r="2096" spans="15:119" x14ac:dyDescent="0.25">
      <c r="O2096" s="268" t="s">
        <v>11582</v>
      </c>
      <c r="P2096" s="268" t="s">
        <v>9492</v>
      </c>
      <c r="Q2096" s="269">
        <v>0</v>
      </c>
      <c r="R2096" s="269">
        <v>-0.25</v>
      </c>
      <c r="S2096" s="269">
        <v>-58</v>
      </c>
      <c r="T2096" s="269">
        <v>-58.25</v>
      </c>
      <c r="DI2096" s="112" t="s">
        <v>6052</v>
      </c>
      <c r="DJ2096" s="112" t="s">
        <v>5909</v>
      </c>
      <c r="DO2096"/>
    </row>
    <row r="2097" spans="15:119" x14ac:dyDescent="0.25">
      <c r="O2097" s="268" t="s">
        <v>11583</v>
      </c>
      <c r="P2097" s="268" t="s">
        <v>9492</v>
      </c>
      <c r="Q2097" s="269">
        <v>-0.25</v>
      </c>
      <c r="R2097" s="269">
        <v>-0.5</v>
      </c>
      <c r="S2097" s="269">
        <v>-58.25</v>
      </c>
      <c r="T2097" s="269">
        <v>-58.5</v>
      </c>
      <c r="DI2097" s="112" t="s">
        <v>8381</v>
      </c>
      <c r="DJ2097" s="112" t="s">
        <v>8285</v>
      </c>
      <c r="DO2097"/>
    </row>
    <row r="2098" spans="15:119" x14ac:dyDescent="0.25">
      <c r="O2098" s="268" t="s">
        <v>11584</v>
      </c>
      <c r="P2098" s="268" t="s">
        <v>9492</v>
      </c>
      <c r="Q2098" s="269">
        <v>-0.25</v>
      </c>
      <c r="R2098" s="269">
        <v>-0.5</v>
      </c>
      <c r="S2098" s="269">
        <v>-58</v>
      </c>
      <c r="T2098" s="269">
        <v>-58.25</v>
      </c>
      <c r="DI2098" s="112" t="s">
        <v>6053</v>
      </c>
      <c r="DJ2098" s="112" t="s">
        <v>5909</v>
      </c>
      <c r="DO2098"/>
    </row>
    <row r="2099" spans="15:119" x14ac:dyDescent="0.25">
      <c r="O2099" s="268" t="s">
        <v>11585</v>
      </c>
      <c r="P2099" s="268" t="s">
        <v>9490</v>
      </c>
      <c r="Q2099" s="269">
        <v>0</v>
      </c>
      <c r="R2099" s="269">
        <v>-0.5</v>
      </c>
      <c r="S2099" s="269">
        <v>-57.5</v>
      </c>
      <c r="T2099" s="269">
        <v>-58</v>
      </c>
      <c r="DI2099" s="112" t="s">
        <v>6054</v>
      </c>
      <c r="DJ2099" s="112" t="s">
        <v>5909</v>
      </c>
      <c r="DO2099"/>
    </row>
    <row r="2100" spans="15:119" x14ac:dyDescent="0.25">
      <c r="O2100" s="268" t="s">
        <v>11586</v>
      </c>
      <c r="P2100" s="268" t="s">
        <v>9492</v>
      </c>
      <c r="Q2100" s="269">
        <v>0</v>
      </c>
      <c r="R2100" s="269">
        <v>-0.25</v>
      </c>
      <c r="S2100" s="269">
        <v>-57.75</v>
      </c>
      <c r="T2100" s="269">
        <v>-58</v>
      </c>
      <c r="DI2100" s="112" t="s">
        <v>5104</v>
      </c>
      <c r="DJ2100" s="112" t="s">
        <v>5031</v>
      </c>
      <c r="DO2100"/>
    </row>
    <row r="2101" spans="15:119" x14ac:dyDescent="0.25">
      <c r="O2101" s="268" t="s">
        <v>11587</v>
      </c>
      <c r="P2101" s="268" t="s">
        <v>9492</v>
      </c>
      <c r="Q2101" s="269">
        <v>0</v>
      </c>
      <c r="R2101" s="269">
        <v>-0.25</v>
      </c>
      <c r="S2101" s="269">
        <v>-57.5</v>
      </c>
      <c r="T2101" s="269">
        <v>-57.75</v>
      </c>
      <c r="DI2101" s="112" t="s">
        <v>5640</v>
      </c>
      <c r="DJ2101" s="112" t="s">
        <v>5576</v>
      </c>
      <c r="DO2101"/>
    </row>
    <row r="2102" spans="15:119" x14ac:dyDescent="0.25">
      <c r="O2102" s="268" t="s">
        <v>11588</v>
      </c>
      <c r="P2102" s="268" t="s">
        <v>9492</v>
      </c>
      <c r="Q2102" s="269">
        <v>-0.25</v>
      </c>
      <c r="R2102" s="269">
        <v>-0.5</v>
      </c>
      <c r="S2102" s="269">
        <v>-57.75</v>
      </c>
      <c r="T2102" s="269">
        <v>-58</v>
      </c>
      <c r="DI2102" s="112" t="s">
        <v>6055</v>
      </c>
      <c r="DJ2102" s="112" t="s">
        <v>5909</v>
      </c>
      <c r="DO2102"/>
    </row>
    <row r="2103" spans="15:119" x14ac:dyDescent="0.25">
      <c r="O2103" s="268" t="s">
        <v>11589</v>
      </c>
      <c r="P2103" s="268" t="s">
        <v>9492</v>
      </c>
      <c r="Q2103" s="269">
        <v>-0.25</v>
      </c>
      <c r="R2103" s="269">
        <v>-0.5</v>
      </c>
      <c r="S2103" s="269">
        <v>-57.5</v>
      </c>
      <c r="T2103" s="269">
        <v>-57.75</v>
      </c>
      <c r="DI2103" s="112" t="s">
        <v>6056</v>
      </c>
      <c r="DJ2103" s="112" t="s">
        <v>5909</v>
      </c>
      <c r="DO2103"/>
    </row>
    <row r="2104" spans="15:119" x14ac:dyDescent="0.25">
      <c r="O2104" s="268" t="s">
        <v>11590</v>
      </c>
      <c r="P2104" s="268" t="s">
        <v>9490</v>
      </c>
      <c r="Q2104" s="269">
        <v>0</v>
      </c>
      <c r="R2104" s="269">
        <v>-0.5</v>
      </c>
      <c r="S2104" s="269">
        <v>-57</v>
      </c>
      <c r="T2104" s="269">
        <v>-57.5</v>
      </c>
      <c r="DI2104" s="112" t="s">
        <v>8044</v>
      </c>
      <c r="DJ2104" s="112" t="s">
        <v>7916</v>
      </c>
      <c r="DO2104"/>
    </row>
    <row r="2105" spans="15:119" x14ac:dyDescent="0.25">
      <c r="O2105" s="268" t="s">
        <v>11591</v>
      </c>
      <c r="P2105" s="268" t="s">
        <v>9492</v>
      </c>
      <c r="Q2105" s="269">
        <v>0</v>
      </c>
      <c r="R2105" s="269">
        <v>-0.25</v>
      </c>
      <c r="S2105" s="269">
        <v>-57.25</v>
      </c>
      <c r="T2105" s="269">
        <v>-57.5</v>
      </c>
      <c r="DI2105" s="112" t="s">
        <v>6057</v>
      </c>
      <c r="DJ2105" s="112" t="s">
        <v>5909</v>
      </c>
      <c r="DO2105"/>
    </row>
    <row r="2106" spans="15:119" x14ac:dyDescent="0.25">
      <c r="O2106" s="268" t="s">
        <v>11592</v>
      </c>
      <c r="P2106" s="268" t="s">
        <v>9492</v>
      </c>
      <c r="Q2106" s="269">
        <v>0</v>
      </c>
      <c r="R2106" s="269">
        <v>-0.25</v>
      </c>
      <c r="S2106" s="269">
        <v>-57</v>
      </c>
      <c r="T2106" s="269">
        <v>-57.25</v>
      </c>
      <c r="DI2106" s="112" t="s">
        <v>7513</v>
      </c>
      <c r="DJ2106" s="112" t="s">
        <v>7298</v>
      </c>
      <c r="DO2106"/>
    </row>
    <row r="2107" spans="15:119" x14ac:dyDescent="0.25">
      <c r="O2107" s="268" t="s">
        <v>11593</v>
      </c>
      <c r="P2107" s="268" t="s">
        <v>9492</v>
      </c>
      <c r="Q2107" s="269">
        <v>-0.25</v>
      </c>
      <c r="R2107" s="269">
        <v>-0.5</v>
      </c>
      <c r="S2107" s="269">
        <v>-57.25</v>
      </c>
      <c r="T2107" s="269">
        <v>-57.5</v>
      </c>
      <c r="DI2107" s="112" t="s">
        <v>6633</v>
      </c>
      <c r="DJ2107" s="112" t="s">
        <v>6305</v>
      </c>
      <c r="DO2107"/>
    </row>
    <row r="2108" spans="15:119" x14ac:dyDescent="0.25">
      <c r="O2108" s="268" t="s">
        <v>11594</v>
      </c>
      <c r="P2108" s="268" t="s">
        <v>9492</v>
      </c>
      <c r="Q2108" s="269">
        <v>-0.25</v>
      </c>
      <c r="R2108" s="269">
        <v>-0.5</v>
      </c>
      <c r="S2108" s="269">
        <v>-57</v>
      </c>
      <c r="T2108" s="269">
        <v>-57.25</v>
      </c>
      <c r="DI2108" s="112" t="s">
        <v>6634</v>
      </c>
      <c r="DJ2108" s="112" t="s">
        <v>6305</v>
      </c>
      <c r="DO2108"/>
    </row>
    <row r="2109" spans="15:119" x14ac:dyDescent="0.25">
      <c r="O2109" s="268" t="s">
        <v>11595</v>
      </c>
      <c r="P2109" s="268" t="s">
        <v>9490</v>
      </c>
      <c r="Q2109" s="269">
        <v>-0.5</v>
      </c>
      <c r="R2109" s="269">
        <v>-1</v>
      </c>
      <c r="S2109" s="269">
        <v>-58</v>
      </c>
      <c r="T2109" s="269">
        <v>-58.5</v>
      </c>
      <c r="DI2109" s="112" t="s">
        <v>7164</v>
      </c>
      <c r="DJ2109" s="112" t="s">
        <v>7135</v>
      </c>
      <c r="DO2109"/>
    </row>
    <row r="2110" spans="15:119" x14ac:dyDescent="0.25">
      <c r="O2110" s="268" t="s">
        <v>11596</v>
      </c>
      <c r="P2110" s="268" t="s">
        <v>9492</v>
      </c>
      <c r="Q2110" s="269">
        <v>-0.5</v>
      </c>
      <c r="R2110" s="269">
        <v>-0.75</v>
      </c>
      <c r="S2110" s="269">
        <v>-58.25</v>
      </c>
      <c r="T2110" s="269">
        <v>-58.5</v>
      </c>
      <c r="DI2110" s="112" t="s">
        <v>8732</v>
      </c>
      <c r="DJ2110" s="112" t="s">
        <v>8544</v>
      </c>
      <c r="DO2110"/>
    </row>
    <row r="2111" spans="15:119" x14ac:dyDescent="0.25">
      <c r="O2111" s="268" t="s">
        <v>11597</v>
      </c>
      <c r="P2111" s="268" t="s">
        <v>9492</v>
      </c>
      <c r="Q2111" s="269">
        <v>-0.5</v>
      </c>
      <c r="R2111" s="269">
        <v>-0.75</v>
      </c>
      <c r="S2111" s="269">
        <v>-58</v>
      </c>
      <c r="T2111" s="269">
        <v>-58.25</v>
      </c>
      <c r="DI2111" s="112" t="s">
        <v>5641</v>
      </c>
      <c r="DJ2111" s="112" t="s">
        <v>5576</v>
      </c>
      <c r="DO2111"/>
    </row>
    <row r="2112" spans="15:119" x14ac:dyDescent="0.25">
      <c r="O2112" s="268" t="s">
        <v>11598</v>
      </c>
      <c r="P2112" s="268" t="s">
        <v>9492</v>
      </c>
      <c r="Q2112" s="269">
        <v>-0.75</v>
      </c>
      <c r="R2112" s="269">
        <v>-1</v>
      </c>
      <c r="S2112" s="269">
        <v>-58.25</v>
      </c>
      <c r="T2112" s="269">
        <v>-58.5</v>
      </c>
      <c r="DI2112" s="112" t="s">
        <v>8382</v>
      </c>
      <c r="DJ2112" s="112" t="s">
        <v>8285</v>
      </c>
      <c r="DO2112"/>
    </row>
    <row r="2113" spans="15:119" x14ac:dyDescent="0.25">
      <c r="O2113" s="268" t="s">
        <v>11599</v>
      </c>
      <c r="P2113" s="268" t="s">
        <v>9492</v>
      </c>
      <c r="Q2113" s="269">
        <v>-0.75</v>
      </c>
      <c r="R2113" s="269">
        <v>-1</v>
      </c>
      <c r="S2113" s="269">
        <v>-58</v>
      </c>
      <c r="T2113" s="269">
        <v>-58.25</v>
      </c>
      <c r="DI2113" s="112" t="s">
        <v>6058</v>
      </c>
      <c r="DJ2113" s="112" t="s">
        <v>5909</v>
      </c>
      <c r="DO2113"/>
    </row>
    <row r="2114" spans="15:119" x14ac:dyDescent="0.25">
      <c r="O2114" s="268" t="s">
        <v>11600</v>
      </c>
      <c r="P2114" s="268" t="s">
        <v>9490</v>
      </c>
      <c r="Q2114" s="269">
        <v>-0.5</v>
      </c>
      <c r="R2114" s="269">
        <v>-1</v>
      </c>
      <c r="S2114" s="269">
        <v>-57.5</v>
      </c>
      <c r="T2114" s="269">
        <v>-58</v>
      </c>
      <c r="DI2114" s="112" t="s">
        <v>6059</v>
      </c>
      <c r="DJ2114" s="112" t="s">
        <v>5909</v>
      </c>
      <c r="DO2114"/>
    </row>
    <row r="2115" spans="15:119" x14ac:dyDescent="0.25">
      <c r="O2115" s="268" t="s">
        <v>11601</v>
      </c>
      <c r="P2115" s="268" t="s">
        <v>9492</v>
      </c>
      <c r="Q2115" s="269">
        <v>-0.5</v>
      </c>
      <c r="R2115" s="269">
        <v>-0.75</v>
      </c>
      <c r="S2115" s="269">
        <v>-57.75</v>
      </c>
      <c r="T2115" s="269">
        <v>-58</v>
      </c>
      <c r="DI2115" s="112" t="s">
        <v>8733</v>
      </c>
      <c r="DJ2115" s="112" t="s">
        <v>8544</v>
      </c>
      <c r="DO2115"/>
    </row>
    <row r="2116" spans="15:119" x14ac:dyDescent="0.25">
      <c r="O2116" s="268" t="s">
        <v>11602</v>
      </c>
      <c r="P2116" s="268" t="s">
        <v>9492</v>
      </c>
      <c r="Q2116" s="269">
        <v>-0.5</v>
      </c>
      <c r="R2116" s="269">
        <v>-0.75</v>
      </c>
      <c r="S2116" s="269">
        <v>-57.5</v>
      </c>
      <c r="T2116" s="269">
        <v>-57.75</v>
      </c>
      <c r="DI2116" s="112" t="s">
        <v>7514</v>
      </c>
      <c r="DJ2116" s="112" t="s">
        <v>7298</v>
      </c>
      <c r="DO2116"/>
    </row>
    <row r="2117" spans="15:119" x14ac:dyDescent="0.25">
      <c r="O2117" s="268" t="s">
        <v>11603</v>
      </c>
      <c r="P2117" s="268" t="s">
        <v>9492</v>
      </c>
      <c r="Q2117" s="269">
        <v>-0.75</v>
      </c>
      <c r="R2117" s="269">
        <v>-1</v>
      </c>
      <c r="S2117" s="269">
        <v>-57.75</v>
      </c>
      <c r="T2117" s="269">
        <v>-58</v>
      </c>
      <c r="DI2117" s="112" t="s">
        <v>6060</v>
      </c>
      <c r="DJ2117" s="112" t="s">
        <v>5909</v>
      </c>
      <c r="DO2117"/>
    </row>
    <row r="2118" spans="15:119" x14ac:dyDescent="0.25">
      <c r="O2118" s="268" t="s">
        <v>11604</v>
      </c>
      <c r="P2118" s="268" t="s">
        <v>9492</v>
      </c>
      <c r="Q2118" s="269">
        <v>-0.75</v>
      </c>
      <c r="R2118" s="269">
        <v>-1</v>
      </c>
      <c r="S2118" s="269">
        <v>-57.5</v>
      </c>
      <c r="T2118" s="269">
        <v>-57.75</v>
      </c>
      <c r="DI2118" s="112" t="s">
        <v>6635</v>
      </c>
      <c r="DJ2118" s="112" t="s">
        <v>6305</v>
      </c>
      <c r="DO2118"/>
    </row>
    <row r="2119" spans="15:119" x14ac:dyDescent="0.25">
      <c r="O2119" s="268" t="s">
        <v>11605</v>
      </c>
      <c r="P2119" s="268" t="s">
        <v>9490</v>
      </c>
      <c r="Q2119" s="269">
        <v>-0.5</v>
      </c>
      <c r="R2119" s="269">
        <v>-1</v>
      </c>
      <c r="S2119" s="269">
        <v>-57</v>
      </c>
      <c r="T2119" s="269">
        <v>-57.5</v>
      </c>
      <c r="DI2119" s="112" t="s">
        <v>8734</v>
      </c>
      <c r="DJ2119" s="112" t="s">
        <v>8544</v>
      </c>
      <c r="DO2119"/>
    </row>
    <row r="2120" spans="15:119" x14ac:dyDescent="0.25">
      <c r="O2120" s="268" t="s">
        <v>11606</v>
      </c>
      <c r="P2120" s="268" t="s">
        <v>9492</v>
      </c>
      <c r="Q2120" s="269">
        <v>-0.5</v>
      </c>
      <c r="R2120" s="269">
        <v>-0.75</v>
      </c>
      <c r="S2120" s="269">
        <v>-57.25</v>
      </c>
      <c r="T2120" s="269">
        <v>-57.5</v>
      </c>
      <c r="DI2120" s="112" t="s">
        <v>6061</v>
      </c>
      <c r="DJ2120" s="112" t="s">
        <v>5909</v>
      </c>
      <c r="DO2120"/>
    </row>
    <row r="2121" spans="15:119" x14ac:dyDescent="0.25">
      <c r="O2121" s="268" t="s">
        <v>11607</v>
      </c>
      <c r="P2121" s="268" t="s">
        <v>9492</v>
      </c>
      <c r="Q2121" s="269">
        <v>-0.5</v>
      </c>
      <c r="R2121" s="269">
        <v>-0.75</v>
      </c>
      <c r="S2121" s="269">
        <v>-57</v>
      </c>
      <c r="T2121" s="269">
        <v>-57.25</v>
      </c>
      <c r="DI2121" s="112" t="s">
        <v>7515</v>
      </c>
      <c r="DJ2121" s="112" t="s">
        <v>7298</v>
      </c>
      <c r="DO2121"/>
    </row>
    <row r="2122" spans="15:119" x14ac:dyDescent="0.25">
      <c r="O2122" s="268" t="s">
        <v>11608</v>
      </c>
      <c r="P2122" s="268" t="s">
        <v>9492</v>
      </c>
      <c r="Q2122" s="269">
        <v>-0.75</v>
      </c>
      <c r="R2122" s="269">
        <v>-1</v>
      </c>
      <c r="S2122" s="269">
        <v>-57.25</v>
      </c>
      <c r="T2122" s="269">
        <v>-57.5</v>
      </c>
      <c r="DI2122" s="112" t="s">
        <v>7165</v>
      </c>
      <c r="DJ2122" s="112" t="s">
        <v>7135</v>
      </c>
      <c r="DO2122"/>
    </row>
    <row r="2123" spans="15:119" x14ac:dyDescent="0.25">
      <c r="O2123" s="268" t="s">
        <v>11609</v>
      </c>
      <c r="P2123" s="268" t="s">
        <v>9492</v>
      </c>
      <c r="Q2123" s="269">
        <v>-0.75</v>
      </c>
      <c r="R2123" s="269">
        <v>-1</v>
      </c>
      <c r="S2123" s="269">
        <v>-57</v>
      </c>
      <c r="T2123" s="269">
        <v>-57.25</v>
      </c>
      <c r="DI2123" s="112" t="s">
        <v>6062</v>
      </c>
      <c r="DJ2123" s="112" t="s">
        <v>5909</v>
      </c>
      <c r="DO2123"/>
    </row>
    <row r="2124" spans="15:119" x14ac:dyDescent="0.25">
      <c r="O2124" s="268" t="s">
        <v>11610</v>
      </c>
      <c r="P2124" s="268" t="s">
        <v>9488</v>
      </c>
      <c r="Q2124" s="269">
        <v>-1</v>
      </c>
      <c r="R2124" s="269">
        <v>-2</v>
      </c>
      <c r="S2124" s="269">
        <v>-58.5</v>
      </c>
      <c r="T2124" s="269">
        <v>-60</v>
      </c>
      <c r="DI2124" s="112" t="s">
        <v>6636</v>
      </c>
      <c r="DJ2124" s="112" t="s">
        <v>6305</v>
      </c>
      <c r="DO2124"/>
    </row>
    <row r="2125" spans="15:119" x14ac:dyDescent="0.25">
      <c r="O2125" s="268" t="s">
        <v>11611</v>
      </c>
      <c r="P2125" s="268" t="s">
        <v>9490</v>
      </c>
      <c r="Q2125" s="269">
        <v>-1</v>
      </c>
      <c r="R2125" s="269">
        <v>-1.5</v>
      </c>
      <c r="S2125" s="269">
        <v>-59.5</v>
      </c>
      <c r="T2125" s="269">
        <v>-60</v>
      </c>
      <c r="DI2125" s="112" t="s">
        <v>6637</v>
      </c>
      <c r="DJ2125" s="112" t="s">
        <v>6305</v>
      </c>
      <c r="DO2125"/>
    </row>
    <row r="2126" spans="15:119" x14ac:dyDescent="0.25">
      <c r="O2126" s="268" t="s">
        <v>11612</v>
      </c>
      <c r="P2126" s="268" t="s">
        <v>9492</v>
      </c>
      <c r="Q2126" s="269">
        <v>-1</v>
      </c>
      <c r="R2126" s="269">
        <v>-1.25</v>
      </c>
      <c r="S2126" s="269">
        <v>-59.75</v>
      </c>
      <c r="T2126" s="269">
        <v>-60</v>
      </c>
      <c r="DI2126" s="112" t="s">
        <v>7516</v>
      </c>
      <c r="DJ2126" s="112" t="s">
        <v>7298</v>
      </c>
      <c r="DO2126"/>
    </row>
    <row r="2127" spans="15:119" x14ac:dyDescent="0.25">
      <c r="O2127" s="268" t="s">
        <v>11613</v>
      </c>
      <c r="P2127" s="268" t="s">
        <v>9492</v>
      </c>
      <c r="Q2127" s="269">
        <v>-1</v>
      </c>
      <c r="R2127" s="269">
        <v>-1.25</v>
      </c>
      <c r="S2127" s="269">
        <v>-59.5</v>
      </c>
      <c r="T2127" s="269">
        <v>-59.75</v>
      </c>
      <c r="DI2127" s="112" t="s">
        <v>6063</v>
      </c>
      <c r="DJ2127" s="112" t="s">
        <v>5909</v>
      </c>
      <c r="DO2127"/>
    </row>
    <row r="2128" spans="15:119" x14ac:dyDescent="0.25">
      <c r="O2128" s="268" t="s">
        <v>11614</v>
      </c>
      <c r="P2128" s="268" t="s">
        <v>9492</v>
      </c>
      <c r="Q2128" s="269">
        <v>-1.25</v>
      </c>
      <c r="R2128" s="269">
        <v>-1.5</v>
      </c>
      <c r="S2128" s="269">
        <v>-59.75</v>
      </c>
      <c r="T2128" s="269">
        <v>-60</v>
      </c>
      <c r="DI2128" s="112" t="s">
        <v>5105</v>
      </c>
      <c r="DJ2128" s="112" t="s">
        <v>5031</v>
      </c>
      <c r="DO2128"/>
    </row>
    <row r="2129" spans="15:119" x14ac:dyDescent="0.25">
      <c r="O2129" s="268" t="s">
        <v>11615</v>
      </c>
      <c r="P2129" s="268" t="s">
        <v>9492</v>
      </c>
      <c r="Q2129" s="269">
        <v>-1.25</v>
      </c>
      <c r="R2129" s="269">
        <v>-1.5</v>
      </c>
      <c r="S2129" s="269">
        <v>-59.5</v>
      </c>
      <c r="T2129" s="269">
        <v>-59.75</v>
      </c>
      <c r="DI2129" s="112" t="s">
        <v>8383</v>
      </c>
      <c r="DJ2129" s="112" t="s">
        <v>8285</v>
      </c>
      <c r="DO2129"/>
    </row>
    <row r="2130" spans="15:119" x14ac:dyDescent="0.25">
      <c r="O2130" s="268" t="s">
        <v>11616</v>
      </c>
      <c r="P2130" s="268" t="s">
        <v>9490</v>
      </c>
      <c r="Q2130" s="269">
        <v>-1</v>
      </c>
      <c r="R2130" s="269">
        <v>-1.5</v>
      </c>
      <c r="S2130" s="269">
        <v>-59</v>
      </c>
      <c r="T2130" s="269">
        <v>-59.5</v>
      </c>
      <c r="DI2130" s="112" t="s">
        <v>6638</v>
      </c>
      <c r="DJ2130" s="112" t="s">
        <v>6305</v>
      </c>
      <c r="DO2130"/>
    </row>
    <row r="2131" spans="15:119" x14ac:dyDescent="0.25">
      <c r="O2131" s="268" t="s">
        <v>11617</v>
      </c>
      <c r="P2131" s="268" t="s">
        <v>9492</v>
      </c>
      <c r="Q2131" s="269">
        <v>-1</v>
      </c>
      <c r="R2131" s="269">
        <v>-1.25</v>
      </c>
      <c r="S2131" s="269">
        <v>-59.25</v>
      </c>
      <c r="T2131" s="269">
        <v>-59.5</v>
      </c>
      <c r="DI2131" s="112" t="s">
        <v>8045</v>
      </c>
      <c r="DJ2131" s="112" t="s">
        <v>7916</v>
      </c>
      <c r="DO2131"/>
    </row>
    <row r="2132" spans="15:119" x14ac:dyDescent="0.25">
      <c r="O2132" s="268" t="s">
        <v>11618</v>
      </c>
      <c r="P2132" s="268" t="s">
        <v>9492</v>
      </c>
      <c r="Q2132" s="269">
        <v>-1</v>
      </c>
      <c r="R2132" s="269">
        <v>-1.25</v>
      </c>
      <c r="S2132" s="269">
        <v>-59</v>
      </c>
      <c r="T2132" s="269">
        <v>-59.25</v>
      </c>
      <c r="DI2132" s="112" t="s">
        <v>4677</v>
      </c>
      <c r="DJ2132" s="112" t="s">
        <v>4591</v>
      </c>
      <c r="DO2132"/>
    </row>
    <row r="2133" spans="15:119" x14ac:dyDescent="0.25">
      <c r="O2133" s="268" t="s">
        <v>11619</v>
      </c>
      <c r="P2133" s="268" t="s">
        <v>9492</v>
      </c>
      <c r="Q2133" s="269">
        <v>-1.25</v>
      </c>
      <c r="R2133" s="269">
        <v>-1.5</v>
      </c>
      <c r="S2133" s="269">
        <v>-59.25</v>
      </c>
      <c r="T2133" s="269">
        <v>-59.5</v>
      </c>
      <c r="DI2133" s="112" t="s">
        <v>7517</v>
      </c>
      <c r="DJ2133" s="112" t="s">
        <v>7298</v>
      </c>
      <c r="DO2133"/>
    </row>
    <row r="2134" spans="15:119" x14ac:dyDescent="0.25">
      <c r="O2134" s="268" t="s">
        <v>11620</v>
      </c>
      <c r="P2134" s="268" t="s">
        <v>9492</v>
      </c>
      <c r="Q2134" s="269">
        <v>-1.25</v>
      </c>
      <c r="R2134" s="269">
        <v>-1.5</v>
      </c>
      <c r="S2134" s="269">
        <v>-59</v>
      </c>
      <c r="T2134" s="269">
        <v>-59.25</v>
      </c>
      <c r="DI2134" s="112" t="s">
        <v>6064</v>
      </c>
      <c r="DJ2134" s="112" t="s">
        <v>5909</v>
      </c>
      <c r="DO2134"/>
    </row>
    <row r="2135" spans="15:119" x14ac:dyDescent="0.25">
      <c r="O2135" s="268" t="s">
        <v>11621</v>
      </c>
      <c r="P2135" s="268" t="s">
        <v>9490</v>
      </c>
      <c r="Q2135" s="269">
        <v>-1</v>
      </c>
      <c r="R2135" s="269">
        <v>-1.5</v>
      </c>
      <c r="S2135" s="269">
        <v>-58.5</v>
      </c>
      <c r="T2135" s="269">
        <v>-59</v>
      </c>
      <c r="DI2135" s="112" t="s">
        <v>5106</v>
      </c>
      <c r="DJ2135" s="112" t="s">
        <v>5031</v>
      </c>
      <c r="DO2135"/>
    </row>
    <row r="2136" spans="15:119" x14ac:dyDescent="0.25">
      <c r="O2136" s="268" t="s">
        <v>11622</v>
      </c>
      <c r="P2136" s="268" t="s">
        <v>9492</v>
      </c>
      <c r="Q2136" s="269">
        <v>-1</v>
      </c>
      <c r="R2136" s="269">
        <v>-1.25</v>
      </c>
      <c r="S2136" s="269">
        <v>-58.75</v>
      </c>
      <c r="T2136" s="269">
        <v>-59</v>
      </c>
      <c r="DI2136" s="112" t="s">
        <v>7166</v>
      </c>
      <c r="DJ2136" s="112" t="s">
        <v>7135</v>
      </c>
      <c r="DO2136"/>
    </row>
    <row r="2137" spans="15:119" x14ac:dyDescent="0.25">
      <c r="O2137" s="268" t="s">
        <v>11623</v>
      </c>
      <c r="P2137" s="268" t="s">
        <v>9492</v>
      </c>
      <c r="Q2137" s="269">
        <v>-1</v>
      </c>
      <c r="R2137" s="269">
        <v>-1.25</v>
      </c>
      <c r="S2137" s="269">
        <v>-58.5</v>
      </c>
      <c r="T2137" s="269">
        <v>-58.75</v>
      </c>
      <c r="DI2137" s="112" t="s">
        <v>5260</v>
      </c>
      <c r="DJ2137" s="112" t="s">
        <v>5211</v>
      </c>
      <c r="DO2137"/>
    </row>
    <row r="2138" spans="15:119" x14ac:dyDescent="0.25">
      <c r="O2138" s="268" t="s">
        <v>11624</v>
      </c>
      <c r="P2138" s="268" t="s">
        <v>9492</v>
      </c>
      <c r="Q2138" s="269">
        <v>-1.25</v>
      </c>
      <c r="R2138" s="269">
        <v>-1.5</v>
      </c>
      <c r="S2138" s="269">
        <v>-58.75</v>
      </c>
      <c r="T2138" s="269">
        <v>-59</v>
      </c>
      <c r="DI2138" s="112" t="s">
        <v>7518</v>
      </c>
      <c r="DJ2138" s="112" t="s">
        <v>7298</v>
      </c>
      <c r="DO2138"/>
    </row>
    <row r="2139" spans="15:119" x14ac:dyDescent="0.25">
      <c r="O2139" s="268" t="s">
        <v>11625</v>
      </c>
      <c r="P2139" s="268" t="s">
        <v>9492</v>
      </c>
      <c r="Q2139" s="269">
        <v>-1.25</v>
      </c>
      <c r="R2139" s="269">
        <v>-1.5</v>
      </c>
      <c r="S2139" s="269">
        <v>-58.5</v>
      </c>
      <c r="T2139" s="269">
        <v>-58.75</v>
      </c>
      <c r="DI2139" s="112" t="s">
        <v>5773</v>
      </c>
      <c r="DJ2139" s="112" t="s">
        <v>5743</v>
      </c>
      <c r="DO2139"/>
    </row>
    <row r="2140" spans="15:119" x14ac:dyDescent="0.25">
      <c r="O2140" s="268" t="s">
        <v>11626</v>
      </c>
      <c r="P2140" s="268" t="s">
        <v>9490</v>
      </c>
      <c r="Q2140" s="269">
        <v>-1.5</v>
      </c>
      <c r="R2140" s="269">
        <v>-2</v>
      </c>
      <c r="S2140" s="269">
        <v>-59.5</v>
      </c>
      <c r="T2140" s="269">
        <v>-60</v>
      </c>
      <c r="DI2140" s="112" t="s">
        <v>6065</v>
      </c>
      <c r="DJ2140" s="112" t="s">
        <v>5909</v>
      </c>
      <c r="DO2140"/>
    </row>
    <row r="2141" spans="15:119" x14ac:dyDescent="0.25">
      <c r="O2141" s="268" t="s">
        <v>11627</v>
      </c>
      <c r="P2141" s="268" t="s">
        <v>9492</v>
      </c>
      <c r="Q2141" s="269">
        <v>-1.5</v>
      </c>
      <c r="R2141" s="269">
        <v>-1.75</v>
      </c>
      <c r="S2141" s="269">
        <v>-59.75</v>
      </c>
      <c r="T2141" s="269">
        <v>-60</v>
      </c>
      <c r="DI2141" s="112" t="s">
        <v>7519</v>
      </c>
      <c r="DJ2141" s="112" t="s">
        <v>7298</v>
      </c>
      <c r="DO2141"/>
    </row>
    <row r="2142" spans="15:119" x14ac:dyDescent="0.25">
      <c r="O2142" s="268" t="s">
        <v>11628</v>
      </c>
      <c r="P2142" s="268" t="s">
        <v>9492</v>
      </c>
      <c r="Q2142" s="269">
        <v>-1.5</v>
      </c>
      <c r="R2142" s="269">
        <v>-1.75</v>
      </c>
      <c r="S2142" s="269">
        <v>-59.5</v>
      </c>
      <c r="T2142" s="269">
        <v>-59.75</v>
      </c>
      <c r="DI2142" s="112" t="s">
        <v>5403</v>
      </c>
      <c r="DJ2142" s="112" t="s">
        <v>5373</v>
      </c>
      <c r="DO2142"/>
    </row>
    <row r="2143" spans="15:119" x14ac:dyDescent="0.25">
      <c r="O2143" s="268" t="s">
        <v>11629</v>
      </c>
      <c r="P2143" s="268" t="s">
        <v>9492</v>
      </c>
      <c r="Q2143" s="269">
        <v>-1.75</v>
      </c>
      <c r="R2143" s="269">
        <v>-2</v>
      </c>
      <c r="S2143" s="269">
        <v>-59.75</v>
      </c>
      <c r="T2143" s="269">
        <v>-60</v>
      </c>
      <c r="DI2143" s="112" t="s">
        <v>7520</v>
      </c>
      <c r="DJ2143" s="112" t="s">
        <v>7298</v>
      </c>
      <c r="DO2143"/>
    </row>
    <row r="2144" spans="15:119" x14ac:dyDescent="0.25">
      <c r="O2144" s="268" t="s">
        <v>11630</v>
      </c>
      <c r="P2144" s="268" t="s">
        <v>9492</v>
      </c>
      <c r="Q2144" s="269">
        <v>-1.75</v>
      </c>
      <c r="R2144" s="269">
        <v>-2</v>
      </c>
      <c r="S2144" s="269">
        <v>-59.5</v>
      </c>
      <c r="T2144" s="269">
        <v>-59.75</v>
      </c>
      <c r="DI2144" s="112" t="s">
        <v>6639</v>
      </c>
      <c r="DJ2144" s="112" t="s">
        <v>6305</v>
      </c>
      <c r="DO2144"/>
    </row>
    <row r="2145" spans="15:119" x14ac:dyDescent="0.25">
      <c r="O2145" s="268" t="s">
        <v>11631</v>
      </c>
      <c r="P2145" s="268" t="s">
        <v>9490</v>
      </c>
      <c r="Q2145" s="269">
        <v>-1.5</v>
      </c>
      <c r="R2145" s="269">
        <v>-2</v>
      </c>
      <c r="S2145" s="269">
        <v>-59</v>
      </c>
      <c r="T2145" s="269">
        <v>-59.5</v>
      </c>
      <c r="DI2145" s="112" t="s">
        <v>4678</v>
      </c>
      <c r="DJ2145" s="112" t="s">
        <v>4591</v>
      </c>
      <c r="DO2145"/>
    </row>
    <row r="2146" spans="15:119" x14ac:dyDescent="0.25">
      <c r="O2146" s="268" t="s">
        <v>11632</v>
      </c>
      <c r="P2146" s="268" t="s">
        <v>9492</v>
      </c>
      <c r="Q2146" s="269">
        <v>-1.5</v>
      </c>
      <c r="R2146" s="269">
        <v>-1.75</v>
      </c>
      <c r="S2146" s="269">
        <v>-59.25</v>
      </c>
      <c r="T2146" s="269">
        <v>-59.5</v>
      </c>
      <c r="DI2146" s="112" t="s">
        <v>4679</v>
      </c>
      <c r="DJ2146" s="112" t="s">
        <v>4591</v>
      </c>
      <c r="DO2146"/>
    </row>
    <row r="2147" spans="15:119" x14ac:dyDescent="0.25">
      <c r="O2147" s="268" t="s">
        <v>11633</v>
      </c>
      <c r="P2147" s="268" t="s">
        <v>9492</v>
      </c>
      <c r="Q2147" s="269">
        <v>-1.5</v>
      </c>
      <c r="R2147" s="269">
        <v>-1.75</v>
      </c>
      <c r="S2147" s="269">
        <v>-59</v>
      </c>
      <c r="T2147" s="269">
        <v>-59.25</v>
      </c>
      <c r="DI2147" s="112" t="s">
        <v>4343</v>
      </c>
      <c r="DJ2147" s="112" t="s">
        <v>4291</v>
      </c>
      <c r="DO2147"/>
    </row>
    <row r="2148" spans="15:119" x14ac:dyDescent="0.25">
      <c r="O2148" s="268" t="s">
        <v>11634</v>
      </c>
      <c r="P2148" s="268" t="s">
        <v>9492</v>
      </c>
      <c r="Q2148" s="269">
        <v>-1.75</v>
      </c>
      <c r="R2148" s="269">
        <v>-2</v>
      </c>
      <c r="S2148" s="269">
        <v>-59.25</v>
      </c>
      <c r="T2148" s="269">
        <v>-59.5</v>
      </c>
      <c r="DI2148" s="112" t="s">
        <v>4344</v>
      </c>
      <c r="DJ2148" s="112" t="s">
        <v>4291</v>
      </c>
      <c r="DO2148"/>
    </row>
    <row r="2149" spans="15:119" x14ac:dyDescent="0.25">
      <c r="O2149" s="268" t="s">
        <v>11635</v>
      </c>
      <c r="P2149" s="268" t="s">
        <v>9492</v>
      </c>
      <c r="Q2149" s="269">
        <v>-1.75</v>
      </c>
      <c r="R2149" s="269">
        <v>-2</v>
      </c>
      <c r="S2149" s="269">
        <v>-59</v>
      </c>
      <c r="T2149" s="269">
        <v>-59.25</v>
      </c>
      <c r="DI2149" s="112" t="s">
        <v>5642</v>
      </c>
      <c r="DJ2149" s="112" t="s">
        <v>5576</v>
      </c>
      <c r="DO2149"/>
    </row>
    <row r="2150" spans="15:119" x14ac:dyDescent="0.25">
      <c r="O2150" s="268" t="s">
        <v>11636</v>
      </c>
      <c r="P2150" s="268" t="s">
        <v>9490</v>
      </c>
      <c r="Q2150" s="269">
        <v>-1.5</v>
      </c>
      <c r="R2150" s="269">
        <v>-2</v>
      </c>
      <c r="S2150" s="269">
        <v>-58.5</v>
      </c>
      <c r="T2150" s="269">
        <v>-59</v>
      </c>
      <c r="DI2150" s="112" t="s">
        <v>7521</v>
      </c>
      <c r="DJ2150" s="112" t="s">
        <v>7298</v>
      </c>
      <c r="DO2150"/>
    </row>
    <row r="2151" spans="15:119" x14ac:dyDescent="0.25">
      <c r="O2151" s="268" t="s">
        <v>11637</v>
      </c>
      <c r="P2151" s="268" t="s">
        <v>9492</v>
      </c>
      <c r="Q2151" s="269">
        <v>-1.5</v>
      </c>
      <c r="R2151" s="269">
        <v>-1.75</v>
      </c>
      <c r="S2151" s="269">
        <v>-58.75</v>
      </c>
      <c r="T2151" s="269">
        <v>-59</v>
      </c>
      <c r="DI2151" s="112" t="s">
        <v>6640</v>
      </c>
      <c r="DJ2151" s="112" t="s">
        <v>6305</v>
      </c>
      <c r="DO2151"/>
    </row>
    <row r="2152" spans="15:119" x14ac:dyDescent="0.25">
      <c r="O2152" s="268" t="s">
        <v>11638</v>
      </c>
      <c r="P2152" s="268" t="s">
        <v>9492</v>
      </c>
      <c r="Q2152" s="269">
        <v>-1.5</v>
      </c>
      <c r="R2152" s="269">
        <v>-1.75</v>
      </c>
      <c r="S2152" s="269">
        <v>-58.5</v>
      </c>
      <c r="T2152" s="269">
        <v>-58.75</v>
      </c>
      <c r="DI2152" s="112" t="s">
        <v>6066</v>
      </c>
      <c r="DJ2152" s="112" t="s">
        <v>5909</v>
      </c>
      <c r="DO2152"/>
    </row>
    <row r="2153" spans="15:119" x14ac:dyDescent="0.25">
      <c r="O2153" s="268" t="s">
        <v>11639</v>
      </c>
      <c r="P2153" s="268" t="s">
        <v>9492</v>
      </c>
      <c r="Q2153" s="269">
        <v>-1.75</v>
      </c>
      <c r="R2153" s="269">
        <v>-2</v>
      </c>
      <c r="S2153" s="269">
        <v>-58.75</v>
      </c>
      <c r="T2153" s="269">
        <v>-59</v>
      </c>
      <c r="DI2153" s="112" t="s">
        <v>5774</v>
      </c>
      <c r="DJ2153" s="112" t="s">
        <v>5743</v>
      </c>
      <c r="DO2153"/>
    </row>
    <row r="2154" spans="15:119" x14ac:dyDescent="0.25">
      <c r="O2154" s="268" t="s">
        <v>11640</v>
      </c>
      <c r="P2154" s="268" t="s">
        <v>9492</v>
      </c>
      <c r="Q2154" s="269">
        <v>-1.75</v>
      </c>
      <c r="R2154" s="269">
        <v>-2</v>
      </c>
      <c r="S2154" s="269">
        <v>-58.5</v>
      </c>
      <c r="T2154" s="269">
        <v>-58.75</v>
      </c>
      <c r="DI2154" s="112" t="s">
        <v>8735</v>
      </c>
      <c r="DJ2154" s="112" t="s">
        <v>8544</v>
      </c>
      <c r="DO2154"/>
    </row>
    <row r="2155" spans="15:119" x14ac:dyDescent="0.25">
      <c r="O2155" s="268" t="s">
        <v>11641</v>
      </c>
      <c r="P2155" s="268" t="s">
        <v>9488</v>
      </c>
      <c r="Q2155" s="269">
        <v>-1</v>
      </c>
      <c r="R2155" s="269">
        <v>-2</v>
      </c>
      <c r="S2155" s="269">
        <v>-57</v>
      </c>
      <c r="T2155" s="269">
        <v>-58.5</v>
      </c>
      <c r="DI2155" s="112" t="s">
        <v>7236</v>
      </c>
      <c r="DJ2155" s="112" t="s">
        <v>7211</v>
      </c>
      <c r="DO2155"/>
    </row>
    <row r="2156" spans="15:119" x14ac:dyDescent="0.25">
      <c r="O2156" s="268" t="s">
        <v>11642</v>
      </c>
      <c r="P2156" s="268" t="s">
        <v>9490</v>
      </c>
      <c r="Q2156" s="269">
        <v>-1</v>
      </c>
      <c r="R2156" s="269">
        <v>-1.5</v>
      </c>
      <c r="S2156" s="269">
        <v>-58</v>
      </c>
      <c r="T2156" s="269">
        <v>-58.5</v>
      </c>
      <c r="DI2156" s="112" t="s">
        <v>6067</v>
      </c>
      <c r="DJ2156" s="112" t="s">
        <v>5909</v>
      </c>
      <c r="DO2156"/>
    </row>
    <row r="2157" spans="15:119" x14ac:dyDescent="0.25">
      <c r="O2157" s="268" t="s">
        <v>11643</v>
      </c>
      <c r="P2157" s="268" t="s">
        <v>9492</v>
      </c>
      <c r="Q2157" s="269">
        <v>-1</v>
      </c>
      <c r="R2157" s="269">
        <v>-1.25</v>
      </c>
      <c r="S2157" s="269">
        <v>-58.25</v>
      </c>
      <c r="T2157" s="269">
        <v>-58.5</v>
      </c>
      <c r="DI2157" s="112" t="s">
        <v>7522</v>
      </c>
      <c r="DJ2157" s="112" t="s">
        <v>7298</v>
      </c>
      <c r="DO2157"/>
    </row>
    <row r="2158" spans="15:119" x14ac:dyDescent="0.25">
      <c r="O2158" s="268" t="s">
        <v>11644</v>
      </c>
      <c r="P2158" s="268" t="s">
        <v>9492</v>
      </c>
      <c r="Q2158" s="269">
        <v>-1</v>
      </c>
      <c r="R2158" s="269">
        <v>-1.25</v>
      </c>
      <c r="S2158" s="269">
        <v>-58</v>
      </c>
      <c r="T2158" s="269">
        <v>-58.25</v>
      </c>
      <c r="DI2158" s="112" t="s">
        <v>5643</v>
      </c>
      <c r="DJ2158" s="112" t="s">
        <v>5576</v>
      </c>
      <c r="DO2158"/>
    </row>
    <row r="2159" spans="15:119" x14ac:dyDescent="0.25">
      <c r="O2159" s="268" t="s">
        <v>11645</v>
      </c>
      <c r="P2159" s="268" t="s">
        <v>9492</v>
      </c>
      <c r="Q2159" s="269">
        <v>-1.25</v>
      </c>
      <c r="R2159" s="269">
        <v>-1.5</v>
      </c>
      <c r="S2159" s="269">
        <v>-58.25</v>
      </c>
      <c r="T2159" s="269">
        <v>-58.5</v>
      </c>
      <c r="DI2159" s="112" t="s">
        <v>8046</v>
      </c>
      <c r="DJ2159" s="112" t="s">
        <v>7916</v>
      </c>
      <c r="DO2159"/>
    </row>
    <row r="2160" spans="15:119" x14ac:dyDescent="0.25">
      <c r="O2160" s="268" t="s">
        <v>11646</v>
      </c>
      <c r="P2160" s="268" t="s">
        <v>9492</v>
      </c>
      <c r="Q2160" s="269">
        <v>-1.25</v>
      </c>
      <c r="R2160" s="269">
        <v>-1.5</v>
      </c>
      <c r="S2160" s="269">
        <v>-58</v>
      </c>
      <c r="T2160" s="269">
        <v>-58.25</v>
      </c>
      <c r="DI2160" s="112" t="s">
        <v>6641</v>
      </c>
      <c r="DJ2160" s="112" t="s">
        <v>6305</v>
      </c>
      <c r="DO2160"/>
    </row>
    <row r="2161" spans="15:119" x14ac:dyDescent="0.25">
      <c r="O2161" s="268" t="s">
        <v>11647</v>
      </c>
      <c r="P2161" s="268" t="s">
        <v>9490</v>
      </c>
      <c r="Q2161" s="269">
        <v>-1</v>
      </c>
      <c r="R2161" s="269">
        <v>-1.5</v>
      </c>
      <c r="S2161" s="269">
        <v>-57.5</v>
      </c>
      <c r="T2161" s="269">
        <v>-58</v>
      </c>
      <c r="DI2161" s="112" t="s">
        <v>9047</v>
      </c>
      <c r="DJ2161" s="112" t="s">
        <v>9016</v>
      </c>
      <c r="DO2161"/>
    </row>
    <row r="2162" spans="15:119" x14ac:dyDescent="0.25">
      <c r="O2162" s="268" t="s">
        <v>11648</v>
      </c>
      <c r="P2162" s="268" t="s">
        <v>9492</v>
      </c>
      <c r="Q2162" s="269">
        <v>-1</v>
      </c>
      <c r="R2162" s="269">
        <v>-1.25</v>
      </c>
      <c r="S2162" s="269">
        <v>-57.75</v>
      </c>
      <c r="T2162" s="269">
        <v>-58</v>
      </c>
      <c r="DI2162" s="112" t="s">
        <v>5107</v>
      </c>
      <c r="DJ2162" s="112" t="s">
        <v>5031</v>
      </c>
      <c r="DO2162"/>
    </row>
    <row r="2163" spans="15:119" x14ac:dyDescent="0.25">
      <c r="O2163" s="268" t="s">
        <v>11649</v>
      </c>
      <c r="P2163" s="268" t="s">
        <v>9492</v>
      </c>
      <c r="Q2163" s="269">
        <v>-1</v>
      </c>
      <c r="R2163" s="269">
        <v>-1.25</v>
      </c>
      <c r="S2163" s="269">
        <v>-57.5</v>
      </c>
      <c r="T2163" s="269">
        <v>-57.75</v>
      </c>
      <c r="DI2163" s="112" t="s">
        <v>8047</v>
      </c>
      <c r="DJ2163" s="112" t="s">
        <v>7916</v>
      </c>
      <c r="DO2163"/>
    </row>
    <row r="2164" spans="15:119" x14ac:dyDescent="0.25">
      <c r="O2164" s="268" t="s">
        <v>11650</v>
      </c>
      <c r="P2164" s="268" t="s">
        <v>9492</v>
      </c>
      <c r="Q2164" s="269">
        <v>-1.25</v>
      </c>
      <c r="R2164" s="269">
        <v>-1.5</v>
      </c>
      <c r="S2164" s="269">
        <v>-57.75</v>
      </c>
      <c r="T2164" s="269">
        <v>-58</v>
      </c>
      <c r="DI2164" s="112" t="s">
        <v>6642</v>
      </c>
      <c r="DJ2164" s="112" t="s">
        <v>6305</v>
      </c>
      <c r="DO2164"/>
    </row>
    <row r="2165" spans="15:119" x14ac:dyDescent="0.25">
      <c r="O2165" s="268" t="s">
        <v>11651</v>
      </c>
      <c r="P2165" s="268" t="s">
        <v>9492</v>
      </c>
      <c r="Q2165" s="269">
        <v>-1.25</v>
      </c>
      <c r="R2165" s="269">
        <v>-1.5</v>
      </c>
      <c r="S2165" s="269">
        <v>-57.5</v>
      </c>
      <c r="T2165" s="269">
        <v>-57.75</v>
      </c>
      <c r="DI2165" s="112" t="s">
        <v>8736</v>
      </c>
      <c r="DJ2165" s="112" t="s">
        <v>8544</v>
      </c>
      <c r="DO2165"/>
    </row>
    <row r="2166" spans="15:119" x14ac:dyDescent="0.25">
      <c r="O2166" s="268" t="s">
        <v>11652</v>
      </c>
      <c r="P2166" s="268" t="s">
        <v>9490</v>
      </c>
      <c r="Q2166" s="269">
        <v>-1</v>
      </c>
      <c r="R2166" s="269">
        <v>-1.5</v>
      </c>
      <c r="S2166" s="269">
        <v>-57</v>
      </c>
      <c r="T2166" s="269">
        <v>-57.5</v>
      </c>
      <c r="DI2166" s="112" t="s">
        <v>7524</v>
      </c>
      <c r="DJ2166" s="112" t="s">
        <v>7298</v>
      </c>
      <c r="DO2166"/>
    </row>
    <row r="2167" spans="15:119" x14ac:dyDescent="0.25">
      <c r="O2167" s="268" t="s">
        <v>11653</v>
      </c>
      <c r="P2167" s="268" t="s">
        <v>9492</v>
      </c>
      <c r="Q2167" s="269">
        <v>-1</v>
      </c>
      <c r="R2167" s="269">
        <v>-1.25</v>
      </c>
      <c r="S2167" s="269">
        <v>-57.25</v>
      </c>
      <c r="T2167" s="269">
        <v>-57.5</v>
      </c>
      <c r="DI2167" s="112" t="s">
        <v>5861</v>
      </c>
      <c r="DJ2167" s="112" t="s">
        <v>5840</v>
      </c>
      <c r="DO2167"/>
    </row>
    <row r="2168" spans="15:119" x14ac:dyDescent="0.25">
      <c r="O2168" s="268" t="s">
        <v>11654</v>
      </c>
      <c r="P2168" s="268" t="s">
        <v>9492</v>
      </c>
      <c r="Q2168" s="269">
        <v>-1</v>
      </c>
      <c r="R2168" s="269">
        <v>-1.25</v>
      </c>
      <c r="S2168" s="269">
        <v>-57</v>
      </c>
      <c r="T2168" s="269">
        <v>-57.25</v>
      </c>
      <c r="DI2168" s="112" t="s">
        <v>5650</v>
      </c>
      <c r="DJ2168" s="112" t="s">
        <v>5576</v>
      </c>
      <c r="DO2168"/>
    </row>
    <row r="2169" spans="15:119" x14ac:dyDescent="0.25">
      <c r="O2169" s="268" t="s">
        <v>11655</v>
      </c>
      <c r="P2169" s="268" t="s">
        <v>9492</v>
      </c>
      <c r="Q2169" s="269">
        <v>-1.25</v>
      </c>
      <c r="R2169" s="269">
        <v>-1.5</v>
      </c>
      <c r="S2169" s="269">
        <v>-57.25</v>
      </c>
      <c r="T2169" s="269">
        <v>-57.5</v>
      </c>
      <c r="DI2169" s="112" t="s">
        <v>4900</v>
      </c>
      <c r="DJ2169" s="112" t="s">
        <v>4808</v>
      </c>
      <c r="DO2169"/>
    </row>
    <row r="2170" spans="15:119" x14ac:dyDescent="0.25">
      <c r="O2170" s="268" t="s">
        <v>11656</v>
      </c>
      <c r="P2170" s="268" t="s">
        <v>9492</v>
      </c>
      <c r="Q2170" s="269">
        <v>-1.25</v>
      </c>
      <c r="R2170" s="269">
        <v>-1.5</v>
      </c>
      <c r="S2170" s="269">
        <v>-57</v>
      </c>
      <c r="T2170" s="269">
        <v>-57.25</v>
      </c>
      <c r="DI2170" s="112" t="s">
        <v>7525</v>
      </c>
      <c r="DJ2170" s="112" t="s">
        <v>7298</v>
      </c>
      <c r="DO2170"/>
    </row>
    <row r="2171" spans="15:119" x14ac:dyDescent="0.25">
      <c r="O2171" s="268" t="s">
        <v>11657</v>
      </c>
      <c r="P2171" s="268" t="s">
        <v>9490</v>
      </c>
      <c r="Q2171" s="269">
        <v>-1.5</v>
      </c>
      <c r="R2171" s="269">
        <v>-2</v>
      </c>
      <c r="S2171" s="269">
        <v>-58</v>
      </c>
      <c r="T2171" s="269">
        <v>-58.5</v>
      </c>
      <c r="DI2171" s="112" t="s">
        <v>7523</v>
      </c>
      <c r="DJ2171" s="112" t="s">
        <v>7298</v>
      </c>
      <c r="DO2171"/>
    </row>
    <row r="2172" spans="15:119" x14ac:dyDescent="0.25">
      <c r="O2172" s="268" t="s">
        <v>11658</v>
      </c>
      <c r="P2172" s="268" t="s">
        <v>9492</v>
      </c>
      <c r="Q2172" s="269">
        <v>-1.5</v>
      </c>
      <c r="R2172" s="269">
        <v>-1.75</v>
      </c>
      <c r="S2172" s="269">
        <v>-58.25</v>
      </c>
      <c r="T2172" s="269">
        <v>-58.5</v>
      </c>
      <c r="DI2172" s="112" t="s">
        <v>6068</v>
      </c>
      <c r="DJ2172" s="112" t="s">
        <v>5909</v>
      </c>
      <c r="DO2172"/>
    </row>
    <row r="2173" spans="15:119" x14ac:dyDescent="0.25">
      <c r="O2173" s="268" t="s">
        <v>11659</v>
      </c>
      <c r="P2173" s="268" t="s">
        <v>9492</v>
      </c>
      <c r="Q2173" s="269">
        <v>-1.5</v>
      </c>
      <c r="R2173" s="269">
        <v>-1.75</v>
      </c>
      <c r="S2173" s="269">
        <v>-58</v>
      </c>
      <c r="T2173" s="269">
        <v>-58.25</v>
      </c>
      <c r="DI2173" s="112" t="s">
        <v>8384</v>
      </c>
      <c r="DJ2173" s="112" t="s">
        <v>8285</v>
      </c>
      <c r="DO2173"/>
    </row>
    <row r="2174" spans="15:119" x14ac:dyDescent="0.25">
      <c r="O2174" s="268" t="s">
        <v>11660</v>
      </c>
      <c r="P2174" s="268" t="s">
        <v>9492</v>
      </c>
      <c r="Q2174" s="269">
        <v>-1.75</v>
      </c>
      <c r="R2174" s="269">
        <v>-2</v>
      </c>
      <c r="S2174" s="269">
        <v>-58.25</v>
      </c>
      <c r="T2174" s="269">
        <v>-58.5</v>
      </c>
      <c r="DI2174" s="112" t="s">
        <v>6643</v>
      </c>
      <c r="DJ2174" s="112" t="s">
        <v>6305</v>
      </c>
      <c r="DO2174"/>
    </row>
    <row r="2175" spans="15:119" x14ac:dyDescent="0.25">
      <c r="O2175" s="268" t="s">
        <v>11661</v>
      </c>
      <c r="P2175" s="268" t="s">
        <v>9492</v>
      </c>
      <c r="Q2175" s="269">
        <v>-1.75</v>
      </c>
      <c r="R2175" s="269">
        <v>-2</v>
      </c>
      <c r="S2175" s="269">
        <v>-58</v>
      </c>
      <c r="T2175" s="269">
        <v>-58.25</v>
      </c>
      <c r="DI2175" s="112" t="s">
        <v>8737</v>
      </c>
      <c r="DJ2175" s="112" t="s">
        <v>8544</v>
      </c>
      <c r="DO2175"/>
    </row>
    <row r="2176" spans="15:119" x14ac:dyDescent="0.25">
      <c r="O2176" s="268" t="s">
        <v>11662</v>
      </c>
      <c r="P2176" s="268" t="s">
        <v>9490</v>
      </c>
      <c r="Q2176" s="269">
        <v>-1.5</v>
      </c>
      <c r="R2176" s="269">
        <v>-2</v>
      </c>
      <c r="S2176" s="269">
        <v>-57.5</v>
      </c>
      <c r="T2176" s="269">
        <v>-58</v>
      </c>
      <c r="DI2176" s="112" t="s">
        <v>5453</v>
      </c>
      <c r="DJ2176" s="112" t="s">
        <v>5373</v>
      </c>
      <c r="DO2176"/>
    </row>
    <row r="2177" spans="15:119" x14ac:dyDescent="0.25">
      <c r="O2177" s="268" t="s">
        <v>11663</v>
      </c>
      <c r="P2177" s="268" t="s">
        <v>9492</v>
      </c>
      <c r="Q2177" s="269">
        <v>-1.5</v>
      </c>
      <c r="R2177" s="269">
        <v>-1.75</v>
      </c>
      <c r="S2177" s="269">
        <v>-57.75</v>
      </c>
      <c r="T2177" s="269">
        <v>-58</v>
      </c>
      <c r="DI2177" s="112" t="s">
        <v>8385</v>
      </c>
      <c r="DJ2177" s="112" t="s">
        <v>8285</v>
      </c>
      <c r="DO2177"/>
    </row>
    <row r="2178" spans="15:119" x14ac:dyDescent="0.25">
      <c r="O2178" s="268" t="s">
        <v>11664</v>
      </c>
      <c r="P2178" s="268" t="s">
        <v>9492</v>
      </c>
      <c r="Q2178" s="269">
        <v>-1.5</v>
      </c>
      <c r="R2178" s="269">
        <v>-1.75</v>
      </c>
      <c r="S2178" s="269">
        <v>-57.5</v>
      </c>
      <c r="T2178" s="269">
        <v>-57.75</v>
      </c>
      <c r="DI2178" s="112" t="s">
        <v>8048</v>
      </c>
      <c r="DJ2178" s="112" t="s">
        <v>7916</v>
      </c>
      <c r="DO2178"/>
    </row>
    <row r="2179" spans="15:119" x14ac:dyDescent="0.25">
      <c r="O2179" s="268" t="s">
        <v>11665</v>
      </c>
      <c r="P2179" s="268" t="s">
        <v>9492</v>
      </c>
      <c r="Q2179" s="269">
        <v>-1.75</v>
      </c>
      <c r="R2179" s="269">
        <v>-2</v>
      </c>
      <c r="S2179" s="269">
        <v>-57.75</v>
      </c>
      <c r="T2179" s="269">
        <v>-58</v>
      </c>
      <c r="DI2179" s="112" t="s">
        <v>8738</v>
      </c>
      <c r="DJ2179" s="112" t="s">
        <v>8544</v>
      </c>
      <c r="DO2179"/>
    </row>
    <row r="2180" spans="15:119" x14ac:dyDescent="0.25">
      <c r="O2180" s="268" t="s">
        <v>11666</v>
      </c>
      <c r="P2180" s="268" t="s">
        <v>9492</v>
      </c>
      <c r="Q2180" s="269">
        <v>-1.75</v>
      </c>
      <c r="R2180" s="269">
        <v>-2</v>
      </c>
      <c r="S2180" s="269">
        <v>-57.5</v>
      </c>
      <c r="T2180" s="269">
        <v>-57.75</v>
      </c>
      <c r="DI2180" s="112" t="s">
        <v>6644</v>
      </c>
      <c r="DJ2180" s="112" t="s">
        <v>6305</v>
      </c>
      <c r="DO2180"/>
    </row>
    <row r="2181" spans="15:119" x14ac:dyDescent="0.25">
      <c r="O2181" s="268" t="s">
        <v>11667</v>
      </c>
      <c r="P2181" s="268" t="s">
        <v>9490</v>
      </c>
      <c r="Q2181" s="269">
        <v>-1.5</v>
      </c>
      <c r="R2181" s="269">
        <v>-2</v>
      </c>
      <c r="S2181" s="269">
        <v>-57</v>
      </c>
      <c r="T2181" s="269">
        <v>-57.5</v>
      </c>
      <c r="DI2181" s="112" t="s">
        <v>8386</v>
      </c>
      <c r="DJ2181" s="112" t="s">
        <v>8285</v>
      </c>
      <c r="DO2181"/>
    </row>
    <row r="2182" spans="15:119" x14ac:dyDescent="0.25">
      <c r="O2182" s="268" t="s">
        <v>11668</v>
      </c>
      <c r="P2182" s="268" t="s">
        <v>9492</v>
      </c>
      <c r="Q2182" s="269">
        <v>-1.5</v>
      </c>
      <c r="R2182" s="269">
        <v>-1.75</v>
      </c>
      <c r="S2182" s="269">
        <v>-57.25</v>
      </c>
      <c r="T2182" s="269">
        <v>-57.5</v>
      </c>
      <c r="DI2182" s="112" t="s">
        <v>8049</v>
      </c>
      <c r="DJ2182" s="112" t="s">
        <v>7916</v>
      </c>
      <c r="DO2182"/>
    </row>
    <row r="2183" spans="15:119" x14ac:dyDescent="0.25">
      <c r="O2183" s="268" t="s">
        <v>11669</v>
      </c>
      <c r="P2183" s="268" t="s">
        <v>9492</v>
      </c>
      <c r="Q2183" s="269">
        <v>-1.5</v>
      </c>
      <c r="R2183" s="269">
        <v>-1.75</v>
      </c>
      <c r="S2183" s="269">
        <v>-57</v>
      </c>
      <c r="T2183" s="269">
        <v>-57.25</v>
      </c>
      <c r="DI2183" s="112" t="s">
        <v>8387</v>
      </c>
      <c r="DJ2183" s="112" t="s">
        <v>8285</v>
      </c>
      <c r="DO2183"/>
    </row>
    <row r="2184" spans="15:119" x14ac:dyDescent="0.25">
      <c r="O2184" s="268" t="s">
        <v>11670</v>
      </c>
      <c r="P2184" s="268" t="s">
        <v>9492</v>
      </c>
      <c r="Q2184" s="269">
        <v>-1.75</v>
      </c>
      <c r="R2184" s="269">
        <v>-2</v>
      </c>
      <c r="S2184" s="269">
        <v>-57.25</v>
      </c>
      <c r="T2184" s="269">
        <v>-57.5</v>
      </c>
      <c r="DI2184" s="112" t="s">
        <v>8739</v>
      </c>
      <c r="DJ2184" s="112" t="s">
        <v>8544</v>
      </c>
      <c r="DO2184"/>
    </row>
    <row r="2185" spans="15:119" x14ac:dyDescent="0.25">
      <c r="O2185" s="268" t="s">
        <v>11671</v>
      </c>
      <c r="P2185" s="268" t="s">
        <v>9492</v>
      </c>
      <c r="Q2185" s="269">
        <v>-1.75</v>
      </c>
      <c r="R2185" s="269">
        <v>-2</v>
      </c>
      <c r="S2185" s="269">
        <v>-57</v>
      </c>
      <c r="T2185" s="269">
        <v>-57.25</v>
      </c>
      <c r="DI2185" s="112" t="s">
        <v>4680</v>
      </c>
      <c r="DJ2185" s="112" t="s">
        <v>4591</v>
      </c>
      <c r="DO2185"/>
    </row>
    <row r="2186" spans="15:119" x14ac:dyDescent="0.25">
      <c r="O2186" s="268" t="s">
        <v>11672</v>
      </c>
      <c r="P2186" s="268" t="s">
        <v>9486</v>
      </c>
      <c r="Q2186" s="269">
        <v>0</v>
      </c>
      <c r="R2186" s="269">
        <v>-2</v>
      </c>
      <c r="S2186" s="269">
        <v>-54</v>
      </c>
      <c r="T2186" s="269">
        <v>-57</v>
      </c>
      <c r="DI2186" s="112" t="s">
        <v>8050</v>
      </c>
      <c r="DJ2186" s="112" t="s">
        <v>7916</v>
      </c>
      <c r="DO2186"/>
    </row>
    <row r="2187" spans="15:119" x14ac:dyDescent="0.25">
      <c r="O2187" s="268" t="s">
        <v>11673</v>
      </c>
      <c r="P2187" s="268" t="s">
        <v>9488</v>
      </c>
      <c r="Q2187" s="269">
        <v>0</v>
      </c>
      <c r="R2187" s="269">
        <v>-1</v>
      </c>
      <c r="S2187" s="269">
        <v>-55.5</v>
      </c>
      <c r="T2187" s="269">
        <v>-57</v>
      </c>
      <c r="DI2187" s="112" t="s">
        <v>9320</v>
      </c>
      <c r="DJ2187" s="112" t="s">
        <v>9220</v>
      </c>
      <c r="DO2187"/>
    </row>
    <row r="2188" spans="15:119" x14ac:dyDescent="0.25">
      <c r="O2188" s="268" t="s">
        <v>11674</v>
      </c>
      <c r="P2188" s="268" t="s">
        <v>9490</v>
      </c>
      <c r="Q2188" s="269">
        <v>0</v>
      </c>
      <c r="R2188" s="269">
        <v>-0.5</v>
      </c>
      <c r="S2188" s="269">
        <v>-56.5</v>
      </c>
      <c r="T2188" s="269">
        <v>-57</v>
      </c>
      <c r="DI2188" s="112" t="s">
        <v>8051</v>
      </c>
      <c r="DJ2188" s="112" t="s">
        <v>7916</v>
      </c>
      <c r="DO2188"/>
    </row>
    <row r="2189" spans="15:119" x14ac:dyDescent="0.25">
      <c r="O2189" s="268" t="s">
        <v>11675</v>
      </c>
      <c r="P2189" s="268" t="s">
        <v>9492</v>
      </c>
      <c r="Q2189" s="269">
        <v>0</v>
      </c>
      <c r="R2189" s="269">
        <v>-0.25</v>
      </c>
      <c r="S2189" s="269">
        <v>-56.75</v>
      </c>
      <c r="T2189" s="269">
        <v>-57</v>
      </c>
      <c r="DI2189" s="112" t="s">
        <v>5644</v>
      </c>
      <c r="DJ2189" s="112" t="s">
        <v>5576</v>
      </c>
      <c r="DO2189"/>
    </row>
    <row r="2190" spans="15:119" x14ac:dyDescent="0.25">
      <c r="O2190" s="268" t="s">
        <v>11676</v>
      </c>
      <c r="P2190" s="268" t="s">
        <v>9492</v>
      </c>
      <c r="Q2190" s="269">
        <v>0</v>
      </c>
      <c r="R2190" s="269">
        <v>-0.25</v>
      </c>
      <c r="S2190" s="269">
        <v>-56.5</v>
      </c>
      <c r="T2190" s="269">
        <v>-56.75</v>
      </c>
      <c r="DI2190" s="112" t="s">
        <v>6645</v>
      </c>
      <c r="DJ2190" s="112" t="s">
        <v>6305</v>
      </c>
      <c r="DO2190"/>
    </row>
    <row r="2191" spans="15:119" x14ac:dyDescent="0.25">
      <c r="O2191" s="268" t="s">
        <v>11677</v>
      </c>
      <c r="P2191" s="268" t="s">
        <v>9492</v>
      </c>
      <c r="Q2191" s="269">
        <v>-0.25</v>
      </c>
      <c r="R2191" s="269">
        <v>-0.5</v>
      </c>
      <c r="S2191" s="269">
        <v>-56.75</v>
      </c>
      <c r="T2191" s="269">
        <v>-57</v>
      </c>
      <c r="DI2191" s="112" t="s">
        <v>6646</v>
      </c>
      <c r="DJ2191" s="112" t="s">
        <v>6305</v>
      </c>
      <c r="DO2191"/>
    </row>
    <row r="2192" spans="15:119" x14ac:dyDescent="0.25">
      <c r="O2192" s="268" t="s">
        <v>11678</v>
      </c>
      <c r="P2192" s="268" t="s">
        <v>9492</v>
      </c>
      <c r="Q2192" s="269">
        <v>-0.25</v>
      </c>
      <c r="R2192" s="269">
        <v>-0.5</v>
      </c>
      <c r="S2192" s="269">
        <v>-56.5</v>
      </c>
      <c r="T2192" s="269">
        <v>-56.75</v>
      </c>
      <c r="DI2192" s="112" t="s">
        <v>8388</v>
      </c>
      <c r="DJ2192" s="112" t="s">
        <v>8285</v>
      </c>
      <c r="DO2192"/>
    </row>
    <row r="2193" spans="15:119" x14ac:dyDescent="0.25">
      <c r="O2193" s="268" t="s">
        <v>11679</v>
      </c>
      <c r="P2193" s="268" t="s">
        <v>9490</v>
      </c>
      <c r="Q2193" s="269">
        <v>0</v>
      </c>
      <c r="R2193" s="269">
        <v>-0.5</v>
      </c>
      <c r="S2193" s="269">
        <v>-56</v>
      </c>
      <c r="T2193" s="269">
        <v>-56.5</v>
      </c>
      <c r="DI2193" s="112" t="s">
        <v>7526</v>
      </c>
      <c r="DJ2193" s="112" t="s">
        <v>7298</v>
      </c>
      <c r="DO2193"/>
    </row>
    <row r="2194" spans="15:119" x14ac:dyDescent="0.25">
      <c r="O2194" s="268" t="s">
        <v>11680</v>
      </c>
      <c r="P2194" s="268" t="s">
        <v>9492</v>
      </c>
      <c r="Q2194" s="269">
        <v>0</v>
      </c>
      <c r="R2194" s="269">
        <v>-0.25</v>
      </c>
      <c r="S2194" s="269">
        <v>-56.25</v>
      </c>
      <c r="T2194" s="269">
        <v>-56.5</v>
      </c>
      <c r="DI2194" s="112" t="s">
        <v>5108</v>
      </c>
      <c r="DJ2194" s="112" t="s">
        <v>5031</v>
      </c>
      <c r="DO2194"/>
    </row>
    <row r="2195" spans="15:119" x14ac:dyDescent="0.25">
      <c r="O2195" s="268" t="s">
        <v>11681</v>
      </c>
      <c r="P2195" s="268" t="s">
        <v>9492</v>
      </c>
      <c r="Q2195" s="269">
        <v>0</v>
      </c>
      <c r="R2195" s="269">
        <v>-0.25</v>
      </c>
      <c r="S2195" s="269">
        <v>-56</v>
      </c>
      <c r="T2195" s="269">
        <v>-56.25</v>
      </c>
      <c r="DI2195" s="112" t="s">
        <v>5108</v>
      </c>
      <c r="DJ2195" s="112" t="s">
        <v>8544</v>
      </c>
      <c r="DO2195"/>
    </row>
    <row r="2196" spans="15:119" x14ac:dyDescent="0.25">
      <c r="O2196" s="268" t="s">
        <v>11682</v>
      </c>
      <c r="P2196" s="268" t="s">
        <v>9492</v>
      </c>
      <c r="Q2196" s="269">
        <v>-0.25</v>
      </c>
      <c r="R2196" s="269">
        <v>-0.5</v>
      </c>
      <c r="S2196" s="269">
        <v>-56.25</v>
      </c>
      <c r="T2196" s="269">
        <v>-56.5</v>
      </c>
      <c r="DI2196" s="112" t="s">
        <v>7527</v>
      </c>
      <c r="DJ2196" s="112" t="s">
        <v>7298</v>
      </c>
      <c r="DO2196"/>
    </row>
    <row r="2197" spans="15:119" x14ac:dyDescent="0.25">
      <c r="O2197" s="268" t="s">
        <v>11683</v>
      </c>
      <c r="P2197" s="268" t="s">
        <v>9492</v>
      </c>
      <c r="Q2197" s="269">
        <v>-0.25</v>
      </c>
      <c r="R2197" s="269">
        <v>-0.5</v>
      </c>
      <c r="S2197" s="269">
        <v>-56</v>
      </c>
      <c r="T2197" s="269">
        <v>-56.25</v>
      </c>
      <c r="DI2197" s="112" t="s">
        <v>6647</v>
      </c>
      <c r="DJ2197" s="112" t="s">
        <v>6305</v>
      </c>
      <c r="DO2197"/>
    </row>
    <row r="2198" spans="15:119" x14ac:dyDescent="0.25">
      <c r="O2198" s="268" t="s">
        <v>11684</v>
      </c>
      <c r="P2198" s="268" t="s">
        <v>9490</v>
      </c>
      <c r="Q2198" s="269">
        <v>0</v>
      </c>
      <c r="R2198" s="269">
        <v>-0.5</v>
      </c>
      <c r="S2198" s="269">
        <v>-55.5</v>
      </c>
      <c r="T2198" s="269">
        <v>-56</v>
      </c>
      <c r="DI2198" s="112" t="s">
        <v>6647</v>
      </c>
      <c r="DJ2198" s="112" t="s">
        <v>7916</v>
      </c>
      <c r="DO2198"/>
    </row>
    <row r="2199" spans="15:119" x14ac:dyDescent="0.25">
      <c r="O2199" s="268" t="s">
        <v>11685</v>
      </c>
      <c r="P2199" s="268" t="s">
        <v>9492</v>
      </c>
      <c r="Q2199" s="269">
        <v>0</v>
      </c>
      <c r="R2199" s="269">
        <v>-0.25</v>
      </c>
      <c r="S2199" s="269">
        <v>-55.75</v>
      </c>
      <c r="T2199" s="269">
        <v>-56</v>
      </c>
      <c r="DI2199" s="112" t="s">
        <v>7528</v>
      </c>
      <c r="DJ2199" s="112" t="s">
        <v>7298</v>
      </c>
      <c r="DO2199"/>
    </row>
    <row r="2200" spans="15:119" x14ac:dyDescent="0.25">
      <c r="O2200" s="268" t="s">
        <v>11686</v>
      </c>
      <c r="P2200" s="268" t="s">
        <v>9492</v>
      </c>
      <c r="Q2200" s="269">
        <v>0</v>
      </c>
      <c r="R2200" s="269">
        <v>-0.25</v>
      </c>
      <c r="S2200" s="269">
        <v>-55.5</v>
      </c>
      <c r="T2200" s="269">
        <v>-55.75</v>
      </c>
      <c r="DI2200" s="112" t="s">
        <v>9321</v>
      </c>
      <c r="DJ2200" s="112" t="s">
        <v>9220</v>
      </c>
      <c r="DO2200"/>
    </row>
    <row r="2201" spans="15:119" x14ac:dyDescent="0.25">
      <c r="O2201" s="268" t="s">
        <v>11687</v>
      </c>
      <c r="P2201" s="268" t="s">
        <v>9492</v>
      </c>
      <c r="Q2201" s="269">
        <v>-0.25</v>
      </c>
      <c r="R2201" s="269">
        <v>-0.5</v>
      </c>
      <c r="S2201" s="269">
        <v>-55.75</v>
      </c>
      <c r="T2201" s="269">
        <v>-56</v>
      </c>
      <c r="DI2201" s="112" t="s">
        <v>5862</v>
      </c>
      <c r="DJ2201" s="112" t="s">
        <v>5840</v>
      </c>
      <c r="DO2201"/>
    </row>
    <row r="2202" spans="15:119" x14ac:dyDescent="0.25">
      <c r="O2202" s="268" t="s">
        <v>11688</v>
      </c>
      <c r="P2202" s="268" t="s">
        <v>9492</v>
      </c>
      <c r="Q2202" s="269">
        <v>-0.25</v>
      </c>
      <c r="R2202" s="269">
        <v>-0.5</v>
      </c>
      <c r="S2202" s="269">
        <v>-55.5</v>
      </c>
      <c r="T2202" s="269">
        <v>-55.75</v>
      </c>
      <c r="DI2202" s="112" t="s">
        <v>9132</v>
      </c>
      <c r="DJ2202" s="112" t="s">
        <v>9086</v>
      </c>
      <c r="DO2202"/>
    </row>
    <row r="2203" spans="15:119" x14ac:dyDescent="0.25">
      <c r="O2203" s="268" t="s">
        <v>11689</v>
      </c>
      <c r="P2203" s="268" t="s">
        <v>9490</v>
      </c>
      <c r="Q2203" s="269">
        <v>-0.5</v>
      </c>
      <c r="R2203" s="269">
        <v>-1</v>
      </c>
      <c r="S2203" s="269">
        <v>-56.5</v>
      </c>
      <c r="T2203" s="269">
        <v>-57</v>
      </c>
      <c r="DI2203" s="112" t="s">
        <v>5454</v>
      </c>
      <c r="DJ2203" s="112" t="s">
        <v>5373</v>
      </c>
      <c r="DO2203"/>
    </row>
    <row r="2204" spans="15:119" x14ac:dyDescent="0.25">
      <c r="O2204" s="268" t="s">
        <v>11690</v>
      </c>
      <c r="P2204" s="268" t="s">
        <v>9492</v>
      </c>
      <c r="Q2204" s="269">
        <v>-0.5</v>
      </c>
      <c r="R2204" s="269">
        <v>-0.75</v>
      </c>
      <c r="S2204" s="269">
        <v>-56.75</v>
      </c>
      <c r="T2204" s="269">
        <v>-57</v>
      </c>
      <c r="DI2204" s="112" t="s">
        <v>6648</v>
      </c>
      <c r="DJ2204" s="112" t="s">
        <v>6305</v>
      </c>
      <c r="DO2204"/>
    </row>
    <row r="2205" spans="15:119" x14ac:dyDescent="0.25">
      <c r="O2205" s="268" t="s">
        <v>11691</v>
      </c>
      <c r="P2205" s="268" t="s">
        <v>9492</v>
      </c>
      <c r="Q2205" s="269">
        <v>-0.5</v>
      </c>
      <c r="R2205" s="269">
        <v>-0.75</v>
      </c>
      <c r="S2205" s="269">
        <v>-56.5</v>
      </c>
      <c r="T2205" s="269">
        <v>-56.75</v>
      </c>
      <c r="DI2205" s="112" t="s">
        <v>5645</v>
      </c>
      <c r="DJ2205" s="112" t="s">
        <v>5576</v>
      </c>
      <c r="DO2205"/>
    </row>
    <row r="2206" spans="15:119" x14ac:dyDescent="0.25">
      <c r="O2206" s="268" t="s">
        <v>11692</v>
      </c>
      <c r="P2206" s="268" t="s">
        <v>9492</v>
      </c>
      <c r="Q2206" s="269">
        <v>-0.75</v>
      </c>
      <c r="R2206" s="269">
        <v>-1</v>
      </c>
      <c r="S2206" s="269">
        <v>-56.75</v>
      </c>
      <c r="T2206" s="269">
        <v>-57</v>
      </c>
      <c r="DI2206" s="112" t="s">
        <v>8740</v>
      </c>
      <c r="DJ2206" s="112" t="s">
        <v>8544</v>
      </c>
      <c r="DO2206"/>
    </row>
    <row r="2207" spans="15:119" x14ac:dyDescent="0.25">
      <c r="O2207" s="268" t="s">
        <v>11693</v>
      </c>
      <c r="P2207" s="268" t="s">
        <v>9492</v>
      </c>
      <c r="Q2207" s="269">
        <v>-0.75</v>
      </c>
      <c r="R2207" s="269">
        <v>-1</v>
      </c>
      <c r="S2207" s="269">
        <v>-56.5</v>
      </c>
      <c r="T2207" s="269">
        <v>-56.75</v>
      </c>
      <c r="DI2207" s="112" t="s">
        <v>6069</v>
      </c>
      <c r="DJ2207" s="112" t="s">
        <v>5909</v>
      </c>
      <c r="DO2207"/>
    </row>
    <row r="2208" spans="15:119" x14ac:dyDescent="0.25">
      <c r="O2208" s="268" t="s">
        <v>11694</v>
      </c>
      <c r="P2208" s="268" t="s">
        <v>9490</v>
      </c>
      <c r="Q2208" s="269">
        <v>-0.5</v>
      </c>
      <c r="R2208" s="269">
        <v>-1</v>
      </c>
      <c r="S2208" s="269">
        <v>-56</v>
      </c>
      <c r="T2208" s="269">
        <v>-56.5</v>
      </c>
      <c r="DI2208" s="112" t="s">
        <v>4345</v>
      </c>
      <c r="DJ2208" s="112" t="s">
        <v>4291</v>
      </c>
      <c r="DO2208"/>
    </row>
    <row r="2209" spans="15:119" x14ac:dyDescent="0.25">
      <c r="O2209" s="268" t="s">
        <v>11695</v>
      </c>
      <c r="P2209" s="268" t="s">
        <v>9492</v>
      </c>
      <c r="Q2209" s="269">
        <v>-0.5</v>
      </c>
      <c r="R2209" s="269">
        <v>-0.75</v>
      </c>
      <c r="S2209" s="269">
        <v>-56.25</v>
      </c>
      <c r="T2209" s="269">
        <v>-56.5</v>
      </c>
      <c r="DI2209" s="112" t="s">
        <v>5775</v>
      </c>
      <c r="DJ2209" s="112" t="s">
        <v>5743</v>
      </c>
      <c r="DO2209"/>
    </row>
    <row r="2210" spans="15:119" x14ac:dyDescent="0.25">
      <c r="O2210" s="268" t="s">
        <v>11696</v>
      </c>
      <c r="P2210" s="268" t="s">
        <v>9492</v>
      </c>
      <c r="Q2210" s="269">
        <v>-0.5</v>
      </c>
      <c r="R2210" s="269">
        <v>-0.75</v>
      </c>
      <c r="S2210" s="269">
        <v>-56</v>
      </c>
      <c r="T2210" s="269">
        <v>-56.25</v>
      </c>
      <c r="DI2210" s="112" t="s">
        <v>6649</v>
      </c>
      <c r="DJ2210" s="112" t="s">
        <v>6305</v>
      </c>
      <c r="DO2210"/>
    </row>
    <row r="2211" spans="15:119" x14ac:dyDescent="0.25">
      <c r="O2211" s="268" t="s">
        <v>11697</v>
      </c>
      <c r="P2211" s="268" t="s">
        <v>9492</v>
      </c>
      <c r="Q2211" s="269">
        <v>-0.75</v>
      </c>
      <c r="R2211" s="269">
        <v>-1</v>
      </c>
      <c r="S2211" s="269">
        <v>-56.25</v>
      </c>
      <c r="T2211" s="269">
        <v>-56.5</v>
      </c>
      <c r="DI2211" s="112" t="s">
        <v>6650</v>
      </c>
      <c r="DJ2211" s="112" t="s">
        <v>6305</v>
      </c>
      <c r="DO2211"/>
    </row>
    <row r="2212" spans="15:119" x14ac:dyDescent="0.25">
      <c r="O2212" s="268" t="s">
        <v>11698</v>
      </c>
      <c r="P2212" s="268" t="s">
        <v>9492</v>
      </c>
      <c r="Q2212" s="269">
        <v>-0.75</v>
      </c>
      <c r="R2212" s="269">
        <v>-1</v>
      </c>
      <c r="S2212" s="269">
        <v>-56</v>
      </c>
      <c r="T2212" s="269">
        <v>-56.25</v>
      </c>
      <c r="DI2212" s="112" t="s">
        <v>4901</v>
      </c>
      <c r="DJ2212" s="112" t="s">
        <v>4808</v>
      </c>
      <c r="DO2212"/>
    </row>
    <row r="2213" spans="15:119" x14ac:dyDescent="0.25">
      <c r="O2213" s="268" t="s">
        <v>11699</v>
      </c>
      <c r="P2213" s="268" t="s">
        <v>9490</v>
      </c>
      <c r="Q2213" s="269">
        <v>-0.5</v>
      </c>
      <c r="R2213" s="269">
        <v>-1</v>
      </c>
      <c r="S2213" s="269">
        <v>-55.5</v>
      </c>
      <c r="T2213" s="269">
        <v>-56</v>
      </c>
      <c r="DI2213" s="112" t="s">
        <v>9322</v>
      </c>
      <c r="DJ2213" s="112" t="s">
        <v>9220</v>
      </c>
      <c r="DO2213"/>
    </row>
    <row r="2214" spans="15:119" x14ac:dyDescent="0.25">
      <c r="O2214" s="268" t="s">
        <v>11700</v>
      </c>
      <c r="P2214" s="268" t="s">
        <v>9492</v>
      </c>
      <c r="Q2214" s="269">
        <v>-0.5</v>
      </c>
      <c r="R2214" s="269">
        <v>-0.75</v>
      </c>
      <c r="S2214" s="269">
        <v>-55.75</v>
      </c>
      <c r="T2214" s="269">
        <v>-56</v>
      </c>
      <c r="DI2214" s="112" t="s">
        <v>6651</v>
      </c>
      <c r="DJ2214" s="112" t="s">
        <v>6305</v>
      </c>
      <c r="DO2214"/>
    </row>
    <row r="2215" spans="15:119" x14ac:dyDescent="0.25">
      <c r="O2215" s="268" t="s">
        <v>11701</v>
      </c>
      <c r="P2215" s="268" t="s">
        <v>9492</v>
      </c>
      <c r="Q2215" s="269">
        <v>-0.5</v>
      </c>
      <c r="R2215" s="269">
        <v>-0.75</v>
      </c>
      <c r="S2215" s="269">
        <v>-55.5</v>
      </c>
      <c r="T2215" s="269">
        <v>-55.75</v>
      </c>
      <c r="DI2215" s="112" t="s">
        <v>9048</v>
      </c>
      <c r="DJ2215" s="112" t="s">
        <v>9016</v>
      </c>
      <c r="DO2215"/>
    </row>
    <row r="2216" spans="15:119" x14ac:dyDescent="0.25">
      <c r="O2216" s="268" t="s">
        <v>11702</v>
      </c>
      <c r="P2216" s="268" t="s">
        <v>9492</v>
      </c>
      <c r="Q2216" s="269">
        <v>-0.75</v>
      </c>
      <c r="R2216" s="269">
        <v>-1</v>
      </c>
      <c r="S2216" s="269">
        <v>-55.75</v>
      </c>
      <c r="T2216" s="269">
        <v>-56</v>
      </c>
      <c r="DI2216" s="112" t="s">
        <v>7529</v>
      </c>
      <c r="DJ2216" s="112" t="s">
        <v>7298</v>
      </c>
      <c r="DO2216"/>
    </row>
    <row r="2217" spans="15:119" x14ac:dyDescent="0.25">
      <c r="O2217" s="268" t="s">
        <v>11703</v>
      </c>
      <c r="P2217" s="268" t="s">
        <v>9492</v>
      </c>
      <c r="Q2217" s="269">
        <v>-0.75</v>
      </c>
      <c r="R2217" s="269">
        <v>-1</v>
      </c>
      <c r="S2217" s="269">
        <v>-55.5</v>
      </c>
      <c r="T2217" s="269">
        <v>-55.75</v>
      </c>
      <c r="DI2217" s="112" t="s">
        <v>8389</v>
      </c>
      <c r="DJ2217" s="112" t="s">
        <v>8285</v>
      </c>
      <c r="DO2217"/>
    </row>
    <row r="2218" spans="15:119" x14ac:dyDescent="0.25">
      <c r="O2218" s="268" t="s">
        <v>11704</v>
      </c>
      <c r="P2218" s="268" t="s">
        <v>9488</v>
      </c>
      <c r="Q2218" s="269">
        <v>0</v>
      </c>
      <c r="R2218" s="269">
        <v>-1</v>
      </c>
      <c r="S2218" s="269">
        <v>-54</v>
      </c>
      <c r="T2218" s="269">
        <v>-55.5</v>
      </c>
      <c r="DI2218" s="112" t="s">
        <v>6652</v>
      </c>
      <c r="DJ2218" s="112" t="s">
        <v>6305</v>
      </c>
      <c r="DO2218"/>
    </row>
    <row r="2219" spans="15:119" x14ac:dyDescent="0.25">
      <c r="O2219" s="268" t="s">
        <v>11705</v>
      </c>
      <c r="P2219" s="268" t="s">
        <v>9490</v>
      </c>
      <c r="Q2219" s="269">
        <v>0</v>
      </c>
      <c r="R2219" s="269">
        <v>-0.5</v>
      </c>
      <c r="S2219" s="269">
        <v>-55</v>
      </c>
      <c r="T2219" s="269">
        <v>-55.5</v>
      </c>
      <c r="DI2219" s="112" t="s">
        <v>9323</v>
      </c>
      <c r="DJ2219" s="112" t="s">
        <v>9220</v>
      </c>
      <c r="DO2219"/>
    </row>
    <row r="2220" spans="15:119" x14ac:dyDescent="0.25">
      <c r="O2220" s="268" t="s">
        <v>11706</v>
      </c>
      <c r="P2220" s="268" t="s">
        <v>9492</v>
      </c>
      <c r="Q2220" s="269">
        <v>0</v>
      </c>
      <c r="R2220" s="269">
        <v>-0.25</v>
      </c>
      <c r="S2220" s="269">
        <v>-55.25</v>
      </c>
      <c r="T2220" s="269">
        <v>-55.5</v>
      </c>
      <c r="DI2220" s="112" t="s">
        <v>6653</v>
      </c>
      <c r="DJ2220" s="112" t="s">
        <v>6305</v>
      </c>
      <c r="DO2220"/>
    </row>
    <row r="2221" spans="15:119" x14ac:dyDescent="0.25">
      <c r="O2221" s="268" t="s">
        <v>11707</v>
      </c>
      <c r="P2221" s="268" t="s">
        <v>9492</v>
      </c>
      <c r="Q2221" s="269">
        <v>0</v>
      </c>
      <c r="R2221" s="269">
        <v>-0.25</v>
      </c>
      <c r="S2221" s="269">
        <v>-55</v>
      </c>
      <c r="T2221" s="269">
        <v>-55.25</v>
      </c>
      <c r="DI2221" s="112" t="s">
        <v>5261</v>
      </c>
      <c r="DJ2221" s="112" t="s">
        <v>5211</v>
      </c>
      <c r="DO2221"/>
    </row>
    <row r="2222" spans="15:119" x14ac:dyDescent="0.25">
      <c r="O2222" s="268" t="s">
        <v>11708</v>
      </c>
      <c r="P2222" s="268" t="s">
        <v>9492</v>
      </c>
      <c r="Q2222" s="269">
        <v>-0.25</v>
      </c>
      <c r="R2222" s="269">
        <v>-0.5</v>
      </c>
      <c r="S2222" s="269">
        <v>-55.25</v>
      </c>
      <c r="T2222" s="269">
        <v>-55.5</v>
      </c>
      <c r="DI2222" s="112" t="s">
        <v>5109</v>
      </c>
      <c r="DJ2222" s="112" t="s">
        <v>5031</v>
      </c>
      <c r="DO2222"/>
    </row>
    <row r="2223" spans="15:119" x14ac:dyDescent="0.25">
      <c r="O2223" s="268" t="s">
        <v>11709</v>
      </c>
      <c r="P2223" s="268" t="s">
        <v>9492</v>
      </c>
      <c r="Q2223" s="269">
        <v>-0.25</v>
      </c>
      <c r="R2223" s="269">
        <v>-0.5</v>
      </c>
      <c r="S2223" s="269">
        <v>-55</v>
      </c>
      <c r="T2223" s="269">
        <v>-55.25</v>
      </c>
      <c r="DI2223" s="112" t="s">
        <v>6654</v>
      </c>
      <c r="DJ2223" s="112" t="s">
        <v>6305</v>
      </c>
      <c r="DO2223"/>
    </row>
    <row r="2224" spans="15:119" x14ac:dyDescent="0.25">
      <c r="O2224" s="268" t="s">
        <v>11710</v>
      </c>
      <c r="P2224" s="268" t="s">
        <v>9490</v>
      </c>
      <c r="Q2224" s="269">
        <v>0</v>
      </c>
      <c r="R2224" s="269">
        <v>-0.5</v>
      </c>
      <c r="S2224" s="269">
        <v>-54.5</v>
      </c>
      <c r="T2224" s="269">
        <v>-55</v>
      </c>
      <c r="DI2224" s="112" t="s">
        <v>5110</v>
      </c>
      <c r="DJ2224" s="112" t="s">
        <v>5031</v>
      </c>
      <c r="DO2224"/>
    </row>
    <row r="2225" spans="15:119" x14ac:dyDescent="0.25">
      <c r="O2225" s="268" t="s">
        <v>11711</v>
      </c>
      <c r="P2225" s="268" t="s">
        <v>9492</v>
      </c>
      <c r="Q2225" s="269">
        <v>0</v>
      </c>
      <c r="R2225" s="269">
        <v>-0.25</v>
      </c>
      <c r="S2225" s="269">
        <v>-54.75</v>
      </c>
      <c r="T2225" s="269">
        <v>-55</v>
      </c>
      <c r="DI2225" s="112" t="s">
        <v>7530</v>
      </c>
      <c r="DJ2225" s="112" t="s">
        <v>7298</v>
      </c>
      <c r="DO2225"/>
    </row>
    <row r="2226" spans="15:119" x14ac:dyDescent="0.25">
      <c r="O2226" s="268" t="s">
        <v>11712</v>
      </c>
      <c r="P2226" s="268" t="s">
        <v>9492</v>
      </c>
      <c r="Q2226" s="269">
        <v>0</v>
      </c>
      <c r="R2226" s="269">
        <v>-0.25</v>
      </c>
      <c r="S2226" s="269">
        <v>-54.5</v>
      </c>
      <c r="T2226" s="269">
        <v>-54.75</v>
      </c>
      <c r="DI2226" s="112" t="s">
        <v>8741</v>
      </c>
      <c r="DJ2226" s="112" t="s">
        <v>8544</v>
      </c>
      <c r="DO2226"/>
    </row>
    <row r="2227" spans="15:119" x14ac:dyDescent="0.25">
      <c r="O2227" s="268" t="s">
        <v>11713</v>
      </c>
      <c r="P2227" s="268" t="s">
        <v>9492</v>
      </c>
      <c r="Q2227" s="269">
        <v>-0.25</v>
      </c>
      <c r="R2227" s="269">
        <v>-0.5</v>
      </c>
      <c r="S2227" s="269">
        <v>-54.75</v>
      </c>
      <c r="T2227" s="269">
        <v>-55</v>
      </c>
      <c r="DI2227" s="112" t="s">
        <v>6070</v>
      </c>
      <c r="DJ2227" s="112" t="s">
        <v>5909</v>
      </c>
      <c r="DO2227"/>
    </row>
    <row r="2228" spans="15:119" x14ac:dyDescent="0.25">
      <c r="O2228" s="268" t="s">
        <v>11714</v>
      </c>
      <c r="P2228" s="268" t="s">
        <v>9492</v>
      </c>
      <c r="Q2228" s="269">
        <v>-0.25</v>
      </c>
      <c r="R2228" s="269">
        <v>-0.5</v>
      </c>
      <c r="S2228" s="269">
        <v>-54.5</v>
      </c>
      <c r="T2228" s="269">
        <v>-54.75</v>
      </c>
      <c r="DI2228" s="112" t="s">
        <v>7531</v>
      </c>
      <c r="DJ2228" s="112" t="s">
        <v>7298</v>
      </c>
      <c r="DO2228"/>
    </row>
    <row r="2229" spans="15:119" x14ac:dyDescent="0.25">
      <c r="O2229" s="268" t="s">
        <v>11715</v>
      </c>
      <c r="P2229" s="268" t="s">
        <v>9490</v>
      </c>
      <c r="Q2229" s="269">
        <v>0</v>
      </c>
      <c r="R2229" s="269">
        <v>-0.5</v>
      </c>
      <c r="S2229" s="269">
        <v>-54</v>
      </c>
      <c r="T2229" s="269">
        <v>-54.5</v>
      </c>
      <c r="DI2229" s="112" t="s">
        <v>7532</v>
      </c>
      <c r="DJ2229" s="112" t="s">
        <v>7298</v>
      </c>
      <c r="DO2229"/>
    </row>
    <row r="2230" spans="15:119" x14ac:dyDescent="0.25">
      <c r="O2230" s="268" t="s">
        <v>11716</v>
      </c>
      <c r="P2230" s="268" t="s">
        <v>9492</v>
      </c>
      <c r="Q2230" s="269">
        <v>0</v>
      </c>
      <c r="R2230" s="269">
        <v>-0.25</v>
      </c>
      <c r="S2230" s="269">
        <v>-54.25</v>
      </c>
      <c r="T2230" s="269">
        <v>-54.5</v>
      </c>
      <c r="DI2230" s="112" t="s">
        <v>6655</v>
      </c>
      <c r="DJ2230" s="112" t="s">
        <v>6305</v>
      </c>
      <c r="DO2230"/>
    </row>
    <row r="2231" spans="15:119" x14ac:dyDescent="0.25">
      <c r="O2231" s="268" t="s">
        <v>11717</v>
      </c>
      <c r="P2231" s="268" t="s">
        <v>9492</v>
      </c>
      <c r="Q2231" s="269">
        <v>0</v>
      </c>
      <c r="R2231" s="269">
        <v>-0.25</v>
      </c>
      <c r="S2231" s="269">
        <v>-54</v>
      </c>
      <c r="T2231" s="269">
        <v>-54.25</v>
      </c>
      <c r="DI2231" s="112" t="s">
        <v>6071</v>
      </c>
      <c r="DJ2231" s="112" t="s">
        <v>5909</v>
      </c>
      <c r="DO2231"/>
    </row>
    <row r="2232" spans="15:119" x14ac:dyDescent="0.25">
      <c r="O2232" s="268" t="s">
        <v>11718</v>
      </c>
      <c r="P2232" s="268" t="s">
        <v>9492</v>
      </c>
      <c r="Q2232" s="269">
        <v>-0.25</v>
      </c>
      <c r="R2232" s="269">
        <v>-0.5</v>
      </c>
      <c r="S2232" s="269">
        <v>-54.25</v>
      </c>
      <c r="T2232" s="269">
        <v>-54.5</v>
      </c>
      <c r="DI2232" s="112" t="s">
        <v>7533</v>
      </c>
      <c r="DJ2232" s="112" t="s">
        <v>7298</v>
      </c>
      <c r="DO2232"/>
    </row>
    <row r="2233" spans="15:119" x14ac:dyDescent="0.25">
      <c r="O2233" s="268" t="s">
        <v>11719</v>
      </c>
      <c r="P2233" s="268" t="s">
        <v>9492</v>
      </c>
      <c r="Q2233" s="269">
        <v>-0.25</v>
      </c>
      <c r="R2233" s="269">
        <v>-0.5</v>
      </c>
      <c r="S2233" s="269">
        <v>-54</v>
      </c>
      <c r="T2233" s="269">
        <v>-54.25</v>
      </c>
      <c r="DI2233" s="112" t="s">
        <v>8390</v>
      </c>
      <c r="DJ2233" s="112" t="s">
        <v>8285</v>
      </c>
      <c r="DO2233"/>
    </row>
    <row r="2234" spans="15:119" x14ac:dyDescent="0.25">
      <c r="O2234" s="268" t="s">
        <v>11720</v>
      </c>
      <c r="P2234" s="268" t="s">
        <v>9490</v>
      </c>
      <c r="Q2234" s="269">
        <v>-0.5</v>
      </c>
      <c r="R2234" s="269">
        <v>-1</v>
      </c>
      <c r="S2234" s="269">
        <v>-55</v>
      </c>
      <c r="T2234" s="269">
        <v>-55.5</v>
      </c>
      <c r="DI2234" s="112" t="s">
        <v>6072</v>
      </c>
      <c r="DJ2234" s="112" t="s">
        <v>5909</v>
      </c>
      <c r="DO2234"/>
    </row>
    <row r="2235" spans="15:119" x14ac:dyDescent="0.25">
      <c r="O2235" s="268" t="s">
        <v>11721</v>
      </c>
      <c r="P2235" s="268" t="s">
        <v>9492</v>
      </c>
      <c r="Q2235" s="269">
        <v>-0.5</v>
      </c>
      <c r="R2235" s="269">
        <v>-0.75</v>
      </c>
      <c r="S2235" s="269">
        <v>-55.25</v>
      </c>
      <c r="T2235" s="269">
        <v>-55.5</v>
      </c>
      <c r="DI2235" s="112" t="s">
        <v>8052</v>
      </c>
      <c r="DJ2235" s="112" t="s">
        <v>7916</v>
      </c>
      <c r="DO2235"/>
    </row>
    <row r="2236" spans="15:119" x14ac:dyDescent="0.25">
      <c r="O2236" s="268" t="s">
        <v>11722</v>
      </c>
      <c r="P2236" s="268" t="s">
        <v>9492</v>
      </c>
      <c r="Q2236" s="269">
        <v>-0.5</v>
      </c>
      <c r="R2236" s="269">
        <v>-0.75</v>
      </c>
      <c r="S2236" s="269">
        <v>-55</v>
      </c>
      <c r="T2236" s="269">
        <v>-55.25</v>
      </c>
      <c r="DI2236" s="112" t="s">
        <v>9324</v>
      </c>
      <c r="DJ2236" s="112" t="s">
        <v>9220</v>
      </c>
      <c r="DO2236"/>
    </row>
    <row r="2237" spans="15:119" x14ac:dyDescent="0.25">
      <c r="O2237" s="268" t="s">
        <v>11723</v>
      </c>
      <c r="P2237" s="268" t="s">
        <v>9492</v>
      </c>
      <c r="Q2237" s="269">
        <v>-0.75</v>
      </c>
      <c r="R2237" s="269">
        <v>-1</v>
      </c>
      <c r="S2237" s="269">
        <v>-55.25</v>
      </c>
      <c r="T2237" s="269">
        <v>-55.5</v>
      </c>
      <c r="DI2237" s="112" t="s">
        <v>9133</v>
      </c>
      <c r="DJ2237" s="112" t="s">
        <v>9086</v>
      </c>
      <c r="DO2237"/>
    </row>
    <row r="2238" spans="15:119" x14ac:dyDescent="0.25">
      <c r="O2238" s="268" t="s">
        <v>11724</v>
      </c>
      <c r="P2238" s="268" t="s">
        <v>9492</v>
      </c>
      <c r="Q2238" s="269">
        <v>-0.75</v>
      </c>
      <c r="R2238" s="269">
        <v>-1</v>
      </c>
      <c r="S2238" s="269">
        <v>-55</v>
      </c>
      <c r="T2238" s="269">
        <v>-55.25</v>
      </c>
      <c r="DI2238" s="112" t="s">
        <v>4902</v>
      </c>
      <c r="DJ2238" s="112" t="s">
        <v>4808</v>
      </c>
      <c r="DO2238"/>
    </row>
    <row r="2239" spans="15:119" x14ac:dyDescent="0.25">
      <c r="O2239" s="268" t="s">
        <v>11725</v>
      </c>
      <c r="P2239" s="268" t="s">
        <v>9490</v>
      </c>
      <c r="Q2239" s="269">
        <v>-0.5</v>
      </c>
      <c r="R2239" s="269">
        <v>-1</v>
      </c>
      <c r="S2239" s="269">
        <v>-54.5</v>
      </c>
      <c r="T2239" s="269">
        <v>-55</v>
      </c>
      <c r="DI2239" s="112" t="s">
        <v>8742</v>
      </c>
      <c r="DJ2239" s="112" t="s">
        <v>8544</v>
      </c>
      <c r="DO2239"/>
    </row>
    <row r="2240" spans="15:119" x14ac:dyDescent="0.25">
      <c r="O2240" s="268" t="s">
        <v>11726</v>
      </c>
      <c r="P2240" s="268" t="s">
        <v>9492</v>
      </c>
      <c r="Q2240" s="269">
        <v>-0.5</v>
      </c>
      <c r="R2240" s="269">
        <v>-0.75</v>
      </c>
      <c r="S2240" s="269">
        <v>-54.75</v>
      </c>
      <c r="T2240" s="269">
        <v>-55</v>
      </c>
      <c r="DI2240" s="112" t="s">
        <v>4238</v>
      </c>
      <c r="DJ2240" s="112" t="s">
        <v>4212</v>
      </c>
      <c r="DO2240"/>
    </row>
    <row r="2241" spans="15:119" x14ac:dyDescent="0.25">
      <c r="O2241" s="268" t="s">
        <v>11727</v>
      </c>
      <c r="P2241" s="268" t="s">
        <v>9492</v>
      </c>
      <c r="Q2241" s="269">
        <v>-0.5</v>
      </c>
      <c r="R2241" s="269">
        <v>-0.75</v>
      </c>
      <c r="S2241" s="269">
        <v>-54.5</v>
      </c>
      <c r="T2241" s="269">
        <v>-54.75</v>
      </c>
      <c r="DI2241" s="112" t="s">
        <v>4346</v>
      </c>
      <c r="DJ2241" s="112" t="s">
        <v>4291</v>
      </c>
      <c r="DO2241"/>
    </row>
    <row r="2242" spans="15:119" x14ac:dyDescent="0.25">
      <c r="O2242" s="268" t="s">
        <v>11728</v>
      </c>
      <c r="P2242" s="268" t="s">
        <v>9492</v>
      </c>
      <c r="Q2242" s="269">
        <v>-0.75</v>
      </c>
      <c r="R2242" s="269">
        <v>-1</v>
      </c>
      <c r="S2242" s="269">
        <v>-54.75</v>
      </c>
      <c r="T2242" s="269">
        <v>-55</v>
      </c>
      <c r="DI2242" s="112" t="s">
        <v>5646</v>
      </c>
      <c r="DJ2242" s="112" t="s">
        <v>5576</v>
      </c>
      <c r="DO2242"/>
    </row>
    <row r="2243" spans="15:119" x14ac:dyDescent="0.25">
      <c r="O2243" s="268" t="s">
        <v>11729</v>
      </c>
      <c r="P2243" s="268" t="s">
        <v>9492</v>
      </c>
      <c r="Q2243" s="269">
        <v>-0.75</v>
      </c>
      <c r="R2243" s="269">
        <v>-1</v>
      </c>
      <c r="S2243" s="269">
        <v>-54.5</v>
      </c>
      <c r="T2243" s="269">
        <v>-54.75</v>
      </c>
      <c r="DI2243" s="112" t="s">
        <v>9325</v>
      </c>
      <c r="DJ2243" s="112" t="s">
        <v>9220</v>
      </c>
      <c r="DO2243"/>
    </row>
    <row r="2244" spans="15:119" x14ac:dyDescent="0.25">
      <c r="O2244" s="268" t="s">
        <v>11730</v>
      </c>
      <c r="P2244" s="268" t="s">
        <v>9490</v>
      </c>
      <c r="Q2244" s="269">
        <v>-0.5</v>
      </c>
      <c r="R2244" s="269">
        <v>-1</v>
      </c>
      <c r="S2244" s="269">
        <v>-54</v>
      </c>
      <c r="T2244" s="269">
        <v>-54.5</v>
      </c>
      <c r="DI2244" s="112" t="s">
        <v>8053</v>
      </c>
      <c r="DJ2244" s="112" t="s">
        <v>7916</v>
      </c>
      <c r="DO2244"/>
    </row>
    <row r="2245" spans="15:119" x14ac:dyDescent="0.25">
      <c r="O2245" s="268" t="s">
        <v>11731</v>
      </c>
      <c r="P2245" s="268" t="s">
        <v>9492</v>
      </c>
      <c r="Q2245" s="269">
        <v>-0.5</v>
      </c>
      <c r="R2245" s="269">
        <v>-0.75</v>
      </c>
      <c r="S2245" s="269">
        <v>-54.25</v>
      </c>
      <c r="T2245" s="269">
        <v>-54.5</v>
      </c>
      <c r="DI2245" s="112" t="s">
        <v>8391</v>
      </c>
      <c r="DJ2245" s="112" t="s">
        <v>8285</v>
      </c>
      <c r="DO2245"/>
    </row>
    <row r="2246" spans="15:119" x14ac:dyDescent="0.25">
      <c r="O2246" s="268" t="s">
        <v>11732</v>
      </c>
      <c r="P2246" s="268" t="s">
        <v>9492</v>
      </c>
      <c r="Q2246" s="269">
        <v>-0.5</v>
      </c>
      <c r="R2246" s="269">
        <v>-0.75</v>
      </c>
      <c r="S2246" s="269">
        <v>-54</v>
      </c>
      <c r="T2246" s="269">
        <v>-54.25</v>
      </c>
      <c r="DI2246" s="112" t="s">
        <v>7534</v>
      </c>
      <c r="DJ2246" s="112" t="s">
        <v>7298</v>
      </c>
      <c r="DO2246"/>
    </row>
    <row r="2247" spans="15:119" x14ac:dyDescent="0.25">
      <c r="O2247" s="268" t="s">
        <v>11733</v>
      </c>
      <c r="P2247" s="268" t="s">
        <v>9492</v>
      </c>
      <c r="Q2247" s="269">
        <v>-0.75</v>
      </c>
      <c r="R2247" s="269">
        <v>-1</v>
      </c>
      <c r="S2247" s="269">
        <v>-54.25</v>
      </c>
      <c r="T2247" s="269">
        <v>-54.5</v>
      </c>
      <c r="DI2247" s="112" t="s">
        <v>5111</v>
      </c>
      <c r="DJ2247" s="112" t="s">
        <v>5031</v>
      </c>
      <c r="DO2247"/>
    </row>
    <row r="2248" spans="15:119" x14ac:dyDescent="0.25">
      <c r="O2248" s="268" t="s">
        <v>11734</v>
      </c>
      <c r="P2248" s="268" t="s">
        <v>9492</v>
      </c>
      <c r="Q2248" s="269">
        <v>-0.75</v>
      </c>
      <c r="R2248" s="269">
        <v>-1</v>
      </c>
      <c r="S2248" s="269">
        <v>-54</v>
      </c>
      <c r="T2248" s="269">
        <v>-54.25</v>
      </c>
      <c r="DI2248" s="112" t="s">
        <v>7535</v>
      </c>
      <c r="DJ2248" s="112" t="s">
        <v>7298</v>
      </c>
      <c r="DO2248"/>
    </row>
    <row r="2249" spans="15:119" x14ac:dyDescent="0.25">
      <c r="O2249" s="268" t="s">
        <v>11735</v>
      </c>
      <c r="P2249" s="268" t="s">
        <v>9488</v>
      </c>
      <c r="Q2249" s="269">
        <v>-1</v>
      </c>
      <c r="R2249" s="269">
        <v>-2</v>
      </c>
      <c r="S2249" s="269">
        <v>-55.5</v>
      </c>
      <c r="T2249" s="269">
        <v>-57</v>
      </c>
      <c r="DI2249" s="112" t="s">
        <v>8392</v>
      </c>
      <c r="DJ2249" s="112" t="s">
        <v>8285</v>
      </c>
      <c r="DO2249"/>
    </row>
    <row r="2250" spans="15:119" x14ac:dyDescent="0.25">
      <c r="O2250" s="268" t="s">
        <v>11736</v>
      </c>
      <c r="P2250" s="268" t="s">
        <v>9490</v>
      </c>
      <c r="Q2250" s="269">
        <v>-1</v>
      </c>
      <c r="R2250" s="269">
        <v>-1.5</v>
      </c>
      <c r="S2250" s="269">
        <v>-56.5</v>
      </c>
      <c r="T2250" s="269">
        <v>-57</v>
      </c>
      <c r="DI2250" s="112" t="s">
        <v>5647</v>
      </c>
      <c r="DJ2250" s="112" t="s">
        <v>5576</v>
      </c>
      <c r="DO2250"/>
    </row>
    <row r="2251" spans="15:119" x14ac:dyDescent="0.25">
      <c r="O2251" s="268" t="s">
        <v>11737</v>
      </c>
      <c r="P2251" s="268" t="s">
        <v>9492</v>
      </c>
      <c r="Q2251" s="269">
        <v>-1</v>
      </c>
      <c r="R2251" s="269">
        <v>-1.25</v>
      </c>
      <c r="S2251" s="269">
        <v>-56.75</v>
      </c>
      <c r="T2251" s="269">
        <v>-57</v>
      </c>
      <c r="DI2251" s="112" t="s">
        <v>5262</v>
      </c>
      <c r="DJ2251" s="112" t="s">
        <v>5211</v>
      </c>
      <c r="DO2251"/>
    </row>
    <row r="2252" spans="15:119" x14ac:dyDescent="0.25">
      <c r="O2252" s="268" t="s">
        <v>11738</v>
      </c>
      <c r="P2252" s="268" t="s">
        <v>9492</v>
      </c>
      <c r="Q2252" s="269">
        <v>-1</v>
      </c>
      <c r="R2252" s="269">
        <v>-1.25</v>
      </c>
      <c r="S2252" s="269">
        <v>-56.5</v>
      </c>
      <c r="T2252" s="269">
        <v>-56.75</v>
      </c>
      <c r="DI2252" s="112" t="s">
        <v>4509</v>
      </c>
      <c r="DJ2252" s="112" t="s">
        <v>5031</v>
      </c>
      <c r="DO2252"/>
    </row>
    <row r="2253" spans="15:119" x14ac:dyDescent="0.25">
      <c r="O2253" s="268" t="s">
        <v>11739</v>
      </c>
      <c r="P2253" s="268" t="s">
        <v>9492</v>
      </c>
      <c r="Q2253" s="269">
        <v>-1.25</v>
      </c>
      <c r="R2253" s="269">
        <v>-1.5</v>
      </c>
      <c r="S2253" s="269">
        <v>-56.75</v>
      </c>
      <c r="T2253" s="269">
        <v>-57</v>
      </c>
      <c r="DI2253" s="112" t="s">
        <v>4509</v>
      </c>
      <c r="DJ2253" s="112" t="s">
        <v>4452</v>
      </c>
      <c r="DO2253"/>
    </row>
    <row r="2254" spans="15:119" x14ac:dyDescent="0.25">
      <c r="O2254" s="268" t="s">
        <v>11740</v>
      </c>
      <c r="P2254" s="268" t="s">
        <v>9492</v>
      </c>
      <c r="Q2254" s="269">
        <v>-1.25</v>
      </c>
      <c r="R2254" s="269">
        <v>-1.5</v>
      </c>
      <c r="S2254" s="269">
        <v>-56.5</v>
      </c>
      <c r="T2254" s="269">
        <v>-56.75</v>
      </c>
      <c r="DI2254" s="112" t="s">
        <v>6656</v>
      </c>
      <c r="DJ2254" s="112" t="s">
        <v>6305</v>
      </c>
      <c r="DO2254"/>
    </row>
    <row r="2255" spans="15:119" x14ac:dyDescent="0.25">
      <c r="O2255" s="268" t="s">
        <v>11741</v>
      </c>
      <c r="P2255" s="268" t="s">
        <v>9490</v>
      </c>
      <c r="Q2255" s="269">
        <v>-1</v>
      </c>
      <c r="R2255" s="269">
        <v>-1.5</v>
      </c>
      <c r="S2255" s="269">
        <v>-56</v>
      </c>
      <c r="T2255" s="269">
        <v>-56.5</v>
      </c>
      <c r="DI2255" s="112" t="s">
        <v>8393</v>
      </c>
      <c r="DJ2255" s="112" t="s">
        <v>8285</v>
      </c>
      <c r="DO2255"/>
    </row>
    <row r="2256" spans="15:119" x14ac:dyDescent="0.25">
      <c r="O2256" s="268" t="s">
        <v>11742</v>
      </c>
      <c r="P2256" s="268" t="s">
        <v>9492</v>
      </c>
      <c r="Q2256" s="269">
        <v>-1</v>
      </c>
      <c r="R2256" s="269">
        <v>-1.25</v>
      </c>
      <c r="S2256" s="269">
        <v>-56.25</v>
      </c>
      <c r="T2256" s="269">
        <v>-56.5</v>
      </c>
      <c r="DI2256" s="112" t="s">
        <v>6073</v>
      </c>
      <c r="DJ2256" s="112" t="s">
        <v>5909</v>
      </c>
      <c r="DO2256"/>
    </row>
    <row r="2257" spans="15:119" x14ac:dyDescent="0.25">
      <c r="O2257" s="268" t="s">
        <v>11743</v>
      </c>
      <c r="P2257" s="268" t="s">
        <v>9492</v>
      </c>
      <c r="Q2257" s="269">
        <v>-1</v>
      </c>
      <c r="R2257" s="269">
        <v>-1.25</v>
      </c>
      <c r="S2257" s="269">
        <v>-56</v>
      </c>
      <c r="T2257" s="269">
        <v>-56.25</v>
      </c>
      <c r="DI2257" s="112" t="s">
        <v>4282</v>
      </c>
      <c r="DJ2257" s="112" t="s">
        <v>5031</v>
      </c>
      <c r="DO2257"/>
    </row>
    <row r="2258" spans="15:119" x14ac:dyDescent="0.25">
      <c r="O2258" s="268" t="s">
        <v>11744</v>
      </c>
      <c r="P2258" s="268" t="s">
        <v>9492</v>
      </c>
      <c r="Q2258" s="269">
        <v>-1.25</v>
      </c>
      <c r="R2258" s="269">
        <v>-1.5</v>
      </c>
      <c r="S2258" s="269">
        <v>-56.25</v>
      </c>
      <c r="T2258" s="269">
        <v>-56.5</v>
      </c>
      <c r="DI2258" s="112" t="s">
        <v>4282</v>
      </c>
      <c r="DJ2258" s="112" t="s">
        <v>4275</v>
      </c>
      <c r="DO2258"/>
    </row>
    <row r="2259" spans="15:119" x14ac:dyDescent="0.25">
      <c r="O2259" s="268" t="s">
        <v>11745</v>
      </c>
      <c r="P2259" s="268" t="s">
        <v>9492</v>
      </c>
      <c r="Q2259" s="269">
        <v>-1.25</v>
      </c>
      <c r="R2259" s="269">
        <v>-1.5</v>
      </c>
      <c r="S2259" s="269">
        <v>-56</v>
      </c>
      <c r="T2259" s="269">
        <v>-56.25</v>
      </c>
      <c r="DI2259" s="112" t="s">
        <v>8054</v>
      </c>
      <c r="DJ2259" s="112" t="s">
        <v>7916</v>
      </c>
      <c r="DO2259"/>
    </row>
    <row r="2260" spans="15:119" x14ac:dyDescent="0.25">
      <c r="O2260" s="268" t="s">
        <v>11746</v>
      </c>
      <c r="P2260" s="268" t="s">
        <v>9490</v>
      </c>
      <c r="Q2260" s="269">
        <v>-1</v>
      </c>
      <c r="R2260" s="269">
        <v>-1.5</v>
      </c>
      <c r="S2260" s="269">
        <v>-55.5</v>
      </c>
      <c r="T2260" s="269">
        <v>-56</v>
      </c>
      <c r="DI2260" s="112" t="s">
        <v>7536</v>
      </c>
      <c r="DJ2260" s="112" t="s">
        <v>7298</v>
      </c>
      <c r="DO2260"/>
    </row>
    <row r="2261" spans="15:119" x14ac:dyDescent="0.25">
      <c r="O2261" s="268" t="s">
        <v>11747</v>
      </c>
      <c r="P2261" s="268" t="s">
        <v>9492</v>
      </c>
      <c r="Q2261" s="269">
        <v>-1</v>
      </c>
      <c r="R2261" s="269">
        <v>-1.25</v>
      </c>
      <c r="S2261" s="269">
        <v>-55.75</v>
      </c>
      <c r="T2261" s="269">
        <v>-56</v>
      </c>
      <c r="DI2261" s="112" t="s">
        <v>8394</v>
      </c>
      <c r="DJ2261" s="112" t="s">
        <v>8285</v>
      </c>
      <c r="DO2261"/>
    </row>
    <row r="2262" spans="15:119" x14ac:dyDescent="0.25">
      <c r="O2262" s="268" t="s">
        <v>11748</v>
      </c>
      <c r="P2262" s="268" t="s">
        <v>9492</v>
      </c>
      <c r="Q2262" s="269">
        <v>-1</v>
      </c>
      <c r="R2262" s="269">
        <v>-1.25</v>
      </c>
      <c r="S2262" s="269">
        <v>-55.5</v>
      </c>
      <c r="T2262" s="269">
        <v>-55.75</v>
      </c>
      <c r="DI2262" s="112" t="s">
        <v>8743</v>
      </c>
      <c r="DJ2262" s="112" t="s">
        <v>8544</v>
      </c>
      <c r="DO2262"/>
    </row>
    <row r="2263" spans="15:119" x14ac:dyDescent="0.25">
      <c r="O2263" s="268" t="s">
        <v>11749</v>
      </c>
      <c r="P2263" s="268" t="s">
        <v>9492</v>
      </c>
      <c r="Q2263" s="269">
        <v>-1.25</v>
      </c>
      <c r="R2263" s="269">
        <v>-1.5</v>
      </c>
      <c r="S2263" s="269">
        <v>-55.75</v>
      </c>
      <c r="T2263" s="269">
        <v>-56</v>
      </c>
      <c r="DI2263" s="112" t="s">
        <v>6657</v>
      </c>
      <c r="DJ2263" s="112" t="s">
        <v>6305</v>
      </c>
      <c r="DO2263"/>
    </row>
    <row r="2264" spans="15:119" x14ac:dyDescent="0.25">
      <c r="O2264" s="268" t="s">
        <v>11750</v>
      </c>
      <c r="P2264" s="268" t="s">
        <v>9492</v>
      </c>
      <c r="Q2264" s="269">
        <v>-1.25</v>
      </c>
      <c r="R2264" s="269">
        <v>-1.5</v>
      </c>
      <c r="S2264" s="269">
        <v>-55.5</v>
      </c>
      <c r="T2264" s="269">
        <v>-55.75</v>
      </c>
      <c r="DI2264" s="112" t="s">
        <v>6074</v>
      </c>
      <c r="DJ2264" s="112" t="s">
        <v>5909</v>
      </c>
      <c r="DO2264"/>
    </row>
    <row r="2265" spans="15:119" x14ac:dyDescent="0.25">
      <c r="O2265" s="268" t="s">
        <v>11751</v>
      </c>
      <c r="P2265" s="268" t="s">
        <v>9490</v>
      </c>
      <c r="Q2265" s="269">
        <v>-1.5</v>
      </c>
      <c r="R2265" s="269">
        <v>-2</v>
      </c>
      <c r="S2265" s="269">
        <v>-56.5</v>
      </c>
      <c r="T2265" s="269">
        <v>-57</v>
      </c>
      <c r="DI2265" s="112" t="s">
        <v>6075</v>
      </c>
      <c r="DJ2265" s="112" t="s">
        <v>5909</v>
      </c>
      <c r="DO2265"/>
    </row>
    <row r="2266" spans="15:119" x14ac:dyDescent="0.25">
      <c r="O2266" s="268" t="s">
        <v>11752</v>
      </c>
      <c r="P2266" s="268" t="s">
        <v>9492</v>
      </c>
      <c r="Q2266" s="269">
        <v>-1.5</v>
      </c>
      <c r="R2266" s="269">
        <v>-1.75</v>
      </c>
      <c r="S2266" s="269">
        <v>-56.75</v>
      </c>
      <c r="T2266" s="269">
        <v>-57</v>
      </c>
      <c r="DI2266" s="112" t="s">
        <v>4239</v>
      </c>
      <c r="DJ2266" s="112" t="s">
        <v>4212</v>
      </c>
      <c r="DO2266"/>
    </row>
    <row r="2267" spans="15:119" x14ac:dyDescent="0.25">
      <c r="O2267" s="268" t="s">
        <v>11753</v>
      </c>
      <c r="P2267" s="268" t="s">
        <v>9492</v>
      </c>
      <c r="Q2267" s="269">
        <v>-1.5</v>
      </c>
      <c r="R2267" s="269">
        <v>-1.75</v>
      </c>
      <c r="S2267" s="269">
        <v>-56.5</v>
      </c>
      <c r="T2267" s="269">
        <v>-56.75</v>
      </c>
      <c r="DI2267" s="112" t="s">
        <v>8395</v>
      </c>
      <c r="DJ2267" s="112" t="s">
        <v>8285</v>
      </c>
      <c r="DO2267"/>
    </row>
    <row r="2268" spans="15:119" x14ac:dyDescent="0.25">
      <c r="O2268" s="268" t="s">
        <v>11754</v>
      </c>
      <c r="P2268" s="268" t="s">
        <v>9492</v>
      </c>
      <c r="Q2268" s="269">
        <v>-1.75</v>
      </c>
      <c r="R2268" s="269">
        <v>-2</v>
      </c>
      <c r="S2268" s="269">
        <v>-56.75</v>
      </c>
      <c r="T2268" s="269">
        <v>-57</v>
      </c>
      <c r="DI2268" s="112" t="s">
        <v>7537</v>
      </c>
      <c r="DJ2268" s="112" t="s">
        <v>7298</v>
      </c>
      <c r="DO2268"/>
    </row>
    <row r="2269" spans="15:119" x14ac:dyDescent="0.25">
      <c r="O2269" s="268" t="s">
        <v>11755</v>
      </c>
      <c r="P2269" s="268" t="s">
        <v>9492</v>
      </c>
      <c r="Q2269" s="269">
        <v>-1.75</v>
      </c>
      <c r="R2269" s="269">
        <v>-2</v>
      </c>
      <c r="S2269" s="269">
        <v>-56.5</v>
      </c>
      <c r="T2269" s="269">
        <v>-56.75</v>
      </c>
      <c r="DI2269" s="112" t="s">
        <v>7538</v>
      </c>
      <c r="DJ2269" s="112" t="s">
        <v>7298</v>
      </c>
      <c r="DO2269"/>
    </row>
    <row r="2270" spans="15:119" x14ac:dyDescent="0.25">
      <c r="O2270" s="268" t="s">
        <v>11756</v>
      </c>
      <c r="P2270" s="268" t="s">
        <v>9490</v>
      </c>
      <c r="Q2270" s="269">
        <v>-1.5</v>
      </c>
      <c r="R2270" s="269">
        <v>-2</v>
      </c>
      <c r="S2270" s="269">
        <v>-56</v>
      </c>
      <c r="T2270" s="269">
        <v>-56.5</v>
      </c>
      <c r="DI2270" s="112" t="s">
        <v>6076</v>
      </c>
      <c r="DJ2270" s="112" t="s">
        <v>5909</v>
      </c>
      <c r="DO2270"/>
    </row>
    <row r="2271" spans="15:119" x14ac:dyDescent="0.25">
      <c r="O2271" s="268" t="s">
        <v>11757</v>
      </c>
      <c r="P2271" s="268" t="s">
        <v>9492</v>
      </c>
      <c r="Q2271" s="269">
        <v>-1.5</v>
      </c>
      <c r="R2271" s="269">
        <v>-1.75</v>
      </c>
      <c r="S2271" s="269">
        <v>-56.25</v>
      </c>
      <c r="T2271" s="269">
        <v>-56.5</v>
      </c>
      <c r="DI2271" s="112" t="s">
        <v>6077</v>
      </c>
      <c r="DJ2271" s="112" t="s">
        <v>5909</v>
      </c>
      <c r="DO2271"/>
    </row>
    <row r="2272" spans="15:119" x14ac:dyDescent="0.25">
      <c r="O2272" s="268" t="s">
        <v>11758</v>
      </c>
      <c r="P2272" s="268" t="s">
        <v>9492</v>
      </c>
      <c r="Q2272" s="269">
        <v>-1.5</v>
      </c>
      <c r="R2272" s="269">
        <v>-1.75</v>
      </c>
      <c r="S2272" s="269">
        <v>-56</v>
      </c>
      <c r="T2272" s="269">
        <v>-56.25</v>
      </c>
      <c r="DI2272" s="112" t="s">
        <v>8055</v>
      </c>
      <c r="DJ2272" s="112" t="s">
        <v>7916</v>
      </c>
      <c r="DO2272"/>
    </row>
    <row r="2273" spans="15:119" x14ac:dyDescent="0.25">
      <c r="O2273" s="268" t="s">
        <v>11759</v>
      </c>
      <c r="P2273" s="268" t="s">
        <v>9492</v>
      </c>
      <c r="Q2273" s="269">
        <v>-1.75</v>
      </c>
      <c r="R2273" s="269">
        <v>-2</v>
      </c>
      <c r="S2273" s="269">
        <v>-56.25</v>
      </c>
      <c r="T2273" s="269">
        <v>-56.5</v>
      </c>
      <c r="DI2273" s="112" t="s">
        <v>8055</v>
      </c>
      <c r="DJ2273" s="112" t="s">
        <v>8285</v>
      </c>
      <c r="DO2273"/>
    </row>
    <row r="2274" spans="15:119" x14ac:dyDescent="0.25">
      <c r="O2274" s="268" t="s">
        <v>11760</v>
      </c>
      <c r="P2274" s="268" t="s">
        <v>9492</v>
      </c>
      <c r="Q2274" s="269">
        <v>-1.75</v>
      </c>
      <c r="R2274" s="269">
        <v>-2</v>
      </c>
      <c r="S2274" s="269">
        <v>-56</v>
      </c>
      <c r="T2274" s="269">
        <v>-56.25</v>
      </c>
      <c r="DI2274" s="112" t="s">
        <v>5112</v>
      </c>
      <c r="DJ2274" s="112" t="s">
        <v>5031</v>
      </c>
      <c r="DO2274"/>
    </row>
    <row r="2275" spans="15:119" x14ac:dyDescent="0.25">
      <c r="O2275" s="268" t="s">
        <v>11761</v>
      </c>
      <c r="P2275" s="268" t="s">
        <v>9490</v>
      </c>
      <c r="Q2275" s="269">
        <v>-1.5</v>
      </c>
      <c r="R2275" s="269">
        <v>-2</v>
      </c>
      <c r="S2275" s="269">
        <v>-55.5</v>
      </c>
      <c r="T2275" s="269">
        <v>-56</v>
      </c>
      <c r="DI2275" s="112" t="s">
        <v>6078</v>
      </c>
      <c r="DJ2275" s="112" t="s">
        <v>5909</v>
      </c>
      <c r="DO2275"/>
    </row>
    <row r="2276" spans="15:119" x14ac:dyDescent="0.25">
      <c r="O2276" s="268" t="s">
        <v>11762</v>
      </c>
      <c r="P2276" s="268" t="s">
        <v>9492</v>
      </c>
      <c r="Q2276" s="269">
        <v>-1.5</v>
      </c>
      <c r="R2276" s="269">
        <v>-1.75</v>
      </c>
      <c r="S2276" s="269">
        <v>-55.75</v>
      </c>
      <c r="T2276" s="269">
        <v>-56</v>
      </c>
      <c r="DI2276" s="112" t="s">
        <v>8056</v>
      </c>
      <c r="DJ2276" s="112" t="s">
        <v>7916</v>
      </c>
      <c r="DO2276"/>
    </row>
    <row r="2277" spans="15:119" x14ac:dyDescent="0.25">
      <c r="O2277" s="268" t="s">
        <v>11763</v>
      </c>
      <c r="P2277" s="268" t="s">
        <v>9492</v>
      </c>
      <c r="Q2277" s="269">
        <v>-1.5</v>
      </c>
      <c r="R2277" s="269">
        <v>-1.75</v>
      </c>
      <c r="S2277" s="269">
        <v>-55.5</v>
      </c>
      <c r="T2277" s="269">
        <v>-55.75</v>
      </c>
      <c r="DI2277" s="112" t="s">
        <v>8396</v>
      </c>
      <c r="DJ2277" s="112" t="s">
        <v>8285</v>
      </c>
      <c r="DO2277"/>
    </row>
    <row r="2278" spans="15:119" x14ac:dyDescent="0.25">
      <c r="O2278" s="268" t="s">
        <v>11764</v>
      </c>
      <c r="P2278" s="268" t="s">
        <v>9492</v>
      </c>
      <c r="Q2278" s="269">
        <v>-1.75</v>
      </c>
      <c r="R2278" s="269">
        <v>-2</v>
      </c>
      <c r="S2278" s="269">
        <v>-55.75</v>
      </c>
      <c r="T2278" s="269">
        <v>-56</v>
      </c>
      <c r="DI2278" s="112" t="s">
        <v>4347</v>
      </c>
      <c r="DJ2278" s="112" t="s">
        <v>4291</v>
      </c>
      <c r="DO2278"/>
    </row>
    <row r="2279" spans="15:119" x14ac:dyDescent="0.25">
      <c r="O2279" s="268" t="s">
        <v>11765</v>
      </c>
      <c r="P2279" s="268" t="s">
        <v>9492</v>
      </c>
      <c r="Q2279" s="269">
        <v>-1.75</v>
      </c>
      <c r="R2279" s="269">
        <v>-2</v>
      </c>
      <c r="S2279" s="269">
        <v>-55.5</v>
      </c>
      <c r="T2279" s="269">
        <v>-55.75</v>
      </c>
      <c r="DI2279" s="112" t="s">
        <v>7167</v>
      </c>
      <c r="DJ2279" s="112" t="s">
        <v>7135</v>
      </c>
      <c r="DO2279"/>
    </row>
    <row r="2280" spans="15:119" x14ac:dyDescent="0.25">
      <c r="O2280" s="268" t="s">
        <v>11766</v>
      </c>
      <c r="P2280" s="268" t="s">
        <v>9488</v>
      </c>
      <c r="Q2280" s="269">
        <v>-1</v>
      </c>
      <c r="R2280" s="269">
        <v>-2</v>
      </c>
      <c r="S2280" s="269">
        <v>-54</v>
      </c>
      <c r="T2280" s="269">
        <v>-55.5</v>
      </c>
      <c r="DI2280" s="112" t="s">
        <v>4903</v>
      </c>
      <c r="DJ2280" s="112" t="s">
        <v>4808</v>
      </c>
      <c r="DO2280"/>
    </row>
    <row r="2281" spans="15:119" x14ac:dyDescent="0.25">
      <c r="O2281" s="268" t="s">
        <v>11767</v>
      </c>
      <c r="P2281" s="268" t="s">
        <v>9490</v>
      </c>
      <c r="Q2281" s="269">
        <v>-1</v>
      </c>
      <c r="R2281" s="269">
        <v>-1.5</v>
      </c>
      <c r="S2281" s="269">
        <v>-55</v>
      </c>
      <c r="T2281" s="269">
        <v>-55.5</v>
      </c>
      <c r="DI2281" s="112" t="s">
        <v>9326</v>
      </c>
      <c r="DJ2281" s="112" t="s">
        <v>9220</v>
      </c>
      <c r="DO2281"/>
    </row>
    <row r="2282" spans="15:119" x14ac:dyDescent="0.25">
      <c r="O2282" s="268" t="s">
        <v>11768</v>
      </c>
      <c r="P2282" s="268" t="s">
        <v>9492</v>
      </c>
      <c r="Q2282" s="269">
        <v>-1</v>
      </c>
      <c r="R2282" s="269">
        <v>-1.25</v>
      </c>
      <c r="S2282" s="269">
        <v>-55.25</v>
      </c>
      <c r="T2282" s="269">
        <v>-55.5</v>
      </c>
      <c r="DI2282" s="112" t="s">
        <v>8397</v>
      </c>
      <c r="DJ2282" s="112" t="s">
        <v>8285</v>
      </c>
      <c r="DO2282"/>
    </row>
    <row r="2283" spans="15:119" x14ac:dyDescent="0.25">
      <c r="O2283" s="268" t="s">
        <v>11769</v>
      </c>
      <c r="P2283" s="268" t="s">
        <v>9492</v>
      </c>
      <c r="Q2283" s="269">
        <v>-1</v>
      </c>
      <c r="R2283" s="269">
        <v>-1.25</v>
      </c>
      <c r="S2283" s="269">
        <v>-55</v>
      </c>
      <c r="T2283" s="269">
        <v>-55.25</v>
      </c>
      <c r="DI2283" s="112" t="s">
        <v>8744</v>
      </c>
      <c r="DJ2283" s="112" t="s">
        <v>8544</v>
      </c>
      <c r="DO2283"/>
    </row>
    <row r="2284" spans="15:119" x14ac:dyDescent="0.25">
      <c r="O2284" s="268" t="s">
        <v>11770</v>
      </c>
      <c r="P2284" s="268" t="s">
        <v>9492</v>
      </c>
      <c r="Q2284" s="269">
        <v>-1.25</v>
      </c>
      <c r="R2284" s="269">
        <v>-1.5</v>
      </c>
      <c r="S2284" s="269">
        <v>-55.25</v>
      </c>
      <c r="T2284" s="269">
        <v>-55.5</v>
      </c>
      <c r="DI2284" s="112" t="s">
        <v>5455</v>
      </c>
      <c r="DJ2284" s="112" t="s">
        <v>5373</v>
      </c>
      <c r="DO2284"/>
    </row>
    <row r="2285" spans="15:119" x14ac:dyDescent="0.25">
      <c r="O2285" s="268" t="s">
        <v>11771</v>
      </c>
      <c r="P2285" s="268" t="s">
        <v>9492</v>
      </c>
      <c r="Q2285" s="269">
        <v>-1.25</v>
      </c>
      <c r="R2285" s="269">
        <v>-1.5</v>
      </c>
      <c r="S2285" s="269">
        <v>-55</v>
      </c>
      <c r="T2285" s="269">
        <v>-55.25</v>
      </c>
      <c r="DI2285" s="112" t="s">
        <v>5455</v>
      </c>
      <c r="DJ2285" s="112" t="s">
        <v>5840</v>
      </c>
      <c r="DO2285"/>
    </row>
    <row r="2286" spans="15:119" x14ac:dyDescent="0.25">
      <c r="O2286" s="268" t="s">
        <v>11772</v>
      </c>
      <c r="P2286" s="268" t="s">
        <v>9490</v>
      </c>
      <c r="Q2286" s="269">
        <v>-1</v>
      </c>
      <c r="R2286" s="269">
        <v>-1.5</v>
      </c>
      <c r="S2286" s="269">
        <v>-54.5</v>
      </c>
      <c r="T2286" s="269">
        <v>-55</v>
      </c>
      <c r="DI2286" s="112" t="s">
        <v>5863</v>
      </c>
      <c r="DJ2286" s="112" t="s">
        <v>5840</v>
      </c>
      <c r="DO2286"/>
    </row>
    <row r="2287" spans="15:119" x14ac:dyDescent="0.25">
      <c r="O2287" s="268" t="s">
        <v>11773</v>
      </c>
      <c r="P2287" s="268" t="s">
        <v>9492</v>
      </c>
      <c r="Q2287" s="269">
        <v>-1</v>
      </c>
      <c r="R2287" s="269">
        <v>-1.25</v>
      </c>
      <c r="S2287" s="269">
        <v>-54.75</v>
      </c>
      <c r="T2287" s="269">
        <v>-55</v>
      </c>
      <c r="DI2287" s="112" t="s">
        <v>6079</v>
      </c>
      <c r="DJ2287" s="112" t="s">
        <v>5909</v>
      </c>
      <c r="DO2287"/>
    </row>
    <row r="2288" spans="15:119" x14ac:dyDescent="0.25">
      <c r="O2288" s="268" t="s">
        <v>11774</v>
      </c>
      <c r="P2288" s="268" t="s">
        <v>9492</v>
      </c>
      <c r="Q2288" s="269">
        <v>-1</v>
      </c>
      <c r="R2288" s="269">
        <v>-1.25</v>
      </c>
      <c r="S2288" s="269">
        <v>-54.5</v>
      </c>
      <c r="T2288" s="269">
        <v>-54.75</v>
      </c>
      <c r="DI2288" s="112" t="s">
        <v>7539</v>
      </c>
      <c r="DJ2288" s="112" t="s">
        <v>7298</v>
      </c>
      <c r="DO2288"/>
    </row>
    <row r="2289" spans="15:119" x14ac:dyDescent="0.25">
      <c r="O2289" s="268" t="s">
        <v>11775</v>
      </c>
      <c r="P2289" s="268" t="s">
        <v>9492</v>
      </c>
      <c r="Q2289" s="269">
        <v>-1.25</v>
      </c>
      <c r="R2289" s="269">
        <v>-1.5</v>
      </c>
      <c r="S2289" s="269">
        <v>-54.75</v>
      </c>
      <c r="T2289" s="269">
        <v>-55</v>
      </c>
      <c r="DI2289" s="112" t="s">
        <v>6080</v>
      </c>
      <c r="DJ2289" s="112" t="s">
        <v>5909</v>
      </c>
      <c r="DO2289"/>
    </row>
    <row r="2290" spans="15:119" x14ac:dyDescent="0.25">
      <c r="O2290" s="268" t="s">
        <v>11776</v>
      </c>
      <c r="P2290" s="268" t="s">
        <v>9492</v>
      </c>
      <c r="Q2290" s="269">
        <v>-1.25</v>
      </c>
      <c r="R2290" s="269">
        <v>-1.5</v>
      </c>
      <c r="S2290" s="269">
        <v>-54.5</v>
      </c>
      <c r="T2290" s="269">
        <v>-54.75</v>
      </c>
      <c r="DI2290" s="112" t="s">
        <v>9327</v>
      </c>
      <c r="DJ2290" s="112" t="s">
        <v>9220</v>
      </c>
      <c r="DO2290"/>
    </row>
    <row r="2291" spans="15:119" x14ac:dyDescent="0.25">
      <c r="O2291" s="268" t="s">
        <v>11777</v>
      </c>
      <c r="P2291" s="268" t="s">
        <v>9490</v>
      </c>
      <c r="Q2291" s="269">
        <v>-1</v>
      </c>
      <c r="R2291" s="269">
        <v>-1.5</v>
      </c>
      <c r="S2291" s="269">
        <v>-54</v>
      </c>
      <c r="T2291" s="269">
        <v>-54.5</v>
      </c>
      <c r="DI2291" s="112" t="s">
        <v>5864</v>
      </c>
      <c r="DJ2291" s="112" t="s">
        <v>5840</v>
      </c>
      <c r="DO2291"/>
    </row>
    <row r="2292" spans="15:119" x14ac:dyDescent="0.25">
      <c r="O2292" s="268" t="s">
        <v>11778</v>
      </c>
      <c r="P2292" s="268" t="s">
        <v>9492</v>
      </c>
      <c r="Q2292" s="269">
        <v>-1</v>
      </c>
      <c r="R2292" s="269">
        <v>-1.25</v>
      </c>
      <c r="S2292" s="269">
        <v>-54.25</v>
      </c>
      <c r="T2292" s="269">
        <v>-54.5</v>
      </c>
      <c r="DI2292" s="112" t="s">
        <v>6658</v>
      </c>
      <c r="DJ2292" s="112" t="s">
        <v>6305</v>
      </c>
      <c r="DO2292"/>
    </row>
    <row r="2293" spans="15:119" x14ac:dyDescent="0.25">
      <c r="O2293" s="268" t="s">
        <v>11779</v>
      </c>
      <c r="P2293" s="268" t="s">
        <v>9492</v>
      </c>
      <c r="Q2293" s="269">
        <v>-1</v>
      </c>
      <c r="R2293" s="269">
        <v>-1.25</v>
      </c>
      <c r="S2293" s="269">
        <v>-54</v>
      </c>
      <c r="T2293" s="269">
        <v>-54.25</v>
      </c>
      <c r="DI2293" s="112" t="s">
        <v>6659</v>
      </c>
      <c r="DJ2293" s="112" t="s">
        <v>6305</v>
      </c>
      <c r="DO2293"/>
    </row>
    <row r="2294" spans="15:119" x14ac:dyDescent="0.25">
      <c r="O2294" s="268" t="s">
        <v>11780</v>
      </c>
      <c r="P2294" s="268" t="s">
        <v>9492</v>
      </c>
      <c r="Q2294" s="269">
        <v>-1.25</v>
      </c>
      <c r="R2294" s="269">
        <v>-1.5</v>
      </c>
      <c r="S2294" s="269">
        <v>-54.25</v>
      </c>
      <c r="T2294" s="269">
        <v>-54.5</v>
      </c>
      <c r="DI2294" s="112" t="s">
        <v>2171</v>
      </c>
      <c r="DJ2294" s="112" t="s">
        <v>6305</v>
      </c>
      <c r="DO2294"/>
    </row>
    <row r="2295" spans="15:119" x14ac:dyDescent="0.25">
      <c r="O2295" s="268" t="s">
        <v>11781</v>
      </c>
      <c r="P2295" s="268" t="s">
        <v>9492</v>
      </c>
      <c r="Q2295" s="269">
        <v>-1.25</v>
      </c>
      <c r="R2295" s="269">
        <v>-1.5</v>
      </c>
      <c r="S2295" s="269">
        <v>-54</v>
      </c>
      <c r="T2295" s="269">
        <v>-54.25</v>
      </c>
      <c r="DI2295" s="112" t="s">
        <v>7237</v>
      </c>
      <c r="DJ2295" s="112" t="s">
        <v>7211</v>
      </c>
      <c r="DO2295"/>
    </row>
    <row r="2296" spans="15:119" x14ac:dyDescent="0.25">
      <c r="O2296" s="268" t="s">
        <v>11782</v>
      </c>
      <c r="P2296" s="268" t="s">
        <v>9490</v>
      </c>
      <c r="Q2296" s="269">
        <v>-1.5</v>
      </c>
      <c r="R2296" s="269">
        <v>-2</v>
      </c>
      <c r="S2296" s="269">
        <v>-55</v>
      </c>
      <c r="T2296" s="269">
        <v>-55.5</v>
      </c>
      <c r="DI2296" s="112" t="s">
        <v>6081</v>
      </c>
      <c r="DJ2296" s="112" t="s">
        <v>5909</v>
      </c>
      <c r="DO2296"/>
    </row>
    <row r="2297" spans="15:119" x14ac:dyDescent="0.25">
      <c r="O2297" s="268" t="s">
        <v>11783</v>
      </c>
      <c r="P2297" s="268" t="s">
        <v>9492</v>
      </c>
      <c r="Q2297" s="269">
        <v>-1.5</v>
      </c>
      <c r="R2297" s="269">
        <v>-1.75</v>
      </c>
      <c r="S2297" s="269">
        <v>-55.25</v>
      </c>
      <c r="T2297" s="269">
        <v>-55.5</v>
      </c>
      <c r="DI2297" s="112" t="s">
        <v>4510</v>
      </c>
      <c r="DJ2297" s="112" t="s">
        <v>4452</v>
      </c>
      <c r="DO2297"/>
    </row>
    <row r="2298" spans="15:119" x14ac:dyDescent="0.25">
      <c r="O2298" s="268" t="s">
        <v>11784</v>
      </c>
      <c r="P2298" s="268" t="s">
        <v>9492</v>
      </c>
      <c r="Q2298" s="269">
        <v>-1.5</v>
      </c>
      <c r="R2298" s="269">
        <v>-1.75</v>
      </c>
      <c r="S2298" s="269">
        <v>-55</v>
      </c>
      <c r="T2298" s="269">
        <v>-55.25</v>
      </c>
      <c r="DI2298" s="112" t="s">
        <v>6660</v>
      </c>
      <c r="DJ2298" s="112" t="s">
        <v>6305</v>
      </c>
      <c r="DO2298"/>
    </row>
    <row r="2299" spans="15:119" x14ac:dyDescent="0.25">
      <c r="O2299" s="268" t="s">
        <v>11785</v>
      </c>
      <c r="P2299" s="268" t="s">
        <v>9492</v>
      </c>
      <c r="Q2299" s="269">
        <v>-1.75</v>
      </c>
      <c r="R2299" s="269">
        <v>-2</v>
      </c>
      <c r="S2299" s="269">
        <v>-55.25</v>
      </c>
      <c r="T2299" s="269">
        <v>-55.5</v>
      </c>
      <c r="DI2299" s="112" t="s">
        <v>6661</v>
      </c>
      <c r="DJ2299" s="112" t="s">
        <v>6305</v>
      </c>
      <c r="DO2299"/>
    </row>
    <row r="2300" spans="15:119" x14ac:dyDescent="0.25">
      <c r="O2300" s="268" t="s">
        <v>11786</v>
      </c>
      <c r="P2300" s="268" t="s">
        <v>9492</v>
      </c>
      <c r="Q2300" s="269">
        <v>-1.75</v>
      </c>
      <c r="R2300" s="269">
        <v>-2</v>
      </c>
      <c r="S2300" s="269">
        <v>-55</v>
      </c>
      <c r="T2300" s="269">
        <v>-55.25</v>
      </c>
      <c r="DI2300" s="112" t="s">
        <v>6082</v>
      </c>
      <c r="DJ2300" s="112" t="s">
        <v>5909</v>
      </c>
      <c r="DO2300"/>
    </row>
    <row r="2301" spans="15:119" x14ac:dyDescent="0.25">
      <c r="O2301" s="268" t="s">
        <v>11787</v>
      </c>
      <c r="P2301" s="268" t="s">
        <v>9490</v>
      </c>
      <c r="Q2301" s="269">
        <v>-1.5</v>
      </c>
      <c r="R2301" s="269">
        <v>-2</v>
      </c>
      <c r="S2301" s="269">
        <v>-54.5</v>
      </c>
      <c r="T2301" s="269">
        <v>-55</v>
      </c>
      <c r="DI2301" s="112" t="s">
        <v>4240</v>
      </c>
      <c r="DJ2301" s="112" t="s">
        <v>4212</v>
      </c>
      <c r="DO2301"/>
    </row>
    <row r="2302" spans="15:119" x14ac:dyDescent="0.25">
      <c r="O2302" s="268" t="s">
        <v>11788</v>
      </c>
      <c r="P2302" s="268" t="s">
        <v>9492</v>
      </c>
      <c r="Q2302" s="269">
        <v>-1.5</v>
      </c>
      <c r="R2302" s="269">
        <v>-1.75</v>
      </c>
      <c r="S2302" s="269">
        <v>-54.75</v>
      </c>
      <c r="T2302" s="269">
        <v>-55</v>
      </c>
      <c r="DI2302" s="112" t="s">
        <v>5648</v>
      </c>
      <c r="DJ2302" s="112" t="s">
        <v>5576</v>
      </c>
      <c r="DO2302"/>
    </row>
    <row r="2303" spans="15:119" x14ac:dyDescent="0.25">
      <c r="O2303" s="268" t="s">
        <v>11789</v>
      </c>
      <c r="P2303" s="268" t="s">
        <v>9492</v>
      </c>
      <c r="Q2303" s="269">
        <v>-1.5</v>
      </c>
      <c r="R2303" s="269">
        <v>-1.75</v>
      </c>
      <c r="S2303" s="269">
        <v>-54.5</v>
      </c>
      <c r="T2303" s="269">
        <v>-54.75</v>
      </c>
      <c r="DI2303" s="112" t="s">
        <v>8745</v>
      </c>
      <c r="DJ2303" s="112" t="s">
        <v>8544</v>
      </c>
      <c r="DO2303"/>
    </row>
    <row r="2304" spans="15:119" x14ac:dyDescent="0.25">
      <c r="O2304" s="268" t="s">
        <v>11790</v>
      </c>
      <c r="P2304" s="268" t="s">
        <v>9492</v>
      </c>
      <c r="Q2304" s="269">
        <v>-1.75</v>
      </c>
      <c r="R2304" s="269">
        <v>-2</v>
      </c>
      <c r="S2304" s="269">
        <v>-54.75</v>
      </c>
      <c r="T2304" s="269">
        <v>-55</v>
      </c>
      <c r="DI2304" s="112" t="s">
        <v>6083</v>
      </c>
      <c r="DJ2304" s="112" t="s">
        <v>5909</v>
      </c>
      <c r="DO2304"/>
    </row>
    <row r="2305" spans="15:119" x14ac:dyDescent="0.25">
      <c r="O2305" s="268" t="s">
        <v>11791</v>
      </c>
      <c r="P2305" s="268" t="s">
        <v>9492</v>
      </c>
      <c r="Q2305" s="269">
        <v>-1.75</v>
      </c>
      <c r="R2305" s="269">
        <v>-2</v>
      </c>
      <c r="S2305" s="269">
        <v>-54.5</v>
      </c>
      <c r="T2305" s="269">
        <v>-54.75</v>
      </c>
      <c r="DI2305" s="112" t="s">
        <v>6084</v>
      </c>
      <c r="DJ2305" s="112" t="s">
        <v>5909</v>
      </c>
      <c r="DO2305"/>
    </row>
    <row r="2306" spans="15:119" x14ac:dyDescent="0.25">
      <c r="O2306" s="268" t="s">
        <v>11792</v>
      </c>
      <c r="P2306" s="268" t="s">
        <v>9490</v>
      </c>
      <c r="Q2306" s="269">
        <v>-1.5</v>
      </c>
      <c r="R2306" s="269">
        <v>-2</v>
      </c>
      <c r="S2306" s="269">
        <v>-54</v>
      </c>
      <c r="T2306" s="269">
        <v>-54.5</v>
      </c>
      <c r="DI2306" s="112" t="s">
        <v>6085</v>
      </c>
      <c r="DJ2306" s="112" t="s">
        <v>5909</v>
      </c>
      <c r="DO2306"/>
    </row>
    <row r="2307" spans="15:119" x14ac:dyDescent="0.25">
      <c r="O2307" s="268" t="s">
        <v>11793</v>
      </c>
      <c r="P2307" s="268" t="s">
        <v>9492</v>
      </c>
      <c r="Q2307" s="269">
        <v>-1.5</v>
      </c>
      <c r="R2307" s="269">
        <v>-1.75</v>
      </c>
      <c r="S2307" s="269">
        <v>-54.25</v>
      </c>
      <c r="T2307" s="269">
        <v>-54.5</v>
      </c>
      <c r="DI2307" s="112" t="s">
        <v>6086</v>
      </c>
      <c r="DJ2307" s="112" t="s">
        <v>5909</v>
      </c>
      <c r="DO2307"/>
    </row>
    <row r="2308" spans="15:119" x14ac:dyDescent="0.25">
      <c r="O2308" s="268" t="s">
        <v>11794</v>
      </c>
      <c r="P2308" s="268" t="s">
        <v>9492</v>
      </c>
      <c r="Q2308" s="269">
        <v>-1.5</v>
      </c>
      <c r="R2308" s="269">
        <v>-1.75</v>
      </c>
      <c r="S2308" s="269">
        <v>-54</v>
      </c>
      <c r="T2308" s="269">
        <v>-54.25</v>
      </c>
      <c r="DI2308" s="112" t="s">
        <v>7168</v>
      </c>
      <c r="DJ2308" s="112" t="s">
        <v>7135</v>
      </c>
      <c r="DO2308"/>
    </row>
    <row r="2309" spans="15:119" x14ac:dyDescent="0.25">
      <c r="O2309" s="268" t="s">
        <v>11795</v>
      </c>
      <c r="P2309" s="268" t="s">
        <v>9492</v>
      </c>
      <c r="Q2309" s="269">
        <v>-1.75</v>
      </c>
      <c r="R2309" s="269">
        <v>-2</v>
      </c>
      <c r="S2309" s="269">
        <v>-54.25</v>
      </c>
      <c r="T2309" s="269">
        <v>-54.5</v>
      </c>
      <c r="DI2309" s="112" t="s">
        <v>6087</v>
      </c>
      <c r="DJ2309" s="112" t="s">
        <v>5909</v>
      </c>
      <c r="DO2309"/>
    </row>
    <row r="2310" spans="15:119" x14ac:dyDescent="0.25">
      <c r="O2310" s="268" t="s">
        <v>11796</v>
      </c>
      <c r="P2310" s="268" t="s">
        <v>9492</v>
      </c>
      <c r="Q2310" s="269">
        <v>-1.75</v>
      </c>
      <c r="R2310" s="269">
        <v>-2</v>
      </c>
      <c r="S2310" s="269">
        <v>-54</v>
      </c>
      <c r="T2310" s="269">
        <v>-54.25</v>
      </c>
      <c r="DI2310" s="112" t="s">
        <v>7238</v>
      </c>
      <c r="DJ2310" s="112" t="s">
        <v>7211</v>
      </c>
      <c r="DO2310"/>
    </row>
    <row r="2311" spans="15:119" x14ac:dyDescent="0.25">
      <c r="O2311" s="268" t="s">
        <v>11797</v>
      </c>
      <c r="P2311" s="268" t="s">
        <v>9486</v>
      </c>
      <c r="Q2311" s="269">
        <v>-2</v>
      </c>
      <c r="R2311" s="269">
        <v>-4</v>
      </c>
      <c r="S2311" s="269">
        <v>-57</v>
      </c>
      <c r="T2311" s="269">
        <v>-60</v>
      </c>
      <c r="DI2311" s="112" t="s">
        <v>8057</v>
      </c>
      <c r="DJ2311" s="112" t="s">
        <v>7916</v>
      </c>
      <c r="DO2311"/>
    </row>
    <row r="2312" spans="15:119" x14ac:dyDescent="0.25">
      <c r="O2312" s="268" t="s">
        <v>11798</v>
      </c>
      <c r="P2312" s="268" t="s">
        <v>9488</v>
      </c>
      <c r="Q2312" s="269">
        <v>-2</v>
      </c>
      <c r="R2312" s="269">
        <v>-3</v>
      </c>
      <c r="S2312" s="269">
        <v>-58.5</v>
      </c>
      <c r="T2312" s="269">
        <v>-60</v>
      </c>
      <c r="DI2312" s="112" t="s">
        <v>6662</v>
      </c>
      <c r="DJ2312" s="112" t="s">
        <v>6305</v>
      </c>
      <c r="DO2312"/>
    </row>
    <row r="2313" spans="15:119" x14ac:dyDescent="0.25">
      <c r="O2313" s="268" t="s">
        <v>11799</v>
      </c>
      <c r="P2313" s="268" t="s">
        <v>9490</v>
      </c>
      <c r="Q2313" s="269">
        <v>-2</v>
      </c>
      <c r="R2313" s="269">
        <v>-2.5</v>
      </c>
      <c r="S2313" s="269">
        <v>-59.5</v>
      </c>
      <c r="T2313" s="269">
        <v>-60</v>
      </c>
      <c r="DI2313" s="112" t="s">
        <v>9328</v>
      </c>
      <c r="DJ2313" s="112" t="s">
        <v>9220</v>
      </c>
      <c r="DO2313"/>
    </row>
    <row r="2314" spans="15:119" x14ac:dyDescent="0.25">
      <c r="O2314" s="268" t="s">
        <v>11800</v>
      </c>
      <c r="P2314" s="268" t="s">
        <v>9492</v>
      </c>
      <c r="Q2314" s="269">
        <v>-2</v>
      </c>
      <c r="R2314" s="269">
        <v>-2.25</v>
      </c>
      <c r="S2314" s="269">
        <v>-59.75</v>
      </c>
      <c r="T2314" s="269">
        <v>-60</v>
      </c>
      <c r="DI2314" s="112" t="s">
        <v>9329</v>
      </c>
      <c r="DJ2314" s="112" t="s">
        <v>9220</v>
      </c>
      <c r="DO2314"/>
    </row>
    <row r="2315" spans="15:119" x14ac:dyDescent="0.25">
      <c r="O2315" s="268" t="s">
        <v>11801</v>
      </c>
      <c r="P2315" s="268" t="s">
        <v>9492</v>
      </c>
      <c r="Q2315" s="269">
        <v>-2</v>
      </c>
      <c r="R2315" s="269">
        <v>-2.25</v>
      </c>
      <c r="S2315" s="269">
        <v>-59.5</v>
      </c>
      <c r="T2315" s="269">
        <v>-59.75</v>
      </c>
      <c r="DI2315" s="112" t="s">
        <v>4511</v>
      </c>
      <c r="DJ2315" s="112" t="s">
        <v>4452</v>
      </c>
      <c r="DO2315"/>
    </row>
    <row r="2316" spans="15:119" x14ac:dyDescent="0.25">
      <c r="O2316" s="268" t="s">
        <v>11802</v>
      </c>
      <c r="P2316" s="268" t="s">
        <v>9492</v>
      </c>
      <c r="Q2316" s="269">
        <v>-2.25</v>
      </c>
      <c r="R2316" s="269">
        <v>-2.5</v>
      </c>
      <c r="S2316" s="269">
        <v>-59.75</v>
      </c>
      <c r="T2316" s="269">
        <v>-60</v>
      </c>
      <c r="DI2316" s="112" t="s">
        <v>7540</v>
      </c>
      <c r="DJ2316" s="112" t="s">
        <v>7298</v>
      </c>
      <c r="DO2316"/>
    </row>
    <row r="2317" spans="15:119" x14ac:dyDescent="0.25">
      <c r="O2317" s="268" t="s">
        <v>11803</v>
      </c>
      <c r="P2317" s="268" t="s">
        <v>9492</v>
      </c>
      <c r="Q2317" s="269">
        <v>-2.25</v>
      </c>
      <c r="R2317" s="269">
        <v>-2.5</v>
      </c>
      <c r="S2317" s="269">
        <v>-59.5</v>
      </c>
      <c r="T2317" s="269">
        <v>-59.75</v>
      </c>
      <c r="DI2317" s="112" t="s">
        <v>5649</v>
      </c>
      <c r="DJ2317" s="112" t="s">
        <v>5576</v>
      </c>
      <c r="DO2317"/>
    </row>
    <row r="2318" spans="15:119" x14ac:dyDescent="0.25">
      <c r="O2318" s="268" t="s">
        <v>11804</v>
      </c>
      <c r="P2318" s="268" t="s">
        <v>9490</v>
      </c>
      <c r="Q2318" s="269">
        <v>-2</v>
      </c>
      <c r="R2318" s="269">
        <v>-2.5</v>
      </c>
      <c r="S2318" s="269">
        <v>-59</v>
      </c>
      <c r="T2318" s="269">
        <v>-59.5</v>
      </c>
      <c r="DI2318" s="112" t="s">
        <v>5113</v>
      </c>
      <c r="DJ2318" s="112" t="s">
        <v>5031</v>
      </c>
      <c r="DO2318"/>
    </row>
    <row r="2319" spans="15:119" x14ac:dyDescent="0.25">
      <c r="O2319" s="268" t="s">
        <v>11805</v>
      </c>
      <c r="P2319" s="268" t="s">
        <v>9492</v>
      </c>
      <c r="Q2319" s="269">
        <v>-2</v>
      </c>
      <c r="R2319" s="269">
        <v>-2.25</v>
      </c>
      <c r="S2319" s="269">
        <v>-59.25</v>
      </c>
      <c r="T2319" s="269">
        <v>-59.5</v>
      </c>
      <c r="DI2319" s="112" t="s">
        <v>4904</v>
      </c>
      <c r="DJ2319" s="112" t="s">
        <v>4808</v>
      </c>
      <c r="DO2319"/>
    </row>
    <row r="2320" spans="15:119" x14ac:dyDescent="0.25">
      <c r="O2320" s="268" t="s">
        <v>11806</v>
      </c>
      <c r="P2320" s="268" t="s">
        <v>9492</v>
      </c>
      <c r="Q2320" s="269">
        <v>-2</v>
      </c>
      <c r="R2320" s="269">
        <v>-2.25</v>
      </c>
      <c r="S2320" s="269">
        <v>-59</v>
      </c>
      <c r="T2320" s="269">
        <v>-59.25</v>
      </c>
      <c r="DI2320" s="112" t="s">
        <v>8398</v>
      </c>
      <c r="DJ2320" s="112" t="s">
        <v>8285</v>
      </c>
      <c r="DO2320"/>
    </row>
    <row r="2321" spans="15:119" x14ac:dyDescent="0.25">
      <c r="O2321" s="268" t="s">
        <v>11807</v>
      </c>
      <c r="P2321" s="268" t="s">
        <v>9492</v>
      </c>
      <c r="Q2321" s="269">
        <v>-2.25</v>
      </c>
      <c r="R2321" s="269">
        <v>-2.5</v>
      </c>
      <c r="S2321" s="269">
        <v>-59.25</v>
      </c>
      <c r="T2321" s="269">
        <v>-59.5</v>
      </c>
      <c r="DI2321" s="112" t="s">
        <v>4681</v>
      </c>
      <c r="DJ2321" s="112" t="s">
        <v>4591</v>
      </c>
      <c r="DO2321"/>
    </row>
    <row r="2322" spans="15:119" x14ac:dyDescent="0.25">
      <c r="O2322" s="268" t="s">
        <v>11808</v>
      </c>
      <c r="P2322" s="268" t="s">
        <v>9492</v>
      </c>
      <c r="Q2322" s="269">
        <v>-2.25</v>
      </c>
      <c r="R2322" s="269">
        <v>-2.5</v>
      </c>
      <c r="S2322" s="269">
        <v>-59</v>
      </c>
      <c r="T2322" s="269">
        <v>-59.25</v>
      </c>
      <c r="DI2322" s="112" t="s">
        <v>6663</v>
      </c>
      <c r="DJ2322" s="112" t="s">
        <v>6305</v>
      </c>
      <c r="DO2322"/>
    </row>
    <row r="2323" spans="15:119" x14ac:dyDescent="0.25">
      <c r="O2323" s="268" t="s">
        <v>11809</v>
      </c>
      <c r="P2323" s="268" t="s">
        <v>9490</v>
      </c>
      <c r="Q2323" s="269">
        <v>-2</v>
      </c>
      <c r="R2323" s="269">
        <v>-2.5</v>
      </c>
      <c r="S2323" s="269">
        <v>-58.5</v>
      </c>
      <c r="T2323" s="269">
        <v>-59</v>
      </c>
      <c r="DI2323" s="112" t="s">
        <v>8058</v>
      </c>
      <c r="DJ2323" s="112" t="s">
        <v>7916</v>
      </c>
      <c r="DO2323"/>
    </row>
    <row r="2324" spans="15:119" x14ac:dyDescent="0.25">
      <c r="O2324" s="268" t="s">
        <v>11810</v>
      </c>
      <c r="P2324" s="268" t="s">
        <v>9492</v>
      </c>
      <c r="Q2324" s="269">
        <v>-2</v>
      </c>
      <c r="R2324" s="269">
        <v>-2.25</v>
      </c>
      <c r="S2324" s="269">
        <v>-58.75</v>
      </c>
      <c r="T2324" s="269">
        <v>-59</v>
      </c>
      <c r="DI2324" s="112" t="s">
        <v>5114</v>
      </c>
      <c r="DJ2324" s="112" t="s">
        <v>5031</v>
      </c>
      <c r="DO2324"/>
    </row>
    <row r="2325" spans="15:119" x14ac:dyDescent="0.25">
      <c r="O2325" s="268" t="s">
        <v>11811</v>
      </c>
      <c r="P2325" s="268" t="s">
        <v>9492</v>
      </c>
      <c r="Q2325" s="269">
        <v>-2</v>
      </c>
      <c r="R2325" s="269">
        <v>-2.25</v>
      </c>
      <c r="S2325" s="269">
        <v>-58.5</v>
      </c>
      <c r="T2325" s="269">
        <v>-58.75</v>
      </c>
      <c r="DI2325" s="112" t="s">
        <v>4348</v>
      </c>
      <c r="DJ2325" s="112" t="s">
        <v>4291</v>
      </c>
      <c r="DO2325"/>
    </row>
    <row r="2326" spans="15:119" x14ac:dyDescent="0.25">
      <c r="O2326" s="268" t="s">
        <v>11812</v>
      </c>
      <c r="P2326" s="268" t="s">
        <v>9492</v>
      </c>
      <c r="Q2326" s="269">
        <v>-2.25</v>
      </c>
      <c r="R2326" s="269">
        <v>-2.5</v>
      </c>
      <c r="S2326" s="269">
        <v>-58.75</v>
      </c>
      <c r="T2326" s="269">
        <v>-59</v>
      </c>
      <c r="DI2326" s="112" t="s">
        <v>9330</v>
      </c>
      <c r="DJ2326" s="112" t="s">
        <v>9220</v>
      </c>
      <c r="DO2326"/>
    </row>
    <row r="2327" spans="15:119" x14ac:dyDescent="0.25">
      <c r="O2327" s="268" t="s">
        <v>11813</v>
      </c>
      <c r="P2327" s="268" t="s">
        <v>9492</v>
      </c>
      <c r="Q2327" s="269">
        <v>-2.25</v>
      </c>
      <c r="R2327" s="269">
        <v>-2.5</v>
      </c>
      <c r="S2327" s="269">
        <v>-58.5</v>
      </c>
      <c r="T2327" s="269">
        <v>-58.75</v>
      </c>
      <c r="DI2327" s="112" t="s">
        <v>5263</v>
      </c>
      <c r="DJ2327" s="112" t="s">
        <v>5211</v>
      </c>
      <c r="DO2327"/>
    </row>
    <row r="2328" spans="15:119" x14ac:dyDescent="0.25">
      <c r="O2328" s="268" t="s">
        <v>11814</v>
      </c>
      <c r="P2328" s="268" t="s">
        <v>9490</v>
      </c>
      <c r="Q2328" s="269">
        <v>-2.5</v>
      </c>
      <c r="R2328" s="269">
        <v>-3</v>
      </c>
      <c r="S2328" s="269">
        <v>-59.5</v>
      </c>
      <c r="T2328" s="269">
        <v>-60</v>
      </c>
      <c r="DI2328" s="112" t="s">
        <v>8399</v>
      </c>
      <c r="DJ2328" s="112" t="s">
        <v>8285</v>
      </c>
      <c r="DO2328"/>
    </row>
    <row r="2329" spans="15:119" x14ac:dyDescent="0.25">
      <c r="O2329" s="268" t="s">
        <v>11815</v>
      </c>
      <c r="P2329" s="268" t="s">
        <v>9492</v>
      </c>
      <c r="Q2329" s="269">
        <v>-2.5</v>
      </c>
      <c r="R2329" s="269">
        <v>-2.75</v>
      </c>
      <c r="S2329" s="269">
        <v>-59.75</v>
      </c>
      <c r="T2329" s="269">
        <v>-60</v>
      </c>
      <c r="DI2329" s="112" t="s">
        <v>7541</v>
      </c>
      <c r="DJ2329" s="112" t="s">
        <v>7298</v>
      </c>
      <c r="DO2329"/>
    </row>
    <row r="2330" spans="15:119" x14ac:dyDescent="0.25">
      <c r="O2330" s="268" t="s">
        <v>11816</v>
      </c>
      <c r="P2330" s="268" t="s">
        <v>9492</v>
      </c>
      <c r="Q2330" s="269">
        <v>-2.5</v>
      </c>
      <c r="R2330" s="269">
        <v>-2.75</v>
      </c>
      <c r="S2330" s="269">
        <v>-59.5</v>
      </c>
      <c r="T2330" s="269">
        <v>-59.75</v>
      </c>
      <c r="DI2330" s="112" t="s">
        <v>7542</v>
      </c>
      <c r="DJ2330" s="112" t="s">
        <v>7298</v>
      </c>
      <c r="DO2330"/>
    </row>
    <row r="2331" spans="15:119" x14ac:dyDescent="0.25">
      <c r="O2331" s="268" t="s">
        <v>11817</v>
      </c>
      <c r="P2331" s="268" t="s">
        <v>9492</v>
      </c>
      <c r="Q2331" s="269">
        <v>-2.75</v>
      </c>
      <c r="R2331" s="269">
        <v>-3</v>
      </c>
      <c r="S2331" s="269">
        <v>-59.75</v>
      </c>
      <c r="T2331" s="269">
        <v>-60</v>
      </c>
      <c r="DI2331" s="112" t="s">
        <v>6088</v>
      </c>
      <c r="DJ2331" s="112" t="s">
        <v>5909</v>
      </c>
      <c r="DO2331"/>
    </row>
    <row r="2332" spans="15:119" x14ac:dyDescent="0.25">
      <c r="O2332" s="268" t="s">
        <v>11818</v>
      </c>
      <c r="P2332" s="268" t="s">
        <v>9492</v>
      </c>
      <c r="Q2332" s="269">
        <v>-2.75</v>
      </c>
      <c r="R2332" s="269">
        <v>-3</v>
      </c>
      <c r="S2332" s="269">
        <v>-59.5</v>
      </c>
      <c r="T2332" s="269">
        <v>-59.75</v>
      </c>
      <c r="DI2332" s="112" t="s">
        <v>6664</v>
      </c>
      <c r="DJ2332" s="112" t="s">
        <v>6305</v>
      </c>
      <c r="DO2332"/>
    </row>
    <row r="2333" spans="15:119" x14ac:dyDescent="0.25">
      <c r="O2333" s="268" t="s">
        <v>11819</v>
      </c>
      <c r="P2333" s="268" t="s">
        <v>9490</v>
      </c>
      <c r="Q2333" s="269">
        <v>-2.5</v>
      </c>
      <c r="R2333" s="269">
        <v>-3</v>
      </c>
      <c r="S2333" s="269">
        <v>-59</v>
      </c>
      <c r="T2333" s="269">
        <v>-59.5</v>
      </c>
      <c r="DI2333" s="112" t="s">
        <v>6089</v>
      </c>
      <c r="DJ2333" s="112" t="s">
        <v>5909</v>
      </c>
      <c r="DO2333"/>
    </row>
    <row r="2334" spans="15:119" x14ac:dyDescent="0.25">
      <c r="O2334" s="268" t="s">
        <v>11820</v>
      </c>
      <c r="P2334" s="268" t="s">
        <v>9492</v>
      </c>
      <c r="Q2334" s="269">
        <v>-2.5</v>
      </c>
      <c r="R2334" s="269">
        <v>-2.75</v>
      </c>
      <c r="S2334" s="269">
        <v>-59.25</v>
      </c>
      <c r="T2334" s="269">
        <v>-59.5</v>
      </c>
      <c r="DI2334" s="112" t="s">
        <v>7239</v>
      </c>
      <c r="DJ2334" s="112" t="s">
        <v>7211</v>
      </c>
      <c r="DO2334"/>
    </row>
    <row r="2335" spans="15:119" x14ac:dyDescent="0.25">
      <c r="O2335" s="268" t="s">
        <v>11821</v>
      </c>
      <c r="P2335" s="268" t="s">
        <v>9492</v>
      </c>
      <c r="Q2335" s="269">
        <v>-2.5</v>
      </c>
      <c r="R2335" s="269">
        <v>-2.75</v>
      </c>
      <c r="S2335" s="269">
        <v>-59</v>
      </c>
      <c r="T2335" s="269">
        <v>-59.25</v>
      </c>
      <c r="DI2335" s="112" t="s">
        <v>6090</v>
      </c>
      <c r="DJ2335" s="112" t="s">
        <v>5909</v>
      </c>
      <c r="DO2335"/>
    </row>
    <row r="2336" spans="15:119" x14ac:dyDescent="0.25">
      <c r="O2336" s="268" t="s">
        <v>11822</v>
      </c>
      <c r="P2336" s="268" t="s">
        <v>9492</v>
      </c>
      <c r="Q2336" s="269">
        <v>-2.75</v>
      </c>
      <c r="R2336" s="269">
        <v>-3</v>
      </c>
      <c r="S2336" s="269">
        <v>-59.25</v>
      </c>
      <c r="T2336" s="269">
        <v>-59.5</v>
      </c>
      <c r="DI2336" s="112" t="s">
        <v>6665</v>
      </c>
      <c r="DJ2336" s="112" t="s">
        <v>6305</v>
      </c>
      <c r="DO2336"/>
    </row>
    <row r="2337" spans="15:119" x14ac:dyDescent="0.25">
      <c r="O2337" s="268" t="s">
        <v>11823</v>
      </c>
      <c r="P2337" s="268" t="s">
        <v>9492</v>
      </c>
      <c r="Q2337" s="269">
        <v>-2.75</v>
      </c>
      <c r="R2337" s="269">
        <v>-3</v>
      </c>
      <c r="S2337" s="269">
        <v>-59</v>
      </c>
      <c r="T2337" s="269">
        <v>-59.25</v>
      </c>
      <c r="DI2337" s="112" t="s">
        <v>4241</v>
      </c>
      <c r="DJ2337" s="112" t="s">
        <v>4212</v>
      </c>
      <c r="DO2337"/>
    </row>
    <row r="2338" spans="15:119" x14ac:dyDescent="0.25">
      <c r="O2338" s="268" t="s">
        <v>11824</v>
      </c>
      <c r="P2338" s="268" t="s">
        <v>9490</v>
      </c>
      <c r="Q2338" s="269">
        <v>-2.5</v>
      </c>
      <c r="R2338" s="269">
        <v>-3</v>
      </c>
      <c r="S2338" s="269">
        <v>-58.5</v>
      </c>
      <c r="T2338" s="269">
        <v>-59</v>
      </c>
      <c r="DI2338" s="112" t="s">
        <v>6666</v>
      </c>
      <c r="DJ2338" s="112" t="s">
        <v>6305</v>
      </c>
      <c r="DO2338"/>
    </row>
    <row r="2339" spans="15:119" x14ac:dyDescent="0.25">
      <c r="O2339" s="268" t="s">
        <v>11825</v>
      </c>
      <c r="P2339" s="268" t="s">
        <v>9492</v>
      </c>
      <c r="Q2339" s="269">
        <v>-2.5</v>
      </c>
      <c r="R2339" s="269">
        <v>-2.75</v>
      </c>
      <c r="S2339" s="269">
        <v>-58.75</v>
      </c>
      <c r="T2339" s="269">
        <v>-59</v>
      </c>
      <c r="DI2339" s="112" t="s">
        <v>6091</v>
      </c>
      <c r="DJ2339" s="112" t="s">
        <v>5909</v>
      </c>
      <c r="DO2339"/>
    </row>
    <row r="2340" spans="15:119" x14ac:dyDescent="0.25">
      <c r="O2340" s="268" t="s">
        <v>11826</v>
      </c>
      <c r="P2340" s="268" t="s">
        <v>9492</v>
      </c>
      <c r="Q2340" s="269">
        <v>-2.5</v>
      </c>
      <c r="R2340" s="269">
        <v>-2.75</v>
      </c>
      <c r="S2340" s="269">
        <v>-58.5</v>
      </c>
      <c r="T2340" s="269">
        <v>-58.75</v>
      </c>
      <c r="DI2340" s="112" t="s">
        <v>6667</v>
      </c>
      <c r="DJ2340" s="112" t="s">
        <v>6305</v>
      </c>
      <c r="DO2340"/>
    </row>
    <row r="2341" spans="15:119" x14ac:dyDescent="0.25">
      <c r="O2341" s="268" t="s">
        <v>11827</v>
      </c>
      <c r="P2341" s="268" t="s">
        <v>9492</v>
      </c>
      <c r="Q2341" s="269">
        <v>-2.75</v>
      </c>
      <c r="R2341" s="269">
        <v>-3</v>
      </c>
      <c r="S2341" s="269">
        <v>-58.75</v>
      </c>
      <c r="T2341" s="269">
        <v>-59</v>
      </c>
      <c r="DI2341" s="112" t="s">
        <v>8059</v>
      </c>
      <c r="DJ2341" s="112" t="s">
        <v>7916</v>
      </c>
      <c r="DO2341"/>
    </row>
    <row r="2342" spans="15:119" x14ac:dyDescent="0.25">
      <c r="O2342" s="268" t="s">
        <v>11828</v>
      </c>
      <c r="P2342" s="268" t="s">
        <v>9492</v>
      </c>
      <c r="Q2342" s="269">
        <v>-2.75</v>
      </c>
      <c r="R2342" s="269">
        <v>-3</v>
      </c>
      <c r="S2342" s="269">
        <v>-58.5</v>
      </c>
      <c r="T2342" s="269">
        <v>-58.75</v>
      </c>
      <c r="DI2342" s="112" t="s">
        <v>5651</v>
      </c>
      <c r="DJ2342" s="112" t="s">
        <v>5909</v>
      </c>
      <c r="DO2342"/>
    </row>
    <row r="2343" spans="15:119" x14ac:dyDescent="0.25">
      <c r="O2343" s="268" t="s">
        <v>11829</v>
      </c>
      <c r="P2343" s="268" t="s">
        <v>9488</v>
      </c>
      <c r="Q2343" s="269">
        <v>-2</v>
      </c>
      <c r="R2343" s="269">
        <v>-3</v>
      </c>
      <c r="S2343" s="269">
        <v>-57</v>
      </c>
      <c r="T2343" s="269">
        <v>-58.5</v>
      </c>
      <c r="DI2343" s="112" t="s">
        <v>5651</v>
      </c>
      <c r="DJ2343" s="112" t="s">
        <v>5576</v>
      </c>
      <c r="DO2343"/>
    </row>
    <row r="2344" spans="15:119" x14ac:dyDescent="0.25">
      <c r="O2344" s="268" t="s">
        <v>11830</v>
      </c>
      <c r="P2344" s="268" t="s">
        <v>9490</v>
      </c>
      <c r="Q2344" s="269">
        <v>-2</v>
      </c>
      <c r="R2344" s="269">
        <v>-2.5</v>
      </c>
      <c r="S2344" s="269">
        <v>-58</v>
      </c>
      <c r="T2344" s="269">
        <v>-58.5</v>
      </c>
      <c r="DI2344" s="112" t="s">
        <v>5651</v>
      </c>
      <c r="DJ2344" s="112" t="s">
        <v>7916</v>
      </c>
      <c r="DO2344"/>
    </row>
    <row r="2345" spans="15:119" x14ac:dyDescent="0.25">
      <c r="O2345" s="268" t="s">
        <v>11831</v>
      </c>
      <c r="P2345" s="268" t="s">
        <v>9492</v>
      </c>
      <c r="Q2345" s="269">
        <v>-2</v>
      </c>
      <c r="R2345" s="269">
        <v>-2.25</v>
      </c>
      <c r="S2345" s="269">
        <v>-58.25</v>
      </c>
      <c r="T2345" s="269">
        <v>-58.5</v>
      </c>
      <c r="DI2345" s="112" t="s">
        <v>6668</v>
      </c>
      <c r="DJ2345" s="112" t="s">
        <v>6305</v>
      </c>
      <c r="DO2345"/>
    </row>
    <row r="2346" spans="15:119" x14ac:dyDescent="0.25">
      <c r="O2346" s="268" t="s">
        <v>11832</v>
      </c>
      <c r="P2346" s="268" t="s">
        <v>9492</v>
      </c>
      <c r="Q2346" s="269">
        <v>-2</v>
      </c>
      <c r="R2346" s="269">
        <v>-2.25</v>
      </c>
      <c r="S2346" s="269">
        <v>-58</v>
      </c>
      <c r="T2346" s="269">
        <v>-58.25</v>
      </c>
      <c r="DI2346" s="112" t="s">
        <v>6669</v>
      </c>
      <c r="DJ2346" s="112" t="s">
        <v>6305</v>
      </c>
      <c r="DO2346"/>
    </row>
    <row r="2347" spans="15:119" x14ac:dyDescent="0.25">
      <c r="O2347" s="268" t="s">
        <v>11833</v>
      </c>
      <c r="P2347" s="268" t="s">
        <v>9492</v>
      </c>
      <c r="Q2347" s="269">
        <v>-2.25</v>
      </c>
      <c r="R2347" s="269">
        <v>-2.5</v>
      </c>
      <c r="S2347" s="269">
        <v>-58.25</v>
      </c>
      <c r="T2347" s="269">
        <v>-58.5</v>
      </c>
      <c r="DI2347" s="112" t="s">
        <v>6670</v>
      </c>
      <c r="DJ2347" s="112" t="s">
        <v>6305</v>
      </c>
      <c r="DO2347"/>
    </row>
    <row r="2348" spans="15:119" x14ac:dyDescent="0.25">
      <c r="O2348" s="268" t="s">
        <v>11834</v>
      </c>
      <c r="P2348" s="268" t="s">
        <v>9492</v>
      </c>
      <c r="Q2348" s="269">
        <v>-2.25</v>
      </c>
      <c r="R2348" s="269">
        <v>-2.5</v>
      </c>
      <c r="S2348" s="269">
        <v>-58</v>
      </c>
      <c r="T2348" s="269">
        <v>-58.25</v>
      </c>
      <c r="DI2348" s="112" t="s">
        <v>6092</v>
      </c>
      <c r="DJ2348" s="112" t="s">
        <v>5909</v>
      </c>
      <c r="DO2348"/>
    </row>
    <row r="2349" spans="15:119" x14ac:dyDescent="0.25">
      <c r="O2349" s="268" t="s">
        <v>11835</v>
      </c>
      <c r="P2349" s="268" t="s">
        <v>9490</v>
      </c>
      <c r="Q2349" s="269">
        <v>-2</v>
      </c>
      <c r="R2349" s="269">
        <v>-2.5</v>
      </c>
      <c r="S2349" s="269">
        <v>-57.5</v>
      </c>
      <c r="T2349" s="269">
        <v>-58</v>
      </c>
      <c r="DI2349" s="112" t="s">
        <v>7543</v>
      </c>
      <c r="DJ2349" s="112" t="s">
        <v>7298</v>
      </c>
      <c r="DO2349"/>
    </row>
    <row r="2350" spans="15:119" x14ac:dyDescent="0.25">
      <c r="O2350" s="268" t="s">
        <v>11836</v>
      </c>
      <c r="P2350" s="268" t="s">
        <v>9492</v>
      </c>
      <c r="Q2350" s="269">
        <v>-2</v>
      </c>
      <c r="R2350" s="269">
        <v>-2.25</v>
      </c>
      <c r="S2350" s="269">
        <v>-57.75</v>
      </c>
      <c r="T2350" s="269">
        <v>-58</v>
      </c>
      <c r="DI2350" s="112" t="s">
        <v>6671</v>
      </c>
      <c r="DJ2350" s="112" t="s">
        <v>6305</v>
      </c>
      <c r="DO2350"/>
    </row>
    <row r="2351" spans="15:119" x14ac:dyDescent="0.25">
      <c r="O2351" s="268" t="s">
        <v>11837</v>
      </c>
      <c r="P2351" s="268" t="s">
        <v>9492</v>
      </c>
      <c r="Q2351" s="269">
        <v>-2</v>
      </c>
      <c r="R2351" s="269">
        <v>-2.25</v>
      </c>
      <c r="S2351" s="269">
        <v>-57.5</v>
      </c>
      <c r="T2351" s="269">
        <v>-57.75</v>
      </c>
      <c r="DI2351" s="112" t="s">
        <v>9134</v>
      </c>
      <c r="DJ2351" s="112" t="s">
        <v>9086</v>
      </c>
      <c r="DO2351"/>
    </row>
    <row r="2352" spans="15:119" x14ac:dyDescent="0.25">
      <c r="O2352" s="268" t="s">
        <v>11838</v>
      </c>
      <c r="P2352" s="268" t="s">
        <v>9492</v>
      </c>
      <c r="Q2352" s="269">
        <v>-2.25</v>
      </c>
      <c r="R2352" s="269">
        <v>-2.5</v>
      </c>
      <c r="S2352" s="269">
        <v>-57.75</v>
      </c>
      <c r="T2352" s="269">
        <v>-58</v>
      </c>
      <c r="DI2352" s="112" t="s">
        <v>6093</v>
      </c>
      <c r="DJ2352" s="112" t="s">
        <v>5909</v>
      </c>
      <c r="DO2352"/>
    </row>
    <row r="2353" spans="15:119" x14ac:dyDescent="0.25">
      <c r="O2353" s="268" t="s">
        <v>11839</v>
      </c>
      <c r="P2353" s="268" t="s">
        <v>9492</v>
      </c>
      <c r="Q2353" s="269">
        <v>-2.25</v>
      </c>
      <c r="R2353" s="269">
        <v>-2.5</v>
      </c>
      <c r="S2353" s="269">
        <v>-57.5</v>
      </c>
      <c r="T2353" s="269">
        <v>-57.75</v>
      </c>
      <c r="DI2353" s="112" t="s">
        <v>6672</v>
      </c>
      <c r="DJ2353" s="112" t="s">
        <v>6305</v>
      </c>
      <c r="DO2353"/>
    </row>
    <row r="2354" spans="15:119" x14ac:dyDescent="0.25">
      <c r="O2354" s="268" t="s">
        <v>11840</v>
      </c>
      <c r="P2354" s="268" t="s">
        <v>9490</v>
      </c>
      <c r="Q2354" s="269">
        <v>-2</v>
      </c>
      <c r="R2354" s="269">
        <v>-2.5</v>
      </c>
      <c r="S2354" s="269">
        <v>-57</v>
      </c>
      <c r="T2354" s="269">
        <v>-57.5</v>
      </c>
      <c r="DI2354" s="112" t="s">
        <v>6673</v>
      </c>
      <c r="DJ2354" s="112" t="s">
        <v>6305</v>
      </c>
      <c r="DO2354"/>
    </row>
    <row r="2355" spans="15:119" x14ac:dyDescent="0.25">
      <c r="O2355" s="268" t="s">
        <v>11841</v>
      </c>
      <c r="P2355" s="268" t="s">
        <v>9492</v>
      </c>
      <c r="Q2355" s="269">
        <v>-2</v>
      </c>
      <c r="R2355" s="269">
        <v>-2.25</v>
      </c>
      <c r="S2355" s="269">
        <v>-57.25</v>
      </c>
      <c r="T2355" s="269">
        <v>-57.5</v>
      </c>
      <c r="DI2355" s="112" t="s">
        <v>7544</v>
      </c>
      <c r="DJ2355" s="112" t="s">
        <v>7298</v>
      </c>
      <c r="DO2355"/>
    </row>
    <row r="2356" spans="15:119" x14ac:dyDescent="0.25">
      <c r="O2356" s="268" t="s">
        <v>11842</v>
      </c>
      <c r="P2356" s="268" t="s">
        <v>9492</v>
      </c>
      <c r="Q2356" s="269">
        <v>-2</v>
      </c>
      <c r="R2356" s="269">
        <v>-2.25</v>
      </c>
      <c r="S2356" s="269">
        <v>-57</v>
      </c>
      <c r="T2356" s="269">
        <v>-57.25</v>
      </c>
      <c r="DI2356" s="112" t="s">
        <v>7240</v>
      </c>
      <c r="DJ2356" s="112" t="s">
        <v>7211</v>
      </c>
      <c r="DO2356"/>
    </row>
    <row r="2357" spans="15:119" x14ac:dyDescent="0.25">
      <c r="O2357" s="268" t="s">
        <v>11843</v>
      </c>
      <c r="P2357" s="268" t="s">
        <v>9492</v>
      </c>
      <c r="Q2357" s="269">
        <v>-2.25</v>
      </c>
      <c r="R2357" s="269">
        <v>-2.5</v>
      </c>
      <c r="S2357" s="269">
        <v>-57.25</v>
      </c>
      <c r="T2357" s="269">
        <v>-57.5</v>
      </c>
      <c r="DI2357" s="112" t="s">
        <v>9331</v>
      </c>
      <c r="DJ2357" s="112" t="s">
        <v>9220</v>
      </c>
      <c r="DO2357"/>
    </row>
    <row r="2358" spans="15:119" x14ac:dyDescent="0.25">
      <c r="O2358" s="268" t="s">
        <v>11844</v>
      </c>
      <c r="P2358" s="268" t="s">
        <v>9492</v>
      </c>
      <c r="Q2358" s="269">
        <v>-2.25</v>
      </c>
      <c r="R2358" s="269">
        <v>-2.5</v>
      </c>
      <c r="S2358" s="269">
        <v>-57</v>
      </c>
      <c r="T2358" s="269">
        <v>-57.25</v>
      </c>
      <c r="DI2358" s="112" t="s">
        <v>5115</v>
      </c>
      <c r="DJ2358" s="112" t="s">
        <v>5031</v>
      </c>
      <c r="DO2358"/>
    </row>
    <row r="2359" spans="15:119" x14ac:dyDescent="0.25">
      <c r="O2359" s="268" t="s">
        <v>11845</v>
      </c>
      <c r="P2359" s="268" t="s">
        <v>9490</v>
      </c>
      <c r="Q2359" s="269">
        <v>-2.5</v>
      </c>
      <c r="R2359" s="269">
        <v>-3</v>
      </c>
      <c r="S2359" s="269">
        <v>-58</v>
      </c>
      <c r="T2359" s="269">
        <v>-58.5</v>
      </c>
      <c r="DI2359" s="112" t="s">
        <v>6674</v>
      </c>
      <c r="DJ2359" s="112" t="s">
        <v>6305</v>
      </c>
      <c r="DO2359"/>
    </row>
    <row r="2360" spans="15:119" x14ac:dyDescent="0.25">
      <c r="O2360" s="268" t="s">
        <v>11846</v>
      </c>
      <c r="P2360" s="268" t="s">
        <v>9492</v>
      </c>
      <c r="Q2360" s="269">
        <v>-2.5</v>
      </c>
      <c r="R2360" s="269">
        <v>-2.75</v>
      </c>
      <c r="S2360" s="269">
        <v>-58.25</v>
      </c>
      <c r="T2360" s="269">
        <v>-58.5</v>
      </c>
      <c r="DI2360" s="112" t="s">
        <v>6094</v>
      </c>
      <c r="DJ2360" s="112" t="s">
        <v>5909</v>
      </c>
      <c r="DO2360"/>
    </row>
    <row r="2361" spans="15:119" x14ac:dyDescent="0.25">
      <c r="O2361" s="268" t="s">
        <v>11847</v>
      </c>
      <c r="P2361" s="268" t="s">
        <v>9492</v>
      </c>
      <c r="Q2361" s="269">
        <v>-2.5</v>
      </c>
      <c r="R2361" s="269">
        <v>-2.75</v>
      </c>
      <c r="S2361" s="269">
        <v>-58</v>
      </c>
      <c r="T2361" s="269">
        <v>-58.25</v>
      </c>
      <c r="DI2361" s="112" t="s">
        <v>6095</v>
      </c>
      <c r="DJ2361" s="112" t="s">
        <v>5909</v>
      </c>
      <c r="DO2361"/>
    </row>
    <row r="2362" spans="15:119" x14ac:dyDescent="0.25">
      <c r="O2362" s="268" t="s">
        <v>11848</v>
      </c>
      <c r="P2362" s="268" t="s">
        <v>9492</v>
      </c>
      <c r="Q2362" s="269">
        <v>-2.75</v>
      </c>
      <c r="R2362" s="269">
        <v>-3</v>
      </c>
      <c r="S2362" s="269">
        <v>-58.25</v>
      </c>
      <c r="T2362" s="269">
        <v>-58.5</v>
      </c>
      <c r="DI2362" s="112" t="s">
        <v>6096</v>
      </c>
      <c r="DJ2362" s="112" t="s">
        <v>5909</v>
      </c>
      <c r="DO2362"/>
    </row>
    <row r="2363" spans="15:119" x14ac:dyDescent="0.25">
      <c r="O2363" s="268" t="s">
        <v>11849</v>
      </c>
      <c r="P2363" s="268" t="s">
        <v>9492</v>
      </c>
      <c r="Q2363" s="269">
        <v>-2.75</v>
      </c>
      <c r="R2363" s="269">
        <v>-3</v>
      </c>
      <c r="S2363" s="269">
        <v>-58</v>
      </c>
      <c r="T2363" s="269">
        <v>-58.25</v>
      </c>
      <c r="DI2363" s="112" t="s">
        <v>6675</v>
      </c>
      <c r="DJ2363" s="112" t="s">
        <v>6305</v>
      </c>
      <c r="DO2363"/>
    </row>
    <row r="2364" spans="15:119" x14ac:dyDescent="0.25">
      <c r="O2364" s="268" t="s">
        <v>11850</v>
      </c>
      <c r="P2364" s="268" t="s">
        <v>9490</v>
      </c>
      <c r="Q2364" s="269">
        <v>-2.5</v>
      </c>
      <c r="R2364" s="269">
        <v>-3</v>
      </c>
      <c r="S2364" s="269">
        <v>-57.5</v>
      </c>
      <c r="T2364" s="269">
        <v>-58</v>
      </c>
      <c r="DI2364" s="112" t="s">
        <v>7545</v>
      </c>
      <c r="DJ2364" s="112" t="s">
        <v>7298</v>
      </c>
      <c r="DO2364"/>
    </row>
    <row r="2365" spans="15:119" x14ac:dyDescent="0.25">
      <c r="O2365" s="268" t="s">
        <v>11851</v>
      </c>
      <c r="P2365" s="268" t="s">
        <v>9492</v>
      </c>
      <c r="Q2365" s="269">
        <v>-2.5</v>
      </c>
      <c r="R2365" s="269">
        <v>-2.75</v>
      </c>
      <c r="S2365" s="269">
        <v>-57.75</v>
      </c>
      <c r="T2365" s="269">
        <v>-58</v>
      </c>
      <c r="DI2365" s="112" t="s">
        <v>4682</v>
      </c>
      <c r="DJ2365" s="112" t="s">
        <v>4591</v>
      </c>
      <c r="DO2365"/>
    </row>
    <row r="2366" spans="15:119" x14ac:dyDescent="0.25">
      <c r="O2366" s="268" t="s">
        <v>11852</v>
      </c>
      <c r="P2366" s="268" t="s">
        <v>9492</v>
      </c>
      <c r="Q2366" s="269">
        <v>-2.5</v>
      </c>
      <c r="R2366" s="269">
        <v>-2.75</v>
      </c>
      <c r="S2366" s="269">
        <v>-57.5</v>
      </c>
      <c r="T2366" s="269">
        <v>-57.75</v>
      </c>
      <c r="DI2366" s="112" t="s">
        <v>8060</v>
      </c>
      <c r="DJ2366" s="112" t="s">
        <v>7916</v>
      </c>
      <c r="DO2366"/>
    </row>
    <row r="2367" spans="15:119" x14ac:dyDescent="0.25">
      <c r="O2367" s="268" t="s">
        <v>11853</v>
      </c>
      <c r="P2367" s="268" t="s">
        <v>9492</v>
      </c>
      <c r="Q2367" s="269">
        <v>-2.75</v>
      </c>
      <c r="R2367" s="269">
        <v>-3</v>
      </c>
      <c r="S2367" s="269">
        <v>-57.75</v>
      </c>
      <c r="T2367" s="269">
        <v>-58</v>
      </c>
      <c r="DI2367" s="112" t="s">
        <v>8400</v>
      </c>
      <c r="DJ2367" s="112" t="s">
        <v>8285</v>
      </c>
      <c r="DO2367"/>
    </row>
    <row r="2368" spans="15:119" x14ac:dyDescent="0.25">
      <c r="O2368" s="268" t="s">
        <v>11854</v>
      </c>
      <c r="P2368" s="268" t="s">
        <v>9492</v>
      </c>
      <c r="Q2368" s="269">
        <v>-2.75</v>
      </c>
      <c r="R2368" s="269">
        <v>-3</v>
      </c>
      <c r="S2368" s="269">
        <v>-57.5</v>
      </c>
      <c r="T2368" s="269">
        <v>-57.75</v>
      </c>
      <c r="DI2368" s="112" t="s">
        <v>7169</v>
      </c>
      <c r="DJ2368" s="112" t="s">
        <v>7135</v>
      </c>
      <c r="DO2368"/>
    </row>
    <row r="2369" spans="15:119" x14ac:dyDescent="0.25">
      <c r="O2369" s="268" t="s">
        <v>11855</v>
      </c>
      <c r="P2369" s="268" t="s">
        <v>9490</v>
      </c>
      <c r="Q2369" s="269">
        <v>-2.5</v>
      </c>
      <c r="R2369" s="269">
        <v>-3</v>
      </c>
      <c r="S2369" s="269">
        <v>-57</v>
      </c>
      <c r="T2369" s="269">
        <v>-57.5</v>
      </c>
      <c r="DI2369" s="112" t="s">
        <v>8061</v>
      </c>
      <c r="DJ2369" s="112" t="s">
        <v>7916</v>
      </c>
      <c r="DO2369"/>
    </row>
    <row r="2370" spans="15:119" x14ac:dyDescent="0.25">
      <c r="O2370" s="268" t="s">
        <v>11856</v>
      </c>
      <c r="P2370" s="268" t="s">
        <v>9492</v>
      </c>
      <c r="Q2370" s="269">
        <v>-2.5</v>
      </c>
      <c r="R2370" s="269">
        <v>-2.75</v>
      </c>
      <c r="S2370" s="269">
        <v>-57.25</v>
      </c>
      <c r="T2370" s="269">
        <v>-57.5</v>
      </c>
      <c r="DI2370" s="112" t="s">
        <v>7241</v>
      </c>
      <c r="DJ2370" s="112" t="s">
        <v>7211</v>
      </c>
      <c r="DO2370"/>
    </row>
    <row r="2371" spans="15:119" x14ac:dyDescent="0.25">
      <c r="O2371" s="268" t="s">
        <v>11857</v>
      </c>
      <c r="P2371" s="268" t="s">
        <v>9492</v>
      </c>
      <c r="Q2371" s="269">
        <v>-2.5</v>
      </c>
      <c r="R2371" s="269">
        <v>-2.75</v>
      </c>
      <c r="S2371" s="269">
        <v>-57</v>
      </c>
      <c r="T2371" s="269">
        <v>-57.25</v>
      </c>
      <c r="DI2371" s="112" t="s">
        <v>5652</v>
      </c>
      <c r="DJ2371" s="112" t="s">
        <v>5576</v>
      </c>
      <c r="DO2371"/>
    </row>
    <row r="2372" spans="15:119" x14ac:dyDescent="0.25">
      <c r="O2372" s="268" t="s">
        <v>11858</v>
      </c>
      <c r="P2372" s="268" t="s">
        <v>9492</v>
      </c>
      <c r="Q2372" s="269">
        <v>-2.75</v>
      </c>
      <c r="R2372" s="269">
        <v>-3</v>
      </c>
      <c r="S2372" s="269">
        <v>-57.25</v>
      </c>
      <c r="T2372" s="269">
        <v>-57.5</v>
      </c>
      <c r="DI2372" s="112" t="s">
        <v>6097</v>
      </c>
      <c r="DJ2372" s="112" t="s">
        <v>5909</v>
      </c>
      <c r="DO2372"/>
    </row>
    <row r="2373" spans="15:119" x14ac:dyDescent="0.25">
      <c r="O2373" s="268" t="s">
        <v>11859</v>
      </c>
      <c r="P2373" s="268" t="s">
        <v>9492</v>
      </c>
      <c r="Q2373" s="269">
        <v>-2.75</v>
      </c>
      <c r="R2373" s="269">
        <v>-3</v>
      </c>
      <c r="S2373" s="269">
        <v>-57</v>
      </c>
      <c r="T2373" s="269">
        <v>-57.25</v>
      </c>
      <c r="DI2373" s="112" t="s">
        <v>7546</v>
      </c>
      <c r="DJ2373" s="112" t="s">
        <v>7298</v>
      </c>
      <c r="DO2373"/>
    </row>
    <row r="2374" spans="15:119" x14ac:dyDescent="0.25">
      <c r="O2374" s="268" t="s">
        <v>11860</v>
      </c>
      <c r="P2374" s="268" t="s">
        <v>9488</v>
      </c>
      <c r="Q2374" s="269">
        <v>-3</v>
      </c>
      <c r="R2374" s="269">
        <v>-4</v>
      </c>
      <c r="S2374" s="269">
        <v>-58.5</v>
      </c>
      <c r="T2374" s="269">
        <v>-60</v>
      </c>
      <c r="DI2374" s="112" t="s">
        <v>6676</v>
      </c>
      <c r="DJ2374" s="112" t="s">
        <v>6305</v>
      </c>
      <c r="DO2374"/>
    </row>
    <row r="2375" spans="15:119" x14ac:dyDescent="0.25">
      <c r="O2375" s="268" t="s">
        <v>11861</v>
      </c>
      <c r="P2375" s="268" t="s">
        <v>9490</v>
      </c>
      <c r="Q2375" s="269">
        <v>-3</v>
      </c>
      <c r="R2375" s="269">
        <v>-3.5</v>
      </c>
      <c r="S2375" s="269">
        <v>-59.5</v>
      </c>
      <c r="T2375" s="269">
        <v>-60</v>
      </c>
      <c r="DI2375" s="112" t="s">
        <v>6676</v>
      </c>
      <c r="DJ2375" s="112" t="s">
        <v>7298</v>
      </c>
      <c r="DO2375"/>
    </row>
    <row r="2376" spans="15:119" x14ac:dyDescent="0.25">
      <c r="O2376" s="268" t="s">
        <v>11862</v>
      </c>
      <c r="P2376" s="268" t="s">
        <v>9492</v>
      </c>
      <c r="Q2376" s="269">
        <v>-3</v>
      </c>
      <c r="R2376" s="269">
        <v>-3.25</v>
      </c>
      <c r="S2376" s="269">
        <v>-59.75</v>
      </c>
      <c r="T2376" s="269">
        <v>-60</v>
      </c>
      <c r="DI2376" s="112" t="s">
        <v>7547</v>
      </c>
      <c r="DJ2376" s="112" t="s">
        <v>7298</v>
      </c>
      <c r="DO2376"/>
    </row>
    <row r="2377" spans="15:119" x14ac:dyDescent="0.25">
      <c r="O2377" s="268" t="s">
        <v>11863</v>
      </c>
      <c r="P2377" s="268" t="s">
        <v>9492</v>
      </c>
      <c r="Q2377" s="269">
        <v>-3</v>
      </c>
      <c r="R2377" s="269">
        <v>-3.25</v>
      </c>
      <c r="S2377" s="269">
        <v>-59.5</v>
      </c>
      <c r="T2377" s="269">
        <v>-59.75</v>
      </c>
      <c r="DI2377" s="112" t="s">
        <v>6098</v>
      </c>
      <c r="DJ2377" s="112" t="s">
        <v>5909</v>
      </c>
      <c r="DO2377"/>
    </row>
    <row r="2378" spans="15:119" x14ac:dyDescent="0.25">
      <c r="O2378" s="268" t="s">
        <v>11864</v>
      </c>
      <c r="P2378" s="268" t="s">
        <v>9492</v>
      </c>
      <c r="Q2378" s="269">
        <v>-3.25</v>
      </c>
      <c r="R2378" s="269">
        <v>-3.5</v>
      </c>
      <c r="S2378" s="269">
        <v>-59.75</v>
      </c>
      <c r="T2378" s="269">
        <v>-60</v>
      </c>
      <c r="DI2378" s="112" t="s">
        <v>5116</v>
      </c>
      <c r="DJ2378" s="112" t="s">
        <v>5031</v>
      </c>
      <c r="DO2378"/>
    </row>
    <row r="2379" spans="15:119" x14ac:dyDescent="0.25">
      <c r="O2379" s="268" t="s">
        <v>11865</v>
      </c>
      <c r="P2379" s="268" t="s">
        <v>9492</v>
      </c>
      <c r="Q2379" s="269">
        <v>-3.25</v>
      </c>
      <c r="R2379" s="269">
        <v>-3.5</v>
      </c>
      <c r="S2379" s="269">
        <v>-59.5</v>
      </c>
      <c r="T2379" s="269">
        <v>-59.75</v>
      </c>
      <c r="DI2379" s="112" t="s">
        <v>7548</v>
      </c>
      <c r="DJ2379" s="112" t="s">
        <v>7298</v>
      </c>
      <c r="DO2379"/>
    </row>
    <row r="2380" spans="15:119" x14ac:dyDescent="0.25">
      <c r="O2380" s="268" t="s">
        <v>11866</v>
      </c>
      <c r="P2380" s="268" t="s">
        <v>9490</v>
      </c>
      <c r="Q2380" s="269">
        <v>-3</v>
      </c>
      <c r="R2380" s="269">
        <v>-3.5</v>
      </c>
      <c r="S2380" s="269">
        <v>-59</v>
      </c>
      <c r="T2380" s="269">
        <v>-59.5</v>
      </c>
      <c r="DI2380" s="112" t="s">
        <v>4242</v>
      </c>
      <c r="DJ2380" s="112" t="s">
        <v>4212</v>
      </c>
      <c r="DO2380"/>
    </row>
    <row r="2381" spans="15:119" x14ac:dyDescent="0.25">
      <c r="O2381" s="268" t="s">
        <v>11867</v>
      </c>
      <c r="P2381" s="268" t="s">
        <v>9492</v>
      </c>
      <c r="Q2381" s="269">
        <v>-3</v>
      </c>
      <c r="R2381" s="269">
        <v>-3.25</v>
      </c>
      <c r="S2381" s="269">
        <v>-59.25</v>
      </c>
      <c r="T2381" s="269">
        <v>-59.5</v>
      </c>
      <c r="DI2381" s="112" t="s">
        <v>4242</v>
      </c>
      <c r="DJ2381" s="112" t="s">
        <v>8285</v>
      </c>
      <c r="DO2381"/>
    </row>
    <row r="2382" spans="15:119" x14ac:dyDescent="0.25">
      <c r="O2382" s="268" t="s">
        <v>11868</v>
      </c>
      <c r="P2382" s="268" t="s">
        <v>9492</v>
      </c>
      <c r="Q2382" s="269">
        <v>-3</v>
      </c>
      <c r="R2382" s="269">
        <v>-3.25</v>
      </c>
      <c r="S2382" s="269">
        <v>-59</v>
      </c>
      <c r="T2382" s="269">
        <v>-59.25</v>
      </c>
      <c r="DI2382" s="112" t="s">
        <v>9332</v>
      </c>
      <c r="DJ2382" s="112" t="s">
        <v>9220</v>
      </c>
      <c r="DO2382"/>
    </row>
    <row r="2383" spans="15:119" x14ac:dyDescent="0.25">
      <c r="O2383" s="268" t="s">
        <v>11869</v>
      </c>
      <c r="P2383" s="268" t="s">
        <v>9492</v>
      </c>
      <c r="Q2383" s="269">
        <v>-3.25</v>
      </c>
      <c r="R2383" s="269">
        <v>-3.5</v>
      </c>
      <c r="S2383" s="269">
        <v>-59.25</v>
      </c>
      <c r="T2383" s="269">
        <v>-59.5</v>
      </c>
      <c r="DI2383" s="112" t="s">
        <v>7549</v>
      </c>
      <c r="DJ2383" s="112" t="s">
        <v>7298</v>
      </c>
      <c r="DO2383"/>
    </row>
    <row r="2384" spans="15:119" x14ac:dyDescent="0.25">
      <c r="O2384" s="268" t="s">
        <v>11870</v>
      </c>
      <c r="P2384" s="268" t="s">
        <v>9492</v>
      </c>
      <c r="Q2384" s="269">
        <v>-3.25</v>
      </c>
      <c r="R2384" s="269">
        <v>-3.5</v>
      </c>
      <c r="S2384" s="269">
        <v>-59</v>
      </c>
      <c r="T2384" s="269">
        <v>-59.25</v>
      </c>
      <c r="DI2384" s="112" t="s">
        <v>4512</v>
      </c>
      <c r="DJ2384" s="112" t="s">
        <v>4452</v>
      </c>
      <c r="DO2384"/>
    </row>
    <row r="2385" spans="15:119" x14ac:dyDescent="0.25">
      <c r="O2385" s="268" t="s">
        <v>11871</v>
      </c>
      <c r="P2385" s="268" t="s">
        <v>9490</v>
      </c>
      <c r="Q2385" s="269">
        <v>-3</v>
      </c>
      <c r="R2385" s="269">
        <v>-3.5</v>
      </c>
      <c r="S2385" s="269">
        <v>-58.5</v>
      </c>
      <c r="T2385" s="269">
        <v>-59</v>
      </c>
      <c r="DI2385" s="112" t="s">
        <v>5653</v>
      </c>
      <c r="DJ2385" s="112" t="s">
        <v>5576</v>
      </c>
      <c r="DO2385"/>
    </row>
    <row r="2386" spans="15:119" x14ac:dyDescent="0.25">
      <c r="O2386" s="268" t="s">
        <v>11872</v>
      </c>
      <c r="P2386" s="268" t="s">
        <v>9492</v>
      </c>
      <c r="Q2386" s="269">
        <v>-3</v>
      </c>
      <c r="R2386" s="269">
        <v>-3.25</v>
      </c>
      <c r="S2386" s="269">
        <v>-58.75</v>
      </c>
      <c r="T2386" s="269">
        <v>-59</v>
      </c>
      <c r="DI2386" s="112" t="s">
        <v>6099</v>
      </c>
      <c r="DJ2386" s="112" t="s">
        <v>5909</v>
      </c>
      <c r="DO2386"/>
    </row>
    <row r="2387" spans="15:119" x14ac:dyDescent="0.25">
      <c r="O2387" s="268" t="s">
        <v>11873</v>
      </c>
      <c r="P2387" s="268" t="s">
        <v>9492</v>
      </c>
      <c r="Q2387" s="269">
        <v>-3</v>
      </c>
      <c r="R2387" s="269">
        <v>-3.25</v>
      </c>
      <c r="S2387" s="269">
        <v>-58.5</v>
      </c>
      <c r="T2387" s="269">
        <v>-58.75</v>
      </c>
      <c r="DI2387" s="112" t="s">
        <v>5117</v>
      </c>
      <c r="DJ2387" s="112" t="s">
        <v>5031</v>
      </c>
      <c r="DO2387"/>
    </row>
    <row r="2388" spans="15:119" x14ac:dyDescent="0.25">
      <c r="O2388" s="268" t="s">
        <v>11874</v>
      </c>
      <c r="P2388" s="268" t="s">
        <v>9492</v>
      </c>
      <c r="Q2388" s="269">
        <v>-3.25</v>
      </c>
      <c r="R2388" s="269">
        <v>-3.5</v>
      </c>
      <c r="S2388" s="269">
        <v>-58.75</v>
      </c>
      <c r="T2388" s="269">
        <v>-59</v>
      </c>
      <c r="DI2388" s="112" t="s">
        <v>8401</v>
      </c>
      <c r="DJ2388" s="112" t="s">
        <v>8285</v>
      </c>
      <c r="DO2388"/>
    </row>
    <row r="2389" spans="15:119" x14ac:dyDescent="0.25">
      <c r="O2389" s="268" t="s">
        <v>11875</v>
      </c>
      <c r="P2389" s="268" t="s">
        <v>9492</v>
      </c>
      <c r="Q2389" s="269">
        <v>-3.25</v>
      </c>
      <c r="R2389" s="269">
        <v>-3.5</v>
      </c>
      <c r="S2389" s="269">
        <v>-58.5</v>
      </c>
      <c r="T2389" s="269">
        <v>-58.75</v>
      </c>
      <c r="DI2389" s="112" t="s">
        <v>7550</v>
      </c>
      <c r="DJ2389" s="112" t="s">
        <v>7298</v>
      </c>
      <c r="DO2389"/>
    </row>
    <row r="2390" spans="15:119" x14ac:dyDescent="0.25">
      <c r="O2390" s="268" t="s">
        <v>11876</v>
      </c>
      <c r="P2390" s="268" t="s">
        <v>9490</v>
      </c>
      <c r="Q2390" s="269">
        <v>-3.5</v>
      </c>
      <c r="R2390" s="269">
        <v>-4</v>
      </c>
      <c r="S2390" s="269">
        <v>-59.5</v>
      </c>
      <c r="T2390" s="269">
        <v>-60</v>
      </c>
      <c r="DI2390" s="112" t="s">
        <v>9049</v>
      </c>
      <c r="DJ2390" s="112" t="s">
        <v>9016</v>
      </c>
      <c r="DO2390"/>
    </row>
    <row r="2391" spans="15:119" x14ac:dyDescent="0.25">
      <c r="O2391" s="268" t="s">
        <v>11877</v>
      </c>
      <c r="P2391" s="268" t="s">
        <v>9492</v>
      </c>
      <c r="Q2391" s="269">
        <v>-3.5</v>
      </c>
      <c r="R2391" s="269">
        <v>-3.75</v>
      </c>
      <c r="S2391" s="269">
        <v>-59.75</v>
      </c>
      <c r="T2391" s="269">
        <v>-60</v>
      </c>
      <c r="DI2391" s="112" t="s">
        <v>4513</v>
      </c>
      <c r="DJ2391" s="112" t="s">
        <v>4452</v>
      </c>
      <c r="DO2391"/>
    </row>
    <row r="2392" spans="15:119" x14ac:dyDescent="0.25">
      <c r="O2392" s="268" t="s">
        <v>11878</v>
      </c>
      <c r="P2392" s="268" t="s">
        <v>9492</v>
      </c>
      <c r="Q2392" s="269">
        <v>-3.5</v>
      </c>
      <c r="R2392" s="269">
        <v>-3.75</v>
      </c>
      <c r="S2392" s="269">
        <v>-59.5</v>
      </c>
      <c r="T2392" s="269">
        <v>-59.75</v>
      </c>
      <c r="DI2392" s="112" t="s">
        <v>5456</v>
      </c>
      <c r="DJ2392" s="112" t="s">
        <v>5373</v>
      </c>
      <c r="DO2392"/>
    </row>
    <row r="2393" spans="15:119" x14ac:dyDescent="0.25">
      <c r="O2393" s="268" t="s">
        <v>11879</v>
      </c>
      <c r="P2393" s="268" t="s">
        <v>9492</v>
      </c>
      <c r="Q2393" s="269">
        <v>-3.75</v>
      </c>
      <c r="R2393" s="269">
        <v>-4</v>
      </c>
      <c r="S2393" s="269">
        <v>-59.75</v>
      </c>
      <c r="T2393" s="269">
        <v>-60</v>
      </c>
      <c r="DI2393" s="112" t="s">
        <v>5456</v>
      </c>
      <c r="DJ2393" s="112" t="s">
        <v>7298</v>
      </c>
      <c r="DO2393"/>
    </row>
    <row r="2394" spans="15:119" x14ac:dyDescent="0.25">
      <c r="O2394" s="268" t="s">
        <v>11880</v>
      </c>
      <c r="P2394" s="268" t="s">
        <v>9492</v>
      </c>
      <c r="Q2394" s="269">
        <v>-3.75</v>
      </c>
      <c r="R2394" s="269">
        <v>-4</v>
      </c>
      <c r="S2394" s="269">
        <v>-59.5</v>
      </c>
      <c r="T2394" s="269">
        <v>-59.75</v>
      </c>
      <c r="DI2394" s="112" t="s">
        <v>5865</v>
      </c>
      <c r="DJ2394" s="112" t="s">
        <v>5840</v>
      </c>
      <c r="DO2394"/>
    </row>
    <row r="2395" spans="15:119" x14ac:dyDescent="0.25">
      <c r="O2395" s="268" t="s">
        <v>11881</v>
      </c>
      <c r="P2395" s="268" t="s">
        <v>9490</v>
      </c>
      <c r="Q2395" s="269">
        <v>-3.5</v>
      </c>
      <c r="R2395" s="269">
        <v>-4</v>
      </c>
      <c r="S2395" s="269">
        <v>-59</v>
      </c>
      <c r="T2395" s="269">
        <v>-59.5</v>
      </c>
      <c r="DI2395" s="112" t="s">
        <v>5457</v>
      </c>
      <c r="DJ2395" s="112" t="s">
        <v>5373</v>
      </c>
      <c r="DO2395"/>
    </row>
    <row r="2396" spans="15:119" x14ac:dyDescent="0.25">
      <c r="O2396" s="268" t="s">
        <v>11882</v>
      </c>
      <c r="P2396" s="268" t="s">
        <v>9492</v>
      </c>
      <c r="Q2396" s="269">
        <v>-3.5</v>
      </c>
      <c r="R2396" s="269">
        <v>-3.75</v>
      </c>
      <c r="S2396" s="269">
        <v>-59.25</v>
      </c>
      <c r="T2396" s="269">
        <v>-59.5</v>
      </c>
      <c r="DI2396" s="112" t="s">
        <v>544</v>
      </c>
      <c r="DJ2396" s="112" t="s">
        <v>10</v>
      </c>
      <c r="DO2396"/>
    </row>
    <row r="2397" spans="15:119" x14ac:dyDescent="0.25">
      <c r="O2397" s="268" t="s">
        <v>11883</v>
      </c>
      <c r="P2397" s="268" t="s">
        <v>9492</v>
      </c>
      <c r="Q2397" s="269">
        <v>-3.5</v>
      </c>
      <c r="R2397" s="269">
        <v>-3.75</v>
      </c>
      <c r="S2397" s="269">
        <v>-59</v>
      </c>
      <c r="T2397" s="269">
        <v>-59.25</v>
      </c>
      <c r="DI2397" s="112" t="s">
        <v>8746</v>
      </c>
      <c r="DJ2397" s="112" t="s">
        <v>8544</v>
      </c>
      <c r="DO2397"/>
    </row>
    <row r="2398" spans="15:119" x14ac:dyDescent="0.25">
      <c r="O2398" s="268" t="s">
        <v>11884</v>
      </c>
      <c r="P2398" s="268" t="s">
        <v>9492</v>
      </c>
      <c r="Q2398" s="269">
        <v>-3.75</v>
      </c>
      <c r="R2398" s="269">
        <v>-4</v>
      </c>
      <c r="S2398" s="269">
        <v>-59.25</v>
      </c>
      <c r="T2398" s="269">
        <v>-59.5</v>
      </c>
      <c r="DI2398" s="112" t="s">
        <v>7551</v>
      </c>
      <c r="DJ2398" s="112" t="s">
        <v>7298</v>
      </c>
      <c r="DO2398"/>
    </row>
    <row r="2399" spans="15:119" x14ac:dyDescent="0.25">
      <c r="O2399" s="268" t="s">
        <v>11885</v>
      </c>
      <c r="P2399" s="268" t="s">
        <v>9492</v>
      </c>
      <c r="Q2399" s="269">
        <v>-3.75</v>
      </c>
      <c r="R2399" s="269">
        <v>-4</v>
      </c>
      <c r="S2399" s="269">
        <v>-59</v>
      </c>
      <c r="T2399" s="269">
        <v>-59.25</v>
      </c>
      <c r="DI2399" s="112" t="s">
        <v>7552</v>
      </c>
      <c r="DJ2399" s="112" t="s">
        <v>7298</v>
      </c>
      <c r="DO2399"/>
    </row>
    <row r="2400" spans="15:119" x14ac:dyDescent="0.25">
      <c r="O2400" s="268" t="s">
        <v>11886</v>
      </c>
      <c r="P2400" s="268" t="s">
        <v>9490</v>
      </c>
      <c r="Q2400" s="269">
        <v>-3.5</v>
      </c>
      <c r="R2400" s="269">
        <v>-4</v>
      </c>
      <c r="S2400" s="269">
        <v>-58.5</v>
      </c>
      <c r="T2400" s="269">
        <v>-59</v>
      </c>
      <c r="DI2400" s="112" t="s">
        <v>9333</v>
      </c>
      <c r="DJ2400" s="112" t="s">
        <v>9220</v>
      </c>
      <c r="DO2400"/>
    </row>
    <row r="2401" spans="15:119" x14ac:dyDescent="0.25">
      <c r="O2401" s="268" t="s">
        <v>11887</v>
      </c>
      <c r="P2401" s="268" t="s">
        <v>9492</v>
      </c>
      <c r="Q2401" s="269">
        <v>-3.5</v>
      </c>
      <c r="R2401" s="269">
        <v>-3.75</v>
      </c>
      <c r="S2401" s="269">
        <v>-58.75</v>
      </c>
      <c r="T2401" s="269">
        <v>-59</v>
      </c>
      <c r="DI2401" s="112" t="s">
        <v>7553</v>
      </c>
      <c r="DJ2401" s="112" t="s">
        <v>7298</v>
      </c>
      <c r="DO2401"/>
    </row>
    <row r="2402" spans="15:119" x14ac:dyDescent="0.25">
      <c r="O2402" s="268" t="s">
        <v>11888</v>
      </c>
      <c r="P2402" s="268" t="s">
        <v>9492</v>
      </c>
      <c r="Q2402" s="269">
        <v>-3.5</v>
      </c>
      <c r="R2402" s="269">
        <v>-3.75</v>
      </c>
      <c r="S2402" s="269">
        <v>-58.5</v>
      </c>
      <c r="T2402" s="269">
        <v>-58.75</v>
      </c>
      <c r="DI2402" s="112" t="s">
        <v>6100</v>
      </c>
      <c r="DJ2402" s="112" t="s">
        <v>5909</v>
      </c>
      <c r="DO2402"/>
    </row>
    <row r="2403" spans="15:119" x14ac:dyDescent="0.25">
      <c r="O2403" s="268" t="s">
        <v>11889</v>
      </c>
      <c r="P2403" s="268" t="s">
        <v>9492</v>
      </c>
      <c r="Q2403" s="269">
        <v>-3.75</v>
      </c>
      <c r="R2403" s="269">
        <v>-4</v>
      </c>
      <c r="S2403" s="269">
        <v>-58.75</v>
      </c>
      <c r="T2403" s="269">
        <v>-59</v>
      </c>
      <c r="DI2403" s="112" t="s">
        <v>8747</v>
      </c>
      <c r="DJ2403" s="112" t="s">
        <v>8544</v>
      </c>
      <c r="DO2403"/>
    </row>
    <row r="2404" spans="15:119" x14ac:dyDescent="0.25">
      <c r="O2404" s="268" t="s">
        <v>11890</v>
      </c>
      <c r="P2404" s="268" t="s">
        <v>9492</v>
      </c>
      <c r="Q2404" s="269">
        <v>-3.75</v>
      </c>
      <c r="R2404" s="269">
        <v>-4</v>
      </c>
      <c r="S2404" s="269">
        <v>-58.5</v>
      </c>
      <c r="T2404" s="269">
        <v>-58.75</v>
      </c>
      <c r="DI2404" s="112" t="s">
        <v>9050</v>
      </c>
      <c r="DJ2404" s="112" t="s">
        <v>9016</v>
      </c>
      <c r="DO2404"/>
    </row>
    <row r="2405" spans="15:119" x14ac:dyDescent="0.25">
      <c r="O2405" s="268" t="s">
        <v>11891</v>
      </c>
      <c r="P2405" s="268" t="s">
        <v>9488</v>
      </c>
      <c r="Q2405" s="269">
        <v>-3</v>
      </c>
      <c r="R2405" s="269">
        <v>-4</v>
      </c>
      <c r="S2405" s="269">
        <v>-57</v>
      </c>
      <c r="T2405" s="269">
        <v>-58.5</v>
      </c>
      <c r="DI2405" s="112" t="s">
        <v>5654</v>
      </c>
      <c r="DJ2405" s="112" t="s">
        <v>5576</v>
      </c>
      <c r="DO2405"/>
    </row>
    <row r="2406" spans="15:119" x14ac:dyDescent="0.25">
      <c r="O2406" s="268" t="s">
        <v>11892</v>
      </c>
      <c r="P2406" s="268" t="s">
        <v>9490</v>
      </c>
      <c r="Q2406" s="269">
        <v>-3</v>
      </c>
      <c r="R2406" s="269">
        <v>-3.5</v>
      </c>
      <c r="S2406" s="269">
        <v>-58</v>
      </c>
      <c r="T2406" s="269">
        <v>-58.5</v>
      </c>
      <c r="DI2406" s="112" t="s">
        <v>7170</v>
      </c>
      <c r="DJ2406" s="112" t="s">
        <v>7135</v>
      </c>
      <c r="DO2406"/>
    </row>
    <row r="2407" spans="15:119" x14ac:dyDescent="0.25">
      <c r="O2407" s="268" t="s">
        <v>11893</v>
      </c>
      <c r="P2407" s="268" t="s">
        <v>9492</v>
      </c>
      <c r="Q2407" s="269">
        <v>-3</v>
      </c>
      <c r="R2407" s="269">
        <v>-3.25</v>
      </c>
      <c r="S2407" s="269">
        <v>-58.25</v>
      </c>
      <c r="T2407" s="269">
        <v>-58.5</v>
      </c>
      <c r="DI2407" s="112" t="s">
        <v>6101</v>
      </c>
      <c r="DJ2407" s="112" t="s">
        <v>5909</v>
      </c>
      <c r="DO2407"/>
    </row>
    <row r="2408" spans="15:119" x14ac:dyDescent="0.25">
      <c r="O2408" s="268" t="s">
        <v>11894</v>
      </c>
      <c r="P2408" s="268" t="s">
        <v>9492</v>
      </c>
      <c r="Q2408" s="269">
        <v>-3</v>
      </c>
      <c r="R2408" s="269">
        <v>-3.25</v>
      </c>
      <c r="S2408" s="269">
        <v>-58</v>
      </c>
      <c r="T2408" s="269">
        <v>-58.25</v>
      </c>
      <c r="DI2408" s="112" t="s">
        <v>7554</v>
      </c>
      <c r="DJ2408" s="112" t="s">
        <v>7298</v>
      </c>
      <c r="DO2408"/>
    </row>
    <row r="2409" spans="15:119" x14ac:dyDescent="0.25">
      <c r="O2409" s="268" t="s">
        <v>11895</v>
      </c>
      <c r="P2409" s="268" t="s">
        <v>9492</v>
      </c>
      <c r="Q2409" s="269">
        <v>-3.25</v>
      </c>
      <c r="R2409" s="269">
        <v>-3.5</v>
      </c>
      <c r="S2409" s="269">
        <v>-58.25</v>
      </c>
      <c r="T2409" s="269">
        <v>-58.5</v>
      </c>
      <c r="DI2409" s="112" t="s">
        <v>5118</v>
      </c>
      <c r="DJ2409" s="112" t="s">
        <v>5031</v>
      </c>
      <c r="DO2409"/>
    </row>
    <row r="2410" spans="15:119" x14ac:dyDescent="0.25">
      <c r="O2410" s="268" t="s">
        <v>11896</v>
      </c>
      <c r="P2410" s="268" t="s">
        <v>9492</v>
      </c>
      <c r="Q2410" s="269">
        <v>-3.25</v>
      </c>
      <c r="R2410" s="269">
        <v>-3.5</v>
      </c>
      <c r="S2410" s="269">
        <v>-58</v>
      </c>
      <c r="T2410" s="269">
        <v>-58.25</v>
      </c>
      <c r="DI2410" s="112" t="s">
        <v>7555</v>
      </c>
      <c r="DJ2410" s="112" t="s">
        <v>7298</v>
      </c>
      <c r="DO2410"/>
    </row>
    <row r="2411" spans="15:119" x14ac:dyDescent="0.25">
      <c r="O2411" s="268" t="s">
        <v>11897</v>
      </c>
      <c r="P2411" s="268" t="s">
        <v>9490</v>
      </c>
      <c r="Q2411" s="269">
        <v>-3</v>
      </c>
      <c r="R2411" s="269">
        <v>-3.5</v>
      </c>
      <c r="S2411" s="269">
        <v>-57.5</v>
      </c>
      <c r="T2411" s="269">
        <v>-58</v>
      </c>
      <c r="DI2411" s="112" t="s">
        <v>9334</v>
      </c>
      <c r="DJ2411" s="112" t="s">
        <v>9220</v>
      </c>
      <c r="DO2411"/>
    </row>
    <row r="2412" spans="15:119" x14ac:dyDescent="0.25">
      <c r="O2412" s="268" t="s">
        <v>11898</v>
      </c>
      <c r="P2412" s="268" t="s">
        <v>9492</v>
      </c>
      <c r="Q2412" s="269">
        <v>-3</v>
      </c>
      <c r="R2412" s="269">
        <v>-3.25</v>
      </c>
      <c r="S2412" s="269">
        <v>-57.75</v>
      </c>
      <c r="T2412" s="269">
        <v>-58</v>
      </c>
      <c r="DI2412" s="112" t="s">
        <v>8748</v>
      </c>
      <c r="DJ2412" s="112" t="s">
        <v>8544</v>
      </c>
      <c r="DO2412"/>
    </row>
    <row r="2413" spans="15:119" x14ac:dyDescent="0.25">
      <c r="O2413" s="268" t="s">
        <v>11899</v>
      </c>
      <c r="P2413" s="268" t="s">
        <v>9492</v>
      </c>
      <c r="Q2413" s="269">
        <v>-3</v>
      </c>
      <c r="R2413" s="269">
        <v>-3.25</v>
      </c>
      <c r="S2413" s="269">
        <v>-57.5</v>
      </c>
      <c r="T2413" s="269">
        <v>-57.75</v>
      </c>
      <c r="DI2413" s="112" t="s">
        <v>7242</v>
      </c>
      <c r="DJ2413" s="112" t="s">
        <v>7211</v>
      </c>
      <c r="DO2413"/>
    </row>
    <row r="2414" spans="15:119" x14ac:dyDescent="0.25">
      <c r="O2414" s="268" t="s">
        <v>11900</v>
      </c>
      <c r="P2414" s="268" t="s">
        <v>9492</v>
      </c>
      <c r="Q2414" s="269">
        <v>-3.25</v>
      </c>
      <c r="R2414" s="269">
        <v>-3.5</v>
      </c>
      <c r="S2414" s="269">
        <v>-57.75</v>
      </c>
      <c r="T2414" s="269">
        <v>-58</v>
      </c>
      <c r="DI2414" s="112" t="s">
        <v>6677</v>
      </c>
      <c r="DJ2414" s="112" t="s">
        <v>6305</v>
      </c>
      <c r="DO2414"/>
    </row>
    <row r="2415" spans="15:119" x14ac:dyDescent="0.25">
      <c r="O2415" s="268" t="s">
        <v>11901</v>
      </c>
      <c r="P2415" s="268" t="s">
        <v>9492</v>
      </c>
      <c r="Q2415" s="269">
        <v>-3.25</v>
      </c>
      <c r="R2415" s="269">
        <v>-3.5</v>
      </c>
      <c r="S2415" s="269">
        <v>-57.5</v>
      </c>
      <c r="T2415" s="269">
        <v>-57.75</v>
      </c>
      <c r="DI2415" s="112" t="s">
        <v>7556</v>
      </c>
      <c r="DJ2415" s="112" t="s">
        <v>7298</v>
      </c>
      <c r="DO2415"/>
    </row>
    <row r="2416" spans="15:119" x14ac:dyDescent="0.25">
      <c r="O2416" s="268" t="s">
        <v>11902</v>
      </c>
      <c r="P2416" s="268" t="s">
        <v>9490</v>
      </c>
      <c r="Q2416" s="269">
        <v>-3</v>
      </c>
      <c r="R2416" s="269">
        <v>-3.5</v>
      </c>
      <c r="S2416" s="269">
        <v>-57</v>
      </c>
      <c r="T2416" s="269">
        <v>-57.5</v>
      </c>
      <c r="DI2416" s="112" t="s">
        <v>8749</v>
      </c>
      <c r="DJ2416" s="112" t="s">
        <v>8544</v>
      </c>
      <c r="DO2416"/>
    </row>
    <row r="2417" spans="15:119" x14ac:dyDescent="0.25">
      <c r="O2417" s="268" t="s">
        <v>11903</v>
      </c>
      <c r="P2417" s="268" t="s">
        <v>9492</v>
      </c>
      <c r="Q2417" s="269">
        <v>-3</v>
      </c>
      <c r="R2417" s="269">
        <v>-3.25</v>
      </c>
      <c r="S2417" s="269">
        <v>-57.25</v>
      </c>
      <c r="T2417" s="269">
        <v>-57.5</v>
      </c>
      <c r="DI2417" s="112" t="s">
        <v>6102</v>
      </c>
      <c r="DJ2417" s="112" t="s">
        <v>5909</v>
      </c>
      <c r="DO2417"/>
    </row>
    <row r="2418" spans="15:119" x14ac:dyDescent="0.25">
      <c r="O2418" s="268" t="s">
        <v>11904</v>
      </c>
      <c r="P2418" s="268" t="s">
        <v>9492</v>
      </c>
      <c r="Q2418" s="269">
        <v>-3</v>
      </c>
      <c r="R2418" s="269">
        <v>-3.25</v>
      </c>
      <c r="S2418" s="269">
        <v>-57</v>
      </c>
      <c r="T2418" s="269">
        <v>-57.25</v>
      </c>
      <c r="DI2418" s="112" t="s">
        <v>7557</v>
      </c>
      <c r="DJ2418" s="112" t="s">
        <v>7298</v>
      </c>
      <c r="DO2418"/>
    </row>
    <row r="2419" spans="15:119" x14ac:dyDescent="0.25">
      <c r="O2419" s="268" t="s">
        <v>11905</v>
      </c>
      <c r="P2419" s="268" t="s">
        <v>9492</v>
      </c>
      <c r="Q2419" s="269">
        <v>-3.25</v>
      </c>
      <c r="R2419" s="269">
        <v>-3.5</v>
      </c>
      <c r="S2419" s="269">
        <v>-57.25</v>
      </c>
      <c r="T2419" s="269">
        <v>-57.5</v>
      </c>
      <c r="DI2419" s="112" t="s">
        <v>5119</v>
      </c>
      <c r="DJ2419" s="112" t="s">
        <v>5031</v>
      </c>
      <c r="DO2419"/>
    </row>
    <row r="2420" spans="15:119" x14ac:dyDescent="0.25">
      <c r="O2420" s="268" t="s">
        <v>11906</v>
      </c>
      <c r="P2420" s="268" t="s">
        <v>9492</v>
      </c>
      <c r="Q2420" s="269">
        <v>-3.25</v>
      </c>
      <c r="R2420" s="269">
        <v>-3.5</v>
      </c>
      <c r="S2420" s="269">
        <v>-57</v>
      </c>
      <c r="T2420" s="269">
        <v>-57.25</v>
      </c>
      <c r="DI2420" s="112" t="s">
        <v>5458</v>
      </c>
      <c r="DJ2420" s="112" t="s">
        <v>5373</v>
      </c>
      <c r="DO2420"/>
    </row>
    <row r="2421" spans="15:119" x14ac:dyDescent="0.25">
      <c r="O2421" s="268" t="s">
        <v>11907</v>
      </c>
      <c r="P2421" s="268" t="s">
        <v>9490</v>
      </c>
      <c r="Q2421" s="269">
        <v>-3.5</v>
      </c>
      <c r="R2421" s="269">
        <v>-4</v>
      </c>
      <c r="S2421" s="269">
        <v>-58</v>
      </c>
      <c r="T2421" s="269">
        <v>-58.5</v>
      </c>
      <c r="DI2421" s="112" t="s">
        <v>5264</v>
      </c>
      <c r="DJ2421" s="112" t="s">
        <v>5211</v>
      </c>
      <c r="DO2421"/>
    </row>
    <row r="2422" spans="15:119" x14ac:dyDescent="0.25">
      <c r="O2422" s="268" t="s">
        <v>11908</v>
      </c>
      <c r="P2422" s="268" t="s">
        <v>9492</v>
      </c>
      <c r="Q2422" s="269">
        <v>-3.5</v>
      </c>
      <c r="R2422" s="269">
        <v>-3.75</v>
      </c>
      <c r="S2422" s="269">
        <v>-58.25</v>
      </c>
      <c r="T2422" s="269">
        <v>-58.5</v>
      </c>
      <c r="DI2422" s="112" t="s">
        <v>6678</v>
      </c>
      <c r="DJ2422" s="112" t="s">
        <v>6305</v>
      </c>
      <c r="DO2422"/>
    </row>
    <row r="2423" spans="15:119" x14ac:dyDescent="0.25">
      <c r="O2423" s="268" t="s">
        <v>11909</v>
      </c>
      <c r="P2423" s="268" t="s">
        <v>9492</v>
      </c>
      <c r="Q2423" s="269">
        <v>-3.5</v>
      </c>
      <c r="R2423" s="269">
        <v>-3.75</v>
      </c>
      <c r="S2423" s="269">
        <v>-58</v>
      </c>
      <c r="T2423" s="269">
        <v>-58.25</v>
      </c>
      <c r="DI2423" s="112" t="s">
        <v>9135</v>
      </c>
      <c r="DJ2423" s="112" t="s">
        <v>9086</v>
      </c>
      <c r="DO2423"/>
    </row>
    <row r="2424" spans="15:119" x14ac:dyDescent="0.25">
      <c r="O2424" s="268" t="s">
        <v>11910</v>
      </c>
      <c r="P2424" s="268" t="s">
        <v>9492</v>
      </c>
      <c r="Q2424" s="269">
        <v>-3.75</v>
      </c>
      <c r="R2424" s="269">
        <v>-4</v>
      </c>
      <c r="S2424" s="269">
        <v>-58.25</v>
      </c>
      <c r="T2424" s="269">
        <v>-58.5</v>
      </c>
      <c r="DI2424" s="112" t="s">
        <v>4441</v>
      </c>
      <c r="DJ2424" s="112" t="s">
        <v>4435</v>
      </c>
      <c r="DO2424"/>
    </row>
    <row r="2425" spans="15:119" x14ac:dyDescent="0.25">
      <c r="O2425" s="268" t="s">
        <v>11911</v>
      </c>
      <c r="P2425" s="268" t="s">
        <v>9492</v>
      </c>
      <c r="Q2425" s="269">
        <v>-3.75</v>
      </c>
      <c r="R2425" s="269">
        <v>-4</v>
      </c>
      <c r="S2425" s="269">
        <v>-58</v>
      </c>
      <c r="T2425" s="269">
        <v>-58.25</v>
      </c>
      <c r="DI2425" s="112" t="s">
        <v>9335</v>
      </c>
      <c r="DJ2425" s="112" t="s">
        <v>9220</v>
      </c>
      <c r="DO2425"/>
    </row>
    <row r="2426" spans="15:119" x14ac:dyDescent="0.25">
      <c r="O2426" s="268" t="s">
        <v>11912</v>
      </c>
      <c r="P2426" s="268" t="s">
        <v>9490</v>
      </c>
      <c r="Q2426" s="269">
        <v>-3.5</v>
      </c>
      <c r="R2426" s="269">
        <v>-4</v>
      </c>
      <c r="S2426" s="269">
        <v>-57.5</v>
      </c>
      <c r="T2426" s="269">
        <v>-58</v>
      </c>
      <c r="DI2426" s="112" t="s">
        <v>4905</v>
      </c>
      <c r="DJ2426" s="112" t="s">
        <v>4808</v>
      </c>
      <c r="DO2426"/>
    </row>
    <row r="2427" spans="15:119" x14ac:dyDescent="0.25">
      <c r="O2427" s="268" t="s">
        <v>11913</v>
      </c>
      <c r="P2427" s="268" t="s">
        <v>9492</v>
      </c>
      <c r="Q2427" s="269">
        <v>-3.5</v>
      </c>
      <c r="R2427" s="269">
        <v>-3.75</v>
      </c>
      <c r="S2427" s="269">
        <v>-57.75</v>
      </c>
      <c r="T2427" s="269">
        <v>-58</v>
      </c>
      <c r="DI2427" s="112" t="s">
        <v>6679</v>
      </c>
      <c r="DJ2427" s="112" t="s">
        <v>6305</v>
      </c>
      <c r="DO2427"/>
    </row>
    <row r="2428" spans="15:119" x14ac:dyDescent="0.25">
      <c r="O2428" s="268" t="s">
        <v>11914</v>
      </c>
      <c r="P2428" s="268" t="s">
        <v>9492</v>
      </c>
      <c r="Q2428" s="269">
        <v>-3.5</v>
      </c>
      <c r="R2428" s="269">
        <v>-3.75</v>
      </c>
      <c r="S2428" s="269">
        <v>-57.5</v>
      </c>
      <c r="T2428" s="269">
        <v>-57.75</v>
      </c>
      <c r="DI2428" s="112" t="s">
        <v>8062</v>
      </c>
      <c r="DJ2428" s="112" t="s">
        <v>7916</v>
      </c>
      <c r="DO2428"/>
    </row>
    <row r="2429" spans="15:119" x14ac:dyDescent="0.25">
      <c r="O2429" s="268" t="s">
        <v>11915</v>
      </c>
      <c r="P2429" s="268" t="s">
        <v>9492</v>
      </c>
      <c r="Q2429" s="269">
        <v>-3.75</v>
      </c>
      <c r="R2429" s="269">
        <v>-4</v>
      </c>
      <c r="S2429" s="269">
        <v>-57.75</v>
      </c>
      <c r="T2429" s="269">
        <v>-58</v>
      </c>
      <c r="DI2429" s="112" t="s">
        <v>6680</v>
      </c>
      <c r="DJ2429" s="112" t="s">
        <v>6305</v>
      </c>
      <c r="DO2429"/>
    </row>
    <row r="2430" spans="15:119" x14ac:dyDescent="0.25">
      <c r="O2430" s="268" t="s">
        <v>11916</v>
      </c>
      <c r="P2430" s="268" t="s">
        <v>9492</v>
      </c>
      <c r="Q2430" s="269">
        <v>-3.75</v>
      </c>
      <c r="R2430" s="269">
        <v>-4</v>
      </c>
      <c r="S2430" s="269">
        <v>-57.5</v>
      </c>
      <c r="T2430" s="269">
        <v>-57.75</v>
      </c>
      <c r="DI2430" s="112" t="s">
        <v>6681</v>
      </c>
      <c r="DJ2430" s="112" t="s">
        <v>6305</v>
      </c>
      <c r="DO2430"/>
    </row>
    <row r="2431" spans="15:119" x14ac:dyDescent="0.25">
      <c r="O2431" s="268" t="s">
        <v>11917</v>
      </c>
      <c r="P2431" s="268" t="s">
        <v>9490</v>
      </c>
      <c r="Q2431" s="269">
        <v>-3.5</v>
      </c>
      <c r="R2431" s="269">
        <v>-4</v>
      </c>
      <c r="S2431" s="269">
        <v>-57</v>
      </c>
      <c r="T2431" s="269">
        <v>-57.5</v>
      </c>
      <c r="DI2431" s="112" t="s">
        <v>4683</v>
      </c>
      <c r="DJ2431" s="112" t="s">
        <v>4591</v>
      </c>
      <c r="DO2431"/>
    </row>
    <row r="2432" spans="15:119" x14ac:dyDescent="0.25">
      <c r="O2432" s="268" t="s">
        <v>11918</v>
      </c>
      <c r="P2432" s="268" t="s">
        <v>9492</v>
      </c>
      <c r="Q2432" s="269">
        <v>-3.5</v>
      </c>
      <c r="R2432" s="269">
        <v>-3.75</v>
      </c>
      <c r="S2432" s="269">
        <v>-57.25</v>
      </c>
      <c r="T2432" s="269">
        <v>-57.5</v>
      </c>
      <c r="DI2432" s="112" t="s">
        <v>9136</v>
      </c>
      <c r="DJ2432" s="112" t="s">
        <v>9086</v>
      </c>
      <c r="DO2432"/>
    </row>
    <row r="2433" spans="15:119" x14ac:dyDescent="0.25">
      <c r="O2433" s="268" t="s">
        <v>11919</v>
      </c>
      <c r="P2433" s="268" t="s">
        <v>9492</v>
      </c>
      <c r="Q2433" s="269">
        <v>-3.5</v>
      </c>
      <c r="R2433" s="269">
        <v>-3.75</v>
      </c>
      <c r="S2433" s="269">
        <v>-57</v>
      </c>
      <c r="T2433" s="269">
        <v>-57.25</v>
      </c>
      <c r="DI2433" s="112" t="s">
        <v>7558</v>
      </c>
      <c r="DJ2433" s="112" t="s">
        <v>7298</v>
      </c>
      <c r="DO2433"/>
    </row>
    <row r="2434" spans="15:119" x14ac:dyDescent="0.25">
      <c r="O2434" s="268" t="s">
        <v>11920</v>
      </c>
      <c r="P2434" s="268" t="s">
        <v>9492</v>
      </c>
      <c r="Q2434" s="269">
        <v>-3.75</v>
      </c>
      <c r="R2434" s="269">
        <v>-4</v>
      </c>
      <c r="S2434" s="269">
        <v>-57.25</v>
      </c>
      <c r="T2434" s="269">
        <v>-57.5</v>
      </c>
      <c r="DI2434" s="112" t="s">
        <v>7559</v>
      </c>
      <c r="DJ2434" s="112" t="s">
        <v>7298</v>
      </c>
      <c r="DO2434"/>
    </row>
    <row r="2435" spans="15:119" x14ac:dyDescent="0.25">
      <c r="O2435" s="268" t="s">
        <v>11921</v>
      </c>
      <c r="P2435" s="268" t="s">
        <v>9492</v>
      </c>
      <c r="Q2435" s="269">
        <v>-3.75</v>
      </c>
      <c r="R2435" s="269">
        <v>-4</v>
      </c>
      <c r="S2435" s="269">
        <v>-57</v>
      </c>
      <c r="T2435" s="269">
        <v>-57.25</v>
      </c>
      <c r="DI2435" s="112" t="s">
        <v>6103</v>
      </c>
      <c r="DJ2435" s="112" t="s">
        <v>5909</v>
      </c>
      <c r="DO2435"/>
    </row>
    <row r="2436" spans="15:119" x14ac:dyDescent="0.25">
      <c r="O2436" s="268" t="s">
        <v>11922</v>
      </c>
      <c r="P2436" s="268" t="s">
        <v>9486</v>
      </c>
      <c r="Q2436" s="269">
        <v>-2</v>
      </c>
      <c r="R2436" s="269">
        <v>-4</v>
      </c>
      <c r="S2436" s="269">
        <v>-54</v>
      </c>
      <c r="T2436" s="269">
        <v>-57</v>
      </c>
      <c r="DI2436" s="112" t="s">
        <v>6104</v>
      </c>
      <c r="DJ2436" s="112" t="s">
        <v>5909</v>
      </c>
      <c r="DO2436"/>
    </row>
    <row r="2437" spans="15:119" x14ac:dyDescent="0.25">
      <c r="O2437" s="268" t="s">
        <v>11923</v>
      </c>
      <c r="P2437" s="268" t="s">
        <v>9488</v>
      </c>
      <c r="Q2437" s="269">
        <v>-2</v>
      </c>
      <c r="R2437" s="269">
        <v>-3</v>
      </c>
      <c r="S2437" s="269">
        <v>-55.5</v>
      </c>
      <c r="T2437" s="269">
        <v>-57</v>
      </c>
      <c r="DI2437" s="112" t="s">
        <v>7560</v>
      </c>
      <c r="DJ2437" s="112" t="s">
        <v>7298</v>
      </c>
      <c r="DO2437"/>
    </row>
    <row r="2438" spans="15:119" x14ac:dyDescent="0.25">
      <c r="O2438" s="268" t="s">
        <v>11924</v>
      </c>
      <c r="P2438" s="268" t="s">
        <v>9490</v>
      </c>
      <c r="Q2438" s="269">
        <v>-2</v>
      </c>
      <c r="R2438" s="269">
        <v>-2.5</v>
      </c>
      <c r="S2438" s="269">
        <v>-56.5</v>
      </c>
      <c r="T2438" s="269">
        <v>-57</v>
      </c>
      <c r="DI2438" s="112" t="s">
        <v>6105</v>
      </c>
      <c r="DJ2438" s="112" t="s">
        <v>5909</v>
      </c>
      <c r="DO2438"/>
    </row>
    <row r="2439" spans="15:119" x14ac:dyDescent="0.25">
      <c r="O2439" s="268" t="s">
        <v>11925</v>
      </c>
      <c r="P2439" s="268" t="s">
        <v>9492</v>
      </c>
      <c r="Q2439" s="269">
        <v>-2</v>
      </c>
      <c r="R2439" s="269">
        <v>-2.25</v>
      </c>
      <c r="S2439" s="269">
        <v>-56.75</v>
      </c>
      <c r="T2439" s="269">
        <v>-57</v>
      </c>
      <c r="DI2439" s="112" t="s">
        <v>7561</v>
      </c>
      <c r="DJ2439" s="112" t="s">
        <v>7298</v>
      </c>
      <c r="DO2439"/>
    </row>
    <row r="2440" spans="15:119" x14ac:dyDescent="0.25">
      <c r="O2440" s="268" t="s">
        <v>11926</v>
      </c>
      <c r="P2440" s="268" t="s">
        <v>9492</v>
      </c>
      <c r="Q2440" s="269">
        <v>-2</v>
      </c>
      <c r="R2440" s="269">
        <v>-2.25</v>
      </c>
      <c r="S2440" s="269">
        <v>-56.5</v>
      </c>
      <c r="T2440" s="269">
        <v>-56.75</v>
      </c>
      <c r="DI2440" s="112" t="s">
        <v>6106</v>
      </c>
      <c r="DJ2440" s="112" t="s">
        <v>5909</v>
      </c>
      <c r="DO2440"/>
    </row>
    <row r="2441" spans="15:119" x14ac:dyDescent="0.25">
      <c r="O2441" s="268" t="s">
        <v>11927</v>
      </c>
      <c r="P2441" s="268" t="s">
        <v>9492</v>
      </c>
      <c r="Q2441" s="269">
        <v>-2.25</v>
      </c>
      <c r="R2441" s="269">
        <v>-2.5</v>
      </c>
      <c r="S2441" s="269">
        <v>-56.75</v>
      </c>
      <c r="T2441" s="269">
        <v>-57</v>
      </c>
      <c r="DI2441" s="112" t="s">
        <v>6107</v>
      </c>
      <c r="DJ2441" s="112" t="s">
        <v>5909</v>
      </c>
      <c r="DO2441"/>
    </row>
    <row r="2442" spans="15:119" x14ac:dyDescent="0.25">
      <c r="O2442" s="268" t="s">
        <v>11928</v>
      </c>
      <c r="P2442" s="268" t="s">
        <v>9492</v>
      </c>
      <c r="Q2442" s="269">
        <v>-2.25</v>
      </c>
      <c r="R2442" s="269">
        <v>-2.5</v>
      </c>
      <c r="S2442" s="269">
        <v>-56.5</v>
      </c>
      <c r="T2442" s="269">
        <v>-56.75</v>
      </c>
      <c r="DI2442" s="112" t="s">
        <v>6682</v>
      </c>
      <c r="DJ2442" s="112" t="s">
        <v>6305</v>
      </c>
      <c r="DO2442"/>
    </row>
    <row r="2443" spans="15:119" x14ac:dyDescent="0.25">
      <c r="O2443" s="268" t="s">
        <v>11929</v>
      </c>
      <c r="P2443" s="268" t="s">
        <v>9490</v>
      </c>
      <c r="Q2443" s="269">
        <v>-2</v>
      </c>
      <c r="R2443" s="269">
        <v>-2.5</v>
      </c>
      <c r="S2443" s="269">
        <v>-56</v>
      </c>
      <c r="T2443" s="269">
        <v>-56.5</v>
      </c>
      <c r="DI2443" s="112" t="s">
        <v>6683</v>
      </c>
      <c r="DJ2443" s="112" t="s">
        <v>6305</v>
      </c>
      <c r="DO2443"/>
    </row>
    <row r="2444" spans="15:119" x14ac:dyDescent="0.25">
      <c r="O2444" s="268" t="s">
        <v>11930</v>
      </c>
      <c r="P2444" s="268" t="s">
        <v>9492</v>
      </c>
      <c r="Q2444" s="269">
        <v>-2</v>
      </c>
      <c r="R2444" s="269">
        <v>-2.25</v>
      </c>
      <c r="S2444" s="269">
        <v>-56.25</v>
      </c>
      <c r="T2444" s="269">
        <v>-56.5</v>
      </c>
      <c r="DI2444" s="112" t="s">
        <v>9336</v>
      </c>
      <c r="DJ2444" s="112" t="s">
        <v>9220</v>
      </c>
      <c r="DO2444"/>
    </row>
    <row r="2445" spans="15:119" x14ac:dyDescent="0.25">
      <c r="O2445" s="268" t="s">
        <v>11931</v>
      </c>
      <c r="P2445" s="268" t="s">
        <v>9492</v>
      </c>
      <c r="Q2445" s="269">
        <v>-2</v>
      </c>
      <c r="R2445" s="269">
        <v>-2.25</v>
      </c>
      <c r="S2445" s="269">
        <v>-56</v>
      </c>
      <c r="T2445" s="269">
        <v>-56.25</v>
      </c>
      <c r="DI2445" s="112" t="s">
        <v>6684</v>
      </c>
      <c r="DJ2445" s="112" t="s">
        <v>6305</v>
      </c>
      <c r="DO2445"/>
    </row>
    <row r="2446" spans="15:119" x14ac:dyDescent="0.25">
      <c r="O2446" s="268" t="s">
        <v>11932</v>
      </c>
      <c r="P2446" s="268" t="s">
        <v>9492</v>
      </c>
      <c r="Q2446" s="269">
        <v>-2.25</v>
      </c>
      <c r="R2446" s="269">
        <v>-2.5</v>
      </c>
      <c r="S2446" s="269">
        <v>-56.25</v>
      </c>
      <c r="T2446" s="269">
        <v>-56.5</v>
      </c>
      <c r="DI2446" s="112" t="s">
        <v>7562</v>
      </c>
      <c r="DJ2446" s="112" t="s">
        <v>7298</v>
      </c>
      <c r="DO2446"/>
    </row>
    <row r="2447" spans="15:119" x14ac:dyDescent="0.25">
      <c r="O2447" s="268" t="s">
        <v>11933</v>
      </c>
      <c r="P2447" s="268" t="s">
        <v>9492</v>
      </c>
      <c r="Q2447" s="269">
        <v>-2.25</v>
      </c>
      <c r="R2447" s="269">
        <v>-2.5</v>
      </c>
      <c r="S2447" s="269">
        <v>-56</v>
      </c>
      <c r="T2447" s="269">
        <v>-56.25</v>
      </c>
      <c r="DI2447" s="112" t="s">
        <v>4349</v>
      </c>
      <c r="DJ2447" s="112" t="s">
        <v>4291</v>
      </c>
      <c r="DO2447"/>
    </row>
    <row r="2448" spans="15:119" x14ac:dyDescent="0.25">
      <c r="O2448" s="268" t="s">
        <v>11934</v>
      </c>
      <c r="P2448" s="268" t="s">
        <v>9490</v>
      </c>
      <c r="Q2448" s="269">
        <v>-2</v>
      </c>
      <c r="R2448" s="269">
        <v>-2.5</v>
      </c>
      <c r="S2448" s="269">
        <v>-55.5</v>
      </c>
      <c r="T2448" s="269">
        <v>-56</v>
      </c>
      <c r="DI2448" s="112" t="s">
        <v>8402</v>
      </c>
      <c r="DJ2448" s="112" t="s">
        <v>8285</v>
      </c>
      <c r="DO2448"/>
    </row>
    <row r="2449" spans="15:119" x14ac:dyDescent="0.25">
      <c r="O2449" s="268" t="s">
        <v>11935</v>
      </c>
      <c r="P2449" s="268" t="s">
        <v>9492</v>
      </c>
      <c r="Q2449" s="269">
        <v>-2</v>
      </c>
      <c r="R2449" s="269">
        <v>-2.25</v>
      </c>
      <c r="S2449" s="269">
        <v>-55.75</v>
      </c>
      <c r="T2449" s="269">
        <v>-56</v>
      </c>
      <c r="DI2449" s="112" t="s">
        <v>6685</v>
      </c>
      <c r="DJ2449" s="112" t="s">
        <v>6305</v>
      </c>
      <c r="DO2449"/>
    </row>
    <row r="2450" spans="15:119" x14ac:dyDescent="0.25">
      <c r="O2450" s="268" t="s">
        <v>11936</v>
      </c>
      <c r="P2450" s="268" t="s">
        <v>9492</v>
      </c>
      <c r="Q2450" s="269">
        <v>-2</v>
      </c>
      <c r="R2450" s="269">
        <v>-2.25</v>
      </c>
      <c r="S2450" s="269">
        <v>-55.5</v>
      </c>
      <c r="T2450" s="269">
        <v>-55.75</v>
      </c>
      <c r="DI2450" s="112" t="s">
        <v>6686</v>
      </c>
      <c r="DJ2450" s="112" t="s">
        <v>6305</v>
      </c>
      <c r="DO2450"/>
    </row>
    <row r="2451" spans="15:119" x14ac:dyDescent="0.25">
      <c r="O2451" s="268" t="s">
        <v>11937</v>
      </c>
      <c r="P2451" s="268" t="s">
        <v>9492</v>
      </c>
      <c r="Q2451" s="269">
        <v>-2.25</v>
      </c>
      <c r="R2451" s="269">
        <v>-2.5</v>
      </c>
      <c r="S2451" s="269">
        <v>-55.75</v>
      </c>
      <c r="T2451" s="269">
        <v>-56</v>
      </c>
      <c r="DI2451" s="112" t="s">
        <v>7563</v>
      </c>
      <c r="DJ2451" s="112" t="s">
        <v>7298</v>
      </c>
      <c r="DO2451"/>
    </row>
    <row r="2452" spans="15:119" x14ac:dyDescent="0.25">
      <c r="O2452" s="268" t="s">
        <v>11938</v>
      </c>
      <c r="P2452" s="268" t="s">
        <v>9492</v>
      </c>
      <c r="Q2452" s="269">
        <v>-2.25</v>
      </c>
      <c r="R2452" s="269">
        <v>-2.5</v>
      </c>
      <c r="S2452" s="269">
        <v>-55.5</v>
      </c>
      <c r="T2452" s="269">
        <v>-55.75</v>
      </c>
      <c r="DI2452" s="112" t="s">
        <v>6108</v>
      </c>
      <c r="DJ2452" s="112" t="s">
        <v>5909</v>
      </c>
      <c r="DO2452"/>
    </row>
    <row r="2453" spans="15:119" x14ac:dyDescent="0.25">
      <c r="O2453" s="268" t="s">
        <v>11939</v>
      </c>
      <c r="P2453" s="268" t="s">
        <v>9490</v>
      </c>
      <c r="Q2453" s="269">
        <v>-2.5</v>
      </c>
      <c r="R2453" s="269">
        <v>-3</v>
      </c>
      <c r="S2453" s="269">
        <v>-56.5</v>
      </c>
      <c r="T2453" s="269">
        <v>-57</v>
      </c>
      <c r="DI2453" s="112" t="s">
        <v>7171</v>
      </c>
      <c r="DJ2453" s="112" t="s">
        <v>7135</v>
      </c>
      <c r="DO2453"/>
    </row>
    <row r="2454" spans="15:119" x14ac:dyDescent="0.25">
      <c r="O2454" s="268" t="s">
        <v>11940</v>
      </c>
      <c r="P2454" s="268" t="s">
        <v>9492</v>
      </c>
      <c r="Q2454" s="269">
        <v>-2.5</v>
      </c>
      <c r="R2454" s="269">
        <v>-2.75</v>
      </c>
      <c r="S2454" s="269">
        <v>-56.75</v>
      </c>
      <c r="T2454" s="269">
        <v>-57</v>
      </c>
      <c r="DI2454" s="112" t="s">
        <v>8063</v>
      </c>
      <c r="DJ2454" s="112" t="s">
        <v>7916</v>
      </c>
      <c r="DO2454"/>
    </row>
    <row r="2455" spans="15:119" x14ac:dyDescent="0.25">
      <c r="O2455" s="268" t="s">
        <v>11941</v>
      </c>
      <c r="P2455" s="268" t="s">
        <v>9492</v>
      </c>
      <c r="Q2455" s="269">
        <v>-2.5</v>
      </c>
      <c r="R2455" s="269">
        <v>-2.75</v>
      </c>
      <c r="S2455" s="269">
        <v>-56.5</v>
      </c>
      <c r="T2455" s="269">
        <v>-56.75</v>
      </c>
      <c r="DI2455" s="112" t="s">
        <v>8064</v>
      </c>
      <c r="DJ2455" s="112" t="s">
        <v>7916</v>
      </c>
      <c r="DO2455"/>
    </row>
    <row r="2456" spans="15:119" x14ac:dyDescent="0.25">
      <c r="O2456" s="268" t="s">
        <v>11942</v>
      </c>
      <c r="P2456" s="268" t="s">
        <v>9492</v>
      </c>
      <c r="Q2456" s="269">
        <v>-2.75</v>
      </c>
      <c r="R2456" s="269">
        <v>-3</v>
      </c>
      <c r="S2456" s="269">
        <v>-56.75</v>
      </c>
      <c r="T2456" s="269">
        <v>-57</v>
      </c>
      <c r="DI2456" s="112" t="s">
        <v>8065</v>
      </c>
      <c r="DJ2456" s="112" t="s">
        <v>7916</v>
      </c>
      <c r="DO2456"/>
    </row>
    <row r="2457" spans="15:119" x14ac:dyDescent="0.25">
      <c r="O2457" s="268" t="s">
        <v>11943</v>
      </c>
      <c r="P2457" s="268" t="s">
        <v>9492</v>
      </c>
      <c r="Q2457" s="269">
        <v>-2.75</v>
      </c>
      <c r="R2457" s="269">
        <v>-3</v>
      </c>
      <c r="S2457" s="269">
        <v>-56.5</v>
      </c>
      <c r="T2457" s="269">
        <v>-56.75</v>
      </c>
      <c r="DI2457" s="112" t="s">
        <v>8066</v>
      </c>
      <c r="DJ2457" s="112" t="s">
        <v>7916</v>
      </c>
      <c r="DO2457"/>
    </row>
    <row r="2458" spans="15:119" x14ac:dyDescent="0.25">
      <c r="O2458" s="268" t="s">
        <v>11944</v>
      </c>
      <c r="P2458" s="268" t="s">
        <v>9490</v>
      </c>
      <c r="Q2458" s="269">
        <v>-2.5</v>
      </c>
      <c r="R2458" s="269">
        <v>-3</v>
      </c>
      <c r="S2458" s="269">
        <v>-56</v>
      </c>
      <c r="T2458" s="269">
        <v>-56.5</v>
      </c>
      <c r="DI2458" s="112" t="s">
        <v>9051</v>
      </c>
      <c r="DJ2458" s="112" t="s">
        <v>9016</v>
      </c>
      <c r="DO2458"/>
    </row>
    <row r="2459" spans="15:119" x14ac:dyDescent="0.25">
      <c r="O2459" s="268" t="s">
        <v>11945</v>
      </c>
      <c r="P2459" s="268" t="s">
        <v>9492</v>
      </c>
      <c r="Q2459" s="269">
        <v>-2.5</v>
      </c>
      <c r="R2459" s="269">
        <v>-2.75</v>
      </c>
      <c r="S2459" s="269">
        <v>-56.25</v>
      </c>
      <c r="T2459" s="269">
        <v>-56.5</v>
      </c>
      <c r="DI2459" s="112" t="s">
        <v>9337</v>
      </c>
      <c r="DJ2459" s="112" t="s">
        <v>9220</v>
      </c>
      <c r="DO2459"/>
    </row>
    <row r="2460" spans="15:119" x14ac:dyDescent="0.25">
      <c r="O2460" s="268" t="s">
        <v>11946</v>
      </c>
      <c r="P2460" s="268" t="s">
        <v>9492</v>
      </c>
      <c r="Q2460" s="269">
        <v>-2.5</v>
      </c>
      <c r="R2460" s="269">
        <v>-2.75</v>
      </c>
      <c r="S2460" s="269">
        <v>-56</v>
      </c>
      <c r="T2460" s="269">
        <v>-56.25</v>
      </c>
      <c r="DI2460" s="112" t="s">
        <v>8750</v>
      </c>
      <c r="DJ2460" s="112" t="s">
        <v>8544</v>
      </c>
      <c r="DO2460"/>
    </row>
    <row r="2461" spans="15:119" x14ac:dyDescent="0.25">
      <c r="O2461" s="268" t="s">
        <v>11947</v>
      </c>
      <c r="P2461" s="268" t="s">
        <v>9492</v>
      </c>
      <c r="Q2461" s="269">
        <v>-2.75</v>
      </c>
      <c r="R2461" s="269">
        <v>-3</v>
      </c>
      <c r="S2461" s="269">
        <v>-56.25</v>
      </c>
      <c r="T2461" s="269">
        <v>-56.5</v>
      </c>
      <c r="DI2461" s="112" t="s">
        <v>8751</v>
      </c>
      <c r="DJ2461" s="112" t="s">
        <v>8544</v>
      </c>
      <c r="DO2461"/>
    </row>
    <row r="2462" spans="15:119" x14ac:dyDescent="0.25">
      <c r="O2462" s="268" t="s">
        <v>11948</v>
      </c>
      <c r="P2462" s="268" t="s">
        <v>9492</v>
      </c>
      <c r="Q2462" s="269">
        <v>-2.75</v>
      </c>
      <c r="R2462" s="269">
        <v>-3</v>
      </c>
      <c r="S2462" s="269">
        <v>-56</v>
      </c>
      <c r="T2462" s="269">
        <v>-56.25</v>
      </c>
      <c r="DI2462" s="112" t="s">
        <v>5655</v>
      </c>
      <c r="DJ2462" s="112" t="s">
        <v>5576</v>
      </c>
      <c r="DO2462"/>
    </row>
    <row r="2463" spans="15:119" x14ac:dyDescent="0.25">
      <c r="O2463" s="268" t="s">
        <v>11949</v>
      </c>
      <c r="P2463" s="268" t="s">
        <v>9490</v>
      </c>
      <c r="Q2463" s="269">
        <v>-2.5</v>
      </c>
      <c r="R2463" s="269">
        <v>-3</v>
      </c>
      <c r="S2463" s="269">
        <v>-55.5</v>
      </c>
      <c r="T2463" s="269">
        <v>-56</v>
      </c>
      <c r="DI2463" s="112" t="s">
        <v>8403</v>
      </c>
      <c r="DJ2463" s="112" t="s">
        <v>8285</v>
      </c>
      <c r="DO2463"/>
    </row>
    <row r="2464" spans="15:119" x14ac:dyDescent="0.25">
      <c r="O2464" s="268" t="s">
        <v>11950</v>
      </c>
      <c r="P2464" s="268" t="s">
        <v>9492</v>
      </c>
      <c r="Q2464" s="269">
        <v>-2.5</v>
      </c>
      <c r="R2464" s="269">
        <v>-2.75</v>
      </c>
      <c r="S2464" s="269">
        <v>-55.75</v>
      </c>
      <c r="T2464" s="269">
        <v>-56</v>
      </c>
      <c r="DI2464" s="112" t="s">
        <v>6109</v>
      </c>
      <c r="DJ2464" s="112" t="s">
        <v>5909</v>
      </c>
      <c r="DO2464"/>
    </row>
    <row r="2465" spans="15:119" x14ac:dyDescent="0.25">
      <c r="O2465" s="268" t="s">
        <v>11951</v>
      </c>
      <c r="P2465" s="268" t="s">
        <v>9492</v>
      </c>
      <c r="Q2465" s="269">
        <v>-2.5</v>
      </c>
      <c r="R2465" s="269">
        <v>-2.75</v>
      </c>
      <c r="S2465" s="269">
        <v>-55.5</v>
      </c>
      <c r="T2465" s="269">
        <v>-55.75</v>
      </c>
      <c r="DI2465" s="112" t="s">
        <v>6109</v>
      </c>
      <c r="DJ2465" s="112" t="s">
        <v>7298</v>
      </c>
      <c r="DO2465"/>
    </row>
    <row r="2466" spans="15:119" x14ac:dyDescent="0.25">
      <c r="O2466" s="268" t="s">
        <v>11952</v>
      </c>
      <c r="P2466" s="268" t="s">
        <v>9492</v>
      </c>
      <c r="Q2466" s="269">
        <v>-2.75</v>
      </c>
      <c r="R2466" s="269">
        <v>-3</v>
      </c>
      <c r="S2466" s="269">
        <v>-55.75</v>
      </c>
      <c r="T2466" s="269">
        <v>-56</v>
      </c>
      <c r="DI2466" s="112" t="s">
        <v>8067</v>
      </c>
      <c r="DJ2466" s="112" t="s">
        <v>7916</v>
      </c>
      <c r="DO2466"/>
    </row>
    <row r="2467" spans="15:119" x14ac:dyDescent="0.25">
      <c r="O2467" s="268" t="s">
        <v>11953</v>
      </c>
      <c r="P2467" s="268" t="s">
        <v>9492</v>
      </c>
      <c r="Q2467" s="269">
        <v>-2.75</v>
      </c>
      <c r="R2467" s="269">
        <v>-3</v>
      </c>
      <c r="S2467" s="269">
        <v>-55.5</v>
      </c>
      <c r="T2467" s="269">
        <v>-55.75</v>
      </c>
      <c r="DI2467" s="112" t="s">
        <v>8752</v>
      </c>
      <c r="DJ2467" s="112" t="s">
        <v>8544</v>
      </c>
      <c r="DO2467"/>
    </row>
    <row r="2468" spans="15:119" x14ac:dyDescent="0.25">
      <c r="O2468" s="268" t="s">
        <v>11954</v>
      </c>
      <c r="P2468" s="268" t="s">
        <v>9488</v>
      </c>
      <c r="Q2468" s="269">
        <v>-2</v>
      </c>
      <c r="R2468" s="269">
        <v>-3</v>
      </c>
      <c r="S2468" s="269">
        <v>-54</v>
      </c>
      <c r="T2468" s="269">
        <v>-55.5</v>
      </c>
      <c r="DI2468" s="112" t="s">
        <v>7564</v>
      </c>
      <c r="DJ2468" s="112" t="s">
        <v>7298</v>
      </c>
      <c r="DO2468"/>
    </row>
    <row r="2469" spans="15:119" x14ac:dyDescent="0.25">
      <c r="O2469" s="268" t="s">
        <v>11955</v>
      </c>
      <c r="P2469" s="268" t="s">
        <v>9490</v>
      </c>
      <c r="Q2469" s="269">
        <v>-2</v>
      </c>
      <c r="R2469" s="269">
        <v>-2.5</v>
      </c>
      <c r="S2469" s="269">
        <v>-55</v>
      </c>
      <c r="T2469" s="269">
        <v>-55.5</v>
      </c>
      <c r="DI2469" s="112" t="s">
        <v>6687</v>
      </c>
      <c r="DJ2469" s="112" t="s">
        <v>6305</v>
      </c>
      <c r="DO2469"/>
    </row>
    <row r="2470" spans="15:119" x14ac:dyDescent="0.25">
      <c r="O2470" s="268" t="s">
        <v>11956</v>
      </c>
      <c r="P2470" s="268" t="s">
        <v>9492</v>
      </c>
      <c r="Q2470" s="269">
        <v>-2</v>
      </c>
      <c r="R2470" s="269">
        <v>-2.25</v>
      </c>
      <c r="S2470" s="269">
        <v>-55.25</v>
      </c>
      <c r="T2470" s="269">
        <v>-55.5</v>
      </c>
      <c r="DI2470" s="112" t="s">
        <v>5265</v>
      </c>
      <c r="DJ2470" s="112" t="s">
        <v>5211</v>
      </c>
      <c r="DO2470"/>
    </row>
    <row r="2471" spans="15:119" x14ac:dyDescent="0.25">
      <c r="O2471" s="268" t="s">
        <v>11957</v>
      </c>
      <c r="P2471" s="268" t="s">
        <v>9492</v>
      </c>
      <c r="Q2471" s="269">
        <v>-2</v>
      </c>
      <c r="R2471" s="269">
        <v>-2.25</v>
      </c>
      <c r="S2471" s="269">
        <v>-55</v>
      </c>
      <c r="T2471" s="269">
        <v>-55.25</v>
      </c>
      <c r="DI2471" s="112" t="s">
        <v>6110</v>
      </c>
      <c r="DJ2471" s="112" t="s">
        <v>5909</v>
      </c>
      <c r="DO2471"/>
    </row>
    <row r="2472" spans="15:119" x14ac:dyDescent="0.25">
      <c r="O2472" s="268" t="s">
        <v>11958</v>
      </c>
      <c r="P2472" s="268" t="s">
        <v>9492</v>
      </c>
      <c r="Q2472" s="269">
        <v>-2.25</v>
      </c>
      <c r="R2472" s="269">
        <v>-2.5</v>
      </c>
      <c r="S2472" s="269">
        <v>-55.25</v>
      </c>
      <c r="T2472" s="269">
        <v>-55.5</v>
      </c>
      <c r="DI2472" s="112" t="s">
        <v>5459</v>
      </c>
      <c r="DJ2472" s="112" t="s">
        <v>5373</v>
      </c>
      <c r="DO2472"/>
    </row>
    <row r="2473" spans="15:119" x14ac:dyDescent="0.25">
      <c r="O2473" s="268" t="s">
        <v>11959</v>
      </c>
      <c r="P2473" s="268" t="s">
        <v>9492</v>
      </c>
      <c r="Q2473" s="269">
        <v>-2.25</v>
      </c>
      <c r="R2473" s="269">
        <v>-2.5</v>
      </c>
      <c r="S2473" s="269">
        <v>-55</v>
      </c>
      <c r="T2473" s="269">
        <v>-55.25</v>
      </c>
      <c r="DI2473" s="112" t="s">
        <v>5776</v>
      </c>
      <c r="DJ2473" s="112" t="s">
        <v>5743</v>
      </c>
      <c r="DO2473"/>
    </row>
    <row r="2474" spans="15:119" x14ac:dyDescent="0.25">
      <c r="O2474" s="268" t="s">
        <v>11960</v>
      </c>
      <c r="P2474" s="268" t="s">
        <v>9490</v>
      </c>
      <c r="Q2474" s="269">
        <v>-2</v>
      </c>
      <c r="R2474" s="269">
        <v>-2.5</v>
      </c>
      <c r="S2474" s="269">
        <v>-54.5</v>
      </c>
      <c r="T2474" s="269">
        <v>-55</v>
      </c>
      <c r="DI2474" s="112" t="s">
        <v>4350</v>
      </c>
      <c r="DJ2474" s="112" t="s">
        <v>4291</v>
      </c>
      <c r="DO2474"/>
    </row>
    <row r="2475" spans="15:119" x14ac:dyDescent="0.25">
      <c r="O2475" s="268" t="s">
        <v>11961</v>
      </c>
      <c r="P2475" s="268" t="s">
        <v>9492</v>
      </c>
      <c r="Q2475" s="269">
        <v>-2</v>
      </c>
      <c r="R2475" s="269">
        <v>-2.25</v>
      </c>
      <c r="S2475" s="269">
        <v>-54.75</v>
      </c>
      <c r="T2475" s="269">
        <v>-55</v>
      </c>
      <c r="DI2475" s="112" t="s">
        <v>7565</v>
      </c>
      <c r="DJ2475" s="112" t="s">
        <v>7298</v>
      </c>
      <c r="DO2475"/>
    </row>
    <row r="2476" spans="15:119" x14ac:dyDescent="0.25">
      <c r="O2476" s="268" t="s">
        <v>11962</v>
      </c>
      <c r="P2476" s="268" t="s">
        <v>9492</v>
      </c>
      <c r="Q2476" s="269">
        <v>-2</v>
      </c>
      <c r="R2476" s="269">
        <v>-2.25</v>
      </c>
      <c r="S2476" s="269">
        <v>-54.5</v>
      </c>
      <c r="T2476" s="269">
        <v>-54.75</v>
      </c>
      <c r="DI2476" s="112" t="s">
        <v>8068</v>
      </c>
      <c r="DJ2476" s="112" t="s">
        <v>7916</v>
      </c>
      <c r="DO2476"/>
    </row>
    <row r="2477" spans="15:119" x14ac:dyDescent="0.25">
      <c r="O2477" s="268" t="s">
        <v>11963</v>
      </c>
      <c r="P2477" s="268" t="s">
        <v>9492</v>
      </c>
      <c r="Q2477" s="269">
        <v>-2.25</v>
      </c>
      <c r="R2477" s="269">
        <v>-2.5</v>
      </c>
      <c r="S2477" s="269">
        <v>-54.75</v>
      </c>
      <c r="T2477" s="269">
        <v>-55</v>
      </c>
      <c r="DI2477" s="112" t="s">
        <v>7566</v>
      </c>
      <c r="DJ2477" s="112" t="s">
        <v>7298</v>
      </c>
      <c r="DO2477"/>
    </row>
    <row r="2478" spans="15:119" x14ac:dyDescent="0.25">
      <c r="O2478" s="268" t="s">
        <v>11964</v>
      </c>
      <c r="P2478" s="268" t="s">
        <v>9492</v>
      </c>
      <c r="Q2478" s="269">
        <v>-2.25</v>
      </c>
      <c r="R2478" s="269">
        <v>-2.5</v>
      </c>
      <c r="S2478" s="269">
        <v>-54.5</v>
      </c>
      <c r="T2478" s="269">
        <v>-54.75</v>
      </c>
      <c r="DI2478" s="112" t="s">
        <v>9137</v>
      </c>
      <c r="DJ2478" s="112" t="s">
        <v>9086</v>
      </c>
      <c r="DO2478"/>
    </row>
    <row r="2479" spans="15:119" x14ac:dyDescent="0.25">
      <c r="O2479" s="268" t="s">
        <v>11965</v>
      </c>
      <c r="P2479" s="268" t="s">
        <v>9490</v>
      </c>
      <c r="Q2479" s="269">
        <v>-2</v>
      </c>
      <c r="R2479" s="269">
        <v>-2.5</v>
      </c>
      <c r="S2479" s="269">
        <v>-54</v>
      </c>
      <c r="T2479" s="269">
        <v>-54.5</v>
      </c>
      <c r="DI2479" s="112" t="s">
        <v>6688</v>
      </c>
      <c r="DJ2479" s="112" t="s">
        <v>6305</v>
      </c>
      <c r="DO2479"/>
    </row>
    <row r="2480" spans="15:119" x14ac:dyDescent="0.25">
      <c r="O2480" s="268" t="s">
        <v>11966</v>
      </c>
      <c r="P2480" s="268" t="s">
        <v>9492</v>
      </c>
      <c r="Q2480" s="269">
        <v>-2</v>
      </c>
      <c r="R2480" s="269">
        <v>-2.25</v>
      </c>
      <c r="S2480" s="269">
        <v>-54.25</v>
      </c>
      <c r="T2480" s="269">
        <v>-54.5</v>
      </c>
      <c r="DI2480" s="112" t="s">
        <v>8404</v>
      </c>
      <c r="DJ2480" s="112" t="s">
        <v>8285</v>
      </c>
      <c r="DO2480"/>
    </row>
    <row r="2481" spans="15:119" x14ac:dyDescent="0.25">
      <c r="O2481" s="268" t="s">
        <v>11967</v>
      </c>
      <c r="P2481" s="268" t="s">
        <v>9492</v>
      </c>
      <c r="Q2481" s="269">
        <v>-2</v>
      </c>
      <c r="R2481" s="269">
        <v>-2.25</v>
      </c>
      <c r="S2481" s="269">
        <v>-54</v>
      </c>
      <c r="T2481" s="269">
        <v>-54.25</v>
      </c>
      <c r="DI2481" s="112" t="s">
        <v>6111</v>
      </c>
      <c r="DJ2481" s="112" t="s">
        <v>5909</v>
      </c>
      <c r="DO2481"/>
    </row>
    <row r="2482" spans="15:119" x14ac:dyDescent="0.25">
      <c r="O2482" s="268" t="s">
        <v>11968</v>
      </c>
      <c r="P2482" s="268" t="s">
        <v>9492</v>
      </c>
      <c r="Q2482" s="269">
        <v>-2.25</v>
      </c>
      <c r="R2482" s="269">
        <v>-2.5</v>
      </c>
      <c r="S2482" s="269">
        <v>-54.25</v>
      </c>
      <c r="T2482" s="269">
        <v>-54.5</v>
      </c>
      <c r="DI2482" s="112" t="s">
        <v>4906</v>
      </c>
      <c r="DJ2482" s="112" t="s">
        <v>4808</v>
      </c>
      <c r="DO2482"/>
    </row>
    <row r="2483" spans="15:119" x14ac:dyDescent="0.25">
      <c r="O2483" s="268" t="s">
        <v>11969</v>
      </c>
      <c r="P2483" s="268" t="s">
        <v>9492</v>
      </c>
      <c r="Q2483" s="269">
        <v>-2.25</v>
      </c>
      <c r="R2483" s="269">
        <v>-2.5</v>
      </c>
      <c r="S2483" s="269">
        <v>-54</v>
      </c>
      <c r="T2483" s="269">
        <v>-54.25</v>
      </c>
      <c r="DI2483" s="112" t="s">
        <v>6689</v>
      </c>
      <c r="DJ2483" s="112" t="s">
        <v>6305</v>
      </c>
      <c r="DO2483"/>
    </row>
    <row r="2484" spans="15:119" x14ac:dyDescent="0.25">
      <c r="O2484" s="268" t="s">
        <v>11970</v>
      </c>
      <c r="P2484" s="268" t="s">
        <v>9490</v>
      </c>
      <c r="Q2484" s="269">
        <v>-2.5</v>
      </c>
      <c r="R2484" s="269">
        <v>-3</v>
      </c>
      <c r="S2484" s="269">
        <v>-55</v>
      </c>
      <c r="T2484" s="269">
        <v>-55.5</v>
      </c>
      <c r="DI2484" s="112" t="s">
        <v>5777</v>
      </c>
      <c r="DJ2484" s="112" t="s">
        <v>5743</v>
      </c>
      <c r="DO2484"/>
    </row>
    <row r="2485" spans="15:119" x14ac:dyDescent="0.25">
      <c r="O2485" s="268" t="s">
        <v>11971</v>
      </c>
      <c r="P2485" s="268" t="s">
        <v>9492</v>
      </c>
      <c r="Q2485" s="269">
        <v>-2.5</v>
      </c>
      <c r="R2485" s="269">
        <v>-2.75</v>
      </c>
      <c r="S2485" s="269">
        <v>-55.25</v>
      </c>
      <c r="T2485" s="269">
        <v>-55.5</v>
      </c>
      <c r="DI2485" s="112" t="s">
        <v>8753</v>
      </c>
      <c r="DJ2485" s="112" t="s">
        <v>8544</v>
      </c>
      <c r="DO2485"/>
    </row>
    <row r="2486" spans="15:119" x14ac:dyDescent="0.25">
      <c r="O2486" s="268" t="s">
        <v>11972</v>
      </c>
      <c r="P2486" s="268" t="s">
        <v>9492</v>
      </c>
      <c r="Q2486" s="269">
        <v>-2.5</v>
      </c>
      <c r="R2486" s="269">
        <v>-2.75</v>
      </c>
      <c r="S2486" s="269">
        <v>-55</v>
      </c>
      <c r="T2486" s="269">
        <v>-55.25</v>
      </c>
      <c r="DI2486" s="112" t="s">
        <v>4351</v>
      </c>
      <c r="DJ2486" s="112" t="s">
        <v>4291</v>
      </c>
      <c r="DO2486"/>
    </row>
    <row r="2487" spans="15:119" x14ac:dyDescent="0.25">
      <c r="O2487" s="268" t="s">
        <v>11973</v>
      </c>
      <c r="P2487" s="268" t="s">
        <v>9492</v>
      </c>
      <c r="Q2487" s="269">
        <v>-2.75</v>
      </c>
      <c r="R2487" s="269">
        <v>-3</v>
      </c>
      <c r="S2487" s="269">
        <v>-55.25</v>
      </c>
      <c r="T2487" s="269">
        <v>-55.5</v>
      </c>
      <c r="DI2487" s="112" t="s">
        <v>7567</v>
      </c>
      <c r="DJ2487" s="112" t="s">
        <v>7298</v>
      </c>
      <c r="DO2487"/>
    </row>
    <row r="2488" spans="15:119" x14ac:dyDescent="0.25">
      <c r="O2488" s="268" t="s">
        <v>11974</v>
      </c>
      <c r="P2488" s="268" t="s">
        <v>9492</v>
      </c>
      <c r="Q2488" s="269">
        <v>-2.75</v>
      </c>
      <c r="R2488" s="269">
        <v>-3</v>
      </c>
      <c r="S2488" s="269">
        <v>-55</v>
      </c>
      <c r="T2488" s="269">
        <v>-55.25</v>
      </c>
      <c r="DI2488" s="112" t="s">
        <v>6690</v>
      </c>
      <c r="DJ2488" s="112" t="s">
        <v>6305</v>
      </c>
      <c r="DO2488"/>
    </row>
    <row r="2489" spans="15:119" x14ac:dyDescent="0.25">
      <c r="O2489" s="268" t="s">
        <v>11975</v>
      </c>
      <c r="P2489" s="268" t="s">
        <v>9490</v>
      </c>
      <c r="Q2489" s="269">
        <v>-2.5</v>
      </c>
      <c r="R2489" s="269">
        <v>-3</v>
      </c>
      <c r="S2489" s="269">
        <v>-54.5</v>
      </c>
      <c r="T2489" s="269">
        <v>-55</v>
      </c>
      <c r="DI2489" s="112" t="s">
        <v>6690</v>
      </c>
      <c r="DJ2489" s="112" t="s">
        <v>8544</v>
      </c>
      <c r="DO2489"/>
    </row>
    <row r="2490" spans="15:119" x14ac:dyDescent="0.25">
      <c r="O2490" s="268" t="s">
        <v>11976</v>
      </c>
      <c r="P2490" s="268" t="s">
        <v>9492</v>
      </c>
      <c r="Q2490" s="269">
        <v>-2.5</v>
      </c>
      <c r="R2490" s="269">
        <v>-2.75</v>
      </c>
      <c r="S2490" s="269">
        <v>-54.75</v>
      </c>
      <c r="T2490" s="269">
        <v>-55</v>
      </c>
      <c r="DI2490" s="112" t="s">
        <v>8069</v>
      </c>
      <c r="DJ2490" s="112" t="s">
        <v>7916</v>
      </c>
      <c r="DO2490"/>
    </row>
    <row r="2491" spans="15:119" x14ac:dyDescent="0.25">
      <c r="O2491" s="268" t="s">
        <v>11977</v>
      </c>
      <c r="P2491" s="268" t="s">
        <v>9492</v>
      </c>
      <c r="Q2491" s="269">
        <v>-2.5</v>
      </c>
      <c r="R2491" s="269">
        <v>-2.75</v>
      </c>
      <c r="S2491" s="269">
        <v>-54.5</v>
      </c>
      <c r="T2491" s="269">
        <v>-54.75</v>
      </c>
      <c r="DI2491" s="112" t="s">
        <v>6112</v>
      </c>
      <c r="DJ2491" s="112" t="s">
        <v>5909</v>
      </c>
      <c r="DO2491"/>
    </row>
    <row r="2492" spans="15:119" x14ac:dyDescent="0.25">
      <c r="O2492" s="268" t="s">
        <v>11978</v>
      </c>
      <c r="P2492" s="268" t="s">
        <v>9492</v>
      </c>
      <c r="Q2492" s="269">
        <v>-2.75</v>
      </c>
      <c r="R2492" s="269">
        <v>-3</v>
      </c>
      <c r="S2492" s="269">
        <v>-54.75</v>
      </c>
      <c r="T2492" s="269">
        <v>-55</v>
      </c>
      <c r="DI2492" s="112" t="s">
        <v>6691</v>
      </c>
      <c r="DJ2492" s="112" t="s">
        <v>6305</v>
      </c>
      <c r="DO2492"/>
    </row>
    <row r="2493" spans="15:119" x14ac:dyDescent="0.25">
      <c r="O2493" s="268" t="s">
        <v>11979</v>
      </c>
      <c r="P2493" s="268" t="s">
        <v>9492</v>
      </c>
      <c r="Q2493" s="269">
        <v>-2.75</v>
      </c>
      <c r="R2493" s="269">
        <v>-3</v>
      </c>
      <c r="S2493" s="269">
        <v>-54.5</v>
      </c>
      <c r="T2493" s="269">
        <v>-54.75</v>
      </c>
      <c r="DI2493" s="112" t="s">
        <v>8754</v>
      </c>
      <c r="DJ2493" s="112" t="s">
        <v>8544</v>
      </c>
      <c r="DO2493"/>
    </row>
    <row r="2494" spans="15:119" x14ac:dyDescent="0.25">
      <c r="O2494" s="268" t="s">
        <v>11980</v>
      </c>
      <c r="P2494" s="268" t="s">
        <v>9490</v>
      </c>
      <c r="Q2494" s="269">
        <v>-2.5</v>
      </c>
      <c r="R2494" s="269">
        <v>-3</v>
      </c>
      <c r="S2494" s="269">
        <v>-54</v>
      </c>
      <c r="T2494" s="269">
        <v>-54.5</v>
      </c>
      <c r="DI2494" s="112" t="s">
        <v>6113</v>
      </c>
      <c r="DJ2494" s="112" t="s">
        <v>5909</v>
      </c>
      <c r="DO2494"/>
    </row>
    <row r="2495" spans="15:119" x14ac:dyDescent="0.25">
      <c r="O2495" s="268" t="s">
        <v>11981</v>
      </c>
      <c r="P2495" s="268" t="s">
        <v>9492</v>
      </c>
      <c r="Q2495" s="269">
        <v>-2.5</v>
      </c>
      <c r="R2495" s="269">
        <v>-2.75</v>
      </c>
      <c r="S2495" s="269">
        <v>-54.25</v>
      </c>
      <c r="T2495" s="269">
        <v>-54.5</v>
      </c>
      <c r="DI2495" s="112" t="s">
        <v>7172</v>
      </c>
      <c r="DJ2495" s="112" t="s">
        <v>7135</v>
      </c>
      <c r="DO2495"/>
    </row>
    <row r="2496" spans="15:119" x14ac:dyDescent="0.25">
      <c r="O2496" s="268" t="s">
        <v>11982</v>
      </c>
      <c r="P2496" s="268" t="s">
        <v>9492</v>
      </c>
      <c r="Q2496" s="269">
        <v>-2.5</v>
      </c>
      <c r="R2496" s="269">
        <v>-2.75</v>
      </c>
      <c r="S2496" s="269">
        <v>-54</v>
      </c>
      <c r="T2496" s="269">
        <v>-54.25</v>
      </c>
      <c r="DI2496" s="112" t="s">
        <v>5120</v>
      </c>
      <c r="DJ2496" s="112" t="s">
        <v>5031</v>
      </c>
      <c r="DO2496"/>
    </row>
    <row r="2497" spans="15:119" x14ac:dyDescent="0.25">
      <c r="O2497" s="268" t="s">
        <v>11983</v>
      </c>
      <c r="P2497" s="268" t="s">
        <v>9492</v>
      </c>
      <c r="Q2497" s="269">
        <v>-2.75</v>
      </c>
      <c r="R2497" s="269">
        <v>-3</v>
      </c>
      <c r="S2497" s="269">
        <v>-54.25</v>
      </c>
      <c r="T2497" s="269">
        <v>-54.5</v>
      </c>
      <c r="DI2497" s="112" t="s">
        <v>8755</v>
      </c>
      <c r="DJ2497" s="112" t="s">
        <v>8544</v>
      </c>
      <c r="DO2497"/>
    </row>
    <row r="2498" spans="15:119" x14ac:dyDescent="0.25">
      <c r="O2498" s="268" t="s">
        <v>11984</v>
      </c>
      <c r="P2498" s="268" t="s">
        <v>9492</v>
      </c>
      <c r="Q2498" s="269">
        <v>-2.75</v>
      </c>
      <c r="R2498" s="269">
        <v>-3</v>
      </c>
      <c r="S2498" s="269">
        <v>-54</v>
      </c>
      <c r="T2498" s="269">
        <v>-54.25</v>
      </c>
      <c r="DI2498" s="112" t="s">
        <v>8070</v>
      </c>
      <c r="DJ2498" s="112" t="s">
        <v>7916</v>
      </c>
      <c r="DO2498"/>
    </row>
    <row r="2499" spans="15:119" x14ac:dyDescent="0.25">
      <c r="O2499" s="268" t="s">
        <v>11985</v>
      </c>
      <c r="P2499" s="268" t="s">
        <v>9488</v>
      </c>
      <c r="Q2499" s="269">
        <v>-3</v>
      </c>
      <c r="R2499" s="269">
        <v>-4</v>
      </c>
      <c r="S2499" s="269">
        <v>-55.5</v>
      </c>
      <c r="T2499" s="269">
        <v>-57</v>
      </c>
      <c r="DI2499" s="112" t="s">
        <v>5121</v>
      </c>
      <c r="DJ2499" s="112" t="s">
        <v>5031</v>
      </c>
      <c r="DO2499"/>
    </row>
    <row r="2500" spans="15:119" x14ac:dyDescent="0.25">
      <c r="O2500" s="268" t="s">
        <v>11986</v>
      </c>
      <c r="P2500" s="268" t="s">
        <v>9490</v>
      </c>
      <c r="Q2500" s="269">
        <v>-3</v>
      </c>
      <c r="R2500" s="269">
        <v>-3.5</v>
      </c>
      <c r="S2500" s="269">
        <v>-56.5</v>
      </c>
      <c r="T2500" s="269">
        <v>-57</v>
      </c>
      <c r="DI2500" s="112" t="s">
        <v>5122</v>
      </c>
      <c r="DJ2500" s="112" t="s">
        <v>5031</v>
      </c>
      <c r="DO2500"/>
    </row>
    <row r="2501" spans="15:119" x14ac:dyDescent="0.25">
      <c r="O2501" s="268" t="s">
        <v>11987</v>
      </c>
      <c r="P2501" s="268" t="s">
        <v>9492</v>
      </c>
      <c r="Q2501" s="269">
        <v>-3</v>
      </c>
      <c r="R2501" s="269">
        <v>-3.25</v>
      </c>
      <c r="S2501" s="269">
        <v>-56.75</v>
      </c>
      <c r="T2501" s="269">
        <v>-57</v>
      </c>
      <c r="DI2501" s="112" t="s">
        <v>6114</v>
      </c>
      <c r="DJ2501" s="112" t="s">
        <v>5909</v>
      </c>
      <c r="DO2501"/>
    </row>
    <row r="2502" spans="15:119" x14ac:dyDescent="0.25">
      <c r="O2502" s="268" t="s">
        <v>11988</v>
      </c>
      <c r="P2502" s="268" t="s">
        <v>9492</v>
      </c>
      <c r="Q2502" s="269">
        <v>-3</v>
      </c>
      <c r="R2502" s="269">
        <v>-3.25</v>
      </c>
      <c r="S2502" s="269">
        <v>-56.5</v>
      </c>
      <c r="T2502" s="269">
        <v>-56.75</v>
      </c>
      <c r="DI2502" s="112" t="s">
        <v>7568</v>
      </c>
      <c r="DJ2502" s="112" t="s">
        <v>7298</v>
      </c>
      <c r="DO2502"/>
    </row>
    <row r="2503" spans="15:119" x14ac:dyDescent="0.25">
      <c r="O2503" s="268" t="s">
        <v>11989</v>
      </c>
      <c r="P2503" s="268" t="s">
        <v>9492</v>
      </c>
      <c r="Q2503" s="269">
        <v>-3.25</v>
      </c>
      <c r="R2503" s="269">
        <v>-3.5</v>
      </c>
      <c r="S2503" s="269">
        <v>-56.75</v>
      </c>
      <c r="T2503" s="269">
        <v>-57</v>
      </c>
      <c r="DI2503" s="112" t="s">
        <v>5123</v>
      </c>
      <c r="DJ2503" s="112" t="s">
        <v>5031</v>
      </c>
      <c r="DO2503"/>
    </row>
    <row r="2504" spans="15:119" x14ac:dyDescent="0.25">
      <c r="O2504" s="268" t="s">
        <v>11990</v>
      </c>
      <c r="P2504" s="268" t="s">
        <v>9492</v>
      </c>
      <c r="Q2504" s="269">
        <v>-3.25</v>
      </c>
      <c r="R2504" s="269">
        <v>-3.5</v>
      </c>
      <c r="S2504" s="269">
        <v>-56.5</v>
      </c>
      <c r="T2504" s="269">
        <v>-56.75</v>
      </c>
      <c r="DI2504" s="112" t="s">
        <v>8405</v>
      </c>
      <c r="DJ2504" s="112" t="s">
        <v>8285</v>
      </c>
      <c r="DO2504"/>
    </row>
    <row r="2505" spans="15:119" x14ac:dyDescent="0.25">
      <c r="O2505" s="268" t="s">
        <v>11991</v>
      </c>
      <c r="P2505" s="268" t="s">
        <v>9490</v>
      </c>
      <c r="Q2505" s="269">
        <v>-3</v>
      </c>
      <c r="R2505" s="269">
        <v>-3.5</v>
      </c>
      <c r="S2505" s="269">
        <v>-56</v>
      </c>
      <c r="T2505" s="269">
        <v>-56.5</v>
      </c>
      <c r="DI2505" s="112" t="s">
        <v>6692</v>
      </c>
      <c r="DJ2505" s="112" t="s">
        <v>6305</v>
      </c>
      <c r="DO2505"/>
    </row>
    <row r="2506" spans="15:119" x14ac:dyDescent="0.25">
      <c r="O2506" s="268" t="s">
        <v>11992</v>
      </c>
      <c r="P2506" s="268" t="s">
        <v>9492</v>
      </c>
      <c r="Q2506" s="269">
        <v>-3</v>
      </c>
      <c r="R2506" s="269">
        <v>-3.25</v>
      </c>
      <c r="S2506" s="269">
        <v>-56.25</v>
      </c>
      <c r="T2506" s="269">
        <v>-56.5</v>
      </c>
      <c r="DI2506" s="112" t="s">
        <v>4907</v>
      </c>
      <c r="DJ2506" s="112" t="s">
        <v>4808</v>
      </c>
      <c r="DO2506"/>
    </row>
    <row r="2507" spans="15:119" x14ac:dyDescent="0.25">
      <c r="O2507" s="268" t="s">
        <v>11993</v>
      </c>
      <c r="P2507" s="268" t="s">
        <v>9492</v>
      </c>
      <c r="Q2507" s="269">
        <v>-3</v>
      </c>
      <c r="R2507" s="269">
        <v>-3.25</v>
      </c>
      <c r="S2507" s="269">
        <v>-56</v>
      </c>
      <c r="T2507" s="269">
        <v>-56.25</v>
      </c>
      <c r="DI2507" s="112" t="s">
        <v>7569</v>
      </c>
      <c r="DJ2507" s="112" t="s">
        <v>7298</v>
      </c>
      <c r="DO2507"/>
    </row>
    <row r="2508" spans="15:119" x14ac:dyDescent="0.25">
      <c r="O2508" s="268" t="s">
        <v>11994</v>
      </c>
      <c r="P2508" s="268" t="s">
        <v>9492</v>
      </c>
      <c r="Q2508" s="269">
        <v>-3.25</v>
      </c>
      <c r="R2508" s="269">
        <v>-3.5</v>
      </c>
      <c r="S2508" s="269">
        <v>-56.25</v>
      </c>
      <c r="T2508" s="269">
        <v>-56.5</v>
      </c>
      <c r="DI2508" s="112" t="s">
        <v>7570</v>
      </c>
      <c r="DJ2508" s="112" t="s">
        <v>7298</v>
      </c>
      <c r="DO2508"/>
    </row>
    <row r="2509" spans="15:119" x14ac:dyDescent="0.25">
      <c r="O2509" s="268" t="s">
        <v>11995</v>
      </c>
      <c r="P2509" s="268" t="s">
        <v>9492</v>
      </c>
      <c r="Q2509" s="269">
        <v>-3.25</v>
      </c>
      <c r="R2509" s="269">
        <v>-3.5</v>
      </c>
      <c r="S2509" s="269">
        <v>-56</v>
      </c>
      <c r="T2509" s="269">
        <v>-56.25</v>
      </c>
      <c r="DI2509" s="112" t="s">
        <v>6693</v>
      </c>
      <c r="DJ2509" s="112" t="s">
        <v>6305</v>
      </c>
      <c r="DO2509"/>
    </row>
    <row r="2510" spans="15:119" x14ac:dyDescent="0.25">
      <c r="O2510" s="268" t="s">
        <v>11996</v>
      </c>
      <c r="P2510" s="268" t="s">
        <v>9490</v>
      </c>
      <c r="Q2510" s="269">
        <v>-3</v>
      </c>
      <c r="R2510" s="269">
        <v>-3.5</v>
      </c>
      <c r="S2510" s="269">
        <v>-55.5</v>
      </c>
      <c r="T2510" s="269">
        <v>-56</v>
      </c>
      <c r="DI2510" s="112" t="s">
        <v>6694</v>
      </c>
      <c r="DJ2510" s="112" t="s">
        <v>6305</v>
      </c>
      <c r="DO2510"/>
    </row>
    <row r="2511" spans="15:119" x14ac:dyDescent="0.25">
      <c r="O2511" s="268" t="s">
        <v>11997</v>
      </c>
      <c r="P2511" s="268" t="s">
        <v>9492</v>
      </c>
      <c r="Q2511" s="269">
        <v>-3</v>
      </c>
      <c r="R2511" s="269">
        <v>-3.25</v>
      </c>
      <c r="S2511" s="269">
        <v>-55.75</v>
      </c>
      <c r="T2511" s="269">
        <v>-56</v>
      </c>
      <c r="DI2511" s="112" t="s">
        <v>9338</v>
      </c>
      <c r="DJ2511" s="112" t="s">
        <v>9220</v>
      </c>
      <c r="DO2511"/>
    </row>
    <row r="2512" spans="15:119" x14ac:dyDescent="0.25">
      <c r="O2512" s="268" t="s">
        <v>11998</v>
      </c>
      <c r="P2512" s="268" t="s">
        <v>9492</v>
      </c>
      <c r="Q2512" s="269">
        <v>-3</v>
      </c>
      <c r="R2512" s="269">
        <v>-3.25</v>
      </c>
      <c r="S2512" s="269">
        <v>-55.5</v>
      </c>
      <c r="T2512" s="269">
        <v>-55.75</v>
      </c>
      <c r="DI2512" s="112" t="s">
        <v>8071</v>
      </c>
      <c r="DJ2512" s="112" t="s">
        <v>7916</v>
      </c>
      <c r="DO2512"/>
    </row>
    <row r="2513" spans="15:119" x14ac:dyDescent="0.25">
      <c r="O2513" s="268" t="s">
        <v>11999</v>
      </c>
      <c r="P2513" s="268" t="s">
        <v>9492</v>
      </c>
      <c r="Q2513" s="269">
        <v>-3.25</v>
      </c>
      <c r="R2513" s="269">
        <v>-3.5</v>
      </c>
      <c r="S2513" s="269">
        <v>-55.75</v>
      </c>
      <c r="T2513" s="269">
        <v>-56</v>
      </c>
      <c r="DI2513" s="112" t="s">
        <v>5266</v>
      </c>
      <c r="DJ2513" s="112" t="s">
        <v>5909</v>
      </c>
      <c r="DO2513"/>
    </row>
    <row r="2514" spans="15:119" x14ac:dyDescent="0.25">
      <c r="O2514" s="268" t="s">
        <v>12000</v>
      </c>
      <c r="P2514" s="268" t="s">
        <v>9492</v>
      </c>
      <c r="Q2514" s="269">
        <v>-3.25</v>
      </c>
      <c r="R2514" s="269">
        <v>-3.5</v>
      </c>
      <c r="S2514" s="269">
        <v>-55.5</v>
      </c>
      <c r="T2514" s="269">
        <v>-55.75</v>
      </c>
      <c r="DI2514" s="112" t="s">
        <v>5266</v>
      </c>
      <c r="DJ2514" s="112" t="s">
        <v>5211</v>
      </c>
      <c r="DO2514"/>
    </row>
    <row r="2515" spans="15:119" x14ac:dyDescent="0.25">
      <c r="O2515" s="268" t="s">
        <v>12001</v>
      </c>
      <c r="P2515" s="268" t="s">
        <v>9490</v>
      </c>
      <c r="Q2515" s="269">
        <v>-3.5</v>
      </c>
      <c r="R2515" s="269">
        <v>-4</v>
      </c>
      <c r="S2515" s="269">
        <v>-56.5</v>
      </c>
      <c r="T2515" s="269">
        <v>-57</v>
      </c>
      <c r="DI2515" s="112" t="s">
        <v>7571</v>
      </c>
      <c r="DJ2515" s="112" t="s">
        <v>7298</v>
      </c>
      <c r="DO2515"/>
    </row>
    <row r="2516" spans="15:119" x14ac:dyDescent="0.25">
      <c r="O2516" s="268" t="s">
        <v>12002</v>
      </c>
      <c r="P2516" s="268" t="s">
        <v>9492</v>
      </c>
      <c r="Q2516" s="269">
        <v>-3.5</v>
      </c>
      <c r="R2516" s="269">
        <v>-3.75</v>
      </c>
      <c r="S2516" s="269">
        <v>-56.75</v>
      </c>
      <c r="T2516" s="269">
        <v>-57</v>
      </c>
      <c r="DI2516" s="112" t="s">
        <v>5267</v>
      </c>
      <c r="DJ2516" s="112" t="s">
        <v>5211</v>
      </c>
      <c r="DO2516"/>
    </row>
    <row r="2517" spans="15:119" x14ac:dyDescent="0.25">
      <c r="O2517" s="268" t="s">
        <v>12003</v>
      </c>
      <c r="P2517" s="268" t="s">
        <v>9492</v>
      </c>
      <c r="Q2517" s="269">
        <v>-3.5</v>
      </c>
      <c r="R2517" s="269">
        <v>-3.75</v>
      </c>
      <c r="S2517" s="269">
        <v>-56.5</v>
      </c>
      <c r="T2517" s="269">
        <v>-56.75</v>
      </c>
      <c r="DI2517" s="112" t="s">
        <v>9138</v>
      </c>
      <c r="DJ2517" s="112" t="s">
        <v>9086</v>
      </c>
      <c r="DO2517"/>
    </row>
    <row r="2518" spans="15:119" x14ac:dyDescent="0.25">
      <c r="O2518" s="268" t="s">
        <v>12004</v>
      </c>
      <c r="P2518" s="268" t="s">
        <v>9492</v>
      </c>
      <c r="Q2518" s="269">
        <v>-3.75</v>
      </c>
      <c r="R2518" s="269">
        <v>-4</v>
      </c>
      <c r="S2518" s="269">
        <v>-56.75</v>
      </c>
      <c r="T2518" s="269">
        <v>-57</v>
      </c>
      <c r="DI2518" s="112" t="s">
        <v>8072</v>
      </c>
      <c r="DJ2518" s="112" t="s">
        <v>7916</v>
      </c>
      <c r="DO2518"/>
    </row>
    <row r="2519" spans="15:119" x14ac:dyDescent="0.25">
      <c r="O2519" s="268" t="s">
        <v>12005</v>
      </c>
      <c r="P2519" s="268" t="s">
        <v>9492</v>
      </c>
      <c r="Q2519" s="269">
        <v>-3.75</v>
      </c>
      <c r="R2519" s="269">
        <v>-4</v>
      </c>
      <c r="S2519" s="269">
        <v>-56.5</v>
      </c>
      <c r="T2519" s="269">
        <v>-56.75</v>
      </c>
      <c r="DI2519" s="112" t="s">
        <v>6695</v>
      </c>
      <c r="DJ2519" s="112" t="s">
        <v>6305</v>
      </c>
      <c r="DO2519"/>
    </row>
    <row r="2520" spans="15:119" x14ac:dyDescent="0.25">
      <c r="O2520" s="268" t="s">
        <v>12006</v>
      </c>
      <c r="P2520" s="268" t="s">
        <v>9490</v>
      </c>
      <c r="Q2520" s="269">
        <v>-3.5</v>
      </c>
      <c r="R2520" s="269">
        <v>-4</v>
      </c>
      <c r="S2520" s="269">
        <v>-56</v>
      </c>
      <c r="T2520" s="269">
        <v>-56.5</v>
      </c>
      <c r="DI2520" s="112" t="s">
        <v>5268</v>
      </c>
      <c r="DJ2520" s="112" t="s">
        <v>5211</v>
      </c>
      <c r="DO2520"/>
    </row>
    <row r="2521" spans="15:119" x14ac:dyDescent="0.25">
      <c r="O2521" s="268" t="s">
        <v>12007</v>
      </c>
      <c r="P2521" s="268" t="s">
        <v>9492</v>
      </c>
      <c r="Q2521" s="269">
        <v>-3.5</v>
      </c>
      <c r="R2521" s="269">
        <v>-3.75</v>
      </c>
      <c r="S2521" s="269">
        <v>-56.25</v>
      </c>
      <c r="T2521" s="269">
        <v>-56.5</v>
      </c>
      <c r="DI2521" s="112" t="s">
        <v>6696</v>
      </c>
      <c r="DJ2521" s="112" t="s">
        <v>6305</v>
      </c>
      <c r="DO2521"/>
    </row>
    <row r="2522" spans="15:119" x14ac:dyDescent="0.25">
      <c r="O2522" s="268" t="s">
        <v>12008</v>
      </c>
      <c r="P2522" s="268" t="s">
        <v>9492</v>
      </c>
      <c r="Q2522" s="269">
        <v>-3.5</v>
      </c>
      <c r="R2522" s="269">
        <v>-3.75</v>
      </c>
      <c r="S2522" s="269">
        <v>-56</v>
      </c>
      <c r="T2522" s="269">
        <v>-56.25</v>
      </c>
      <c r="DI2522" s="112" t="s">
        <v>5778</v>
      </c>
      <c r="DJ2522" s="112" t="s">
        <v>5743</v>
      </c>
      <c r="DO2522"/>
    </row>
    <row r="2523" spans="15:119" x14ac:dyDescent="0.25">
      <c r="O2523" s="268" t="s">
        <v>12009</v>
      </c>
      <c r="P2523" s="268" t="s">
        <v>9492</v>
      </c>
      <c r="Q2523" s="269">
        <v>-3.75</v>
      </c>
      <c r="R2523" s="269">
        <v>-4</v>
      </c>
      <c r="S2523" s="269">
        <v>-56.25</v>
      </c>
      <c r="T2523" s="269">
        <v>-56.5</v>
      </c>
      <c r="DI2523" s="112" t="s">
        <v>5866</v>
      </c>
      <c r="DJ2523" s="112" t="s">
        <v>5840</v>
      </c>
      <c r="DO2523"/>
    </row>
    <row r="2524" spans="15:119" x14ac:dyDescent="0.25">
      <c r="O2524" s="268" t="s">
        <v>12010</v>
      </c>
      <c r="P2524" s="268" t="s">
        <v>9492</v>
      </c>
      <c r="Q2524" s="269">
        <v>-3.75</v>
      </c>
      <c r="R2524" s="269">
        <v>-4</v>
      </c>
      <c r="S2524" s="269">
        <v>-56</v>
      </c>
      <c r="T2524" s="269">
        <v>-56.25</v>
      </c>
      <c r="DI2524" s="112" t="s">
        <v>7243</v>
      </c>
      <c r="DJ2524" s="112" t="s">
        <v>7211</v>
      </c>
      <c r="DO2524"/>
    </row>
    <row r="2525" spans="15:119" x14ac:dyDescent="0.25">
      <c r="O2525" s="268" t="s">
        <v>12011</v>
      </c>
      <c r="P2525" s="268" t="s">
        <v>9490</v>
      </c>
      <c r="Q2525" s="269">
        <v>-3.5</v>
      </c>
      <c r="R2525" s="269">
        <v>-4</v>
      </c>
      <c r="S2525" s="269">
        <v>-55.5</v>
      </c>
      <c r="T2525" s="269">
        <v>-56</v>
      </c>
      <c r="DI2525" s="112" t="s">
        <v>5269</v>
      </c>
      <c r="DJ2525" s="112" t="s">
        <v>5211</v>
      </c>
      <c r="DO2525"/>
    </row>
    <row r="2526" spans="15:119" x14ac:dyDescent="0.25">
      <c r="O2526" s="268" t="s">
        <v>12012</v>
      </c>
      <c r="P2526" s="268" t="s">
        <v>9492</v>
      </c>
      <c r="Q2526" s="269">
        <v>-3.5</v>
      </c>
      <c r="R2526" s="269">
        <v>-3.75</v>
      </c>
      <c r="S2526" s="269">
        <v>-55.75</v>
      </c>
      <c r="T2526" s="269">
        <v>-56</v>
      </c>
      <c r="DI2526" s="112" t="s">
        <v>8073</v>
      </c>
      <c r="DJ2526" s="112" t="s">
        <v>7916</v>
      </c>
      <c r="DO2526"/>
    </row>
    <row r="2527" spans="15:119" x14ac:dyDescent="0.25">
      <c r="O2527" s="268" t="s">
        <v>12013</v>
      </c>
      <c r="P2527" s="268" t="s">
        <v>9492</v>
      </c>
      <c r="Q2527" s="269">
        <v>-3.5</v>
      </c>
      <c r="R2527" s="269">
        <v>-3.75</v>
      </c>
      <c r="S2527" s="269">
        <v>-55.5</v>
      </c>
      <c r="T2527" s="269">
        <v>-55.75</v>
      </c>
      <c r="DI2527" s="112" t="s">
        <v>5867</v>
      </c>
      <c r="DJ2527" s="112" t="s">
        <v>5840</v>
      </c>
      <c r="DO2527"/>
    </row>
    <row r="2528" spans="15:119" x14ac:dyDescent="0.25">
      <c r="O2528" s="268" t="s">
        <v>12014</v>
      </c>
      <c r="P2528" s="268" t="s">
        <v>9492</v>
      </c>
      <c r="Q2528" s="269">
        <v>-3.75</v>
      </c>
      <c r="R2528" s="269">
        <v>-4</v>
      </c>
      <c r="S2528" s="269">
        <v>-55.75</v>
      </c>
      <c r="T2528" s="269">
        <v>-56</v>
      </c>
      <c r="DI2528" s="112" t="s">
        <v>6697</v>
      </c>
      <c r="DJ2528" s="112" t="s">
        <v>6305</v>
      </c>
      <c r="DO2528"/>
    </row>
    <row r="2529" spans="15:119" x14ac:dyDescent="0.25">
      <c r="O2529" s="268" t="s">
        <v>12015</v>
      </c>
      <c r="P2529" s="268" t="s">
        <v>9492</v>
      </c>
      <c r="Q2529" s="269">
        <v>-3.75</v>
      </c>
      <c r="R2529" s="269">
        <v>-4</v>
      </c>
      <c r="S2529" s="269">
        <v>-55.5</v>
      </c>
      <c r="T2529" s="269">
        <v>-55.75</v>
      </c>
      <c r="DI2529" s="112" t="s">
        <v>9052</v>
      </c>
      <c r="DJ2529" s="112" t="s">
        <v>9016</v>
      </c>
      <c r="DO2529"/>
    </row>
    <row r="2530" spans="15:119" x14ac:dyDescent="0.25">
      <c r="O2530" s="268" t="s">
        <v>12016</v>
      </c>
      <c r="P2530" s="268" t="s">
        <v>9488</v>
      </c>
      <c r="Q2530" s="269">
        <v>-3</v>
      </c>
      <c r="R2530" s="269">
        <v>-4</v>
      </c>
      <c r="S2530" s="269">
        <v>-54</v>
      </c>
      <c r="T2530" s="269">
        <v>-55.5</v>
      </c>
      <c r="DI2530" s="112" t="s">
        <v>8074</v>
      </c>
      <c r="DJ2530" s="112" t="s">
        <v>7916</v>
      </c>
      <c r="DO2530"/>
    </row>
    <row r="2531" spans="15:119" x14ac:dyDescent="0.25">
      <c r="O2531" s="268" t="s">
        <v>12017</v>
      </c>
      <c r="P2531" s="268" t="s">
        <v>9490</v>
      </c>
      <c r="Q2531" s="269">
        <v>-3</v>
      </c>
      <c r="R2531" s="269">
        <v>-3.5</v>
      </c>
      <c r="S2531" s="269">
        <v>-55</v>
      </c>
      <c r="T2531" s="269">
        <v>-55.5</v>
      </c>
      <c r="DI2531" s="112" t="s">
        <v>4243</v>
      </c>
      <c r="DJ2531" s="112" t="s">
        <v>4212</v>
      </c>
      <c r="DO2531"/>
    </row>
    <row r="2532" spans="15:119" x14ac:dyDescent="0.25">
      <c r="O2532" s="268" t="s">
        <v>12018</v>
      </c>
      <c r="P2532" s="268" t="s">
        <v>9492</v>
      </c>
      <c r="Q2532" s="269">
        <v>-3</v>
      </c>
      <c r="R2532" s="269">
        <v>-3.25</v>
      </c>
      <c r="S2532" s="269">
        <v>-55.25</v>
      </c>
      <c r="T2532" s="269">
        <v>-55.5</v>
      </c>
      <c r="DI2532" s="112" t="s">
        <v>5656</v>
      </c>
      <c r="DJ2532" s="112" t="s">
        <v>5576</v>
      </c>
      <c r="DO2532"/>
    </row>
    <row r="2533" spans="15:119" x14ac:dyDescent="0.25">
      <c r="O2533" s="268" t="s">
        <v>12019</v>
      </c>
      <c r="P2533" s="268" t="s">
        <v>9492</v>
      </c>
      <c r="Q2533" s="269">
        <v>-3</v>
      </c>
      <c r="R2533" s="269">
        <v>-3.25</v>
      </c>
      <c r="S2533" s="269">
        <v>-55</v>
      </c>
      <c r="T2533" s="269">
        <v>-55.25</v>
      </c>
      <c r="DI2533" s="112" t="s">
        <v>8756</v>
      </c>
      <c r="DJ2533" s="112" t="s">
        <v>8544</v>
      </c>
      <c r="DO2533"/>
    </row>
    <row r="2534" spans="15:119" x14ac:dyDescent="0.25">
      <c r="O2534" s="268" t="s">
        <v>12020</v>
      </c>
      <c r="P2534" s="268" t="s">
        <v>9492</v>
      </c>
      <c r="Q2534" s="269">
        <v>-3.25</v>
      </c>
      <c r="R2534" s="269">
        <v>-3.5</v>
      </c>
      <c r="S2534" s="269">
        <v>-55.25</v>
      </c>
      <c r="T2534" s="269">
        <v>-55.5</v>
      </c>
      <c r="DI2534" s="112" t="s">
        <v>9339</v>
      </c>
      <c r="DJ2534" s="112" t="s">
        <v>9220</v>
      </c>
      <c r="DO2534"/>
    </row>
    <row r="2535" spans="15:119" x14ac:dyDescent="0.25">
      <c r="O2535" s="268" t="s">
        <v>12021</v>
      </c>
      <c r="P2535" s="268" t="s">
        <v>9492</v>
      </c>
      <c r="Q2535" s="269">
        <v>-3.25</v>
      </c>
      <c r="R2535" s="269">
        <v>-3.5</v>
      </c>
      <c r="S2535" s="269">
        <v>-55</v>
      </c>
      <c r="T2535" s="269">
        <v>-55.25</v>
      </c>
      <c r="DI2535" s="112" t="s">
        <v>8406</v>
      </c>
      <c r="DJ2535" s="112" t="s">
        <v>8285</v>
      </c>
      <c r="DO2535"/>
    </row>
    <row r="2536" spans="15:119" x14ac:dyDescent="0.25">
      <c r="O2536" s="268" t="s">
        <v>12022</v>
      </c>
      <c r="P2536" s="268" t="s">
        <v>9490</v>
      </c>
      <c r="Q2536" s="269">
        <v>-3</v>
      </c>
      <c r="R2536" s="269">
        <v>-3.5</v>
      </c>
      <c r="S2536" s="269">
        <v>-54.5</v>
      </c>
      <c r="T2536" s="269">
        <v>-55</v>
      </c>
      <c r="DI2536" s="112" t="s">
        <v>9053</v>
      </c>
      <c r="DJ2536" s="112" t="s">
        <v>9016</v>
      </c>
      <c r="DO2536"/>
    </row>
    <row r="2537" spans="15:119" x14ac:dyDescent="0.25">
      <c r="O2537" s="268" t="s">
        <v>12023</v>
      </c>
      <c r="P2537" s="268" t="s">
        <v>9492</v>
      </c>
      <c r="Q2537" s="269">
        <v>-3</v>
      </c>
      <c r="R2537" s="269">
        <v>-3.25</v>
      </c>
      <c r="S2537" s="269">
        <v>-54.75</v>
      </c>
      <c r="T2537" s="269">
        <v>-55</v>
      </c>
      <c r="DI2537" s="112" t="s">
        <v>5779</v>
      </c>
      <c r="DJ2537" s="112" t="s">
        <v>5743</v>
      </c>
      <c r="DO2537"/>
    </row>
    <row r="2538" spans="15:119" x14ac:dyDescent="0.25">
      <c r="O2538" s="268" t="s">
        <v>12024</v>
      </c>
      <c r="P2538" s="268" t="s">
        <v>9492</v>
      </c>
      <c r="Q2538" s="269">
        <v>-3</v>
      </c>
      <c r="R2538" s="269">
        <v>-3.25</v>
      </c>
      <c r="S2538" s="269">
        <v>-54.5</v>
      </c>
      <c r="T2538" s="269">
        <v>-54.75</v>
      </c>
      <c r="DI2538" s="112" t="s">
        <v>5124</v>
      </c>
      <c r="DJ2538" s="112" t="s">
        <v>5031</v>
      </c>
      <c r="DO2538"/>
    </row>
    <row r="2539" spans="15:119" x14ac:dyDescent="0.25">
      <c r="O2539" s="268" t="s">
        <v>12025</v>
      </c>
      <c r="P2539" s="268" t="s">
        <v>9492</v>
      </c>
      <c r="Q2539" s="269">
        <v>-3.25</v>
      </c>
      <c r="R2539" s="269">
        <v>-3.5</v>
      </c>
      <c r="S2539" s="269">
        <v>-54.75</v>
      </c>
      <c r="T2539" s="269">
        <v>-55</v>
      </c>
      <c r="DI2539" s="112" t="s">
        <v>5124</v>
      </c>
      <c r="DJ2539" s="112" t="s">
        <v>9016</v>
      </c>
      <c r="DO2539"/>
    </row>
    <row r="2540" spans="15:119" x14ac:dyDescent="0.25">
      <c r="O2540" s="268" t="s">
        <v>12026</v>
      </c>
      <c r="P2540" s="268" t="s">
        <v>9492</v>
      </c>
      <c r="Q2540" s="269">
        <v>-3.25</v>
      </c>
      <c r="R2540" s="269">
        <v>-3.5</v>
      </c>
      <c r="S2540" s="269">
        <v>-54.5</v>
      </c>
      <c r="T2540" s="269">
        <v>-54.75</v>
      </c>
      <c r="DI2540" s="112" t="s">
        <v>8075</v>
      </c>
      <c r="DJ2540" s="112" t="s">
        <v>7916</v>
      </c>
      <c r="DO2540"/>
    </row>
    <row r="2541" spans="15:119" x14ac:dyDescent="0.25">
      <c r="O2541" s="268" t="s">
        <v>12027</v>
      </c>
      <c r="P2541" s="268" t="s">
        <v>9490</v>
      </c>
      <c r="Q2541" s="269">
        <v>-3</v>
      </c>
      <c r="R2541" s="269">
        <v>-3.5</v>
      </c>
      <c r="S2541" s="269">
        <v>-54</v>
      </c>
      <c r="T2541" s="269">
        <v>-54.5</v>
      </c>
      <c r="DI2541" s="112" t="s">
        <v>5270</v>
      </c>
      <c r="DJ2541" s="112" t="s">
        <v>5211</v>
      </c>
      <c r="DO2541"/>
    </row>
    <row r="2542" spans="15:119" x14ac:dyDescent="0.25">
      <c r="O2542" s="268" t="s">
        <v>12028</v>
      </c>
      <c r="P2542" s="268" t="s">
        <v>9492</v>
      </c>
      <c r="Q2542" s="269">
        <v>-3</v>
      </c>
      <c r="R2542" s="269">
        <v>-3.25</v>
      </c>
      <c r="S2542" s="269">
        <v>-54.25</v>
      </c>
      <c r="T2542" s="269">
        <v>-54.5</v>
      </c>
      <c r="DI2542" s="112" t="s">
        <v>5271</v>
      </c>
      <c r="DJ2542" s="112" t="s">
        <v>5211</v>
      </c>
      <c r="DO2542"/>
    </row>
    <row r="2543" spans="15:119" x14ac:dyDescent="0.25">
      <c r="O2543" s="268" t="s">
        <v>12029</v>
      </c>
      <c r="P2543" s="268" t="s">
        <v>9492</v>
      </c>
      <c r="Q2543" s="269">
        <v>-3</v>
      </c>
      <c r="R2543" s="269">
        <v>-3.25</v>
      </c>
      <c r="S2543" s="269">
        <v>-54</v>
      </c>
      <c r="T2543" s="269">
        <v>-54.25</v>
      </c>
      <c r="DI2543" s="112" t="s">
        <v>4908</v>
      </c>
      <c r="DJ2543" s="112" t="s">
        <v>4808</v>
      </c>
      <c r="DO2543"/>
    </row>
    <row r="2544" spans="15:119" x14ac:dyDescent="0.25">
      <c r="O2544" s="268" t="s">
        <v>12030</v>
      </c>
      <c r="P2544" s="268" t="s">
        <v>9492</v>
      </c>
      <c r="Q2544" s="269">
        <v>-3.25</v>
      </c>
      <c r="R2544" s="269">
        <v>-3.5</v>
      </c>
      <c r="S2544" s="269">
        <v>-54.25</v>
      </c>
      <c r="T2544" s="269">
        <v>-54.5</v>
      </c>
      <c r="DI2544" s="112" t="s">
        <v>5272</v>
      </c>
      <c r="DJ2544" s="112" t="s">
        <v>5211</v>
      </c>
      <c r="DO2544"/>
    </row>
    <row r="2545" spans="15:119" x14ac:dyDescent="0.25">
      <c r="O2545" s="268" t="s">
        <v>12031</v>
      </c>
      <c r="P2545" s="268" t="s">
        <v>9492</v>
      </c>
      <c r="Q2545" s="269">
        <v>-3.25</v>
      </c>
      <c r="R2545" s="269">
        <v>-3.5</v>
      </c>
      <c r="S2545" s="269">
        <v>-54</v>
      </c>
      <c r="T2545" s="269">
        <v>-54.25</v>
      </c>
      <c r="DI2545" s="112" t="s">
        <v>8076</v>
      </c>
      <c r="DJ2545" s="112" t="s">
        <v>7916</v>
      </c>
      <c r="DO2545"/>
    </row>
    <row r="2546" spans="15:119" x14ac:dyDescent="0.25">
      <c r="O2546" s="268" t="s">
        <v>12032</v>
      </c>
      <c r="P2546" s="268" t="s">
        <v>9490</v>
      </c>
      <c r="Q2546" s="269">
        <v>-3.5</v>
      </c>
      <c r="R2546" s="269">
        <v>-4</v>
      </c>
      <c r="S2546" s="269">
        <v>-55</v>
      </c>
      <c r="T2546" s="269">
        <v>-55.5</v>
      </c>
      <c r="DI2546" s="112" t="s">
        <v>7572</v>
      </c>
      <c r="DJ2546" s="112" t="s">
        <v>8285</v>
      </c>
      <c r="DO2546"/>
    </row>
    <row r="2547" spans="15:119" x14ac:dyDescent="0.25">
      <c r="O2547" s="268" t="s">
        <v>12033</v>
      </c>
      <c r="P2547" s="268" t="s">
        <v>9492</v>
      </c>
      <c r="Q2547" s="269">
        <v>-3.5</v>
      </c>
      <c r="R2547" s="269">
        <v>-3.75</v>
      </c>
      <c r="S2547" s="269">
        <v>-55.25</v>
      </c>
      <c r="T2547" s="269">
        <v>-55.5</v>
      </c>
      <c r="DI2547" s="112" t="s">
        <v>7572</v>
      </c>
      <c r="DJ2547" s="112" t="s">
        <v>7298</v>
      </c>
      <c r="DO2547"/>
    </row>
    <row r="2548" spans="15:119" x14ac:dyDescent="0.25">
      <c r="O2548" s="268" t="s">
        <v>12034</v>
      </c>
      <c r="P2548" s="268" t="s">
        <v>9492</v>
      </c>
      <c r="Q2548" s="269">
        <v>-3.5</v>
      </c>
      <c r="R2548" s="269">
        <v>-3.75</v>
      </c>
      <c r="S2548" s="269">
        <v>-55</v>
      </c>
      <c r="T2548" s="269">
        <v>-55.25</v>
      </c>
      <c r="DI2548" s="112" t="s">
        <v>8757</v>
      </c>
      <c r="DJ2548" s="112" t="s">
        <v>8544</v>
      </c>
      <c r="DO2548"/>
    </row>
    <row r="2549" spans="15:119" x14ac:dyDescent="0.25">
      <c r="O2549" s="268" t="s">
        <v>12035</v>
      </c>
      <c r="P2549" s="268" t="s">
        <v>9492</v>
      </c>
      <c r="Q2549" s="269">
        <v>-3.75</v>
      </c>
      <c r="R2549" s="269">
        <v>-4</v>
      </c>
      <c r="S2549" s="269">
        <v>-55.25</v>
      </c>
      <c r="T2549" s="269">
        <v>-55.5</v>
      </c>
      <c r="DI2549" s="112" t="s">
        <v>7573</v>
      </c>
      <c r="DJ2549" s="112" t="s">
        <v>7298</v>
      </c>
      <c r="DO2549"/>
    </row>
    <row r="2550" spans="15:119" x14ac:dyDescent="0.25">
      <c r="O2550" s="268" t="s">
        <v>12036</v>
      </c>
      <c r="P2550" s="268" t="s">
        <v>9492</v>
      </c>
      <c r="Q2550" s="269">
        <v>-3.75</v>
      </c>
      <c r="R2550" s="269">
        <v>-4</v>
      </c>
      <c r="S2550" s="269">
        <v>-55</v>
      </c>
      <c r="T2550" s="269">
        <v>-55.25</v>
      </c>
      <c r="DI2550" s="112" t="s">
        <v>524</v>
      </c>
      <c r="DJ2550" s="112" t="s">
        <v>10</v>
      </c>
      <c r="DO2550"/>
    </row>
    <row r="2551" spans="15:119" x14ac:dyDescent="0.25">
      <c r="O2551" s="268" t="s">
        <v>12037</v>
      </c>
      <c r="P2551" s="268" t="s">
        <v>9490</v>
      </c>
      <c r="Q2551" s="269">
        <v>-3.5</v>
      </c>
      <c r="R2551" s="269">
        <v>-4</v>
      </c>
      <c r="S2551" s="269">
        <v>-54.5</v>
      </c>
      <c r="T2551" s="269">
        <v>-55</v>
      </c>
      <c r="DI2551" s="112" t="s">
        <v>9340</v>
      </c>
      <c r="DJ2551" s="112" t="s">
        <v>9220</v>
      </c>
      <c r="DO2551"/>
    </row>
    <row r="2552" spans="15:119" x14ac:dyDescent="0.25">
      <c r="O2552" s="268" t="s">
        <v>12038</v>
      </c>
      <c r="P2552" s="268" t="s">
        <v>9492</v>
      </c>
      <c r="Q2552" s="269">
        <v>-3.5</v>
      </c>
      <c r="R2552" s="269">
        <v>-3.75</v>
      </c>
      <c r="S2552" s="269">
        <v>-54.75</v>
      </c>
      <c r="T2552" s="269">
        <v>-55</v>
      </c>
      <c r="DI2552" s="112" t="s">
        <v>8077</v>
      </c>
      <c r="DJ2552" s="112" t="s">
        <v>7916</v>
      </c>
      <c r="DO2552"/>
    </row>
    <row r="2553" spans="15:119" x14ac:dyDescent="0.25">
      <c r="O2553" s="268" t="s">
        <v>12039</v>
      </c>
      <c r="P2553" s="268" t="s">
        <v>9492</v>
      </c>
      <c r="Q2553" s="269">
        <v>-3.5</v>
      </c>
      <c r="R2553" s="269">
        <v>-3.75</v>
      </c>
      <c r="S2553" s="269">
        <v>-54.5</v>
      </c>
      <c r="T2553" s="269">
        <v>-54.75</v>
      </c>
      <c r="DI2553" s="112" t="s">
        <v>5657</v>
      </c>
      <c r="DJ2553" s="112" t="s">
        <v>5576</v>
      </c>
      <c r="DO2553"/>
    </row>
    <row r="2554" spans="15:119" x14ac:dyDescent="0.25">
      <c r="O2554" s="268" t="s">
        <v>12040</v>
      </c>
      <c r="P2554" s="268" t="s">
        <v>9492</v>
      </c>
      <c r="Q2554" s="269">
        <v>-3.75</v>
      </c>
      <c r="R2554" s="269">
        <v>-4</v>
      </c>
      <c r="S2554" s="269">
        <v>-54.75</v>
      </c>
      <c r="T2554" s="269">
        <v>-55</v>
      </c>
      <c r="DI2554" s="112" t="s">
        <v>9054</v>
      </c>
      <c r="DJ2554" s="112" t="s">
        <v>9016</v>
      </c>
      <c r="DO2554"/>
    </row>
    <row r="2555" spans="15:119" x14ac:dyDescent="0.25">
      <c r="O2555" s="268" t="s">
        <v>12041</v>
      </c>
      <c r="P2555" s="268" t="s">
        <v>9492</v>
      </c>
      <c r="Q2555" s="269">
        <v>-3.75</v>
      </c>
      <c r="R2555" s="269">
        <v>-4</v>
      </c>
      <c r="S2555" s="269">
        <v>-54.5</v>
      </c>
      <c r="T2555" s="269">
        <v>-54.75</v>
      </c>
      <c r="DI2555" s="112" t="s">
        <v>5125</v>
      </c>
      <c r="DJ2555" s="112" t="s">
        <v>5031</v>
      </c>
      <c r="DO2555"/>
    </row>
    <row r="2556" spans="15:119" x14ac:dyDescent="0.25">
      <c r="O2556" s="268" t="s">
        <v>12042</v>
      </c>
      <c r="P2556" s="268" t="s">
        <v>9490</v>
      </c>
      <c r="Q2556" s="269">
        <v>-3.5</v>
      </c>
      <c r="R2556" s="269">
        <v>-4</v>
      </c>
      <c r="S2556" s="269">
        <v>-54</v>
      </c>
      <c r="T2556" s="269">
        <v>-54.5</v>
      </c>
      <c r="DI2556" s="112" t="s">
        <v>4684</v>
      </c>
      <c r="DJ2556" s="112" t="s">
        <v>4591</v>
      </c>
      <c r="DO2556"/>
    </row>
    <row r="2557" spans="15:119" x14ac:dyDescent="0.25">
      <c r="O2557" s="268" t="s">
        <v>12043</v>
      </c>
      <c r="P2557" s="268" t="s">
        <v>9492</v>
      </c>
      <c r="Q2557" s="269">
        <v>-3.5</v>
      </c>
      <c r="R2557" s="269">
        <v>-3.75</v>
      </c>
      <c r="S2557" s="269">
        <v>-54.25</v>
      </c>
      <c r="T2557" s="269">
        <v>-54.5</v>
      </c>
      <c r="DI2557" s="112" t="s">
        <v>4684</v>
      </c>
      <c r="DJ2557" s="112" t="s">
        <v>5576</v>
      </c>
      <c r="DO2557"/>
    </row>
    <row r="2558" spans="15:119" x14ac:dyDescent="0.25">
      <c r="O2558" s="268" t="s">
        <v>12044</v>
      </c>
      <c r="P2558" s="268" t="s">
        <v>9492</v>
      </c>
      <c r="Q2558" s="269">
        <v>-3.5</v>
      </c>
      <c r="R2558" s="269">
        <v>-3.75</v>
      </c>
      <c r="S2558" s="269">
        <v>-54</v>
      </c>
      <c r="T2558" s="269">
        <v>-54.25</v>
      </c>
      <c r="DI2558" s="112" t="s">
        <v>4909</v>
      </c>
      <c r="DJ2558" s="112" t="s">
        <v>4808</v>
      </c>
      <c r="DO2558"/>
    </row>
    <row r="2559" spans="15:119" x14ac:dyDescent="0.25">
      <c r="O2559" s="268" t="s">
        <v>12045</v>
      </c>
      <c r="P2559" s="268" t="s">
        <v>9492</v>
      </c>
      <c r="Q2559" s="269">
        <v>-3.75</v>
      </c>
      <c r="R2559" s="269">
        <v>-4</v>
      </c>
      <c r="S2559" s="269">
        <v>-54.25</v>
      </c>
      <c r="T2559" s="269">
        <v>-54.5</v>
      </c>
      <c r="DI2559" s="112" t="s">
        <v>7574</v>
      </c>
      <c r="DJ2559" s="112" t="s">
        <v>7298</v>
      </c>
      <c r="DO2559"/>
    </row>
    <row r="2560" spans="15:119" x14ac:dyDescent="0.25">
      <c r="O2560" s="268" t="s">
        <v>12046</v>
      </c>
      <c r="P2560" s="268" t="s">
        <v>9492</v>
      </c>
      <c r="Q2560" s="269">
        <v>-3.75</v>
      </c>
      <c r="R2560" s="269">
        <v>-4</v>
      </c>
      <c r="S2560" s="269">
        <v>-54</v>
      </c>
      <c r="T2560" s="269">
        <v>-54.25</v>
      </c>
      <c r="DI2560" s="112" t="s">
        <v>4514</v>
      </c>
      <c r="DJ2560" s="112" t="s">
        <v>4452</v>
      </c>
      <c r="DO2560"/>
    </row>
    <row r="2561" spans="15:119" x14ac:dyDescent="0.25">
      <c r="O2561" s="268" t="s">
        <v>12047</v>
      </c>
      <c r="P2561" s="268" t="s">
        <v>9484</v>
      </c>
      <c r="Q2561" s="269">
        <v>0</v>
      </c>
      <c r="R2561" s="269">
        <v>-4</v>
      </c>
      <c r="S2561" s="269">
        <v>-48</v>
      </c>
      <c r="T2561" s="269">
        <v>-54</v>
      </c>
      <c r="DI2561" s="112" t="s">
        <v>9341</v>
      </c>
      <c r="DJ2561" s="112" t="s">
        <v>9220</v>
      </c>
      <c r="DO2561"/>
    </row>
    <row r="2562" spans="15:119" x14ac:dyDescent="0.25">
      <c r="O2562" s="268" t="s">
        <v>12048</v>
      </c>
      <c r="P2562" s="268" t="s">
        <v>9486</v>
      </c>
      <c r="Q2562" s="269">
        <v>0</v>
      </c>
      <c r="R2562" s="269">
        <v>-2</v>
      </c>
      <c r="S2562" s="269">
        <v>-51</v>
      </c>
      <c r="T2562" s="269">
        <v>-54</v>
      </c>
      <c r="DI2562" s="112" t="s">
        <v>9139</v>
      </c>
      <c r="DJ2562" s="112" t="s">
        <v>9086</v>
      </c>
      <c r="DO2562"/>
    </row>
    <row r="2563" spans="15:119" x14ac:dyDescent="0.25">
      <c r="O2563" s="268" t="s">
        <v>12049</v>
      </c>
      <c r="P2563" s="268" t="s">
        <v>9488</v>
      </c>
      <c r="Q2563" s="269">
        <v>0</v>
      </c>
      <c r="R2563" s="269">
        <v>-1</v>
      </c>
      <c r="S2563" s="269">
        <v>-52.5</v>
      </c>
      <c r="T2563" s="269">
        <v>-54</v>
      </c>
      <c r="DI2563" s="112" t="s">
        <v>6698</v>
      </c>
      <c r="DJ2563" s="112" t="s">
        <v>6305</v>
      </c>
      <c r="DO2563"/>
    </row>
    <row r="2564" spans="15:119" x14ac:dyDescent="0.25">
      <c r="O2564" s="268" t="s">
        <v>12050</v>
      </c>
      <c r="P2564" s="268" t="s">
        <v>9490</v>
      </c>
      <c r="Q2564" s="269">
        <v>0</v>
      </c>
      <c r="R2564" s="269">
        <v>-0.5</v>
      </c>
      <c r="S2564" s="269">
        <v>-53.5</v>
      </c>
      <c r="T2564" s="269">
        <v>-54</v>
      </c>
      <c r="DI2564" s="112" t="s">
        <v>6699</v>
      </c>
      <c r="DJ2564" s="112" t="s">
        <v>6305</v>
      </c>
      <c r="DO2564"/>
    </row>
    <row r="2565" spans="15:119" x14ac:dyDescent="0.25">
      <c r="O2565" s="268" t="s">
        <v>12051</v>
      </c>
      <c r="P2565" s="268" t="s">
        <v>9492</v>
      </c>
      <c r="Q2565" s="269">
        <v>0</v>
      </c>
      <c r="R2565" s="269">
        <v>-0.25</v>
      </c>
      <c r="S2565" s="269">
        <v>-53.75</v>
      </c>
      <c r="T2565" s="269">
        <v>-54</v>
      </c>
      <c r="DI2565" s="112" t="s">
        <v>4685</v>
      </c>
      <c r="DJ2565" s="112" t="s">
        <v>4591</v>
      </c>
      <c r="DO2565"/>
    </row>
    <row r="2566" spans="15:119" x14ac:dyDescent="0.25">
      <c r="O2566" s="268" t="s">
        <v>12052</v>
      </c>
      <c r="P2566" s="268" t="s">
        <v>9492</v>
      </c>
      <c r="Q2566" s="269">
        <v>0</v>
      </c>
      <c r="R2566" s="269">
        <v>-0.25</v>
      </c>
      <c r="S2566" s="269">
        <v>-53.5</v>
      </c>
      <c r="T2566" s="269">
        <v>-53.75</v>
      </c>
      <c r="DI2566" s="112" t="s">
        <v>6700</v>
      </c>
      <c r="DJ2566" s="112" t="s">
        <v>6305</v>
      </c>
      <c r="DO2566"/>
    </row>
    <row r="2567" spans="15:119" x14ac:dyDescent="0.25">
      <c r="O2567" s="268" t="s">
        <v>12053</v>
      </c>
      <c r="P2567" s="268" t="s">
        <v>9492</v>
      </c>
      <c r="Q2567" s="269">
        <v>-0.25</v>
      </c>
      <c r="R2567" s="269">
        <v>-0.5</v>
      </c>
      <c r="S2567" s="269">
        <v>-53.75</v>
      </c>
      <c r="T2567" s="269">
        <v>-54</v>
      </c>
      <c r="DI2567" s="112" t="s">
        <v>5780</v>
      </c>
      <c r="DJ2567" s="112" t="s">
        <v>5743</v>
      </c>
      <c r="DO2567"/>
    </row>
    <row r="2568" spans="15:119" x14ac:dyDescent="0.25">
      <c r="O2568" s="268" t="s">
        <v>12054</v>
      </c>
      <c r="P2568" s="268" t="s">
        <v>9492</v>
      </c>
      <c r="Q2568" s="269">
        <v>-0.25</v>
      </c>
      <c r="R2568" s="269">
        <v>-0.5</v>
      </c>
      <c r="S2568" s="269">
        <v>-53.5</v>
      </c>
      <c r="T2568" s="269">
        <v>-53.75</v>
      </c>
      <c r="DI2568" s="112" t="s">
        <v>6115</v>
      </c>
      <c r="DJ2568" s="112" t="s">
        <v>5909</v>
      </c>
      <c r="DO2568"/>
    </row>
    <row r="2569" spans="15:119" x14ac:dyDescent="0.25">
      <c r="O2569" s="268" t="s">
        <v>12055</v>
      </c>
      <c r="P2569" s="268" t="s">
        <v>9490</v>
      </c>
      <c r="Q2569" s="269">
        <v>0</v>
      </c>
      <c r="R2569" s="269">
        <v>-0.5</v>
      </c>
      <c r="S2569" s="269">
        <v>-53</v>
      </c>
      <c r="T2569" s="269">
        <v>-53.5</v>
      </c>
      <c r="DI2569" s="112" t="s">
        <v>6701</v>
      </c>
      <c r="DJ2569" s="112" t="s">
        <v>6305</v>
      </c>
      <c r="DO2569"/>
    </row>
    <row r="2570" spans="15:119" x14ac:dyDescent="0.25">
      <c r="O2570" s="268" t="s">
        <v>12056</v>
      </c>
      <c r="P2570" s="268" t="s">
        <v>9492</v>
      </c>
      <c r="Q2570" s="269">
        <v>0</v>
      </c>
      <c r="R2570" s="269">
        <v>-0.25</v>
      </c>
      <c r="S2570" s="269">
        <v>-53.25</v>
      </c>
      <c r="T2570" s="269">
        <v>-53.5</v>
      </c>
      <c r="DI2570" s="112" t="s">
        <v>6702</v>
      </c>
      <c r="DJ2570" s="112" t="s">
        <v>6305</v>
      </c>
      <c r="DO2570"/>
    </row>
    <row r="2571" spans="15:119" x14ac:dyDescent="0.25">
      <c r="O2571" s="268" t="s">
        <v>12057</v>
      </c>
      <c r="P2571" s="268" t="s">
        <v>9492</v>
      </c>
      <c r="Q2571" s="269">
        <v>0</v>
      </c>
      <c r="R2571" s="269">
        <v>-0.25</v>
      </c>
      <c r="S2571" s="269">
        <v>-53</v>
      </c>
      <c r="T2571" s="269">
        <v>-53.25</v>
      </c>
      <c r="DI2571" s="112" t="s">
        <v>6703</v>
      </c>
      <c r="DJ2571" s="112" t="s">
        <v>6305</v>
      </c>
      <c r="DO2571"/>
    </row>
    <row r="2572" spans="15:119" x14ac:dyDescent="0.25">
      <c r="O2572" s="268" t="s">
        <v>12058</v>
      </c>
      <c r="P2572" s="268" t="s">
        <v>9492</v>
      </c>
      <c r="Q2572" s="269">
        <v>-0.25</v>
      </c>
      <c r="R2572" s="269">
        <v>-0.5</v>
      </c>
      <c r="S2572" s="269">
        <v>-53.25</v>
      </c>
      <c r="T2572" s="269">
        <v>-53.5</v>
      </c>
      <c r="DI2572" s="112" t="s">
        <v>6116</v>
      </c>
      <c r="DJ2572" s="112" t="s">
        <v>5909</v>
      </c>
      <c r="DO2572"/>
    </row>
    <row r="2573" spans="15:119" x14ac:dyDescent="0.25">
      <c r="O2573" s="268" t="s">
        <v>12059</v>
      </c>
      <c r="P2573" s="268" t="s">
        <v>9492</v>
      </c>
      <c r="Q2573" s="269">
        <v>-0.25</v>
      </c>
      <c r="R2573" s="269">
        <v>-0.5</v>
      </c>
      <c r="S2573" s="269">
        <v>-53</v>
      </c>
      <c r="T2573" s="269">
        <v>-53.25</v>
      </c>
      <c r="DI2573" s="112" t="s">
        <v>5460</v>
      </c>
      <c r="DJ2573" s="112" t="s">
        <v>5373</v>
      </c>
      <c r="DO2573"/>
    </row>
    <row r="2574" spans="15:119" x14ac:dyDescent="0.25">
      <c r="O2574" s="268" t="s">
        <v>12060</v>
      </c>
      <c r="P2574" s="268" t="s">
        <v>9490</v>
      </c>
      <c r="Q2574" s="269">
        <v>0</v>
      </c>
      <c r="R2574" s="269">
        <v>-0.5</v>
      </c>
      <c r="S2574" s="269">
        <v>-52.5</v>
      </c>
      <c r="T2574" s="269">
        <v>-53</v>
      </c>
      <c r="DI2574" s="112" t="s">
        <v>7575</v>
      </c>
      <c r="DJ2574" s="112" t="s">
        <v>7298</v>
      </c>
      <c r="DO2574"/>
    </row>
    <row r="2575" spans="15:119" x14ac:dyDescent="0.25">
      <c r="O2575" s="268" t="s">
        <v>12061</v>
      </c>
      <c r="P2575" s="268" t="s">
        <v>9492</v>
      </c>
      <c r="Q2575" s="269">
        <v>0</v>
      </c>
      <c r="R2575" s="269">
        <v>-0.25</v>
      </c>
      <c r="S2575" s="269">
        <v>-52.75</v>
      </c>
      <c r="T2575" s="269">
        <v>-53</v>
      </c>
      <c r="DI2575" s="112" t="s">
        <v>7173</v>
      </c>
      <c r="DJ2575" s="112" t="s">
        <v>7135</v>
      </c>
      <c r="DO2575"/>
    </row>
    <row r="2576" spans="15:119" x14ac:dyDescent="0.25">
      <c r="O2576" s="268" t="s">
        <v>12062</v>
      </c>
      <c r="P2576" s="268" t="s">
        <v>9492</v>
      </c>
      <c r="Q2576" s="269">
        <v>0</v>
      </c>
      <c r="R2576" s="269">
        <v>-0.25</v>
      </c>
      <c r="S2576" s="269">
        <v>-52.5</v>
      </c>
      <c r="T2576" s="269">
        <v>-52.75</v>
      </c>
      <c r="DI2576" s="112" t="s">
        <v>4910</v>
      </c>
      <c r="DJ2576" s="112" t="s">
        <v>4808</v>
      </c>
      <c r="DO2576"/>
    </row>
    <row r="2577" spans="15:119" x14ac:dyDescent="0.25">
      <c r="O2577" s="268" t="s">
        <v>12063</v>
      </c>
      <c r="P2577" s="268" t="s">
        <v>9492</v>
      </c>
      <c r="Q2577" s="269">
        <v>-0.25</v>
      </c>
      <c r="R2577" s="269">
        <v>-0.5</v>
      </c>
      <c r="S2577" s="269">
        <v>-52.75</v>
      </c>
      <c r="T2577" s="269">
        <v>-53</v>
      </c>
      <c r="DI2577" s="112" t="s">
        <v>6704</v>
      </c>
      <c r="DJ2577" s="112" t="s">
        <v>6305</v>
      </c>
      <c r="DO2577"/>
    </row>
    <row r="2578" spans="15:119" x14ac:dyDescent="0.25">
      <c r="O2578" s="268" t="s">
        <v>12064</v>
      </c>
      <c r="P2578" s="268" t="s">
        <v>9492</v>
      </c>
      <c r="Q2578" s="269">
        <v>-0.25</v>
      </c>
      <c r="R2578" s="269">
        <v>-0.5</v>
      </c>
      <c r="S2578" s="269">
        <v>-52.5</v>
      </c>
      <c r="T2578" s="269">
        <v>-52.75</v>
      </c>
      <c r="DI2578" s="112" t="s">
        <v>8078</v>
      </c>
      <c r="DJ2578" s="112" t="s">
        <v>7916</v>
      </c>
      <c r="DO2578"/>
    </row>
    <row r="2579" spans="15:119" x14ac:dyDescent="0.25">
      <c r="O2579" s="268" t="s">
        <v>12065</v>
      </c>
      <c r="P2579" s="268" t="s">
        <v>9490</v>
      </c>
      <c r="Q2579" s="269">
        <v>-0.5</v>
      </c>
      <c r="R2579" s="269">
        <v>-1</v>
      </c>
      <c r="S2579" s="269">
        <v>-53.5</v>
      </c>
      <c r="T2579" s="269">
        <v>-54</v>
      </c>
      <c r="DI2579" s="112" t="s">
        <v>9342</v>
      </c>
      <c r="DJ2579" s="112" t="s">
        <v>9220</v>
      </c>
      <c r="DO2579"/>
    </row>
    <row r="2580" spans="15:119" x14ac:dyDescent="0.25">
      <c r="O2580" s="268" t="s">
        <v>12066</v>
      </c>
      <c r="P2580" s="268" t="s">
        <v>9492</v>
      </c>
      <c r="Q2580" s="269">
        <v>-0.5</v>
      </c>
      <c r="R2580" s="269">
        <v>-0.75</v>
      </c>
      <c r="S2580" s="269">
        <v>-53.75</v>
      </c>
      <c r="T2580" s="269">
        <v>-54</v>
      </c>
      <c r="DI2580" s="112" t="s">
        <v>5126</v>
      </c>
      <c r="DJ2580" s="112" t="s">
        <v>5031</v>
      </c>
      <c r="DO2580"/>
    </row>
    <row r="2581" spans="15:119" x14ac:dyDescent="0.25">
      <c r="O2581" s="268" t="s">
        <v>12067</v>
      </c>
      <c r="P2581" s="268" t="s">
        <v>9492</v>
      </c>
      <c r="Q2581" s="269">
        <v>-0.5</v>
      </c>
      <c r="R2581" s="269">
        <v>-0.75</v>
      </c>
      <c r="S2581" s="269">
        <v>-53.5</v>
      </c>
      <c r="T2581" s="269">
        <v>-53.75</v>
      </c>
      <c r="DI2581" s="112" t="s">
        <v>525</v>
      </c>
      <c r="DJ2581" s="112" t="s">
        <v>10</v>
      </c>
      <c r="DO2581"/>
    </row>
    <row r="2582" spans="15:119" x14ac:dyDescent="0.25">
      <c r="O2582" s="268" t="s">
        <v>12068</v>
      </c>
      <c r="P2582" s="268" t="s">
        <v>9492</v>
      </c>
      <c r="Q2582" s="269">
        <v>-0.75</v>
      </c>
      <c r="R2582" s="269">
        <v>-1</v>
      </c>
      <c r="S2582" s="269">
        <v>-53.75</v>
      </c>
      <c r="T2582" s="269">
        <v>-54</v>
      </c>
      <c r="DI2582" s="112" t="s">
        <v>6117</v>
      </c>
      <c r="DJ2582" s="112" t="s">
        <v>5909</v>
      </c>
      <c r="DO2582"/>
    </row>
    <row r="2583" spans="15:119" x14ac:dyDescent="0.25">
      <c r="O2583" s="268" t="s">
        <v>12069</v>
      </c>
      <c r="P2583" s="268" t="s">
        <v>9492</v>
      </c>
      <c r="Q2583" s="269">
        <v>-0.75</v>
      </c>
      <c r="R2583" s="269">
        <v>-1</v>
      </c>
      <c r="S2583" s="269">
        <v>-53.5</v>
      </c>
      <c r="T2583" s="269">
        <v>-53.75</v>
      </c>
      <c r="DI2583" s="112" t="s">
        <v>6118</v>
      </c>
      <c r="DJ2583" s="112" t="s">
        <v>5909</v>
      </c>
      <c r="DO2583"/>
    </row>
    <row r="2584" spans="15:119" x14ac:dyDescent="0.25">
      <c r="O2584" s="268" t="s">
        <v>12070</v>
      </c>
      <c r="P2584" s="268" t="s">
        <v>9490</v>
      </c>
      <c r="Q2584" s="269">
        <v>-0.5</v>
      </c>
      <c r="R2584" s="269">
        <v>-1</v>
      </c>
      <c r="S2584" s="269">
        <v>-53</v>
      </c>
      <c r="T2584" s="269">
        <v>-53.5</v>
      </c>
      <c r="DI2584" s="112" t="s">
        <v>8407</v>
      </c>
      <c r="DJ2584" s="112" t="s">
        <v>8285</v>
      </c>
      <c r="DO2584"/>
    </row>
    <row r="2585" spans="15:119" x14ac:dyDescent="0.25">
      <c r="O2585" s="268" t="s">
        <v>12071</v>
      </c>
      <c r="P2585" s="268" t="s">
        <v>9492</v>
      </c>
      <c r="Q2585" s="269">
        <v>-0.5</v>
      </c>
      <c r="R2585" s="269">
        <v>-0.75</v>
      </c>
      <c r="S2585" s="269">
        <v>-53.25</v>
      </c>
      <c r="T2585" s="269">
        <v>-53.5</v>
      </c>
      <c r="DI2585" s="112" t="s">
        <v>6705</v>
      </c>
      <c r="DJ2585" s="112" t="s">
        <v>6305</v>
      </c>
      <c r="DO2585"/>
    </row>
    <row r="2586" spans="15:119" x14ac:dyDescent="0.25">
      <c r="O2586" s="268" t="s">
        <v>12072</v>
      </c>
      <c r="P2586" s="268" t="s">
        <v>9492</v>
      </c>
      <c r="Q2586" s="269">
        <v>-0.5</v>
      </c>
      <c r="R2586" s="269">
        <v>-0.75</v>
      </c>
      <c r="S2586" s="269">
        <v>-53</v>
      </c>
      <c r="T2586" s="269">
        <v>-53.25</v>
      </c>
      <c r="DI2586" s="112" t="s">
        <v>6706</v>
      </c>
      <c r="DJ2586" s="112" t="s">
        <v>6305</v>
      </c>
      <c r="DO2586"/>
    </row>
    <row r="2587" spans="15:119" x14ac:dyDescent="0.25">
      <c r="O2587" s="268" t="s">
        <v>12073</v>
      </c>
      <c r="P2587" s="268" t="s">
        <v>9492</v>
      </c>
      <c r="Q2587" s="269">
        <v>-0.75</v>
      </c>
      <c r="R2587" s="269">
        <v>-1</v>
      </c>
      <c r="S2587" s="269">
        <v>-53.25</v>
      </c>
      <c r="T2587" s="269">
        <v>-53.5</v>
      </c>
      <c r="DI2587" s="112" t="s">
        <v>7576</v>
      </c>
      <c r="DJ2587" s="112" t="s">
        <v>7298</v>
      </c>
      <c r="DO2587"/>
    </row>
    <row r="2588" spans="15:119" x14ac:dyDescent="0.25">
      <c r="O2588" s="268" t="s">
        <v>12074</v>
      </c>
      <c r="P2588" s="268" t="s">
        <v>9492</v>
      </c>
      <c r="Q2588" s="269">
        <v>-0.75</v>
      </c>
      <c r="R2588" s="269">
        <v>-1</v>
      </c>
      <c r="S2588" s="269">
        <v>-53</v>
      </c>
      <c r="T2588" s="269">
        <v>-53.25</v>
      </c>
      <c r="DI2588" s="112" t="s">
        <v>5658</v>
      </c>
      <c r="DJ2588" s="112" t="s">
        <v>5576</v>
      </c>
      <c r="DO2588"/>
    </row>
    <row r="2589" spans="15:119" x14ac:dyDescent="0.25">
      <c r="O2589" s="268" t="s">
        <v>12075</v>
      </c>
      <c r="P2589" s="268" t="s">
        <v>9490</v>
      </c>
      <c r="Q2589" s="269">
        <v>-0.5</v>
      </c>
      <c r="R2589" s="269">
        <v>-1</v>
      </c>
      <c r="S2589" s="269">
        <v>-52.5</v>
      </c>
      <c r="T2589" s="269">
        <v>-53</v>
      </c>
      <c r="DI2589" s="112" t="s">
        <v>5273</v>
      </c>
      <c r="DJ2589" s="112" t="s">
        <v>5211</v>
      </c>
      <c r="DO2589"/>
    </row>
    <row r="2590" spans="15:119" x14ac:dyDescent="0.25">
      <c r="O2590" s="268" t="s">
        <v>12076</v>
      </c>
      <c r="P2590" s="268" t="s">
        <v>9492</v>
      </c>
      <c r="Q2590" s="269">
        <v>-0.5</v>
      </c>
      <c r="R2590" s="269">
        <v>-0.75</v>
      </c>
      <c r="S2590" s="269">
        <v>-52.75</v>
      </c>
      <c r="T2590" s="269">
        <v>-53</v>
      </c>
      <c r="DI2590" s="112" t="s">
        <v>4911</v>
      </c>
      <c r="DJ2590" s="112" t="s">
        <v>4808</v>
      </c>
      <c r="DO2590"/>
    </row>
    <row r="2591" spans="15:119" x14ac:dyDescent="0.25">
      <c r="O2591" s="268" t="s">
        <v>12077</v>
      </c>
      <c r="P2591" s="268" t="s">
        <v>9492</v>
      </c>
      <c r="Q2591" s="269">
        <v>-0.5</v>
      </c>
      <c r="R2591" s="269">
        <v>-0.75</v>
      </c>
      <c r="S2591" s="269">
        <v>-52.5</v>
      </c>
      <c r="T2591" s="269">
        <v>-52.75</v>
      </c>
      <c r="DI2591" s="112" t="s">
        <v>5274</v>
      </c>
      <c r="DJ2591" s="112" t="s">
        <v>5211</v>
      </c>
      <c r="DO2591"/>
    </row>
    <row r="2592" spans="15:119" x14ac:dyDescent="0.25">
      <c r="O2592" s="268" t="s">
        <v>12078</v>
      </c>
      <c r="P2592" s="268" t="s">
        <v>9492</v>
      </c>
      <c r="Q2592" s="269">
        <v>-0.75</v>
      </c>
      <c r="R2592" s="269">
        <v>-1</v>
      </c>
      <c r="S2592" s="269">
        <v>-52.75</v>
      </c>
      <c r="T2592" s="269">
        <v>-53</v>
      </c>
      <c r="DI2592" s="112" t="s">
        <v>6119</v>
      </c>
      <c r="DJ2592" s="112" t="s">
        <v>5909</v>
      </c>
      <c r="DO2592"/>
    </row>
    <row r="2593" spans="15:119" x14ac:dyDescent="0.25">
      <c r="O2593" s="268" t="s">
        <v>12079</v>
      </c>
      <c r="P2593" s="268" t="s">
        <v>9492</v>
      </c>
      <c r="Q2593" s="269">
        <v>-0.75</v>
      </c>
      <c r="R2593" s="269">
        <v>-1</v>
      </c>
      <c r="S2593" s="269">
        <v>-52.5</v>
      </c>
      <c r="T2593" s="269">
        <v>-52.75</v>
      </c>
      <c r="DI2593" s="112" t="s">
        <v>4686</v>
      </c>
      <c r="DJ2593" s="112" t="s">
        <v>4591</v>
      </c>
      <c r="DO2593"/>
    </row>
    <row r="2594" spans="15:119" x14ac:dyDescent="0.25">
      <c r="O2594" s="268" t="s">
        <v>12080</v>
      </c>
      <c r="P2594" s="268" t="s">
        <v>9488</v>
      </c>
      <c r="Q2594" s="269">
        <v>0</v>
      </c>
      <c r="R2594" s="269">
        <v>-1</v>
      </c>
      <c r="S2594" s="269">
        <v>-51</v>
      </c>
      <c r="T2594" s="269">
        <v>-52.5</v>
      </c>
      <c r="DI2594" s="112" t="s">
        <v>6707</v>
      </c>
      <c r="DJ2594" s="112" t="s">
        <v>6305</v>
      </c>
      <c r="DO2594"/>
    </row>
    <row r="2595" spans="15:119" x14ac:dyDescent="0.25">
      <c r="O2595" s="268" t="s">
        <v>12081</v>
      </c>
      <c r="P2595" s="268" t="s">
        <v>9490</v>
      </c>
      <c r="Q2595" s="269">
        <v>0</v>
      </c>
      <c r="R2595" s="269">
        <v>-0.5</v>
      </c>
      <c r="S2595" s="269">
        <v>-52</v>
      </c>
      <c r="T2595" s="269">
        <v>-52.5</v>
      </c>
      <c r="DI2595" s="112" t="s">
        <v>7174</v>
      </c>
      <c r="DJ2595" s="112" t="s">
        <v>7135</v>
      </c>
      <c r="DO2595"/>
    </row>
    <row r="2596" spans="15:119" x14ac:dyDescent="0.25">
      <c r="O2596" s="268" t="s">
        <v>12082</v>
      </c>
      <c r="P2596" s="268" t="s">
        <v>9492</v>
      </c>
      <c r="Q2596" s="269">
        <v>0</v>
      </c>
      <c r="R2596" s="269">
        <v>-0.25</v>
      </c>
      <c r="S2596" s="269">
        <v>-52.25</v>
      </c>
      <c r="T2596" s="269">
        <v>-52.5</v>
      </c>
      <c r="DI2596" s="112" t="s">
        <v>5461</v>
      </c>
      <c r="DJ2596" s="112" t="s">
        <v>5373</v>
      </c>
      <c r="DO2596"/>
    </row>
    <row r="2597" spans="15:119" x14ac:dyDescent="0.25">
      <c r="O2597" s="268" t="s">
        <v>12083</v>
      </c>
      <c r="P2597" s="268" t="s">
        <v>9492</v>
      </c>
      <c r="Q2597" s="269">
        <v>0</v>
      </c>
      <c r="R2597" s="269">
        <v>-0.25</v>
      </c>
      <c r="S2597" s="269">
        <v>-52</v>
      </c>
      <c r="T2597" s="269">
        <v>-52.25</v>
      </c>
      <c r="DI2597" s="112" t="s">
        <v>6708</v>
      </c>
      <c r="DJ2597" s="112" t="s">
        <v>6305</v>
      </c>
      <c r="DO2597"/>
    </row>
    <row r="2598" spans="15:119" x14ac:dyDescent="0.25">
      <c r="O2598" s="268" t="s">
        <v>12084</v>
      </c>
      <c r="P2598" s="268" t="s">
        <v>9492</v>
      </c>
      <c r="Q2598" s="269">
        <v>-0.25</v>
      </c>
      <c r="R2598" s="269">
        <v>-0.5</v>
      </c>
      <c r="S2598" s="269">
        <v>-52.25</v>
      </c>
      <c r="T2598" s="269">
        <v>-52.5</v>
      </c>
      <c r="DI2598" s="112" t="s">
        <v>7577</v>
      </c>
      <c r="DJ2598" s="112" t="s">
        <v>7298</v>
      </c>
      <c r="DO2598"/>
    </row>
    <row r="2599" spans="15:119" x14ac:dyDescent="0.25">
      <c r="O2599" s="268" t="s">
        <v>12085</v>
      </c>
      <c r="P2599" s="268" t="s">
        <v>9492</v>
      </c>
      <c r="Q2599" s="269">
        <v>-0.25</v>
      </c>
      <c r="R2599" s="269">
        <v>-0.5</v>
      </c>
      <c r="S2599" s="269">
        <v>-52</v>
      </c>
      <c r="T2599" s="269">
        <v>-52.25</v>
      </c>
      <c r="DI2599" s="112" t="s">
        <v>6709</v>
      </c>
      <c r="DJ2599" s="112" t="s">
        <v>6305</v>
      </c>
      <c r="DO2599"/>
    </row>
    <row r="2600" spans="15:119" x14ac:dyDescent="0.25">
      <c r="O2600" s="268" t="s">
        <v>12086</v>
      </c>
      <c r="P2600" s="268" t="s">
        <v>9490</v>
      </c>
      <c r="Q2600" s="269">
        <v>0</v>
      </c>
      <c r="R2600" s="269">
        <v>-0.5</v>
      </c>
      <c r="S2600" s="269">
        <v>-51.5</v>
      </c>
      <c r="T2600" s="269">
        <v>-52</v>
      </c>
      <c r="DI2600" s="112" t="s">
        <v>5781</v>
      </c>
      <c r="DJ2600" s="112" t="s">
        <v>5743</v>
      </c>
      <c r="DO2600"/>
    </row>
    <row r="2601" spans="15:119" x14ac:dyDescent="0.25">
      <c r="O2601" s="268" t="s">
        <v>12087</v>
      </c>
      <c r="P2601" s="268" t="s">
        <v>9492</v>
      </c>
      <c r="Q2601" s="269">
        <v>0</v>
      </c>
      <c r="R2601" s="269">
        <v>-0.25</v>
      </c>
      <c r="S2601" s="269">
        <v>-51.75</v>
      </c>
      <c r="T2601" s="269">
        <v>-52</v>
      </c>
      <c r="DI2601" s="112" t="s">
        <v>5659</v>
      </c>
      <c r="DJ2601" s="112" t="s">
        <v>5576</v>
      </c>
      <c r="DO2601"/>
    </row>
    <row r="2602" spans="15:119" x14ac:dyDescent="0.25">
      <c r="O2602" s="268" t="s">
        <v>12088</v>
      </c>
      <c r="P2602" s="268" t="s">
        <v>9492</v>
      </c>
      <c r="Q2602" s="269">
        <v>0</v>
      </c>
      <c r="R2602" s="269">
        <v>-0.25</v>
      </c>
      <c r="S2602" s="269">
        <v>-51.5</v>
      </c>
      <c r="T2602" s="269">
        <v>-51.75</v>
      </c>
      <c r="DI2602" s="112" t="s">
        <v>4912</v>
      </c>
      <c r="DJ2602" s="112" t="s">
        <v>4808</v>
      </c>
      <c r="DO2602"/>
    </row>
    <row r="2603" spans="15:119" x14ac:dyDescent="0.25">
      <c r="O2603" s="268" t="s">
        <v>12089</v>
      </c>
      <c r="P2603" s="268" t="s">
        <v>9492</v>
      </c>
      <c r="Q2603" s="269">
        <v>-0.25</v>
      </c>
      <c r="R2603" s="269">
        <v>-0.5</v>
      </c>
      <c r="S2603" s="269">
        <v>-51.75</v>
      </c>
      <c r="T2603" s="269">
        <v>-52</v>
      </c>
      <c r="DI2603" s="112" t="s">
        <v>8079</v>
      </c>
      <c r="DJ2603" s="112" t="s">
        <v>7916</v>
      </c>
      <c r="DO2603"/>
    </row>
    <row r="2604" spans="15:119" x14ac:dyDescent="0.25">
      <c r="O2604" s="268" t="s">
        <v>12090</v>
      </c>
      <c r="P2604" s="268" t="s">
        <v>9492</v>
      </c>
      <c r="Q2604" s="269">
        <v>-0.25</v>
      </c>
      <c r="R2604" s="269">
        <v>-0.5</v>
      </c>
      <c r="S2604" s="269">
        <v>-51.5</v>
      </c>
      <c r="T2604" s="269">
        <v>-51.75</v>
      </c>
      <c r="DI2604" s="112" t="s">
        <v>4913</v>
      </c>
      <c r="DJ2604" s="112" t="s">
        <v>4808</v>
      </c>
      <c r="DO2604"/>
    </row>
    <row r="2605" spans="15:119" x14ac:dyDescent="0.25">
      <c r="O2605" s="268" t="s">
        <v>12091</v>
      </c>
      <c r="P2605" s="268" t="s">
        <v>9490</v>
      </c>
      <c r="Q2605" s="269">
        <v>0</v>
      </c>
      <c r="R2605" s="269">
        <v>-0.5</v>
      </c>
      <c r="S2605" s="269">
        <v>-51</v>
      </c>
      <c r="T2605" s="269">
        <v>-51.5</v>
      </c>
      <c r="DI2605" s="112" t="s">
        <v>8758</v>
      </c>
      <c r="DJ2605" s="112" t="s">
        <v>8544</v>
      </c>
      <c r="DO2605"/>
    </row>
    <row r="2606" spans="15:119" x14ac:dyDescent="0.25">
      <c r="O2606" s="268" t="s">
        <v>12092</v>
      </c>
      <c r="P2606" s="268" t="s">
        <v>9492</v>
      </c>
      <c r="Q2606" s="269">
        <v>0</v>
      </c>
      <c r="R2606" s="269">
        <v>-0.25</v>
      </c>
      <c r="S2606" s="269">
        <v>-51.25</v>
      </c>
      <c r="T2606" s="269">
        <v>-51.5</v>
      </c>
      <c r="DI2606" s="112" t="s">
        <v>8408</v>
      </c>
      <c r="DJ2606" s="112" t="s">
        <v>8285</v>
      </c>
      <c r="DO2606"/>
    </row>
    <row r="2607" spans="15:119" x14ac:dyDescent="0.25">
      <c r="O2607" s="268" t="s">
        <v>12093</v>
      </c>
      <c r="P2607" s="268" t="s">
        <v>9492</v>
      </c>
      <c r="Q2607" s="269">
        <v>0</v>
      </c>
      <c r="R2607" s="269">
        <v>-0.25</v>
      </c>
      <c r="S2607" s="269">
        <v>-51</v>
      </c>
      <c r="T2607" s="269">
        <v>-51.25</v>
      </c>
      <c r="DI2607" s="112" t="s">
        <v>6710</v>
      </c>
      <c r="DJ2607" s="112" t="s">
        <v>6305</v>
      </c>
      <c r="DO2607"/>
    </row>
    <row r="2608" spans="15:119" x14ac:dyDescent="0.25">
      <c r="O2608" s="268" t="s">
        <v>12094</v>
      </c>
      <c r="P2608" s="268" t="s">
        <v>9492</v>
      </c>
      <c r="Q2608" s="269">
        <v>-0.25</v>
      </c>
      <c r="R2608" s="269">
        <v>-0.5</v>
      </c>
      <c r="S2608" s="269">
        <v>-51.25</v>
      </c>
      <c r="T2608" s="269">
        <v>-51.5</v>
      </c>
      <c r="DI2608" s="112" t="s">
        <v>4197</v>
      </c>
      <c r="DJ2608" s="112" t="s">
        <v>4189</v>
      </c>
      <c r="DO2608"/>
    </row>
    <row r="2609" spans="15:119" x14ac:dyDescent="0.25">
      <c r="O2609" s="268" t="s">
        <v>12095</v>
      </c>
      <c r="P2609" s="268" t="s">
        <v>9492</v>
      </c>
      <c r="Q2609" s="269">
        <v>-0.25</v>
      </c>
      <c r="R2609" s="269">
        <v>-0.5</v>
      </c>
      <c r="S2609" s="269">
        <v>-51</v>
      </c>
      <c r="T2609" s="269">
        <v>-51.25</v>
      </c>
      <c r="DI2609" s="112" t="s">
        <v>8409</v>
      </c>
      <c r="DJ2609" s="112" t="s">
        <v>8285</v>
      </c>
      <c r="DO2609"/>
    </row>
    <row r="2610" spans="15:119" x14ac:dyDescent="0.25">
      <c r="O2610" s="268" t="s">
        <v>12096</v>
      </c>
      <c r="P2610" s="268" t="s">
        <v>9490</v>
      </c>
      <c r="Q2610" s="269">
        <v>-0.5</v>
      </c>
      <c r="R2610" s="269">
        <v>-1</v>
      </c>
      <c r="S2610" s="269">
        <v>-52</v>
      </c>
      <c r="T2610" s="269">
        <v>-52.5</v>
      </c>
      <c r="DI2610" s="112" t="s">
        <v>7578</v>
      </c>
      <c r="DJ2610" s="112" t="s">
        <v>7298</v>
      </c>
      <c r="DO2610"/>
    </row>
    <row r="2611" spans="15:119" x14ac:dyDescent="0.25">
      <c r="O2611" s="268" t="s">
        <v>12097</v>
      </c>
      <c r="P2611" s="268" t="s">
        <v>9492</v>
      </c>
      <c r="Q2611" s="269">
        <v>-0.5</v>
      </c>
      <c r="R2611" s="269">
        <v>-0.75</v>
      </c>
      <c r="S2611" s="269">
        <v>-52.25</v>
      </c>
      <c r="T2611" s="269">
        <v>-52.5</v>
      </c>
      <c r="DI2611" s="112" t="s">
        <v>5275</v>
      </c>
      <c r="DJ2611" s="112" t="s">
        <v>5211</v>
      </c>
      <c r="DO2611"/>
    </row>
    <row r="2612" spans="15:119" x14ac:dyDescent="0.25">
      <c r="O2612" s="268" t="s">
        <v>12098</v>
      </c>
      <c r="P2612" s="268" t="s">
        <v>9492</v>
      </c>
      <c r="Q2612" s="269">
        <v>-0.5</v>
      </c>
      <c r="R2612" s="269">
        <v>-0.75</v>
      </c>
      <c r="S2612" s="269">
        <v>-52</v>
      </c>
      <c r="T2612" s="269">
        <v>-52.25</v>
      </c>
      <c r="DI2612" s="112" t="s">
        <v>4914</v>
      </c>
      <c r="DJ2612" s="112" t="s">
        <v>4808</v>
      </c>
      <c r="DO2612"/>
    </row>
    <row r="2613" spans="15:119" x14ac:dyDescent="0.25">
      <c r="O2613" s="268" t="s">
        <v>12099</v>
      </c>
      <c r="P2613" s="268" t="s">
        <v>9492</v>
      </c>
      <c r="Q2613" s="269">
        <v>-0.75</v>
      </c>
      <c r="R2613" s="269">
        <v>-1</v>
      </c>
      <c r="S2613" s="269">
        <v>-52.25</v>
      </c>
      <c r="T2613" s="269">
        <v>-52.5</v>
      </c>
      <c r="DI2613" s="112" t="s">
        <v>6711</v>
      </c>
      <c r="DJ2613" s="112" t="s">
        <v>6305</v>
      </c>
      <c r="DO2613"/>
    </row>
    <row r="2614" spans="15:119" x14ac:dyDescent="0.25">
      <c r="O2614" s="268" t="s">
        <v>12100</v>
      </c>
      <c r="P2614" s="268" t="s">
        <v>9492</v>
      </c>
      <c r="Q2614" s="269">
        <v>-0.75</v>
      </c>
      <c r="R2614" s="269">
        <v>-1</v>
      </c>
      <c r="S2614" s="269">
        <v>-52</v>
      </c>
      <c r="T2614" s="269">
        <v>-52.25</v>
      </c>
      <c r="DI2614" s="112" t="s">
        <v>6712</v>
      </c>
      <c r="DJ2614" s="112" t="s">
        <v>6305</v>
      </c>
      <c r="DO2614"/>
    </row>
    <row r="2615" spans="15:119" x14ac:dyDescent="0.25">
      <c r="O2615" s="268" t="s">
        <v>12101</v>
      </c>
      <c r="P2615" s="268" t="s">
        <v>9490</v>
      </c>
      <c r="Q2615" s="269">
        <v>-0.5</v>
      </c>
      <c r="R2615" s="269">
        <v>-1</v>
      </c>
      <c r="S2615" s="269">
        <v>-51.5</v>
      </c>
      <c r="T2615" s="269">
        <v>-52</v>
      </c>
      <c r="DI2615" s="112" t="s">
        <v>4687</v>
      </c>
      <c r="DJ2615" s="112" t="s">
        <v>4591</v>
      </c>
      <c r="DO2615"/>
    </row>
    <row r="2616" spans="15:119" x14ac:dyDescent="0.25">
      <c r="O2616" s="268" t="s">
        <v>12102</v>
      </c>
      <c r="P2616" s="268" t="s">
        <v>9492</v>
      </c>
      <c r="Q2616" s="269">
        <v>-0.5</v>
      </c>
      <c r="R2616" s="269">
        <v>-0.75</v>
      </c>
      <c r="S2616" s="269">
        <v>-51.75</v>
      </c>
      <c r="T2616" s="269">
        <v>-52</v>
      </c>
      <c r="DI2616" s="112" t="s">
        <v>6713</v>
      </c>
      <c r="DJ2616" s="112" t="s">
        <v>6305</v>
      </c>
      <c r="DO2616"/>
    </row>
    <row r="2617" spans="15:119" x14ac:dyDescent="0.25">
      <c r="O2617" s="268" t="s">
        <v>12103</v>
      </c>
      <c r="P2617" s="268" t="s">
        <v>9492</v>
      </c>
      <c r="Q2617" s="269">
        <v>-0.5</v>
      </c>
      <c r="R2617" s="269">
        <v>-0.75</v>
      </c>
      <c r="S2617" s="269">
        <v>-51.5</v>
      </c>
      <c r="T2617" s="269">
        <v>-51.75</v>
      </c>
      <c r="DI2617" s="112" t="s">
        <v>9343</v>
      </c>
      <c r="DJ2617" s="112" t="s">
        <v>9220</v>
      </c>
      <c r="DO2617"/>
    </row>
    <row r="2618" spans="15:119" x14ac:dyDescent="0.25">
      <c r="O2618" s="268" t="s">
        <v>12104</v>
      </c>
      <c r="P2618" s="268" t="s">
        <v>9492</v>
      </c>
      <c r="Q2618" s="269">
        <v>-0.75</v>
      </c>
      <c r="R2618" s="269">
        <v>-1</v>
      </c>
      <c r="S2618" s="269">
        <v>-51.75</v>
      </c>
      <c r="T2618" s="269">
        <v>-52</v>
      </c>
      <c r="DI2618" s="112" t="s">
        <v>9140</v>
      </c>
      <c r="DJ2618" s="112" t="s">
        <v>9086</v>
      </c>
      <c r="DO2618"/>
    </row>
    <row r="2619" spans="15:119" x14ac:dyDescent="0.25">
      <c r="O2619" s="268" t="s">
        <v>12105</v>
      </c>
      <c r="P2619" s="268" t="s">
        <v>9492</v>
      </c>
      <c r="Q2619" s="269">
        <v>-0.75</v>
      </c>
      <c r="R2619" s="269">
        <v>-1</v>
      </c>
      <c r="S2619" s="269">
        <v>-51.5</v>
      </c>
      <c r="T2619" s="269">
        <v>-51.75</v>
      </c>
      <c r="DI2619" s="112" t="s">
        <v>5462</v>
      </c>
      <c r="DJ2619" s="112" t="s">
        <v>5373</v>
      </c>
      <c r="DO2619"/>
    </row>
    <row r="2620" spans="15:119" x14ac:dyDescent="0.25">
      <c r="O2620" s="268" t="s">
        <v>12106</v>
      </c>
      <c r="P2620" s="268" t="s">
        <v>9490</v>
      </c>
      <c r="Q2620" s="269">
        <v>-0.5</v>
      </c>
      <c r="R2620" s="269">
        <v>-1</v>
      </c>
      <c r="S2620" s="269">
        <v>-51</v>
      </c>
      <c r="T2620" s="269">
        <v>-51.5</v>
      </c>
      <c r="DI2620" s="112" t="s">
        <v>4515</v>
      </c>
      <c r="DJ2620" s="112" t="s">
        <v>4452</v>
      </c>
      <c r="DO2620"/>
    </row>
    <row r="2621" spans="15:119" x14ac:dyDescent="0.25">
      <c r="O2621" s="268" t="s">
        <v>12107</v>
      </c>
      <c r="P2621" s="268" t="s">
        <v>9492</v>
      </c>
      <c r="Q2621" s="269">
        <v>-0.5</v>
      </c>
      <c r="R2621" s="269">
        <v>-0.75</v>
      </c>
      <c r="S2621" s="269">
        <v>-51.25</v>
      </c>
      <c r="T2621" s="269">
        <v>-51.5</v>
      </c>
      <c r="DI2621" s="112" t="s">
        <v>6714</v>
      </c>
      <c r="DJ2621" s="112" t="s">
        <v>6305</v>
      </c>
      <c r="DO2621"/>
    </row>
    <row r="2622" spans="15:119" x14ac:dyDescent="0.25">
      <c r="O2622" s="268" t="s">
        <v>12108</v>
      </c>
      <c r="P2622" s="268" t="s">
        <v>9492</v>
      </c>
      <c r="Q2622" s="269">
        <v>-0.5</v>
      </c>
      <c r="R2622" s="269">
        <v>-0.75</v>
      </c>
      <c r="S2622" s="269">
        <v>-51</v>
      </c>
      <c r="T2622" s="269">
        <v>-51.25</v>
      </c>
      <c r="DI2622" s="112" t="s">
        <v>5463</v>
      </c>
      <c r="DJ2622" s="112" t="s">
        <v>5373</v>
      </c>
      <c r="DO2622"/>
    </row>
    <row r="2623" spans="15:119" x14ac:dyDescent="0.25">
      <c r="O2623" s="268" t="s">
        <v>12109</v>
      </c>
      <c r="P2623" s="268" t="s">
        <v>9492</v>
      </c>
      <c r="Q2623" s="269">
        <v>-0.75</v>
      </c>
      <c r="R2623" s="269">
        <v>-1</v>
      </c>
      <c r="S2623" s="269">
        <v>-51.25</v>
      </c>
      <c r="T2623" s="269">
        <v>-51.5</v>
      </c>
      <c r="DI2623" s="112" t="s">
        <v>6120</v>
      </c>
      <c r="DJ2623" s="112" t="s">
        <v>5909</v>
      </c>
      <c r="DO2623"/>
    </row>
    <row r="2624" spans="15:119" x14ac:dyDescent="0.25">
      <c r="O2624" s="268" t="s">
        <v>12110</v>
      </c>
      <c r="P2624" s="268" t="s">
        <v>9492</v>
      </c>
      <c r="Q2624" s="269">
        <v>-0.75</v>
      </c>
      <c r="R2624" s="269">
        <v>-1</v>
      </c>
      <c r="S2624" s="269">
        <v>-51</v>
      </c>
      <c r="T2624" s="269">
        <v>-51.25</v>
      </c>
      <c r="DI2624" s="112" t="s">
        <v>5127</v>
      </c>
      <c r="DJ2624" s="112" t="s">
        <v>5031</v>
      </c>
      <c r="DO2624"/>
    </row>
    <row r="2625" spans="15:119" x14ac:dyDescent="0.25">
      <c r="O2625" s="268" t="s">
        <v>12111</v>
      </c>
      <c r="P2625" s="268" t="s">
        <v>9488</v>
      </c>
      <c r="Q2625" s="269">
        <v>-1</v>
      </c>
      <c r="R2625" s="269">
        <v>-2</v>
      </c>
      <c r="S2625" s="269">
        <v>-52.5</v>
      </c>
      <c r="T2625" s="269">
        <v>-54</v>
      </c>
      <c r="DI2625" s="112" t="s">
        <v>4915</v>
      </c>
      <c r="DJ2625" s="112" t="s">
        <v>4808</v>
      </c>
      <c r="DO2625"/>
    </row>
    <row r="2626" spans="15:119" x14ac:dyDescent="0.25">
      <c r="O2626" s="268" t="s">
        <v>12112</v>
      </c>
      <c r="P2626" s="268" t="s">
        <v>9490</v>
      </c>
      <c r="Q2626" s="269">
        <v>-1</v>
      </c>
      <c r="R2626" s="269">
        <v>-1.5</v>
      </c>
      <c r="S2626" s="269">
        <v>-53.5</v>
      </c>
      <c r="T2626" s="269">
        <v>-54</v>
      </c>
      <c r="DI2626" s="112" t="s">
        <v>5128</v>
      </c>
      <c r="DJ2626" s="112" t="s">
        <v>5031</v>
      </c>
      <c r="DO2626"/>
    </row>
    <row r="2627" spans="15:119" x14ac:dyDescent="0.25">
      <c r="O2627" s="268" t="s">
        <v>12113</v>
      </c>
      <c r="P2627" s="268" t="s">
        <v>9492</v>
      </c>
      <c r="Q2627" s="269">
        <v>-1</v>
      </c>
      <c r="R2627" s="269">
        <v>-1.25</v>
      </c>
      <c r="S2627" s="269">
        <v>-53.75</v>
      </c>
      <c r="T2627" s="269">
        <v>-54</v>
      </c>
      <c r="DI2627" s="112" t="s">
        <v>5660</v>
      </c>
      <c r="DJ2627" s="112" t="s">
        <v>5576</v>
      </c>
      <c r="DO2627"/>
    </row>
    <row r="2628" spans="15:119" x14ac:dyDescent="0.25">
      <c r="O2628" s="268" t="s">
        <v>12114</v>
      </c>
      <c r="P2628" s="268" t="s">
        <v>9492</v>
      </c>
      <c r="Q2628" s="269">
        <v>-1</v>
      </c>
      <c r="R2628" s="269">
        <v>-1.25</v>
      </c>
      <c r="S2628" s="269">
        <v>-53.5</v>
      </c>
      <c r="T2628" s="269">
        <v>-53.75</v>
      </c>
      <c r="DI2628" s="112" t="s">
        <v>6121</v>
      </c>
      <c r="DJ2628" s="112" t="s">
        <v>5909</v>
      </c>
      <c r="DO2628"/>
    </row>
    <row r="2629" spans="15:119" x14ac:dyDescent="0.25">
      <c r="O2629" s="268" t="s">
        <v>12115</v>
      </c>
      <c r="P2629" s="268" t="s">
        <v>9492</v>
      </c>
      <c r="Q2629" s="269">
        <v>-1.25</v>
      </c>
      <c r="R2629" s="269">
        <v>-1.5</v>
      </c>
      <c r="S2629" s="269">
        <v>-53.75</v>
      </c>
      <c r="T2629" s="269">
        <v>-54</v>
      </c>
      <c r="DI2629" s="112" t="s">
        <v>5276</v>
      </c>
      <c r="DJ2629" s="112" t="s">
        <v>5211</v>
      </c>
      <c r="DO2629"/>
    </row>
    <row r="2630" spans="15:119" x14ac:dyDescent="0.25">
      <c r="O2630" s="268" t="s">
        <v>12116</v>
      </c>
      <c r="P2630" s="268" t="s">
        <v>9492</v>
      </c>
      <c r="Q2630" s="269">
        <v>-1.25</v>
      </c>
      <c r="R2630" s="269">
        <v>-1.5</v>
      </c>
      <c r="S2630" s="269">
        <v>-53.5</v>
      </c>
      <c r="T2630" s="269">
        <v>-53.75</v>
      </c>
      <c r="DI2630" s="112" t="s">
        <v>9141</v>
      </c>
      <c r="DJ2630" s="112" t="s">
        <v>9086</v>
      </c>
      <c r="DO2630"/>
    </row>
    <row r="2631" spans="15:119" x14ac:dyDescent="0.25">
      <c r="O2631" s="268" t="s">
        <v>12117</v>
      </c>
      <c r="P2631" s="268" t="s">
        <v>9490</v>
      </c>
      <c r="Q2631" s="269">
        <v>-1</v>
      </c>
      <c r="R2631" s="269">
        <v>-1.5</v>
      </c>
      <c r="S2631" s="269">
        <v>-53</v>
      </c>
      <c r="T2631" s="269">
        <v>-53.5</v>
      </c>
      <c r="DI2631" s="112" t="s">
        <v>6715</v>
      </c>
      <c r="DJ2631" s="112" t="s">
        <v>6305</v>
      </c>
      <c r="DO2631"/>
    </row>
    <row r="2632" spans="15:119" x14ac:dyDescent="0.25">
      <c r="O2632" s="268" t="s">
        <v>12118</v>
      </c>
      <c r="P2632" s="268" t="s">
        <v>9492</v>
      </c>
      <c r="Q2632" s="269">
        <v>-1</v>
      </c>
      <c r="R2632" s="269">
        <v>-1.25</v>
      </c>
      <c r="S2632" s="269">
        <v>-53.25</v>
      </c>
      <c r="T2632" s="269">
        <v>-53.5</v>
      </c>
      <c r="DI2632" s="112" t="s">
        <v>4916</v>
      </c>
      <c r="DJ2632" s="112" t="s">
        <v>4808</v>
      </c>
      <c r="DO2632"/>
    </row>
    <row r="2633" spans="15:119" x14ac:dyDescent="0.25">
      <c r="O2633" s="268" t="s">
        <v>12119</v>
      </c>
      <c r="P2633" s="268" t="s">
        <v>9492</v>
      </c>
      <c r="Q2633" s="269">
        <v>-1</v>
      </c>
      <c r="R2633" s="269">
        <v>-1.25</v>
      </c>
      <c r="S2633" s="269">
        <v>-53</v>
      </c>
      <c r="T2633" s="269">
        <v>-53.25</v>
      </c>
      <c r="DI2633" s="112" t="s">
        <v>8759</v>
      </c>
      <c r="DJ2633" s="112" t="s">
        <v>8544</v>
      </c>
      <c r="DO2633"/>
    </row>
    <row r="2634" spans="15:119" x14ac:dyDescent="0.25">
      <c r="O2634" s="268" t="s">
        <v>12120</v>
      </c>
      <c r="P2634" s="268" t="s">
        <v>9492</v>
      </c>
      <c r="Q2634" s="269">
        <v>-1.25</v>
      </c>
      <c r="R2634" s="269">
        <v>-1.5</v>
      </c>
      <c r="S2634" s="269">
        <v>-53.25</v>
      </c>
      <c r="T2634" s="269">
        <v>-53.5</v>
      </c>
      <c r="DI2634" s="112" t="s">
        <v>7579</v>
      </c>
      <c r="DJ2634" s="112" t="s">
        <v>7298</v>
      </c>
      <c r="DO2634"/>
    </row>
    <row r="2635" spans="15:119" x14ac:dyDescent="0.25">
      <c r="O2635" s="268" t="s">
        <v>12121</v>
      </c>
      <c r="P2635" s="268" t="s">
        <v>9492</v>
      </c>
      <c r="Q2635" s="269">
        <v>-1.25</v>
      </c>
      <c r="R2635" s="269">
        <v>-1.5</v>
      </c>
      <c r="S2635" s="269">
        <v>-53</v>
      </c>
      <c r="T2635" s="269">
        <v>-53.25</v>
      </c>
      <c r="DI2635" s="112" t="s">
        <v>7580</v>
      </c>
      <c r="DJ2635" s="112" t="s">
        <v>7298</v>
      </c>
      <c r="DO2635"/>
    </row>
    <row r="2636" spans="15:119" x14ac:dyDescent="0.25">
      <c r="O2636" s="268" t="s">
        <v>12122</v>
      </c>
      <c r="P2636" s="268" t="s">
        <v>9490</v>
      </c>
      <c r="Q2636" s="269">
        <v>-1</v>
      </c>
      <c r="R2636" s="269">
        <v>-1.5</v>
      </c>
      <c r="S2636" s="269">
        <v>-52.5</v>
      </c>
      <c r="T2636" s="269">
        <v>-53</v>
      </c>
      <c r="DI2636" s="112" t="s">
        <v>4688</v>
      </c>
      <c r="DJ2636" s="112" t="s">
        <v>4591</v>
      </c>
      <c r="DO2636"/>
    </row>
    <row r="2637" spans="15:119" x14ac:dyDescent="0.25">
      <c r="O2637" s="268" t="s">
        <v>12123</v>
      </c>
      <c r="P2637" s="268" t="s">
        <v>9492</v>
      </c>
      <c r="Q2637" s="269">
        <v>-1</v>
      </c>
      <c r="R2637" s="269">
        <v>-1.25</v>
      </c>
      <c r="S2637" s="269">
        <v>-52.75</v>
      </c>
      <c r="T2637" s="269">
        <v>-53</v>
      </c>
      <c r="DI2637" s="112" t="s">
        <v>5464</v>
      </c>
      <c r="DJ2637" s="112" t="s">
        <v>5373</v>
      </c>
      <c r="DO2637"/>
    </row>
    <row r="2638" spans="15:119" x14ac:dyDescent="0.25">
      <c r="O2638" s="268" t="s">
        <v>12124</v>
      </c>
      <c r="P2638" s="268" t="s">
        <v>9492</v>
      </c>
      <c r="Q2638" s="269">
        <v>-1</v>
      </c>
      <c r="R2638" s="269">
        <v>-1.25</v>
      </c>
      <c r="S2638" s="269">
        <v>-52.5</v>
      </c>
      <c r="T2638" s="269">
        <v>-52.75</v>
      </c>
      <c r="DI2638" s="112" t="s">
        <v>5277</v>
      </c>
      <c r="DJ2638" s="112" t="s">
        <v>5743</v>
      </c>
      <c r="DO2638"/>
    </row>
    <row r="2639" spans="15:119" x14ac:dyDescent="0.25">
      <c r="O2639" s="268" t="s">
        <v>12125</v>
      </c>
      <c r="P2639" s="268" t="s">
        <v>9492</v>
      </c>
      <c r="Q2639" s="269">
        <v>-1.25</v>
      </c>
      <c r="R2639" s="269">
        <v>-1.5</v>
      </c>
      <c r="S2639" s="269">
        <v>-52.75</v>
      </c>
      <c r="T2639" s="269">
        <v>-53</v>
      </c>
      <c r="DI2639" s="112" t="s">
        <v>5277</v>
      </c>
      <c r="DJ2639" s="112" t="s">
        <v>5211</v>
      </c>
      <c r="DO2639"/>
    </row>
    <row r="2640" spans="15:119" x14ac:dyDescent="0.25">
      <c r="O2640" s="268" t="s">
        <v>12126</v>
      </c>
      <c r="P2640" s="268" t="s">
        <v>9492</v>
      </c>
      <c r="Q2640" s="269">
        <v>-1.25</v>
      </c>
      <c r="R2640" s="269">
        <v>-1.5</v>
      </c>
      <c r="S2640" s="269">
        <v>-52.5</v>
      </c>
      <c r="T2640" s="269">
        <v>-52.75</v>
      </c>
      <c r="DI2640" s="112" t="s">
        <v>7581</v>
      </c>
      <c r="DJ2640" s="112" t="s">
        <v>7298</v>
      </c>
      <c r="DO2640"/>
    </row>
    <row r="2641" spans="15:119" x14ac:dyDescent="0.25">
      <c r="O2641" s="268" t="s">
        <v>12127</v>
      </c>
      <c r="P2641" s="268" t="s">
        <v>9490</v>
      </c>
      <c r="Q2641" s="269">
        <v>-1.5</v>
      </c>
      <c r="R2641" s="269">
        <v>-2</v>
      </c>
      <c r="S2641" s="269">
        <v>-53.5</v>
      </c>
      <c r="T2641" s="269">
        <v>-54</v>
      </c>
      <c r="DI2641" s="112" t="s">
        <v>8080</v>
      </c>
      <c r="DJ2641" s="112" t="s">
        <v>7916</v>
      </c>
      <c r="DO2641"/>
    </row>
    <row r="2642" spans="15:119" x14ac:dyDescent="0.25">
      <c r="O2642" s="268" t="s">
        <v>12128</v>
      </c>
      <c r="P2642" s="268" t="s">
        <v>9492</v>
      </c>
      <c r="Q2642" s="269">
        <v>-1.5</v>
      </c>
      <c r="R2642" s="269">
        <v>-1.75</v>
      </c>
      <c r="S2642" s="269">
        <v>-53.75</v>
      </c>
      <c r="T2642" s="269">
        <v>-54</v>
      </c>
      <c r="DI2642" s="112" t="s">
        <v>5782</v>
      </c>
      <c r="DJ2642" s="112" t="s">
        <v>5743</v>
      </c>
      <c r="DO2642"/>
    </row>
    <row r="2643" spans="15:119" x14ac:dyDescent="0.25">
      <c r="O2643" s="268" t="s">
        <v>12129</v>
      </c>
      <c r="P2643" s="268" t="s">
        <v>9492</v>
      </c>
      <c r="Q2643" s="269">
        <v>-1.5</v>
      </c>
      <c r="R2643" s="269">
        <v>-1.75</v>
      </c>
      <c r="S2643" s="269">
        <v>-53.5</v>
      </c>
      <c r="T2643" s="269">
        <v>-53.75</v>
      </c>
      <c r="DI2643" s="112" t="s">
        <v>7582</v>
      </c>
      <c r="DJ2643" s="112" t="s">
        <v>7298</v>
      </c>
      <c r="DO2643"/>
    </row>
    <row r="2644" spans="15:119" x14ac:dyDescent="0.25">
      <c r="O2644" s="268" t="s">
        <v>12130</v>
      </c>
      <c r="P2644" s="268" t="s">
        <v>9492</v>
      </c>
      <c r="Q2644" s="269">
        <v>-1.75</v>
      </c>
      <c r="R2644" s="269">
        <v>-2</v>
      </c>
      <c r="S2644" s="269">
        <v>-53.75</v>
      </c>
      <c r="T2644" s="269">
        <v>-54</v>
      </c>
      <c r="DI2644" s="112" t="s">
        <v>5661</v>
      </c>
      <c r="DJ2644" s="112" t="s">
        <v>5576</v>
      </c>
      <c r="DO2644"/>
    </row>
    <row r="2645" spans="15:119" x14ac:dyDescent="0.25">
      <c r="O2645" s="268" t="s">
        <v>12131</v>
      </c>
      <c r="P2645" s="268" t="s">
        <v>9492</v>
      </c>
      <c r="Q2645" s="269">
        <v>-1.75</v>
      </c>
      <c r="R2645" s="269">
        <v>-2</v>
      </c>
      <c r="S2645" s="269">
        <v>-53.5</v>
      </c>
      <c r="T2645" s="269">
        <v>-53.75</v>
      </c>
      <c r="DI2645" s="112" t="s">
        <v>8410</v>
      </c>
      <c r="DJ2645" s="112" t="s">
        <v>8285</v>
      </c>
      <c r="DO2645"/>
    </row>
    <row r="2646" spans="15:119" x14ac:dyDescent="0.25">
      <c r="O2646" s="268" t="s">
        <v>12132</v>
      </c>
      <c r="P2646" s="268" t="s">
        <v>9490</v>
      </c>
      <c r="Q2646" s="269">
        <v>-1.5</v>
      </c>
      <c r="R2646" s="269">
        <v>-2</v>
      </c>
      <c r="S2646" s="269">
        <v>-53</v>
      </c>
      <c r="T2646" s="269">
        <v>-53.5</v>
      </c>
      <c r="DI2646" s="112" t="s">
        <v>7583</v>
      </c>
      <c r="DJ2646" s="112" t="s">
        <v>7298</v>
      </c>
      <c r="DO2646"/>
    </row>
    <row r="2647" spans="15:119" x14ac:dyDescent="0.25">
      <c r="O2647" s="268" t="s">
        <v>12133</v>
      </c>
      <c r="P2647" s="268" t="s">
        <v>9492</v>
      </c>
      <c r="Q2647" s="269">
        <v>-1.5</v>
      </c>
      <c r="R2647" s="269">
        <v>-1.75</v>
      </c>
      <c r="S2647" s="269">
        <v>-53.25</v>
      </c>
      <c r="T2647" s="269">
        <v>-53.5</v>
      </c>
      <c r="DI2647" s="112" t="s">
        <v>7584</v>
      </c>
      <c r="DJ2647" s="112" t="s">
        <v>7298</v>
      </c>
      <c r="DO2647"/>
    </row>
    <row r="2648" spans="15:119" x14ac:dyDescent="0.25">
      <c r="O2648" s="268" t="s">
        <v>12134</v>
      </c>
      <c r="P2648" s="268" t="s">
        <v>9492</v>
      </c>
      <c r="Q2648" s="269">
        <v>-1.5</v>
      </c>
      <c r="R2648" s="269">
        <v>-1.75</v>
      </c>
      <c r="S2648" s="269">
        <v>-53</v>
      </c>
      <c r="T2648" s="269">
        <v>-53.25</v>
      </c>
      <c r="DI2648" s="112" t="s">
        <v>6716</v>
      </c>
      <c r="DJ2648" s="112" t="s">
        <v>6305</v>
      </c>
      <c r="DO2648"/>
    </row>
    <row r="2649" spans="15:119" x14ac:dyDescent="0.25">
      <c r="O2649" s="268" t="s">
        <v>12135</v>
      </c>
      <c r="P2649" s="268" t="s">
        <v>9492</v>
      </c>
      <c r="Q2649" s="269">
        <v>-1.75</v>
      </c>
      <c r="R2649" s="269">
        <v>-2</v>
      </c>
      <c r="S2649" s="269">
        <v>-53.25</v>
      </c>
      <c r="T2649" s="269">
        <v>-53.5</v>
      </c>
      <c r="DI2649" s="112" t="s">
        <v>8081</v>
      </c>
      <c r="DJ2649" s="112" t="s">
        <v>7916</v>
      </c>
      <c r="DO2649"/>
    </row>
    <row r="2650" spans="15:119" x14ac:dyDescent="0.25">
      <c r="O2650" s="268" t="s">
        <v>12136</v>
      </c>
      <c r="P2650" s="268" t="s">
        <v>9492</v>
      </c>
      <c r="Q2650" s="269">
        <v>-1.75</v>
      </c>
      <c r="R2650" s="269">
        <v>-2</v>
      </c>
      <c r="S2650" s="269">
        <v>-53</v>
      </c>
      <c r="T2650" s="269">
        <v>-53.25</v>
      </c>
      <c r="DI2650" s="112" t="s">
        <v>4917</v>
      </c>
      <c r="DJ2650" s="112" t="s">
        <v>5576</v>
      </c>
      <c r="DO2650"/>
    </row>
    <row r="2651" spans="15:119" x14ac:dyDescent="0.25">
      <c r="O2651" s="268" t="s">
        <v>12137</v>
      </c>
      <c r="P2651" s="268" t="s">
        <v>9490</v>
      </c>
      <c r="Q2651" s="269">
        <v>-1.5</v>
      </c>
      <c r="R2651" s="269">
        <v>-2</v>
      </c>
      <c r="S2651" s="269">
        <v>-52.5</v>
      </c>
      <c r="T2651" s="269">
        <v>-53</v>
      </c>
      <c r="DI2651" s="112" t="s">
        <v>4917</v>
      </c>
      <c r="DJ2651" s="112" t="s">
        <v>4808</v>
      </c>
      <c r="DO2651"/>
    </row>
    <row r="2652" spans="15:119" x14ac:dyDescent="0.25">
      <c r="O2652" s="268" t="s">
        <v>12138</v>
      </c>
      <c r="P2652" s="268" t="s">
        <v>9492</v>
      </c>
      <c r="Q2652" s="269">
        <v>-1.5</v>
      </c>
      <c r="R2652" s="269">
        <v>-1.75</v>
      </c>
      <c r="S2652" s="269">
        <v>-52.75</v>
      </c>
      <c r="T2652" s="269">
        <v>-53</v>
      </c>
      <c r="DI2652" s="112" t="s">
        <v>5465</v>
      </c>
      <c r="DJ2652" s="112" t="s">
        <v>5373</v>
      </c>
      <c r="DO2652"/>
    </row>
    <row r="2653" spans="15:119" x14ac:dyDescent="0.25">
      <c r="O2653" s="268" t="s">
        <v>12139</v>
      </c>
      <c r="P2653" s="268" t="s">
        <v>9492</v>
      </c>
      <c r="Q2653" s="269">
        <v>-1.5</v>
      </c>
      <c r="R2653" s="269">
        <v>-1.75</v>
      </c>
      <c r="S2653" s="269">
        <v>-52.5</v>
      </c>
      <c r="T2653" s="269">
        <v>-52.75</v>
      </c>
      <c r="DI2653" s="112" t="s">
        <v>5466</v>
      </c>
      <c r="DJ2653" s="112" t="s">
        <v>5373</v>
      </c>
      <c r="DO2653"/>
    </row>
    <row r="2654" spans="15:119" x14ac:dyDescent="0.25">
      <c r="O2654" s="268" t="s">
        <v>12140</v>
      </c>
      <c r="P2654" s="268" t="s">
        <v>9492</v>
      </c>
      <c r="Q2654" s="269">
        <v>-1.75</v>
      </c>
      <c r="R2654" s="269">
        <v>-2</v>
      </c>
      <c r="S2654" s="269">
        <v>-52.75</v>
      </c>
      <c r="T2654" s="269">
        <v>-53</v>
      </c>
      <c r="DI2654" s="112" t="s">
        <v>4244</v>
      </c>
      <c r="DJ2654" s="112" t="s">
        <v>4212</v>
      </c>
      <c r="DO2654"/>
    </row>
    <row r="2655" spans="15:119" x14ac:dyDescent="0.25">
      <c r="O2655" s="268" t="s">
        <v>12141</v>
      </c>
      <c r="P2655" s="268" t="s">
        <v>9492</v>
      </c>
      <c r="Q2655" s="269">
        <v>-1.75</v>
      </c>
      <c r="R2655" s="269">
        <v>-2</v>
      </c>
      <c r="S2655" s="269">
        <v>-52.5</v>
      </c>
      <c r="T2655" s="269">
        <v>-52.75</v>
      </c>
      <c r="DI2655" s="112" t="s">
        <v>6717</v>
      </c>
      <c r="DJ2655" s="112" t="s">
        <v>6305</v>
      </c>
      <c r="DO2655"/>
    </row>
    <row r="2656" spans="15:119" x14ac:dyDescent="0.25">
      <c r="O2656" s="268" t="s">
        <v>12142</v>
      </c>
      <c r="P2656" s="268" t="s">
        <v>9488</v>
      </c>
      <c r="Q2656" s="269">
        <v>-1</v>
      </c>
      <c r="R2656" s="269">
        <v>-2</v>
      </c>
      <c r="S2656" s="269">
        <v>-51</v>
      </c>
      <c r="T2656" s="269">
        <v>-52.5</v>
      </c>
      <c r="DI2656" s="112" t="s">
        <v>9142</v>
      </c>
      <c r="DJ2656" s="112" t="s">
        <v>9086</v>
      </c>
      <c r="DO2656"/>
    </row>
    <row r="2657" spans="15:119" x14ac:dyDescent="0.25">
      <c r="O2657" s="268" t="s">
        <v>12143</v>
      </c>
      <c r="P2657" s="268" t="s">
        <v>9490</v>
      </c>
      <c r="Q2657" s="269">
        <v>-1</v>
      </c>
      <c r="R2657" s="269">
        <v>-1.5</v>
      </c>
      <c r="S2657" s="269">
        <v>-52</v>
      </c>
      <c r="T2657" s="269">
        <v>-52.5</v>
      </c>
      <c r="DI2657" s="112" t="s">
        <v>4352</v>
      </c>
      <c r="DJ2657" s="112" t="s">
        <v>4291</v>
      </c>
      <c r="DO2657"/>
    </row>
    <row r="2658" spans="15:119" x14ac:dyDescent="0.25">
      <c r="O2658" s="268" t="s">
        <v>12144</v>
      </c>
      <c r="P2658" s="268" t="s">
        <v>9492</v>
      </c>
      <c r="Q2658" s="269">
        <v>-1</v>
      </c>
      <c r="R2658" s="269">
        <v>-1.25</v>
      </c>
      <c r="S2658" s="269">
        <v>-52.25</v>
      </c>
      <c r="T2658" s="269">
        <v>-52.5</v>
      </c>
      <c r="DI2658" s="112" t="s">
        <v>9143</v>
      </c>
      <c r="DJ2658" s="112" t="s">
        <v>9086</v>
      </c>
      <c r="DO2658"/>
    </row>
    <row r="2659" spans="15:119" x14ac:dyDescent="0.25">
      <c r="O2659" s="268" t="s">
        <v>12145</v>
      </c>
      <c r="P2659" s="268" t="s">
        <v>9492</v>
      </c>
      <c r="Q2659" s="269">
        <v>-1</v>
      </c>
      <c r="R2659" s="269">
        <v>-1.25</v>
      </c>
      <c r="S2659" s="269">
        <v>-52</v>
      </c>
      <c r="T2659" s="269">
        <v>-52.25</v>
      </c>
      <c r="DI2659" s="112" t="s">
        <v>6122</v>
      </c>
      <c r="DJ2659" s="112" t="s">
        <v>5909</v>
      </c>
      <c r="DO2659"/>
    </row>
    <row r="2660" spans="15:119" x14ac:dyDescent="0.25">
      <c r="O2660" s="268" t="s">
        <v>12146</v>
      </c>
      <c r="P2660" s="268" t="s">
        <v>9492</v>
      </c>
      <c r="Q2660" s="269">
        <v>-1.25</v>
      </c>
      <c r="R2660" s="269">
        <v>-1.5</v>
      </c>
      <c r="S2660" s="269">
        <v>-52.25</v>
      </c>
      <c r="T2660" s="269">
        <v>-52.5</v>
      </c>
      <c r="DI2660" s="112" t="s">
        <v>6122</v>
      </c>
      <c r="DJ2660" s="112" t="s">
        <v>9220</v>
      </c>
      <c r="DO2660"/>
    </row>
    <row r="2661" spans="15:119" x14ac:dyDescent="0.25">
      <c r="O2661" s="268" t="s">
        <v>12147</v>
      </c>
      <c r="P2661" s="268" t="s">
        <v>9492</v>
      </c>
      <c r="Q2661" s="269">
        <v>-1.25</v>
      </c>
      <c r="R2661" s="269">
        <v>-1.5</v>
      </c>
      <c r="S2661" s="269">
        <v>-52</v>
      </c>
      <c r="T2661" s="269">
        <v>-52.25</v>
      </c>
      <c r="DI2661" s="112" t="s">
        <v>6122</v>
      </c>
      <c r="DJ2661" s="112" t="s">
        <v>7916</v>
      </c>
      <c r="DO2661"/>
    </row>
    <row r="2662" spans="15:119" x14ac:dyDescent="0.25">
      <c r="O2662" s="268" t="s">
        <v>12148</v>
      </c>
      <c r="P2662" s="268" t="s">
        <v>9490</v>
      </c>
      <c r="Q2662" s="269">
        <v>-1</v>
      </c>
      <c r="R2662" s="269">
        <v>-1.5</v>
      </c>
      <c r="S2662" s="269">
        <v>-51.5</v>
      </c>
      <c r="T2662" s="269">
        <v>-52</v>
      </c>
      <c r="DI2662" s="112" t="s">
        <v>6123</v>
      </c>
      <c r="DJ2662" s="112" t="s">
        <v>5909</v>
      </c>
      <c r="DO2662"/>
    </row>
    <row r="2663" spans="15:119" x14ac:dyDescent="0.25">
      <c r="O2663" s="268" t="s">
        <v>12149</v>
      </c>
      <c r="P2663" s="268" t="s">
        <v>9492</v>
      </c>
      <c r="Q2663" s="269">
        <v>-1</v>
      </c>
      <c r="R2663" s="269">
        <v>-1.25</v>
      </c>
      <c r="S2663" s="269">
        <v>-51.75</v>
      </c>
      <c r="T2663" s="269">
        <v>-52</v>
      </c>
      <c r="DI2663" s="112" t="s">
        <v>6124</v>
      </c>
      <c r="DJ2663" s="112" t="s">
        <v>5909</v>
      </c>
      <c r="DO2663"/>
    </row>
    <row r="2664" spans="15:119" x14ac:dyDescent="0.25">
      <c r="O2664" s="268" t="s">
        <v>12150</v>
      </c>
      <c r="P2664" s="268" t="s">
        <v>9492</v>
      </c>
      <c r="Q2664" s="269">
        <v>-1</v>
      </c>
      <c r="R2664" s="269">
        <v>-1.25</v>
      </c>
      <c r="S2664" s="269">
        <v>-51.5</v>
      </c>
      <c r="T2664" s="269">
        <v>-51.75</v>
      </c>
      <c r="DI2664" s="112" t="s">
        <v>4245</v>
      </c>
      <c r="DJ2664" s="112" t="s">
        <v>4212</v>
      </c>
      <c r="DO2664"/>
    </row>
    <row r="2665" spans="15:119" x14ac:dyDescent="0.25">
      <c r="O2665" s="268" t="s">
        <v>12151</v>
      </c>
      <c r="P2665" s="268" t="s">
        <v>9492</v>
      </c>
      <c r="Q2665" s="269">
        <v>-1.25</v>
      </c>
      <c r="R2665" s="269">
        <v>-1.5</v>
      </c>
      <c r="S2665" s="269">
        <v>-51.75</v>
      </c>
      <c r="T2665" s="269">
        <v>-52</v>
      </c>
      <c r="DI2665" s="112" t="s">
        <v>9055</v>
      </c>
      <c r="DJ2665" s="112" t="s">
        <v>9016</v>
      </c>
      <c r="DO2665"/>
    </row>
    <row r="2666" spans="15:119" x14ac:dyDescent="0.25">
      <c r="O2666" s="268" t="s">
        <v>12152</v>
      </c>
      <c r="P2666" s="268" t="s">
        <v>9492</v>
      </c>
      <c r="Q2666" s="269">
        <v>-1.25</v>
      </c>
      <c r="R2666" s="269">
        <v>-1.5</v>
      </c>
      <c r="S2666" s="269">
        <v>-51.5</v>
      </c>
      <c r="T2666" s="269">
        <v>-51.75</v>
      </c>
      <c r="DI2666" s="112" t="s">
        <v>6718</v>
      </c>
      <c r="DJ2666" s="112" t="s">
        <v>6305</v>
      </c>
      <c r="DO2666"/>
    </row>
    <row r="2667" spans="15:119" x14ac:dyDescent="0.25">
      <c r="O2667" s="268" t="s">
        <v>12153</v>
      </c>
      <c r="P2667" s="268" t="s">
        <v>9490</v>
      </c>
      <c r="Q2667" s="269">
        <v>-1</v>
      </c>
      <c r="R2667" s="269">
        <v>-1.5</v>
      </c>
      <c r="S2667" s="269">
        <v>-51</v>
      </c>
      <c r="T2667" s="269">
        <v>-51.5</v>
      </c>
      <c r="DI2667" s="112" t="s">
        <v>8082</v>
      </c>
      <c r="DJ2667" s="112" t="s">
        <v>7916</v>
      </c>
      <c r="DO2667"/>
    </row>
    <row r="2668" spans="15:119" x14ac:dyDescent="0.25">
      <c r="O2668" s="268" t="s">
        <v>12154</v>
      </c>
      <c r="P2668" s="268" t="s">
        <v>9492</v>
      </c>
      <c r="Q2668" s="269">
        <v>-1</v>
      </c>
      <c r="R2668" s="269">
        <v>-1.25</v>
      </c>
      <c r="S2668" s="269">
        <v>-51.25</v>
      </c>
      <c r="T2668" s="269">
        <v>-51.5</v>
      </c>
      <c r="DI2668" s="112" t="s">
        <v>4246</v>
      </c>
      <c r="DJ2668" s="112" t="s">
        <v>4212</v>
      </c>
      <c r="DO2668"/>
    </row>
    <row r="2669" spans="15:119" x14ac:dyDescent="0.25">
      <c r="O2669" s="268" t="s">
        <v>12155</v>
      </c>
      <c r="P2669" s="268" t="s">
        <v>9492</v>
      </c>
      <c r="Q2669" s="269">
        <v>-1</v>
      </c>
      <c r="R2669" s="269">
        <v>-1.25</v>
      </c>
      <c r="S2669" s="269">
        <v>-51</v>
      </c>
      <c r="T2669" s="269">
        <v>-51.25</v>
      </c>
      <c r="DI2669" s="112" t="s">
        <v>8411</v>
      </c>
      <c r="DJ2669" s="112" t="s">
        <v>8285</v>
      </c>
      <c r="DO2669"/>
    </row>
    <row r="2670" spans="15:119" x14ac:dyDescent="0.25">
      <c r="O2670" s="268" t="s">
        <v>12156</v>
      </c>
      <c r="P2670" s="268" t="s">
        <v>9492</v>
      </c>
      <c r="Q2670" s="269">
        <v>-1.25</v>
      </c>
      <c r="R2670" s="269">
        <v>-1.5</v>
      </c>
      <c r="S2670" s="269">
        <v>-51.25</v>
      </c>
      <c r="T2670" s="269">
        <v>-51.5</v>
      </c>
      <c r="DI2670" s="112" t="s">
        <v>6719</v>
      </c>
      <c r="DJ2670" s="112" t="s">
        <v>6305</v>
      </c>
      <c r="DO2670"/>
    </row>
    <row r="2671" spans="15:119" x14ac:dyDescent="0.25">
      <c r="O2671" s="268" t="s">
        <v>12157</v>
      </c>
      <c r="P2671" s="268" t="s">
        <v>9492</v>
      </c>
      <c r="Q2671" s="269">
        <v>-1.25</v>
      </c>
      <c r="R2671" s="269">
        <v>-1.5</v>
      </c>
      <c r="S2671" s="269">
        <v>-51</v>
      </c>
      <c r="T2671" s="269">
        <v>-51.25</v>
      </c>
      <c r="DI2671" s="112" t="s">
        <v>9056</v>
      </c>
      <c r="DJ2671" s="112" t="s">
        <v>9016</v>
      </c>
      <c r="DO2671"/>
    </row>
    <row r="2672" spans="15:119" x14ac:dyDescent="0.25">
      <c r="O2672" s="268" t="s">
        <v>12158</v>
      </c>
      <c r="P2672" s="268" t="s">
        <v>9490</v>
      </c>
      <c r="Q2672" s="269">
        <v>-1.5</v>
      </c>
      <c r="R2672" s="269">
        <v>-2</v>
      </c>
      <c r="S2672" s="269">
        <v>-52</v>
      </c>
      <c r="T2672" s="269">
        <v>-52.5</v>
      </c>
      <c r="DI2672" s="112" t="s">
        <v>6125</v>
      </c>
      <c r="DJ2672" s="112" t="s">
        <v>5909</v>
      </c>
      <c r="DO2672"/>
    </row>
    <row r="2673" spans="15:119" x14ac:dyDescent="0.25">
      <c r="O2673" s="268" t="s">
        <v>12159</v>
      </c>
      <c r="P2673" s="268" t="s">
        <v>9492</v>
      </c>
      <c r="Q2673" s="269">
        <v>-1.5</v>
      </c>
      <c r="R2673" s="269">
        <v>-1.75</v>
      </c>
      <c r="S2673" s="269">
        <v>-52.25</v>
      </c>
      <c r="T2673" s="269">
        <v>-52.5</v>
      </c>
      <c r="DI2673" s="112" t="s">
        <v>6720</v>
      </c>
      <c r="DJ2673" s="112" t="s">
        <v>6305</v>
      </c>
      <c r="DO2673"/>
    </row>
    <row r="2674" spans="15:119" x14ac:dyDescent="0.25">
      <c r="O2674" s="268" t="s">
        <v>12160</v>
      </c>
      <c r="P2674" s="268" t="s">
        <v>9492</v>
      </c>
      <c r="Q2674" s="269">
        <v>-1.5</v>
      </c>
      <c r="R2674" s="269">
        <v>-1.75</v>
      </c>
      <c r="S2674" s="269">
        <v>-52</v>
      </c>
      <c r="T2674" s="269">
        <v>-52.25</v>
      </c>
      <c r="DI2674" s="112" t="s">
        <v>5868</v>
      </c>
      <c r="DJ2674" s="112" t="s">
        <v>5840</v>
      </c>
      <c r="DO2674"/>
    </row>
    <row r="2675" spans="15:119" x14ac:dyDescent="0.25">
      <c r="O2675" s="268" t="s">
        <v>12161</v>
      </c>
      <c r="P2675" s="268" t="s">
        <v>9492</v>
      </c>
      <c r="Q2675" s="269">
        <v>-1.75</v>
      </c>
      <c r="R2675" s="269">
        <v>-2</v>
      </c>
      <c r="S2675" s="269">
        <v>-52.25</v>
      </c>
      <c r="T2675" s="269">
        <v>-52.5</v>
      </c>
      <c r="DI2675" s="112" t="s">
        <v>8412</v>
      </c>
      <c r="DJ2675" s="112" t="s">
        <v>8285</v>
      </c>
      <c r="DO2675"/>
    </row>
    <row r="2676" spans="15:119" x14ac:dyDescent="0.25">
      <c r="O2676" s="268" t="s">
        <v>12162</v>
      </c>
      <c r="P2676" s="268" t="s">
        <v>9492</v>
      </c>
      <c r="Q2676" s="269">
        <v>-1.75</v>
      </c>
      <c r="R2676" s="269">
        <v>-2</v>
      </c>
      <c r="S2676" s="269">
        <v>-52</v>
      </c>
      <c r="T2676" s="269">
        <v>-52.25</v>
      </c>
      <c r="DI2676" s="112" t="s">
        <v>4689</v>
      </c>
      <c r="DJ2676" s="112" t="s">
        <v>4591</v>
      </c>
      <c r="DO2676"/>
    </row>
    <row r="2677" spans="15:119" x14ac:dyDescent="0.25">
      <c r="O2677" s="268" t="s">
        <v>12163</v>
      </c>
      <c r="P2677" s="268" t="s">
        <v>9490</v>
      </c>
      <c r="Q2677" s="269">
        <v>-1.5</v>
      </c>
      <c r="R2677" s="269">
        <v>-2</v>
      </c>
      <c r="S2677" s="269">
        <v>-51.5</v>
      </c>
      <c r="T2677" s="269">
        <v>-52</v>
      </c>
      <c r="DI2677" s="112" t="s">
        <v>4690</v>
      </c>
      <c r="DJ2677" s="112" t="s">
        <v>4591</v>
      </c>
      <c r="DO2677"/>
    </row>
    <row r="2678" spans="15:119" x14ac:dyDescent="0.25">
      <c r="O2678" s="268" t="s">
        <v>12164</v>
      </c>
      <c r="P2678" s="268" t="s">
        <v>9492</v>
      </c>
      <c r="Q2678" s="269">
        <v>-1.5</v>
      </c>
      <c r="R2678" s="269">
        <v>-1.75</v>
      </c>
      <c r="S2678" s="269">
        <v>-51.75</v>
      </c>
      <c r="T2678" s="269">
        <v>-52</v>
      </c>
      <c r="DI2678" s="112" t="s">
        <v>4693</v>
      </c>
      <c r="DJ2678" s="112" t="s">
        <v>4591</v>
      </c>
      <c r="DO2678"/>
    </row>
    <row r="2679" spans="15:119" x14ac:dyDescent="0.25">
      <c r="O2679" s="268" t="s">
        <v>12165</v>
      </c>
      <c r="P2679" s="268" t="s">
        <v>9492</v>
      </c>
      <c r="Q2679" s="269">
        <v>-1.5</v>
      </c>
      <c r="R2679" s="269">
        <v>-1.75</v>
      </c>
      <c r="S2679" s="269">
        <v>-51.5</v>
      </c>
      <c r="T2679" s="269">
        <v>-51.75</v>
      </c>
      <c r="DI2679" s="112" t="s">
        <v>4691</v>
      </c>
      <c r="DJ2679" s="112" t="s">
        <v>4591</v>
      </c>
      <c r="DO2679"/>
    </row>
    <row r="2680" spans="15:119" x14ac:dyDescent="0.25">
      <c r="O2680" s="268" t="s">
        <v>12166</v>
      </c>
      <c r="P2680" s="268" t="s">
        <v>9492</v>
      </c>
      <c r="Q2680" s="269">
        <v>-1.75</v>
      </c>
      <c r="R2680" s="269">
        <v>-2</v>
      </c>
      <c r="S2680" s="269">
        <v>-51.75</v>
      </c>
      <c r="T2680" s="269">
        <v>-52</v>
      </c>
      <c r="DI2680" s="112" t="s">
        <v>5467</v>
      </c>
      <c r="DJ2680" s="112" t="s">
        <v>5373</v>
      </c>
      <c r="DO2680"/>
    </row>
    <row r="2681" spans="15:119" x14ac:dyDescent="0.25">
      <c r="O2681" s="268" t="s">
        <v>12167</v>
      </c>
      <c r="P2681" s="268" t="s">
        <v>9492</v>
      </c>
      <c r="Q2681" s="269">
        <v>-1.75</v>
      </c>
      <c r="R2681" s="269">
        <v>-2</v>
      </c>
      <c r="S2681" s="269">
        <v>-51.5</v>
      </c>
      <c r="T2681" s="269">
        <v>-51.75</v>
      </c>
      <c r="DI2681" s="112" t="s">
        <v>4919</v>
      </c>
      <c r="DJ2681" s="112" t="s">
        <v>4808</v>
      </c>
      <c r="DO2681"/>
    </row>
    <row r="2682" spans="15:119" x14ac:dyDescent="0.25">
      <c r="O2682" s="268" t="s">
        <v>12168</v>
      </c>
      <c r="P2682" s="268" t="s">
        <v>9490</v>
      </c>
      <c r="Q2682" s="269">
        <v>-1.5</v>
      </c>
      <c r="R2682" s="269">
        <v>-2</v>
      </c>
      <c r="S2682" s="269">
        <v>-51</v>
      </c>
      <c r="T2682" s="269">
        <v>-51.5</v>
      </c>
      <c r="DI2682" s="112" t="s">
        <v>8760</v>
      </c>
      <c r="DJ2682" s="112" t="s">
        <v>8544</v>
      </c>
      <c r="DO2682"/>
    </row>
    <row r="2683" spans="15:119" x14ac:dyDescent="0.25">
      <c r="O2683" s="268" t="s">
        <v>12169</v>
      </c>
      <c r="P2683" s="268" t="s">
        <v>9492</v>
      </c>
      <c r="Q2683" s="269">
        <v>-1.5</v>
      </c>
      <c r="R2683" s="269">
        <v>-1.75</v>
      </c>
      <c r="S2683" s="269">
        <v>-51.25</v>
      </c>
      <c r="T2683" s="269">
        <v>-51.5</v>
      </c>
      <c r="DI2683" s="112" t="s">
        <v>5783</v>
      </c>
      <c r="DJ2683" s="112" t="s">
        <v>5743</v>
      </c>
      <c r="DO2683"/>
    </row>
    <row r="2684" spans="15:119" x14ac:dyDescent="0.25">
      <c r="O2684" s="268" t="s">
        <v>12170</v>
      </c>
      <c r="P2684" s="268" t="s">
        <v>9492</v>
      </c>
      <c r="Q2684" s="269">
        <v>-1.5</v>
      </c>
      <c r="R2684" s="269">
        <v>-1.75</v>
      </c>
      <c r="S2684" s="269">
        <v>-51</v>
      </c>
      <c r="T2684" s="269">
        <v>-51.25</v>
      </c>
      <c r="DI2684" s="112" t="s">
        <v>4516</v>
      </c>
      <c r="DJ2684" s="112" t="s">
        <v>4452</v>
      </c>
      <c r="DO2684"/>
    </row>
    <row r="2685" spans="15:119" x14ac:dyDescent="0.25">
      <c r="O2685" s="268" t="s">
        <v>12171</v>
      </c>
      <c r="P2685" s="268" t="s">
        <v>9492</v>
      </c>
      <c r="Q2685" s="269">
        <v>-1.75</v>
      </c>
      <c r="R2685" s="269">
        <v>-2</v>
      </c>
      <c r="S2685" s="269">
        <v>-51.25</v>
      </c>
      <c r="T2685" s="269">
        <v>-51.5</v>
      </c>
      <c r="DI2685" s="112" t="s">
        <v>6721</v>
      </c>
      <c r="DJ2685" s="112" t="s">
        <v>6305</v>
      </c>
      <c r="DO2685"/>
    </row>
    <row r="2686" spans="15:119" x14ac:dyDescent="0.25">
      <c r="O2686" s="268" t="s">
        <v>12172</v>
      </c>
      <c r="P2686" s="268" t="s">
        <v>9492</v>
      </c>
      <c r="Q2686" s="269">
        <v>-1.75</v>
      </c>
      <c r="R2686" s="269">
        <v>-2</v>
      </c>
      <c r="S2686" s="269">
        <v>-51</v>
      </c>
      <c r="T2686" s="269">
        <v>-51.25</v>
      </c>
      <c r="DI2686" s="112" t="s">
        <v>5278</v>
      </c>
      <c r="DJ2686" s="112" t="s">
        <v>5211</v>
      </c>
      <c r="DO2686"/>
    </row>
    <row r="2687" spans="15:119" x14ac:dyDescent="0.25">
      <c r="O2687" s="268" t="s">
        <v>12173</v>
      </c>
      <c r="P2687" s="268" t="s">
        <v>9486</v>
      </c>
      <c r="Q2687" s="269">
        <v>0</v>
      </c>
      <c r="R2687" s="269">
        <v>-2</v>
      </c>
      <c r="S2687" s="269">
        <v>-48</v>
      </c>
      <c r="T2687" s="269">
        <v>-51</v>
      </c>
      <c r="DI2687" s="112" t="s">
        <v>5468</v>
      </c>
      <c r="DJ2687" s="112" t="s">
        <v>5373</v>
      </c>
      <c r="DO2687"/>
    </row>
    <row r="2688" spans="15:119" x14ac:dyDescent="0.25">
      <c r="O2688" s="268" t="s">
        <v>12174</v>
      </c>
      <c r="P2688" s="268" t="s">
        <v>9488</v>
      </c>
      <c r="Q2688" s="269">
        <v>0</v>
      </c>
      <c r="R2688" s="269">
        <v>-1</v>
      </c>
      <c r="S2688" s="269">
        <v>-49.5</v>
      </c>
      <c r="T2688" s="269">
        <v>-51</v>
      </c>
      <c r="DI2688" s="112" t="s">
        <v>5279</v>
      </c>
      <c r="DJ2688" s="112" t="s">
        <v>5211</v>
      </c>
      <c r="DO2688"/>
    </row>
    <row r="2689" spans="15:119" x14ac:dyDescent="0.25">
      <c r="O2689" s="268" t="s">
        <v>12175</v>
      </c>
      <c r="P2689" s="268" t="s">
        <v>9490</v>
      </c>
      <c r="Q2689" s="269">
        <v>0</v>
      </c>
      <c r="R2689" s="269">
        <v>-0.5</v>
      </c>
      <c r="S2689" s="269">
        <v>-50.5</v>
      </c>
      <c r="T2689" s="269">
        <v>-51</v>
      </c>
      <c r="DI2689" s="112" t="s">
        <v>4921</v>
      </c>
      <c r="DJ2689" s="112" t="s">
        <v>4808</v>
      </c>
      <c r="DO2689"/>
    </row>
    <row r="2690" spans="15:119" x14ac:dyDescent="0.25">
      <c r="O2690" s="268" t="s">
        <v>12176</v>
      </c>
      <c r="P2690" s="268" t="s">
        <v>9492</v>
      </c>
      <c r="Q2690" s="269">
        <v>0</v>
      </c>
      <c r="R2690" s="269">
        <v>-0.25</v>
      </c>
      <c r="S2690" s="269">
        <v>-50.75</v>
      </c>
      <c r="T2690" s="269">
        <v>-51</v>
      </c>
      <c r="DI2690" s="112" t="s">
        <v>5280</v>
      </c>
      <c r="DJ2690" s="112" t="s">
        <v>5211</v>
      </c>
      <c r="DO2690"/>
    </row>
    <row r="2691" spans="15:119" x14ac:dyDescent="0.25">
      <c r="O2691" s="268" t="s">
        <v>12177</v>
      </c>
      <c r="P2691" s="268" t="s">
        <v>9492</v>
      </c>
      <c r="Q2691" s="269">
        <v>0</v>
      </c>
      <c r="R2691" s="269">
        <v>-0.25</v>
      </c>
      <c r="S2691" s="269">
        <v>-50.5</v>
      </c>
      <c r="T2691" s="269">
        <v>-50.75</v>
      </c>
      <c r="DI2691" s="112" t="s">
        <v>4920</v>
      </c>
      <c r="DJ2691" s="112" t="s">
        <v>4808</v>
      </c>
      <c r="DO2691"/>
    </row>
    <row r="2692" spans="15:119" x14ac:dyDescent="0.25">
      <c r="O2692" s="268" t="s">
        <v>12178</v>
      </c>
      <c r="P2692" s="268" t="s">
        <v>9492</v>
      </c>
      <c r="Q2692" s="269">
        <v>-0.25</v>
      </c>
      <c r="R2692" s="269">
        <v>-0.5</v>
      </c>
      <c r="S2692" s="269">
        <v>-50.75</v>
      </c>
      <c r="T2692" s="269">
        <v>-51</v>
      </c>
      <c r="DI2692" s="112" t="s">
        <v>5662</v>
      </c>
      <c r="DJ2692" s="112" t="s">
        <v>5576</v>
      </c>
      <c r="DO2692"/>
    </row>
    <row r="2693" spans="15:119" x14ac:dyDescent="0.25">
      <c r="O2693" s="268" t="s">
        <v>12179</v>
      </c>
      <c r="P2693" s="268" t="s">
        <v>9492</v>
      </c>
      <c r="Q2693" s="269">
        <v>-0.25</v>
      </c>
      <c r="R2693" s="269">
        <v>-0.5</v>
      </c>
      <c r="S2693" s="269">
        <v>-50.5</v>
      </c>
      <c r="T2693" s="269">
        <v>-50.75</v>
      </c>
      <c r="DI2693" s="112" t="s">
        <v>5663</v>
      </c>
      <c r="DJ2693" s="112" t="s">
        <v>5576</v>
      </c>
      <c r="DO2693"/>
    </row>
    <row r="2694" spans="15:119" x14ac:dyDescent="0.25">
      <c r="O2694" s="268" t="s">
        <v>12180</v>
      </c>
      <c r="P2694" s="268" t="s">
        <v>9490</v>
      </c>
      <c r="Q2694" s="269">
        <v>0</v>
      </c>
      <c r="R2694" s="269">
        <v>-0.5</v>
      </c>
      <c r="S2694" s="269">
        <v>-50</v>
      </c>
      <c r="T2694" s="269">
        <v>-50.5</v>
      </c>
      <c r="DI2694" s="112" t="s">
        <v>4692</v>
      </c>
      <c r="DJ2694" s="112" t="s">
        <v>4591</v>
      </c>
      <c r="DO2694"/>
    </row>
    <row r="2695" spans="15:119" x14ac:dyDescent="0.25">
      <c r="O2695" s="268" t="s">
        <v>12181</v>
      </c>
      <c r="P2695" s="268" t="s">
        <v>9492</v>
      </c>
      <c r="Q2695" s="269">
        <v>0</v>
      </c>
      <c r="R2695" s="269">
        <v>-0.25</v>
      </c>
      <c r="S2695" s="269">
        <v>-50.25</v>
      </c>
      <c r="T2695" s="269">
        <v>-50.5</v>
      </c>
      <c r="DI2695" s="112" t="s">
        <v>5664</v>
      </c>
      <c r="DJ2695" s="112" t="s">
        <v>5576</v>
      </c>
      <c r="DO2695"/>
    </row>
    <row r="2696" spans="15:119" x14ac:dyDescent="0.25">
      <c r="O2696" s="268" t="s">
        <v>12182</v>
      </c>
      <c r="P2696" s="268" t="s">
        <v>9492</v>
      </c>
      <c r="Q2696" s="269">
        <v>0</v>
      </c>
      <c r="R2696" s="269">
        <v>-0.25</v>
      </c>
      <c r="S2696" s="269">
        <v>-50</v>
      </c>
      <c r="T2696" s="269">
        <v>-50.25</v>
      </c>
      <c r="DI2696" s="112" t="s">
        <v>4922</v>
      </c>
      <c r="DJ2696" s="112" t="s">
        <v>4808</v>
      </c>
      <c r="DO2696"/>
    </row>
    <row r="2697" spans="15:119" x14ac:dyDescent="0.25">
      <c r="O2697" s="268" t="s">
        <v>12183</v>
      </c>
      <c r="P2697" s="268" t="s">
        <v>9492</v>
      </c>
      <c r="Q2697" s="269">
        <v>-0.25</v>
      </c>
      <c r="R2697" s="269">
        <v>-0.5</v>
      </c>
      <c r="S2697" s="269">
        <v>-50.25</v>
      </c>
      <c r="T2697" s="269">
        <v>-50.5</v>
      </c>
      <c r="DI2697" s="112" t="s">
        <v>4923</v>
      </c>
      <c r="DJ2697" s="112" t="s">
        <v>4808</v>
      </c>
      <c r="DO2697"/>
    </row>
    <row r="2698" spans="15:119" x14ac:dyDescent="0.25">
      <c r="O2698" s="268" t="s">
        <v>12184</v>
      </c>
      <c r="P2698" s="268" t="s">
        <v>9492</v>
      </c>
      <c r="Q2698" s="269">
        <v>-0.25</v>
      </c>
      <c r="R2698" s="269">
        <v>-0.5</v>
      </c>
      <c r="S2698" s="269">
        <v>-50</v>
      </c>
      <c r="T2698" s="269">
        <v>-50.25</v>
      </c>
      <c r="DI2698" s="112" t="s">
        <v>4517</v>
      </c>
      <c r="DJ2698" s="112" t="s">
        <v>4452</v>
      </c>
      <c r="DO2698"/>
    </row>
    <row r="2699" spans="15:119" x14ac:dyDescent="0.25">
      <c r="O2699" s="268" t="s">
        <v>12185</v>
      </c>
      <c r="P2699" s="268" t="s">
        <v>9490</v>
      </c>
      <c r="Q2699" s="269">
        <v>0</v>
      </c>
      <c r="R2699" s="269">
        <v>-0.5</v>
      </c>
      <c r="S2699" s="269">
        <v>-49.5</v>
      </c>
      <c r="T2699" s="269">
        <v>-50</v>
      </c>
      <c r="DI2699" s="112" t="s">
        <v>5665</v>
      </c>
      <c r="DJ2699" s="112" t="s">
        <v>5576</v>
      </c>
      <c r="DO2699"/>
    </row>
    <row r="2700" spans="15:119" x14ac:dyDescent="0.25">
      <c r="O2700" s="268" t="s">
        <v>12186</v>
      </c>
      <c r="P2700" s="268" t="s">
        <v>9492</v>
      </c>
      <c r="Q2700" s="269">
        <v>0</v>
      </c>
      <c r="R2700" s="269">
        <v>-0.25</v>
      </c>
      <c r="S2700" s="269">
        <v>-49.75</v>
      </c>
      <c r="T2700" s="269">
        <v>-50</v>
      </c>
      <c r="DI2700" s="112" t="s">
        <v>6722</v>
      </c>
      <c r="DJ2700" s="112" t="s">
        <v>6305</v>
      </c>
      <c r="DO2700"/>
    </row>
    <row r="2701" spans="15:119" x14ac:dyDescent="0.25">
      <c r="O2701" s="268" t="s">
        <v>12187</v>
      </c>
      <c r="P2701" s="268" t="s">
        <v>9492</v>
      </c>
      <c r="Q2701" s="269">
        <v>0</v>
      </c>
      <c r="R2701" s="269">
        <v>-0.25</v>
      </c>
      <c r="S2701" s="269">
        <v>-49.5</v>
      </c>
      <c r="T2701" s="269">
        <v>-49.75</v>
      </c>
      <c r="DI2701" s="112" t="s">
        <v>6722</v>
      </c>
      <c r="DJ2701" s="112" t="s">
        <v>8544</v>
      </c>
      <c r="DO2701"/>
    </row>
    <row r="2702" spans="15:119" x14ac:dyDescent="0.25">
      <c r="O2702" s="268" t="s">
        <v>12188</v>
      </c>
      <c r="P2702" s="268" t="s">
        <v>9492</v>
      </c>
      <c r="Q2702" s="269">
        <v>-0.25</v>
      </c>
      <c r="R2702" s="269">
        <v>-0.5</v>
      </c>
      <c r="S2702" s="269">
        <v>-49.75</v>
      </c>
      <c r="T2702" s="269">
        <v>-50</v>
      </c>
      <c r="DI2702" s="112" t="s">
        <v>8762</v>
      </c>
      <c r="DJ2702" s="112" t="s">
        <v>8544</v>
      </c>
      <c r="DO2702"/>
    </row>
    <row r="2703" spans="15:119" x14ac:dyDescent="0.25">
      <c r="O2703" s="268" t="s">
        <v>12189</v>
      </c>
      <c r="P2703" s="268" t="s">
        <v>9492</v>
      </c>
      <c r="Q2703" s="269">
        <v>-0.25</v>
      </c>
      <c r="R2703" s="269">
        <v>-0.5</v>
      </c>
      <c r="S2703" s="269">
        <v>-49.5</v>
      </c>
      <c r="T2703" s="269">
        <v>-49.75</v>
      </c>
      <c r="DI2703" s="112" t="s">
        <v>6723</v>
      </c>
      <c r="DJ2703" s="112" t="s">
        <v>6305</v>
      </c>
      <c r="DO2703"/>
    </row>
    <row r="2704" spans="15:119" x14ac:dyDescent="0.25">
      <c r="O2704" s="268" t="s">
        <v>12190</v>
      </c>
      <c r="P2704" s="268" t="s">
        <v>9490</v>
      </c>
      <c r="Q2704" s="269">
        <v>-0.5</v>
      </c>
      <c r="R2704" s="269">
        <v>-1</v>
      </c>
      <c r="S2704" s="269">
        <v>-50.5</v>
      </c>
      <c r="T2704" s="269">
        <v>-51</v>
      </c>
      <c r="DI2704" s="112" t="s">
        <v>6724</v>
      </c>
      <c r="DJ2704" s="112" t="s">
        <v>6305</v>
      </c>
      <c r="DO2704"/>
    </row>
    <row r="2705" spans="15:119" x14ac:dyDescent="0.25">
      <c r="O2705" s="268" t="s">
        <v>12191</v>
      </c>
      <c r="P2705" s="268" t="s">
        <v>9492</v>
      </c>
      <c r="Q2705" s="269">
        <v>-0.5</v>
      </c>
      <c r="R2705" s="269">
        <v>-0.75</v>
      </c>
      <c r="S2705" s="269">
        <v>-50.75</v>
      </c>
      <c r="T2705" s="269">
        <v>-51</v>
      </c>
      <c r="DI2705" s="112" t="s">
        <v>5666</v>
      </c>
      <c r="DJ2705" s="112" t="s">
        <v>6305</v>
      </c>
      <c r="DO2705"/>
    </row>
    <row r="2706" spans="15:119" x14ac:dyDescent="0.25">
      <c r="O2706" s="268" t="s">
        <v>12192</v>
      </c>
      <c r="P2706" s="268" t="s">
        <v>9492</v>
      </c>
      <c r="Q2706" s="269">
        <v>-0.5</v>
      </c>
      <c r="R2706" s="269">
        <v>-0.75</v>
      </c>
      <c r="S2706" s="269">
        <v>-50.5</v>
      </c>
      <c r="T2706" s="269">
        <v>-50.75</v>
      </c>
      <c r="DI2706" s="112" t="s">
        <v>5666</v>
      </c>
      <c r="DJ2706" s="112" t="s">
        <v>5576</v>
      </c>
      <c r="DO2706"/>
    </row>
    <row r="2707" spans="15:119" ht="30" x14ac:dyDescent="0.25">
      <c r="O2707" s="268" t="s">
        <v>12193</v>
      </c>
      <c r="P2707" s="268" t="s">
        <v>9492</v>
      </c>
      <c r="Q2707" s="269">
        <v>-0.75</v>
      </c>
      <c r="R2707" s="269">
        <v>-1</v>
      </c>
      <c r="S2707" s="269">
        <v>-50.75</v>
      </c>
      <c r="T2707" s="269">
        <v>-51</v>
      </c>
      <c r="DI2707" s="112" t="s">
        <v>4694</v>
      </c>
      <c r="DJ2707" s="112" t="s">
        <v>4591</v>
      </c>
      <c r="DO2707"/>
    </row>
    <row r="2708" spans="15:119" x14ac:dyDescent="0.25">
      <c r="O2708" s="268" t="s">
        <v>12194</v>
      </c>
      <c r="P2708" s="268" t="s">
        <v>9492</v>
      </c>
      <c r="Q2708" s="269">
        <v>-0.75</v>
      </c>
      <c r="R2708" s="269">
        <v>-1</v>
      </c>
      <c r="S2708" s="269">
        <v>-50.5</v>
      </c>
      <c r="T2708" s="269">
        <v>-50.75</v>
      </c>
      <c r="DI2708" s="112" t="s">
        <v>8543</v>
      </c>
      <c r="DJ2708" s="112" t="s">
        <v>8544</v>
      </c>
      <c r="DO2708"/>
    </row>
    <row r="2709" spans="15:119" x14ac:dyDescent="0.25">
      <c r="O2709" s="268" t="s">
        <v>12195</v>
      </c>
      <c r="P2709" s="268" t="s">
        <v>9490</v>
      </c>
      <c r="Q2709" s="269">
        <v>-0.5</v>
      </c>
      <c r="R2709" s="269">
        <v>-1</v>
      </c>
      <c r="S2709" s="269">
        <v>-50</v>
      </c>
      <c r="T2709" s="269">
        <v>-50.5</v>
      </c>
      <c r="DI2709" s="112" t="s">
        <v>5281</v>
      </c>
      <c r="DJ2709" s="112" t="s">
        <v>5211</v>
      </c>
      <c r="DO2709"/>
    </row>
    <row r="2710" spans="15:119" x14ac:dyDescent="0.25">
      <c r="O2710" s="268" t="s">
        <v>12196</v>
      </c>
      <c r="P2710" s="268" t="s">
        <v>9492</v>
      </c>
      <c r="Q2710" s="269">
        <v>-0.5</v>
      </c>
      <c r="R2710" s="269">
        <v>-0.75</v>
      </c>
      <c r="S2710" s="269">
        <v>-50.25</v>
      </c>
      <c r="T2710" s="269">
        <v>-50.5</v>
      </c>
      <c r="DI2710" s="112" t="s">
        <v>6126</v>
      </c>
      <c r="DJ2710" s="112" t="s">
        <v>5909</v>
      </c>
      <c r="DO2710"/>
    </row>
    <row r="2711" spans="15:119" x14ac:dyDescent="0.25">
      <c r="O2711" s="268" t="s">
        <v>12197</v>
      </c>
      <c r="P2711" s="268" t="s">
        <v>9492</v>
      </c>
      <c r="Q2711" s="269">
        <v>-0.5</v>
      </c>
      <c r="R2711" s="269">
        <v>-0.75</v>
      </c>
      <c r="S2711" s="269">
        <v>-50</v>
      </c>
      <c r="T2711" s="269">
        <v>-50.25</v>
      </c>
      <c r="DI2711" s="112" t="s">
        <v>5282</v>
      </c>
      <c r="DJ2711" s="112" t="s">
        <v>5211</v>
      </c>
      <c r="DO2711"/>
    </row>
    <row r="2712" spans="15:119" x14ac:dyDescent="0.25">
      <c r="O2712" s="268" t="s">
        <v>12198</v>
      </c>
      <c r="P2712" s="268" t="s">
        <v>9492</v>
      </c>
      <c r="Q2712" s="269">
        <v>-0.75</v>
      </c>
      <c r="R2712" s="269">
        <v>-1</v>
      </c>
      <c r="S2712" s="269">
        <v>-50.25</v>
      </c>
      <c r="T2712" s="269">
        <v>-50.5</v>
      </c>
      <c r="DI2712" s="112" t="s">
        <v>6725</v>
      </c>
      <c r="DJ2712" s="112" t="s">
        <v>9220</v>
      </c>
      <c r="DO2712"/>
    </row>
    <row r="2713" spans="15:119" x14ac:dyDescent="0.25">
      <c r="O2713" s="268" t="s">
        <v>12199</v>
      </c>
      <c r="P2713" s="268" t="s">
        <v>9492</v>
      </c>
      <c r="Q2713" s="269">
        <v>-0.75</v>
      </c>
      <c r="R2713" s="269">
        <v>-1</v>
      </c>
      <c r="S2713" s="269">
        <v>-50</v>
      </c>
      <c r="T2713" s="269">
        <v>-50.25</v>
      </c>
      <c r="DI2713" s="112" t="s">
        <v>6725</v>
      </c>
      <c r="DJ2713" s="112" t="s">
        <v>6305</v>
      </c>
      <c r="DO2713"/>
    </row>
    <row r="2714" spans="15:119" x14ac:dyDescent="0.25">
      <c r="O2714" s="268" t="s">
        <v>12200</v>
      </c>
      <c r="P2714" s="268" t="s">
        <v>9490</v>
      </c>
      <c r="Q2714" s="269">
        <v>-0.5</v>
      </c>
      <c r="R2714" s="269">
        <v>-1</v>
      </c>
      <c r="S2714" s="269">
        <v>-49.5</v>
      </c>
      <c r="T2714" s="269">
        <v>-50</v>
      </c>
      <c r="DI2714" s="112" t="s">
        <v>5469</v>
      </c>
      <c r="DJ2714" s="112" t="s">
        <v>5373</v>
      </c>
      <c r="DO2714"/>
    </row>
    <row r="2715" spans="15:119" x14ac:dyDescent="0.25">
      <c r="O2715" s="268" t="s">
        <v>12201</v>
      </c>
      <c r="P2715" s="268" t="s">
        <v>9492</v>
      </c>
      <c r="Q2715" s="269">
        <v>-0.5</v>
      </c>
      <c r="R2715" s="269">
        <v>-0.75</v>
      </c>
      <c r="S2715" s="269">
        <v>-49.75</v>
      </c>
      <c r="T2715" s="269">
        <v>-50</v>
      </c>
      <c r="DI2715" s="112" t="s">
        <v>8763</v>
      </c>
      <c r="DJ2715" s="112" t="s">
        <v>8544</v>
      </c>
      <c r="DO2715"/>
    </row>
    <row r="2716" spans="15:119" x14ac:dyDescent="0.25">
      <c r="O2716" s="268" t="s">
        <v>12202</v>
      </c>
      <c r="P2716" s="268" t="s">
        <v>9492</v>
      </c>
      <c r="Q2716" s="269">
        <v>-0.5</v>
      </c>
      <c r="R2716" s="269">
        <v>-0.75</v>
      </c>
      <c r="S2716" s="269">
        <v>-49.5</v>
      </c>
      <c r="T2716" s="269">
        <v>-49.75</v>
      </c>
      <c r="DI2716" s="112" t="s">
        <v>8761</v>
      </c>
      <c r="DJ2716" s="112" t="s">
        <v>8544</v>
      </c>
      <c r="DO2716"/>
    </row>
    <row r="2717" spans="15:119" x14ac:dyDescent="0.25">
      <c r="O2717" s="268" t="s">
        <v>12203</v>
      </c>
      <c r="P2717" s="268" t="s">
        <v>9492</v>
      </c>
      <c r="Q2717" s="269">
        <v>-0.75</v>
      </c>
      <c r="R2717" s="269">
        <v>-1</v>
      </c>
      <c r="S2717" s="269">
        <v>-49.75</v>
      </c>
      <c r="T2717" s="269">
        <v>-50</v>
      </c>
      <c r="DI2717" s="112" t="s">
        <v>7585</v>
      </c>
      <c r="DJ2717" s="112" t="s">
        <v>7298</v>
      </c>
      <c r="DO2717"/>
    </row>
    <row r="2718" spans="15:119" x14ac:dyDescent="0.25">
      <c r="O2718" s="268" t="s">
        <v>12204</v>
      </c>
      <c r="P2718" s="268" t="s">
        <v>9492</v>
      </c>
      <c r="Q2718" s="269">
        <v>-0.75</v>
      </c>
      <c r="R2718" s="269">
        <v>-1</v>
      </c>
      <c r="S2718" s="269">
        <v>-49.5</v>
      </c>
      <c r="T2718" s="269">
        <v>-49.75</v>
      </c>
      <c r="DI2718" s="112" t="s">
        <v>4918</v>
      </c>
      <c r="DJ2718" s="112" t="s">
        <v>4808</v>
      </c>
      <c r="DO2718"/>
    </row>
    <row r="2719" spans="15:119" x14ac:dyDescent="0.25">
      <c r="O2719" s="268" t="s">
        <v>12205</v>
      </c>
      <c r="P2719" s="268" t="s">
        <v>9488</v>
      </c>
      <c r="Q2719" s="269">
        <v>0</v>
      </c>
      <c r="R2719" s="269">
        <v>-1</v>
      </c>
      <c r="S2719" s="269">
        <v>-48</v>
      </c>
      <c r="T2719" s="269">
        <v>-49.5</v>
      </c>
      <c r="DI2719" s="112" t="s">
        <v>8413</v>
      </c>
      <c r="DJ2719" s="112" t="s">
        <v>8285</v>
      </c>
      <c r="DO2719"/>
    </row>
    <row r="2720" spans="15:119" x14ac:dyDescent="0.25">
      <c r="O2720" s="268" t="s">
        <v>12206</v>
      </c>
      <c r="P2720" s="268" t="s">
        <v>9490</v>
      </c>
      <c r="Q2720" s="269">
        <v>0</v>
      </c>
      <c r="R2720" s="269">
        <v>-0.5</v>
      </c>
      <c r="S2720" s="269">
        <v>-49</v>
      </c>
      <c r="T2720" s="269">
        <v>-49.5</v>
      </c>
      <c r="DI2720" s="112" t="s">
        <v>9057</v>
      </c>
      <c r="DJ2720" s="112" t="s">
        <v>9016</v>
      </c>
      <c r="DO2720"/>
    </row>
    <row r="2721" spans="15:119" x14ac:dyDescent="0.25">
      <c r="O2721" s="268" t="s">
        <v>12207</v>
      </c>
      <c r="P2721" s="268" t="s">
        <v>9492</v>
      </c>
      <c r="Q2721" s="269">
        <v>0</v>
      </c>
      <c r="R2721" s="269">
        <v>-0.25</v>
      </c>
      <c r="S2721" s="269">
        <v>-49.25</v>
      </c>
      <c r="T2721" s="269">
        <v>-49.5</v>
      </c>
      <c r="DI2721" s="112" t="s">
        <v>6127</v>
      </c>
      <c r="DJ2721" s="112" t="s">
        <v>5909</v>
      </c>
      <c r="DO2721"/>
    </row>
    <row r="2722" spans="15:119" x14ac:dyDescent="0.25">
      <c r="O2722" s="268" t="s">
        <v>12208</v>
      </c>
      <c r="P2722" s="268" t="s">
        <v>9492</v>
      </c>
      <c r="Q2722" s="269">
        <v>0</v>
      </c>
      <c r="R2722" s="269">
        <v>-0.25</v>
      </c>
      <c r="S2722" s="269">
        <v>-49</v>
      </c>
      <c r="T2722" s="269">
        <v>-49.25</v>
      </c>
      <c r="DI2722" s="112" t="s">
        <v>7244</v>
      </c>
      <c r="DJ2722" s="112" t="s">
        <v>7211</v>
      </c>
      <c r="DO2722"/>
    </row>
    <row r="2723" spans="15:119" x14ac:dyDescent="0.25">
      <c r="O2723" s="268" t="s">
        <v>12209</v>
      </c>
      <c r="P2723" s="268" t="s">
        <v>9492</v>
      </c>
      <c r="Q2723" s="269">
        <v>-0.25</v>
      </c>
      <c r="R2723" s="269">
        <v>-0.5</v>
      </c>
      <c r="S2723" s="269">
        <v>-49.25</v>
      </c>
      <c r="T2723" s="269">
        <v>-49.5</v>
      </c>
      <c r="DI2723" s="112" t="s">
        <v>4518</v>
      </c>
      <c r="DJ2723" s="112" t="s">
        <v>8544</v>
      </c>
      <c r="DO2723"/>
    </row>
    <row r="2724" spans="15:119" x14ac:dyDescent="0.25">
      <c r="O2724" s="268" t="s">
        <v>12210</v>
      </c>
      <c r="P2724" s="268" t="s">
        <v>9492</v>
      </c>
      <c r="Q2724" s="269">
        <v>-0.25</v>
      </c>
      <c r="R2724" s="269">
        <v>-0.5</v>
      </c>
      <c r="S2724" s="269">
        <v>-49</v>
      </c>
      <c r="T2724" s="269">
        <v>-49.25</v>
      </c>
      <c r="DI2724" s="112" t="s">
        <v>4518</v>
      </c>
      <c r="DJ2724" s="112" t="s">
        <v>4452</v>
      </c>
      <c r="DO2724"/>
    </row>
    <row r="2725" spans="15:119" x14ac:dyDescent="0.25">
      <c r="O2725" s="268" t="s">
        <v>12211</v>
      </c>
      <c r="P2725" s="268" t="s">
        <v>9490</v>
      </c>
      <c r="Q2725" s="269">
        <v>0</v>
      </c>
      <c r="R2725" s="269">
        <v>-0.5</v>
      </c>
      <c r="S2725" s="269">
        <v>-48.5</v>
      </c>
      <c r="T2725" s="269">
        <v>-49</v>
      </c>
      <c r="DI2725" s="112" t="s">
        <v>8764</v>
      </c>
      <c r="DJ2725" s="112" t="s">
        <v>8544</v>
      </c>
      <c r="DO2725"/>
    </row>
    <row r="2726" spans="15:119" x14ac:dyDescent="0.25">
      <c r="O2726" s="268" t="s">
        <v>12212</v>
      </c>
      <c r="P2726" s="268" t="s">
        <v>9492</v>
      </c>
      <c r="Q2726" s="269">
        <v>0</v>
      </c>
      <c r="R2726" s="269">
        <v>-0.25</v>
      </c>
      <c r="S2726" s="269">
        <v>-48.75</v>
      </c>
      <c r="T2726" s="269">
        <v>-49</v>
      </c>
      <c r="DI2726" s="112" t="s">
        <v>8414</v>
      </c>
      <c r="DJ2726" s="112" t="s">
        <v>8285</v>
      </c>
      <c r="DO2726"/>
    </row>
    <row r="2727" spans="15:119" x14ac:dyDescent="0.25">
      <c r="O2727" s="268" t="s">
        <v>12213</v>
      </c>
      <c r="P2727" s="268" t="s">
        <v>9492</v>
      </c>
      <c r="Q2727" s="269">
        <v>0</v>
      </c>
      <c r="R2727" s="269">
        <v>-0.25</v>
      </c>
      <c r="S2727" s="269">
        <v>-48.5</v>
      </c>
      <c r="T2727" s="269">
        <v>-48.75</v>
      </c>
      <c r="DI2727" s="112" t="s">
        <v>4695</v>
      </c>
      <c r="DJ2727" s="112" t="s">
        <v>4591</v>
      </c>
      <c r="DO2727"/>
    </row>
    <row r="2728" spans="15:119" x14ac:dyDescent="0.25">
      <c r="O2728" s="268" t="s">
        <v>12214</v>
      </c>
      <c r="P2728" s="268" t="s">
        <v>9492</v>
      </c>
      <c r="Q2728" s="269">
        <v>-0.25</v>
      </c>
      <c r="R2728" s="269">
        <v>-0.5</v>
      </c>
      <c r="S2728" s="269">
        <v>-48.75</v>
      </c>
      <c r="T2728" s="269">
        <v>-49</v>
      </c>
      <c r="DI2728" s="112" t="s">
        <v>6128</v>
      </c>
      <c r="DJ2728" s="112" t="s">
        <v>5909</v>
      </c>
      <c r="DO2728"/>
    </row>
    <row r="2729" spans="15:119" x14ac:dyDescent="0.25">
      <c r="O2729" s="268" t="s">
        <v>12215</v>
      </c>
      <c r="P2729" s="268" t="s">
        <v>9492</v>
      </c>
      <c r="Q2729" s="269">
        <v>-0.25</v>
      </c>
      <c r="R2729" s="269">
        <v>-0.5</v>
      </c>
      <c r="S2729" s="269">
        <v>-48.5</v>
      </c>
      <c r="T2729" s="269">
        <v>-48.75</v>
      </c>
      <c r="DI2729" s="112" t="s">
        <v>6129</v>
      </c>
      <c r="DJ2729" s="112" t="s">
        <v>5909</v>
      </c>
      <c r="DO2729"/>
    </row>
    <row r="2730" spans="15:119" x14ac:dyDescent="0.25">
      <c r="O2730" s="268" t="s">
        <v>12216</v>
      </c>
      <c r="P2730" s="268" t="s">
        <v>9490</v>
      </c>
      <c r="Q2730" s="269">
        <v>0</v>
      </c>
      <c r="R2730" s="269">
        <v>-0.5</v>
      </c>
      <c r="S2730" s="269">
        <v>-48</v>
      </c>
      <c r="T2730" s="269">
        <v>-48.5</v>
      </c>
      <c r="DI2730" s="112" t="s">
        <v>5667</v>
      </c>
      <c r="DJ2730" s="112" t="s">
        <v>5576</v>
      </c>
      <c r="DO2730"/>
    </row>
    <row r="2731" spans="15:119" x14ac:dyDescent="0.25">
      <c r="O2731" s="268" t="s">
        <v>12217</v>
      </c>
      <c r="P2731" s="268" t="s">
        <v>9492</v>
      </c>
      <c r="Q2731" s="269">
        <v>0</v>
      </c>
      <c r="R2731" s="269">
        <v>-0.25</v>
      </c>
      <c r="S2731" s="269">
        <v>-48.25</v>
      </c>
      <c r="T2731" s="269">
        <v>-48.5</v>
      </c>
      <c r="DI2731" s="112" t="s">
        <v>6130</v>
      </c>
      <c r="DJ2731" s="112" t="s">
        <v>5909</v>
      </c>
      <c r="DO2731"/>
    </row>
    <row r="2732" spans="15:119" x14ac:dyDescent="0.25">
      <c r="O2732" s="268" t="s">
        <v>12218</v>
      </c>
      <c r="P2732" s="268" t="s">
        <v>9492</v>
      </c>
      <c r="Q2732" s="269">
        <v>-0.25</v>
      </c>
      <c r="R2732" s="269">
        <v>-0.5</v>
      </c>
      <c r="S2732" s="269">
        <v>-48.25</v>
      </c>
      <c r="T2732" s="269">
        <v>-48.5</v>
      </c>
      <c r="DI2732" s="112" t="s">
        <v>5283</v>
      </c>
      <c r="DJ2732" s="112" t="s">
        <v>5211</v>
      </c>
      <c r="DO2732"/>
    </row>
    <row r="2733" spans="15:119" x14ac:dyDescent="0.25">
      <c r="O2733" s="268" t="s">
        <v>12219</v>
      </c>
      <c r="P2733" s="268" t="s">
        <v>9490</v>
      </c>
      <c r="Q2733" s="269">
        <v>-0.5</v>
      </c>
      <c r="R2733" s="269">
        <v>-1</v>
      </c>
      <c r="S2733" s="269">
        <v>-49</v>
      </c>
      <c r="T2733" s="269">
        <v>-49.5</v>
      </c>
      <c r="DI2733" s="112" t="s">
        <v>5284</v>
      </c>
      <c r="DJ2733" s="112" t="s">
        <v>5211</v>
      </c>
      <c r="DO2733"/>
    </row>
    <row r="2734" spans="15:119" x14ac:dyDescent="0.25">
      <c r="O2734" s="268" t="s">
        <v>12220</v>
      </c>
      <c r="P2734" s="268" t="s">
        <v>9492</v>
      </c>
      <c r="Q2734" s="269">
        <v>-0.5</v>
      </c>
      <c r="R2734" s="269">
        <v>-0.75</v>
      </c>
      <c r="S2734" s="269">
        <v>-49.25</v>
      </c>
      <c r="T2734" s="269">
        <v>-49.5</v>
      </c>
      <c r="DI2734" s="112" t="s">
        <v>6726</v>
      </c>
      <c r="DJ2734" s="112" t="s">
        <v>6305</v>
      </c>
      <c r="DO2734"/>
    </row>
    <row r="2735" spans="15:119" x14ac:dyDescent="0.25">
      <c r="O2735" s="268" t="s">
        <v>12221</v>
      </c>
      <c r="P2735" s="268" t="s">
        <v>9492</v>
      </c>
      <c r="Q2735" s="269">
        <v>-0.5</v>
      </c>
      <c r="R2735" s="269">
        <v>-0.75</v>
      </c>
      <c r="S2735" s="269">
        <v>-49</v>
      </c>
      <c r="T2735" s="269">
        <v>-49.25</v>
      </c>
      <c r="DI2735" s="112" t="s">
        <v>6131</v>
      </c>
      <c r="DJ2735" s="112" t="s">
        <v>5909</v>
      </c>
      <c r="DO2735"/>
    </row>
    <row r="2736" spans="15:119" x14ac:dyDescent="0.25">
      <c r="O2736" s="268" t="s">
        <v>12222</v>
      </c>
      <c r="P2736" s="268" t="s">
        <v>9492</v>
      </c>
      <c r="Q2736" s="269">
        <v>-0.75</v>
      </c>
      <c r="R2736" s="269">
        <v>-1</v>
      </c>
      <c r="S2736" s="269">
        <v>-49.25</v>
      </c>
      <c r="T2736" s="269">
        <v>-49.5</v>
      </c>
      <c r="DI2736" s="112" t="s">
        <v>6727</v>
      </c>
      <c r="DJ2736" s="112" t="s">
        <v>6305</v>
      </c>
      <c r="DO2736"/>
    </row>
    <row r="2737" spans="15:119" x14ac:dyDescent="0.25">
      <c r="O2737" s="268" t="s">
        <v>12223</v>
      </c>
      <c r="P2737" s="268" t="s">
        <v>9492</v>
      </c>
      <c r="Q2737" s="269">
        <v>-0.75</v>
      </c>
      <c r="R2737" s="269">
        <v>-1</v>
      </c>
      <c r="S2737" s="269">
        <v>-49</v>
      </c>
      <c r="T2737" s="269">
        <v>-49.25</v>
      </c>
      <c r="DI2737" s="112" t="s">
        <v>9144</v>
      </c>
      <c r="DJ2737" s="112" t="s">
        <v>9086</v>
      </c>
      <c r="DO2737"/>
    </row>
    <row r="2738" spans="15:119" x14ac:dyDescent="0.25">
      <c r="O2738" s="268" t="s">
        <v>12224</v>
      </c>
      <c r="P2738" s="268" t="s">
        <v>9490</v>
      </c>
      <c r="Q2738" s="269">
        <v>-0.5</v>
      </c>
      <c r="R2738" s="269">
        <v>-1</v>
      </c>
      <c r="S2738" s="269">
        <v>-48.5</v>
      </c>
      <c r="T2738" s="269">
        <v>-49</v>
      </c>
      <c r="DI2738" s="112" t="s">
        <v>6728</v>
      </c>
      <c r="DJ2738" s="112" t="s">
        <v>6305</v>
      </c>
      <c r="DO2738"/>
    </row>
    <row r="2739" spans="15:119" x14ac:dyDescent="0.25">
      <c r="O2739" s="268" t="s">
        <v>12225</v>
      </c>
      <c r="P2739" s="268" t="s">
        <v>9492</v>
      </c>
      <c r="Q2739" s="269">
        <v>-0.5</v>
      </c>
      <c r="R2739" s="269">
        <v>-0.75</v>
      </c>
      <c r="S2739" s="269">
        <v>-48.75</v>
      </c>
      <c r="T2739" s="269">
        <v>-49</v>
      </c>
      <c r="DI2739" s="112" t="s">
        <v>4924</v>
      </c>
      <c r="DJ2739" s="112" t="s">
        <v>4808</v>
      </c>
      <c r="DO2739"/>
    </row>
    <row r="2740" spans="15:119" x14ac:dyDescent="0.25">
      <c r="O2740" s="268" t="s">
        <v>12226</v>
      </c>
      <c r="P2740" s="268" t="s">
        <v>9492</v>
      </c>
      <c r="Q2740" s="269">
        <v>-0.5</v>
      </c>
      <c r="R2740" s="269">
        <v>-0.75</v>
      </c>
      <c r="S2740" s="269">
        <v>-48.5</v>
      </c>
      <c r="T2740" s="269">
        <v>-48.75</v>
      </c>
      <c r="DI2740" s="112" t="s">
        <v>8083</v>
      </c>
      <c r="DJ2740" s="112" t="s">
        <v>7916</v>
      </c>
      <c r="DO2740"/>
    </row>
    <row r="2741" spans="15:119" x14ac:dyDescent="0.25">
      <c r="O2741" s="268" t="s">
        <v>12227</v>
      </c>
      <c r="P2741" s="268" t="s">
        <v>9492</v>
      </c>
      <c r="Q2741" s="269">
        <v>-0.75</v>
      </c>
      <c r="R2741" s="269">
        <v>-1</v>
      </c>
      <c r="S2741" s="269">
        <v>-48.75</v>
      </c>
      <c r="T2741" s="269">
        <v>-49</v>
      </c>
      <c r="DI2741" s="112" t="s">
        <v>6132</v>
      </c>
      <c r="DJ2741" s="112" t="s">
        <v>5909</v>
      </c>
      <c r="DO2741"/>
    </row>
    <row r="2742" spans="15:119" x14ac:dyDescent="0.25">
      <c r="O2742" s="268" t="s">
        <v>12228</v>
      </c>
      <c r="P2742" s="268" t="s">
        <v>9492</v>
      </c>
      <c r="Q2742" s="269">
        <v>-0.75</v>
      </c>
      <c r="R2742" s="269">
        <v>-1</v>
      </c>
      <c r="S2742" s="269">
        <v>-48.5</v>
      </c>
      <c r="T2742" s="269">
        <v>-48.75</v>
      </c>
      <c r="DI2742" s="112" t="s">
        <v>7175</v>
      </c>
      <c r="DJ2742" s="112" t="s">
        <v>7135</v>
      </c>
      <c r="DO2742"/>
    </row>
    <row r="2743" spans="15:119" x14ac:dyDescent="0.25">
      <c r="O2743" s="268" t="s">
        <v>12229</v>
      </c>
      <c r="P2743" s="268" t="s">
        <v>9490</v>
      </c>
      <c r="Q2743" s="269">
        <v>-0.5</v>
      </c>
      <c r="R2743" s="269">
        <v>-1</v>
      </c>
      <c r="S2743" s="269">
        <v>-48</v>
      </c>
      <c r="T2743" s="269">
        <v>-48.5</v>
      </c>
      <c r="DI2743" s="112" t="s">
        <v>6729</v>
      </c>
      <c r="DJ2743" s="112" t="s">
        <v>6305</v>
      </c>
      <c r="DO2743"/>
    </row>
    <row r="2744" spans="15:119" x14ac:dyDescent="0.25">
      <c r="O2744" s="268" t="s">
        <v>12230</v>
      </c>
      <c r="P2744" s="268" t="s">
        <v>9492</v>
      </c>
      <c r="Q2744" s="269">
        <v>-0.5</v>
      </c>
      <c r="R2744" s="269">
        <v>-0.75</v>
      </c>
      <c r="S2744" s="269">
        <v>-48.25</v>
      </c>
      <c r="T2744" s="269">
        <v>-48.5</v>
      </c>
      <c r="DI2744" s="112" t="s">
        <v>6729</v>
      </c>
      <c r="DJ2744" s="112" t="s">
        <v>7916</v>
      </c>
      <c r="DO2744"/>
    </row>
    <row r="2745" spans="15:119" x14ac:dyDescent="0.25">
      <c r="O2745" s="268" t="s">
        <v>12231</v>
      </c>
      <c r="P2745" s="268" t="s">
        <v>9492</v>
      </c>
      <c r="Q2745" s="269">
        <v>-0.5</v>
      </c>
      <c r="R2745" s="269">
        <v>-0.75</v>
      </c>
      <c r="S2745" s="269">
        <v>-48</v>
      </c>
      <c r="T2745" s="269">
        <v>-48.25</v>
      </c>
      <c r="DI2745" s="112" t="s">
        <v>4442</v>
      </c>
      <c r="DJ2745" s="112" t="s">
        <v>4435</v>
      </c>
      <c r="DO2745"/>
    </row>
    <row r="2746" spans="15:119" x14ac:dyDescent="0.25">
      <c r="O2746" s="268" t="s">
        <v>12232</v>
      </c>
      <c r="P2746" s="268" t="s">
        <v>9492</v>
      </c>
      <c r="Q2746" s="269">
        <v>-0.75</v>
      </c>
      <c r="R2746" s="269">
        <v>-1</v>
      </c>
      <c r="S2746" s="269">
        <v>-48.25</v>
      </c>
      <c r="T2746" s="269">
        <v>-48.5</v>
      </c>
      <c r="DI2746" s="112" t="s">
        <v>7586</v>
      </c>
      <c r="DJ2746" s="112" t="s">
        <v>7298</v>
      </c>
      <c r="DO2746"/>
    </row>
    <row r="2747" spans="15:119" x14ac:dyDescent="0.25">
      <c r="O2747" s="268" t="s">
        <v>12233</v>
      </c>
      <c r="P2747" s="268" t="s">
        <v>9492</v>
      </c>
      <c r="Q2747" s="269">
        <v>-0.75</v>
      </c>
      <c r="R2747" s="269">
        <v>-1</v>
      </c>
      <c r="S2747" s="269">
        <v>-48</v>
      </c>
      <c r="T2747" s="269">
        <v>-48.25</v>
      </c>
      <c r="DI2747" s="112" t="s">
        <v>5869</v>
      </c>
      <c r="DJ2747" s="112" t="s">
        <v>5840</v>
      </c>
      <c r="DO2747"/>
    </row>
    <row r="2748" spans="15:119" x14ac:dyDescent="0.25">
      <c r="O2748" s="268" t="s">
        <v>12234</v>
      </c>
      <c r="P2748" s="268" t="s">
        <v>9488</v>
      </c>
      <c r="Q2748" s="269">
        <v>-1</v>
      </c>
      <c r="R2748" s="269">
        <v>-2</v>
      </c>
      <c r="S2748" s="269">
        <v>-49.5</v>
      </c>
      <c r="T2748" s="269">
        <v>-51</v>
      </c>
      <c r="DI2748" s="112" t="s">
        <v>8084</v>
      </c>
      <c r="DJ2748" s="112" t="s">
        <v>7916</v>
      </c>
      <c r="DO2748"/>
    </row>
    <row r="2749" spans="15:119" x14ac:dyDescent="0.25">
      <c r="O2749" s="268" t="s">
        <v>12235</v>
      </c>
      <c r="P2749" s="268" t="s">
        <v>9490</v>
      </c>
      <c r="Q2749" s="269">
        <v>-1</v>
      </c>
      <c r="R2749" s="269">
        <v>-1.5</v>
      </c>
      <c r="S2749" s="269">
        <v>-50.5</v>
      </c>
      <c r="T2749" s="269">
        <v>-51</v>
      </c>
      <c r="DI2749" s="112" t="s">
        <v>6730</v>
      </c>
      <c r="DJ2749" s="112" t="s">
        <v>6305</v>
      </c>
      <c r="DO2749"/>
    </row>
    <row r="2750" spans="15:119" x14ac:dyDescent="0.25">
      <c r="O2750" s="268" t="s">
        <v>12236</v>
      </c>
      <c r="P2750" s="268" t="s">
        <v>9492</v>
      </c>
      <c r="Q2750" s="269">
        <v>-1</v>
      </c>
      <c r="R2750" s="269">
        <v>-1.25</v>
      </c>
      <c r="S2750" s="269">
        <v>-50.75</v>
      </c>
      <c r="T2750" s="269">
        <v>-51</v>
      </c>
      <c r="DI2750" s="112" t="s">
        <v>5470</v>
      </c>
      <c r="DJ2750" s="112" t="s">
        <v>5373</v>
      </c>
      <c r="DO2750"/>
    </row>
    <row r="2751" spans="15:119" x14ac:dyDescent="0.25">
      <c r="O2751" s="268" t="s">
        <v>12237</v>
      </c>
      <c r="P2751" s="268" t="s">
        <v>9492</v>
      </c>
      <c r="Q2751" s="269">
        <v>-1</v>
      </c>
      <c r="R2751" s="269">
        <v>-1.25</v>
      </c>
      <c r="S2751" s="269">
        <v>-50.5</v>
      </c>
      <c r="T2751" s="269">
        <v>-50.75</v>
      </c>
      <c r="DI2751" s="112" t="s">
        <v>8415</v>
      </c>
      <c r="DJ2751" s="112" t="s">
        <v>8285</v>
      </c>
      <c r="DO2751"/>
    </row>
    <row r="2752" spans="15:119" x14ac:dyDescent="0.25">
      <c r="O2752" s="268" t="s">
        <v>12238</v>
      </c>
      <c r="P2752" s="268" t="s">
        <v>9492</v>
      </c>
      <c r="Q2752" s="269">
        <v>-1.25</v>
      </c>
      <c r="R2752" s="269">
        <v>-1.5</v>
      </c>
      <c r="S2752" s="269">
        <v>-50.75</v>
      </c>
      <c r="T2752" s="269">
        <v>-51</v>
      </c>
      <c r="DI2752" s="112" t="s">
        <v>6133</v>
      </c>
      <c r="DJ2752" s="112" t="s">
        <v>5909</v>
      </c>
      <c r="DO2752"/>
    </row>
    <row r="2753" spans="15:119" x14ac:dyDescent="0.25">
      <c r="O2753" s="268" t="s">
        <v>12239</v>
      </c>
      <c r="P2753" s="268" t="s">
        <v>9492</v>
      </c>
      <c r="Q2753" s="269">
        <v>-1.25</v>
      </c>
      <c r="R2753" s="269">
        <v>-1.5</v>
      </c>
      <c r="S2753" s="269">
        <v>-50.5</v>
      </c>
      <c r="T2753" s="269">
        <v>-50.75</v>
      </c>
      <c r="DI2753" s="112" t="s">
        <v>8416</v>
      </c>
      <c r="DJ2753" s="112" t="s">
        <v>8285</v>
      </c>
      <c r="DO2753"/>
    </row>
    <row r="2754" spans="15:119" x14ac:dyDescent="0.25">
      <c r="O2754" s="268" t="s">
        <v>12240</v>
      </c>
      <c r="P2754" s="268" t="s">
        <v>9490</v>
      </c>
      <c r="Q2754" s="269">
        <v>-1</v>
      </c>
      <c r="R2754" s="269">
        <v>-1.5</v>
      </c>
      <c r="S2754" s="269">
        <v>-50</v>
      </c>
      <c r="T2754" s="269">
        <v>-50.5</v>
      </c>
      <c r="DI2754" s="112" t="s">
        <v>4519</v>
      </c>
      <c r="DJ2754" s="112" t="s">
        <v>4452</v>
      </c>
      <c r="DO2754"/>
    </row>
    <row r="2755" spans="15:119" x14ac:dyDescent="0.25">
      <c r="O2755" s="268" t="s">
        <v>12241</v>
      </c>
      <c r="P2755" s="268" t="s">
        <v>9492</v>
      </c>
      <c r="Q2755" s="269">
        <v>-1</v>
      </c>
      <c r="R2755" s="269">
        <v>-1.25</v>
      </c>
      <c r="S2755" s="269">
        <v>-50.25</v>
      </c>
      <c r="T2755" s="269">
        <v>-50.5</v>
      </c>
      <c r="DI2755" s="112" t="s">
        <v>7587</v>
      </c>
      <c r="DJ2755" s="112" t="s">
        <v>7298</v>
      </c>
      <c r="DO2755"/>
    </row>
    <row r="2756" spans="15:119" x14ac:dyDescent="0.25">
      <c r="O2756" s="268" t="s">
        <v>12242</v>
      </c>
      <c r="P2756" s="268" t="s">
        <v>9492</v>
      </c>
      <c r="Q2756" s="269">
        <v>-1</v>
      </c>
      <c r="R2756" s="269">
        <v>-1.25</v>
      </c>
      <c r="S2756" s="269">
        <v>-50</v>
      </c>
      <c r="T2756" s="269">
        <v>-50.25</v>
      </c>
      <c r="DI2756" s="112" t="s">
        <v>6731</v>
      </c>
      <c r="DJ2756" s="112" t="s">
        <v>6305</v>
      </c>
      <c r="DO2756"/>
    </row>
    <row r="2757" spans="15:119" x14ac:dyDescent="0.25">
      <c r="O2757" s="268" t="s">
        <v>12243</v>
      </c>
      <c r="P2757" s="268" t="s">
        <v>9492</v>
      </c>
      <c r="Q2757" s="269">
        <v>-1.25</v>
      </c>
      <c r="R2757" s="269">
        <v>-1.5</v>
      </c>
      <c r="S2757" s="269">
        <v>-50.25</v>
      </c>
      <c r="T2757" s="269">
        <v>-50.5</v>
      </c>
      <c r="DI2757" s="112" t="s">
        <v>5129</v>
      </c>
      <c r="DJ2757" s="112" t="s">
        <v>5031</v>
      </c>
      <c r="DO2757"/>
    </row>
    <row r="2758" spans="15:119" x14ac:dyDescent="0.25">
      <c r="O2758" s="268" t="s">
        <v>12244</v>
      </c>
      <c r="P2758" s="268" t="s">
        <v>9492</v>
      </c>
      <c r="Q2758" s="269">
        <v>-1.25</v>
      </c>
      <c r="R2758" s="269">
        <v>-1.5</v>
      </c>
      <c r="S2758" s="269">
        <v>-50</v>
      </c>
      <c r="T2758" s="269">
        <v>-50.25</v>
      </c>
      <c r="DI2758" s="112" t="s">
        <v>8765</v>
      </c>
      <c r="DJ2758" s="112" t="s">
        <v>8544</v>
      </c>
      <c r="DO2758"/>
    </row>
    <row r="2759" spans="15:119" x14ac:dyDescent="0.25">
      <c r="O2759" s="268" t="s">
        <v>12245</v>
      </c>
      <c r="P2759" s="268" t="s">
        <v>9490</v>
      </c>
      <c r="Q2759" s="269">
        <v>-1</v>
      </c>
      <c r="R2759" s="269">
        <v>-1.5</v>
      </c>
      <c r="S2759" s="269">
        <v>-49.5</v>
      </c>
      <c r="T2759" s="269">
        <v>-50</v>
      </c>
      <c r="DI2759" s="112" t="s">
        <v>7588</v>
      </c>
      <c r="DJ2759" s="112" t="s">
        <v>7298</v>
      </c>
      <c r="DO2759"/>
    </row>
    <row r="2760" spans="15:119" x14ac:dyDescent="0.25">
      <c r="O2760" s="268" t="s">
        <v>12246</v>
      </c>
      <c r="P2760" s="268" t="s">
        <v>9492</v>
      </c>
      <c r="Q2760" s="269">
        <v>-1</v>
      </c>
      <c r="R2760" s="269">
        <v>-1.25</v>
      </c>
      <c r="S2760" s="269">
        <v>-49.75</v>
      </c>
      <c r="T2760" s="269">
        <v>-50</v>
      </c>
      <c r="DI2760" s="112" t="s">
        <v>6732</v>
      </c>
      <c r="DJ2760" s="112" t="s">
        <v>6305</v>
      </c>
      <c r="DO2760"/>
    </row>
    <row r="2761" spans="15:119" x14ac:dyDescent="0.25">
      <c r="O2761" s="268" t="s">
        <v>12247</v>
      </c>
      <c r="P2761" s="268" t="s">
        <v>9492</v>
      </c>
      <c r="Q2761" s="269">
        <v>-1</v>
      </c>
      <c r="R2761" s="269">
        <v>-1.25</v>
      </c>
      <c r="S2761" s="269">
        <v>-49.5</v>
      </c>
      <c r="T2761" s="269">
        <v>-49.75</v>
      </c>
      <c r="DI2761" s="112" t="s">
        <v>8417</v>
      </c>
      <c r="DJ2761" s="112" t="s">
        <v>8285</v>
      </c>
      <c r="DO2761"/>
    </row>
    <row r="2762" spans="15:119" x14ac:dyDescent="0.25">
      <c r="O2762" s="268" t="s">
        <v>12248</v>
      </c>
      <c r="P2762" s="268" t="s">
        <v>9492</v>
      </c>
      <c r="Q2762" s="269">
        <v>-1.25</v>
      </c>
      <c r="R2762" s="269">
        <v>-1.5</v>
      </c>
      <c r="S2762" s="269">
        <v>-49.75</v>
      </c>
      <c r="T2762" s="269">
        <v>-50</v>
      </c>
      <c r="DI2762" s="112" t="s">
        <v>7589</v>
      </c>
      <c r="DJ2762" s="112" t="s">
        <v>7298</v>
      </c>
      <c r="DO2762"/>
    </row>
    <row r="2763" spans="15:119" x14ac:dyDescent="0.25">
      <c r="O2763" s="268" t="s">
        <v>12249</v>
      </c>
      <c r="P2763" s="268" t="s">
        <v>9492</v>
      </c>
      <c r="Q2763" s="269">
        <v>-1.25</v>
      </c>
      <c r="R2763" s="269">
        <v>-1.5</v>
      </c>
      <c r="S2763" s="269">
        <v>-49.5</v>
      </c>
      <c r="T2763" s="269">
        <v>-49.75</v>
      </c>
      <c r="DI2763" s="112" t="s">
        <v>6733</v>
      </c>
      <c r="DJ2763" s="112" t="s">
        <v>6305</v>
      </c>
      <c r="DO2763"/>
    </row>
    <row r="2764" spans="15:119" x14ac:dyDescent="0.25">
      <c r="O2764" s="268" t="s">
        <v>12250</v>
      </c>
      <c r="P2764" s="268" t="s">
        <v>9490</v>
      </c>
      <c r="Q2764" s="269">
        <v>-1.5</v>
      </c>
      <c r="R2764" s="269">
        <v>-2</v>
      </c>
      <c r="S2764" s="269">
        <v>-50.5</v>
      </c>
      <c r="T2764" s="269">
        <v>-51</v>
      </c>
      <c r="DI2764" s="112" t="s">
        <v>6134</v>
      </c>
      <c r="DJ2764" s="112" t="s">
        <v>5909</v>
      </c>
      <c r="DO2764"/>
    </row>
    <row r="2765" spans="15:119" x14ac:dyDescent="0.25">
      <c r="O2765" s="268" t="s">
        <v>12251</v>
      </c>
      <c r="P2765" s="268" t="s">
        <v>9492</v>
      </c>
      <c r="Q2765" s="269">
        <v>-1.5</v>
      </c>
      <c r="R2765" s="269">
        <v>-1.75</v>
      </c>
      <c r="S2765" s="269">
        <v>-50.75</v>
      </c>
      <c r="T2765" s="269">
        <v>-51</v>
      </c>
      <c r="DI2765" s="112" t="s">
        <v>7590</v>
      </c>
      <c r="DJ2765" s="112" t="s">
        <v>7298</v>
      </c>
      <c r="DO2765"/>
    </row>
    <row r="2766" spans="15:119" x14ac:dyDescent="0.25">
      <c r="O2766" s="268" t="s">
        <v>12252</v>
      </c>
      <c r="P2766" s="268" t="s">
        <v>9492</v>
      </c>
      <c r="Q2766" s="269">
        <v>-1.5</v>
      </c>
      <c r="R2766" s="269">
        <v>-1.75</v>
      </c>
      <c r="S2766" s="269">
        <v>-50.5</v>
      </c>
      <c r="T2766" s="269">
        <v>-50.75</v>
      </c>
      <c r="DI2766" s="112" t="s">
        <v>8418</v>
      </c>
      <c r="DJ2766" s="112" t="s">
        <v>8285</v>
      </c>
      <c r="DO2766"/>
    </row>
    <row r="2767" spans="15:119" x14ac:dyDescent="0.25">
      <c r="O2767" s="268" t="s">
        <v>12253</v>
      </c>
      <c r="P2767" s="268" t="s">
        <v>9492</v>
      </c>
      <c r="Q2767" s="269">
        <v>-1.75</v>
      </c>
      <c r="R2767" s="269">
        <v>-2</v>
      </c>
      <c r="S2767" s="269">
        <v>-50.75</v>
      </c>
      <c r="T2767" s="269">
        <v>-51</v>
      </c>
      <c r="DI2767" s="112" t="s">
        <v>6734</v>
      </c>
      <c r="DJ2767" s="112" t="s">
        <v>6305</v>
      </c>
      <c r="DO2767"/>
    </row>
    <row r="2768" spans="15:119" x14ac:dyDescent="0.25">
      <c r="O2768" s="268" t="s">
        <v>12254</v>
      </c>
      <c r="P2768" s="268" t="s">
        <v>9492</v>
      </c>
      <c r="Q2768" s="269">
        <v>-1.75</v>
      </c>
      <c r="R2768" s="269">
        <v>-2</v>
      </c>
      <c r="S2768" s="269">
        <v>-50.5</v>
      </c>
      <c r="T2768" s="269">
        <v>-50.75</v>
      </c>
      <c r="DI2768" s="112" t="s">
        <v>9344</v>
      </c>
      <c r="DJ2768" s="112" t="s">
        <v>9220</v>
      </c>
      <c r="DO2768"/>
    </row>
    <row r="2769" spans="15:119" x14ac:dyDescent="0.25">
      <c r="O2769" s="268" t="s">
        <v>12255</v>
      </c>
      <c r="P2769" s="268" t="s">
        <v>9490</v>
      </c>
      <c r="Q2769" s="269">
        <v>-1.5</v>
      </c>
      <c r="R2769" s="269">
        <v>-2</v>
      </c>
      <c r="S2769" s="269">
        <v>-50</v>
      </c>
      <c r="T2769" s="269">
        <v>-50.5</v>
      </c>
      <c r="DI2769" s="112" t="s">
        <v>8085</v>
      </c>
      <c r="DJ2769" s="112" t="s">
        <v>7916</v>
      </c>
      <c r="DO2769"/>
    </row>
    <row r="2770" spans="15:119" x14ac:dyDescent="0.25">
      <c r="O2770" s="268" t="s">
        <v>12256</v>
      </c>
      <c r="P2770" s="268" t="s">
        <v>9492</v>
      </c>
      <c r="Q2770" s="269">
        <v>-1.5</v>
      </c>
      <c r="R2770" s="269">
        <v>-1.75</v>
      </c>
      <c r="S2770" s="269">
        <v>-50.25</v>
      </c>
      <c r="T2770" s="269">
        <v>-50.5</v>
      </c>
      <c r="DI2770" s="112" t="s">
        <v>8766</v>
      </c>
      <c r="DJ2770" s="112" t="s">
        <v>8544</v>
      </c>
      <c r="DO2770"/>
    </row>
    <row r="2771" spans="15:119" x14ac:dyDescent="0.25">
      <c r="O2771" s="268" t="s">
        <v>12257</v>
      </c>
      <c r="P2771" s="268" t="s">
        <v>9492</v>
      </c>
      <c r="Q2771" s="269">
        <v>-1.5</v>
      </c>
      <c r="R2771" s="269">
        <v>-1.75</v>
      </c>
      <c r="S2771" s="269">
        <v>-50</v>
      </c>
      <c r="T2771" s="269">
        <v>-50.25</v>
      </c>
      <c r="DI2771" s="112" t="s">
        <v>6735</v>
      </c>
      <c r="DJ2771" s="112" t="s">
        <v>6305</v>
      </c>
      <c r="DO2771"/>
    </row>
    <row r="2772" spans="15:119" x14ac:dyDescent="0.25">
      <c r="O2772" s="268" t="s">
        <v>12258</v>
      </c>
      <c r="P2772" s="268" t="s">
        <v>9492</v>
      </c>
      <c r="Q2772" s="269">
        <v>-1.75</v>
      </c>
      <c r="R2772" s="269">
        <v>-2</v>
      </c>
      <c r="S2772" s="269">
        <v>-50.25</v>
      </c>
      <c r="T2772" s="269">
        <v>-50.5</v>
      </c>
      <c r="DI2772" s="112" t="s">
        <v>6135</v>
      </c>
      <c r="DJ2772" s="112" t="s">
        <v>5909</v>
      </c>
      <c r="DO2772"/>
    </row>
    <row r="2773" spans="15:119" x14ac:dyDescent="0.25">
      <c r="O2773" s="268" t="s">
        <v>12259</v>
      </c>
      <c r="P2773" s="268" t="s">
        <v>9492</v>
      </c>
      <c r="Q2773" s="269">
        <v>-1.75</v>
      </c>
      <c r="R2773" s="269">
        <v>-2</v>
      </c>
      <c r="S2773" s="269">
        <v>-50</v>
      </c>
      <c r="T2773" s="269">
        <v>-50.25</v>
      </c>
      <c r="DI2773" s="112" t="s">
        <v>8086</v>
      </c>
      <c r="DJ2773" s="112" t="s">
        <v>7916</v>
      </c>
      <c r="DO2773"/>
    </row>
    <row r="2774" spans="15:119" x14ac:dyDescent="0.25">
      <c r="O2774" s="268" t="s">
        <v>12260</v>
      </c>
      <c r="P2774" s="268" t="s">
        <v>9490</v>
      </c>
      <c r="Q2774" s="269">
        <v>-1.5</v>
      </c>
      <c r="R2774" s="269">
        <v>-2</v>
      </c>
      <c r="S2774" s="269">
        <v>-49.5</v>
      </c>
      <c r="T2774" s="269">
        <v>-50</v>
      </c>
      <c r="DI2774" s="112" t="s">
        <v>4696</v>
      </c>
      <c r="DJ2774" s="112" t="s">
        <v>4591</v>
      </c>
      <c r="DO2774"/>
    </row>
    <row r="2775" spans="15:119" x14ac:dyDescent="0.25">
      <c r="O2775" s="268" t="s">
        <v>12261</v>
      </c>
      <c r="P2775" s="268" t="s">
        <v>9492</v>
      </c>
      <c r="Q2775" s="269">
        <v>-1.5</v>
      </c>
      <c r="R2775" s="269">
        <v>-1.75</v>
      </c>
      <c r="S2775" s="269">
        <v>-49.75</v>
      </c>
      <c r="T2775" s="269">
        <v>-50</v>
      </c>
      <c r="DI2775" s="112" t="s">
        <v>6736</v>
      </c>
      <c r="DJ2775" s="112" t="s">
        <v>6305</v>
      </c>
      <c r="DO2775"/>
    </row>
    <row r="2776" spans="15:119" x14ac:dyDescent="0.25">
      <c r="O2776" s="268" t="s">
        <v>12262</v>
      </c>
      <c r="P2776" s="268" t="s">
        <v>9492</v>
      </c>
      <c r="Q2776" s="269">
        <v>-1.5</v>
      </c>
      <c r="R2776" s="269">
        <v>-1.75</v>
      </c>
      <c r="S2776" s="269">
        <v>-49.5</v>
      </c>
      <c r="T2776" s="269">
        <v>-49.75</v>
      </c>
      <c r="DI2776" s="112" t="s">
        <v>7591</v>
      </c>
      <c r="DJ2776" s="112" t="s">
        <v>7298</v>
      </c>
      <c r="DO2776"/>
    </row>
    <row r="2777" spans="15:119" x14ac:dyDescent="0.25">
      <c r="O2777" s="268" t="s">
        <v>12263</v>
      </c>
      <c r="P2777" s="268" t="s">
        <v>9492</v>
      </c>
      <c r="Q2777" s="269">
        <v>-1.75</v>
      </c>
      <c r="R2777" s="269">
        <v>-2</v>
      </c>
      <c r="S2777" s="269">
        <v>-49.75</v>
      </c>
      <c r="T2777" s="269">
        <v>-50</v>
      </c>
      <c r="DI2777" s="112" t="s">
        <v>6737</v>
      </c>
      <c r="DJ2777" s="112" t="s">
        <v>6305</v>
      </c>
      <c r="DO2777"/>
    </row>
    <row r="2778" spans="15:119" x14ac:dyDescent="0.25">
      <c r="O2778" s="268" t="s">
        <v>12264</v>
      </c>
      <c r="P2778" s="268" t="s">
        <v>9492</v>
      </c>
      <c r="Q2778" s="269">
        <v>-1.75</v>
      </c>
      <c r="R2778" s="269">
        <v>-2</v>
      </c>
      <c r="S2778" s="269">
        <v>-49.5</v>
      </c>
      <c r="T2778" s="269">
        <v>-49.75</v>
      </c>
      <c r="DI2778" s="112" t="s">
        <v>5668</v>
      </c>
      <c r="DJ2778" s="112" t="s">
        <v>5576</v>
      </c>
      <c r="DO2778"/>
    </row>
    <row r="2779" spans="15:119" x14ac:dyDescent="0.25">
      <c r="O2779" s="268" t="s">
        <v>12265</v>
      </c>
      <c r="P2779" s="268" t="s">
        <v>9488</v>
      </c>
      <c r="Q2779" s="269">
        <v>-1</v>
      </c>
      <c r="R2779" s="269">
        <v>-2</v>
      </c>
      <c r="S2779" s="269">
        <v>-48</v>
      </c>
      <c r="T2779" s="269">
        <v>-49.5</v>
      </c>
      <c r="DI2779" s="112" t="s">
        <v>5784</v>
      </c>
      <c r="DJ2779" s="112" t="s">
        <v>5743</v>
      </c>
      <c r="DO2779"/>
    </row>
    <row r="2780" spans="15:119" x14ac:dyDescent="0.25">
      <c r="O2780" s="268" t="s">
        <v>12266</v>
      </c>
      <c r="P2780" s="268" t="s">
        <v>9490</v>
      </c>
      <c r="Q2780" s="269">
        <v>-1</v>
      </c>
      <c r="R2780" s="269">
        <v>-1.5</v>
      </c>
      <c r="S2780" s="269">
        <v>-49</v>
      </c>
      <c r="T2780" s="269">
        <v>-49.5</v>
      </c>
      <c r="DI2780" s="112" t="s">
        <v>4353</v>
      </c>
      <c r="DJ2780" s="112" t="s">
        <v>4291</v>
      </c>
      <c r="DO2780"/>
    </row>
    <row r="2781" spans="15:119" x14ac:dyDescent="0.25">
      <c r="O2781" s="268" t="s">
        <v>12267</v>
      </c>
      <c r="P2781" s="268" t="s">
        <v>9492</v>
      </c>
      <c r="Q2781" s="269">
        <v>-1</v>
      </c>
      <c r="R2781" s="269">
        <v>-1.25</v>
      </c>
      <c r="S2781" s="269">
        <v>-49.25</v>
      </c>
      <c r="T2781" s="269">
        <v>-49.5</v>
      </c>
      <c r="DI2781" s="112" t="s">
        <v>5130</v>
      </c>
      <c r="DJ2781" s="112" t="s">
        <v>5031</v>
      </c>
      <c r="DO2781"/>
    </row>
    <row r="2782" spans="15:119" x14ac:dyDescent="0.25">
      <c r="O2782" s="268" t="s">
        <v>12268</v>
      </c>
      <c r="P2782" s="268" t="s">
        <v>9492</v>
      </c>
      <c r="Q2782" s="269">
        <v>-1</v>
      </c>
      <c r="R2782" s="269">
        <v>-1.25</v>
      </c>
      <c r="S2782" s="269">
        <v>-49</v>
      </c>
      <c r="T2782" s="269">
        <v>-49.25</v>
      </c>
      <c r="DI2782" s="112" t="s">
        <v>8087</v>
      </c>
      <c r="DJ2782" s="112" t="s">
        <v>7916</v>
      </c>
      <c r="DO2782"/>
    </row>
    <row r="2783" spans="15:119" x14ac:dyDescent="0.25">
      <c r="O2783" s="268" t="s">
        <v>12269</v>
      </c>
      <c r="P2783" s="268" t="s">
        <v>9492</v>
      </c>
      <c r="Q2783" s="269">
        <v>-1.25</v>
      </c>
      <c r="R2783" s="269">
        <v>-1.5</v>
      </c>
      <c r="S2783" s="269">
        <v>-49.25</v>
      </c>
      <c r="T2783" s="269">
        <v>-49.5</v>
      </c>
      <c r="DI2783" s="112" t="s">
        <v>7592</v>
      </c>
      <c r="DJ2783" s="112" t="s">
        <v>7298</v>
      </c>
      <c r="DO2783"/>
    </row>
    <row r="2784" spans="15:119" x14ac:dyDescent="0.25">
      <c r="O2784" s="268" t="s">
        <v>12270</v>
      </c>
      <c r="P2784" s="268" t="s">
        <v>9492</v>
      </c>
      <c r="Q2784" s="269">
        <v>-1.25</v>
      </c>
      <c r="R2784" s="269">
        <v>-1.5</v>
      </c>
      <c r="S2784" s="269">
        <v>-49</v>
      </c>
      <c r="T2784" s="269">
        <v>-49.25</v>
      </c>
      <c r="DI2784" s="112" t="s">
        <v>8419</v>
      </c>
      <c r="DJ2784" s="112" t="s">
        <v>8285</v>
      </c>
      <c r="DO2784"/>
    </row>
    <row r="2785" spans="15:119" x14ac:dyDescent="0.25">
      <c r="O2785" s="268" t="s">
        <v>12271</v>
      </c>
      <c r="P2785" s="268" t="s">
        <v>9490</v>
      </c>
      <c r="Q2785" s="269">
        <v>-1</v>
      </c>
      <c r="R2785" s="269">
        <v>-1.5</v>
      </c>
      <c r="S2785" s="269">
        <v>-48.5</v>
      </c>
      <c r="T2785" s="269">
        <v>-49</v>
      </c>
      <c r="DI2785" s="112" t="s">
        <v>8767</v>
      </c>
      <c r="DJ2785" s="112" t="s">
        <v>8544</v>
      </c>
      <c r="DO2785"/>
    </row>
    <row r="2786" spans="15:119" x14ac:dyDescent="0.25">
      <c r="O2786" s="268" t="s">
        <v>12272</v>
      </c>
      <c r="P2786" s="268" t="s">
        <v>9492</v>
      </c>
      <c r="Q2786" s="269">
        <v>-1</v>
      </c>
      <c r="R2786" s="269">
        <v>-1.25</v>
      </c>
      <c r="S2786" s="269">
        <v>-48.75</v>
      </c>
      <c r="T2786" s="269">
        <v>-49</v>
      </c>
      <c r="DI2786" s="112" t="s">
        <v>8768</v>
      </c>
      <c r="DJ2786" s="112" t="s">
        <v>8544</v>
      </c>
      <c r="DO2786"/>
    </row>
    <row r="2787" spans="15:119" x14ac:dyDescent="0.25">
      <c r="O2787" s="268" t="s">
        <v>12273</v>
      </c>
      <c r="P2787" s="268" t="s">
        <v>9492</v>
      </c>
      <c r="Q2787" s="269">
        <v>-1</v>
      </c>
      <c r="R2787" s="269">
        <v>-1.25</v>
      </c>
      <c r="S2787" s="269">
        <v>-48.5</v>
      </c>
      <c r="T2787" s="269">
        <v>-48.75</v>
      </c>
      <c r="DI2787" s="112" t="s">
        <v>7176</v>
      </c>
      <c r="DJ2787" s="112" t="s">
        <v>7135</v>
      </c>
      <c r="DO2787"/>
    </row>
    <row r="2788" spans="15:119" x14ac:dyDescent="0.25">
      <c r="O2788" s="268" t="s">
        <v>12274</v>
      </c>
      <c r="P2788" s="268" t="s">
        <v>9492</v>
      </c>
      <c r="Q2788" s="269">
        <v>-1.25</v>
      </c>
      <c r="R2788" s="269">
        <v>-1.5</v>
      </c>
      <c r="S2788" s="269">
        <v>-48.75</v>
      </c>
      <c r="T2788" s="269">
        <v>-49</v>
      </c>
      <c r="DI2788" s="112" t="s">
        <v>7593</v>
      </c>
      <c r="DJ2788" s="112" t="s">
        <v>7298</v>
      </c>
      <c r="DO2788"/>
    </row>
    <row r="2789" spans="15:119" x14ac:dyDescent="0.25">
      <c r="O2789" s="268" t="s">
        <v>12275</v>
      </c>
      <c r="P2789" s="268" t="s">
        <v>9492</v>
      </c>
      <c r="Q2789" s="269">
        <v>-1.25</v>
      </c>
      <c r="R2789" s="269">
        <v>-1.5</v>
      </c>
      <c r="S2789" s="269">
        <v>-48.5</v>
      </c>
      <c r="T2789" s="269">
        <v>-48.75</v>
      </c>
      <c r="DI2789" s="112" t="s">
        <v>5471</v>
      </c>
      <c r="DJ2789" s="112" t="s">
        <v>5373</v>
      </c>
      <c r="DO2789"/>
    </row>
    <row r="2790" spans="15:119" ht="30" x14ac:dyDescent="0.25">
      <c r="O2790" s="268" t="s">
        <v>12276</v>
      </c>
      <c r="P2790" s="268" t="s">
        <v>9490</v>
      </c>
      <c r="Q2790" s="269">
        <v>-1</v>
      </c>
      <c r="R2790" s="269">
        <v>-1.5</v>
      </c>
      <c r="S2790" s="269">
        <v>-48</v>
      </c>
      <c r="T2790" s="269">
        <v>-48.5</v>
      </c>
      <c r="DI2790" s="112" t="s">
        <v>6136</v>
      </c>
      <c r="DJ2790" s="112" t="s">
        <v>5909</v>
      </c>
      <c r="DO2790"/>
    </row>
    <row r="2791" spans="15:119" x14ac:dyDescent="0.25">
      <c r="O2791" s="268" t="s">
        <v>12277</v>
      </c>
      <c r="P2791" s="268" t="s">
        <v>9492</v>
      </c>
      <c r="Q2791" s="269">
        <v>-1</v>
      </c>
      <c r="R2791" s="269">
        <v>-1.25</v>
      </c>
      <c r="S2791" s="269">
        <v>-48.25</v>
      </c>
      <c r="T2791" s="269">
        <v>-48.5</v>
      </c>
      <c r="DI2791" s="112" t="s">
        <v>4520</v>
      </c>
      <c r="DJ2791" s="112" t="s">
        <v>4452</v>
      </c>
      <c r="DO2791"/>
    </row>
    <row r="2792" spans="15:119" x14ac:dyDescent="0.25">
      <c r="O2792" s="268" t="s">
        <v>12278</v>
      </c>
      <c r="P2792" s="268" t="s">
        <v>9492</v>
      </c>
      <c r="Q2792" s="269">
        <v>-1</v>
      </c>
      <c r="R2792" s="269">
        <v>-1.25</v>
      </c>
      <c r="S2792" s="269">
        <v>-48</v>
      </c>
      <c r="T2792" s="269">
        <v>-48.25</v>
      </c>
      <c r="DI2792" s="112" t="s">
        <v>8088</v>
      </c>
      <c r="DJ2792" s="112" t="s">
        <v>7916</v>
      </c>
      <c r="DO2792"/>
    </row>
    <row r="2793" spans="15:119" x14ac:dyDescent="0.25">
      <c r="O2793" s="268" t="s">
        <v>12279</v>
      </c>
      <c r="P2793" s="268" t="s">
        <v>9492</v>
      </c>
      <c r="Q2793" s="269">
        <v>-1.25</v>
      </c>
      <c r="R2793" s="269">
        <v>-1.5</v>
      </c>
      <c r="S2793" s="269">
        <v>-48.25</v>
      </c>
      <c r="T2793" s="269">
        <v>-48.5</v>
      </c>
      <c r="DI2793" s="112" t="s">
        <v>8089</v>
      </c>
      <c r="DJ2793" s="112" t="s">
        <v>7916</v>
      </c>
      <c r="DO2793"/>
    </row>
    <row r="2794" spans="15:119" x14ac:dyDescent="0.25">
      <c r="O2794" s="268" t="s">
        <v>12280</v>
      </c>
      <c r="P2794" s="268" t="s">
        <v>9492</v>
      </c>
      <c r="Q2794" s="269">
        <v>-1.25</v>
      </c>
      <c r="R2794" s="269">
        <v>-1.5</v>
      </c>
      <c r="S2794" s="269">
        <v>-48</v>
      </c>
      <c r="T2794" s="269">
        <v>-48.25</v>
      </c>
      <c r="DI2794" s="112" t="s">
        <v>5472</v>
      </c>
      <c r="DJ2794" s="112" t="s">
        <v>5373</v>
      </c>
      <c r="DO2794"/>
    </row>
    <row r="2795" spans="15:119" x14ac:dyDescent="0.25">
      <c r="O2795" s="268" t="s">
        <v>12281</v>
      </c>
      <c r="P2795" s="268" t="s">
        <v>9490</v>
      </c>
      <c r="Q2795" s="269">
        <v>-1.5</v>
      </c>
      <c r="R2795" s="269">
        <v>-2</v>
      </c>
      <c r="S2795" s="269">
        <v>-49</v>
      </c>
      <c r="T2795" s="269">
        <v>-49.5</v>
      </c>
      <c r="DI2795" s="112" t="s">
        <v>8090</v>
      </c>
      <c r="DJ2795" s="112" t="s">
        <v>7916</v>
      </c>
      <c r="DO2795"/>
    </row>
    <row r="2796" spans="15:119" x14ac:dyDescent="0.25">
      <c r="O2796" s="268" t="s">
        <v>12282</v>
      </c>
      <c r="P2796" s="268" t="s">
        <v>9492</v>
      </c>
      <c r="Q2796" s="269">
        <v>-1.5</v>
      </c>
      <c r="R2796" s="269">
        <v>-1.75</v>
      </c>
      <c r="S2796" s="269">
        <v>-49.25</v>
      </c>
      <c r="T2796" s="269">
        <v>-49.5</v>
      </c>
      <c r="DI2796" s="112" t="s">
        <v>6738</v>
      </c>
      <c r="DJ2796" s="112" t="s">
        <v>6305</v>
      </c>
      <c r="DO2796"/>
    </row>
    <row r="2797" spans="15:119" x14ac:dyDescent="0.25">
      <c r="O2797" s="268" t="s">
        <v>12283</v>
      </c>
      <c r="P2797" s="268" t="s">
        <v>9492</v>
      </c>
      <c r="Q2797" s="269">
        <v>-1.5</v>
      </c>
      <c r="R2797" s="269">
        <v>-1.75</v>
      </c>
      <c r="S2797" s="269">
        <v>-49</v>
      </c>
      <c r="T2797" s="269">
        <v>-49.25</v>
      </c>
      <c r="DI2797" s="112" t="s">
        <v>8420</v>
      </c>
      <c r="DJ2797" s="112" t="s">
        <v>8285</v>
      </c>
      <c r="DO2797"/>
    </row>
    <row r="2798" spans="15:119" x14ac:dyDescent="0.25">
      <c r="O2798" s="268" t="s">
        <v>12284</v>
      </c>
      <c r="P2798" s="268" t="s">
        <v>9492</v>
      </c>
      <c r="Q2798" s="269">
        <v>-1.75</v>
      </c>
      <c r="R2798" s="269">
        <v>-2</v>
      </c>
      <c r="S2798" s="269">
        <v>-49.25</v>
      </c>
      <c r="T2798" s="269">
        <v>-49.5</v>
      </c>
      <c r="DI2798" s="112" t="s">
        <v>7594</v>
      </c>
      <c r="DJ2798" s="112" t="s">
        <v>7298</v>
      </c>
      <c r="DO2798"/>
    </row>
    <row r="2799" spans="15:119" x14ac:dyDescent="0.25">
      <c r="O2799" s="268" t="s">
        <v>12285</v>
      </c>
      <c r="P2799" s="268" t="s">
        <v>9492</v>
      </c>
      <c r="Q2799" s="269">
        <v>-1.75</v>
      </c>
      <c r="R2799" s="269">
        <v>-2</v>
      </c>
      <c r="S2799" s="269">
        <v>-49</v>
      </c>
      <c r="T2799" s="269">
        <v>-49.25</v>
      </c>
      <c r="DI2799" s="112" t="s">
        <v>4697</v>
      </c>
      <c r="DJ2799" s="112" t="s">
        <v>4591</v>
      </c>
      <c r="DO2799"/>
    </row>
    <row r="2800" spans="15:119" x14ac:dyDescent="0.25">
      <c r="O2800" s="268" t="s">
        <v>12286</v>
      </c>
      <c r="P2800" s="268" t="s">
        <v>9490</v>
      </c>
      <c r="Q2800" s="269">
        <v>-1.5</v>
      </c>
      <c r="R2800" s="269">
        <v>-2</v>
      </c>
      <c r="S2800" s="269">
        <v>-48.5</v>
      </c>
      <c r="T2800" s="269">
        <v>-49</v>
      </c>
      <c r="DI2800" s="112" t="s">
        <v>7595</v>
      </c>
      <c r="DJ2800" s="112" t="s">
        <v>7298</v>
      </c>
      <c r="DO2800"/>
    </row>
    <row r="2801" spans="15:119" x14ac:dyDescent="0.25">
      <c r="O2801" s="268" t="s">
        <v>12287</v>
      </c>
      <c r="P2801" s="268" t="s">
        <v>9492</v>
      </c>
      <c r="Q2801" s="269">
        <v>-1.5</v>
      </c>
      <c r="R2801" s="269">
        <v>-1.75</v>
      </c>
      <c r="S2801" s="269">
        <v>-48.75</v>
      </c>
      <c r="T2801" s="269">
        <v>-49</v>
      </c>
      <c r="DI2801" s="112" t="s">
        <v>7596</v>
      </c>
      <c r="DJ2801" s="112" t="s">
        <v>7298</v>
      </c>
      <c r="DO2801"/>
    </row>
    <row r="2802" spans="15:119" x14ac:dyDescent="0.25">
      <c r="O2802" s="268" t="s">
        <v>12288</v>
      </c>
      <c r="P2802" s="268" t="s">
        <v>9492</v>
      </c>
      <c r="Q2802" s="269">
        <v>-1.5</v>
      </c>
      <c r="R2802" s="269">
        <v>-1.75</v>
      </c>
      <c r="S2802" s="269">
        <v>-48.5</v>
      </c>
      <c r="T2802" s="269">
        <v>-48.75</v>
      </c>
      <c r="DI2802" s="112" t="s">
        <v>9145</v>
      </c>
      <c r="DJ2802" s="112" t="s">
        <v>9086</v>
      </c>
      <c r="DO2802"/>
    </row>
    <row r="2803" spans="15:119" x14ac:dyDescent="0.25">
      <c r="O2803" s="268" t="s">
        <v>12289</v>
      </c>
      <c r="P2803" s="268" t="s">
        <v>9492</v>
      </c>
      <c r="Q2803" s="269">
        <v>-1.75</v>
      </c>
      <c r="R2803" s="269">
        <v>-2</v>
      </c>
      <c r="S2803" s="269">
        <v>-48.75</v>
      </c>
      <c r="T2803" s="269">
        <v>-49</v>
      </c>
      <c r="DI2803" s="112" t="s">
        <v>7597</v>
      </c>
      <c r="DJ2803" s="112" t="s">
        <v>7298</v>
      </c>
      <c r="DO2803"/>
    </row>
    <row r="2804" spans="15:119" x14ac:dyDescent="0.25">
      <c r="O2804" s="268" t="s">
        <v>12290</v>
      </c>
      <c r="P2804" s="268" t="s">
        <v>9492</v>
      </c>
      <c r="Q2804" s="269">
        <v>-1.75</v>
      </c>
      <c r="R2804" s="269">
        <v>-2</v>
      </c>
      <c r="S2804" s="269">
        <v>-48.5</v>
      </c>
      <c r="T2804" s="269">
        <v>-48.75</v>
      </c>
      <c r="DI2804" s="112" t="s">
        <v>5473</v>
      </c>
      <c r="DJ2804" s="112" t="s">
        <v>5373</v>
      </c>
      <c r="DO2804"/>
    </row>
    <row r="2805" spans="15:119" x14ac:dyDescent="0.25">
      <c r="O2805" s="268" t="s">
        <v>12291</v>
      </c>
      <c r="P2805" s="268" t="s">
        <v>9490</v>
      </c>
      <c r="Q2805" s="269">
        <v>-1.5</v>
      </c>
      <c r="R2805" s="269">
        <v>-2</v>
      </c>
      <c r="S2805" s="269">
        <v>-48</v>
      </c>
      <c r="T2805" s="269">
        <v>-48.5</v>
      </c>
      <c r="DI2805" s="112" t="s">
        <v>7598</v>
      </c>
      <c r="DJ2805" s="112" t="s">
        <v>7298</v>
      </c>
      <c r="DO2805"/>
    </row>
    <row r="2806" spans="15:119" x14ac:dyDescent="0.25">
      <c r="O2806" s="268" t="s">
        <v>12292</v>
      </c>
      <c r="P2806" s="268" t="s">
        <v>9492</v>
      </c>
      <c r="Q2806" s="269">
        <v>-1.5</v>
      </c>
      <c r="R2806" s="269">
        <v>-1.75</v>
      </c>
      <c r="S2806" s="269">
        <v>-48.25</v>
      </c>
      <c r="T2806" s="269">
        <v>-48.5</v>
      </c>
      <c r="DI2806" s="112" t="s">
        <v>9146</v>
      </c>
      <c r="DJ2806" s="112" t="s">
        <v>9086</v>
      </c>
      <c r="DO2806"/>
    </row>
    <row r="2807" spans="15:119" x14ac:dyDescent="0.25">
      <c r="O2807" s="268" t="s">
        <v>12293</v>
      </c>
      <c r="P2807" s="268" t="s">
        <v>9492</v>
      </c>
      <c r="Q2807" s="269">
        <v>-1.5</v>
      </c>
      <c r="R2807" s="269">
        <v>-1.75</v>
      </c>
      <c r="S2807" s="269">
        <v>-48</v>
      </c>
      <c r="T2807" s="269">
        <v>-48.25</v>
      </c>
      <c r="DI2807" s="112" t="s">
        <v>5285</v>
      </c>
      <c r="DJ2807" s="112" t="s">
        <v>5211</v>
      </c>
      <c r="DO2807"/>
    </row>
    <row r="2808" spans="15:119" x14ac:dyDescent="0.25">
      <c r="O2808" s="268" t="s">
        <v>12294</v>
      </c>
      <c r="P2808" s="268" t="s">
        <v>9492</v>
      </c>
      <c r="Q2808" s="269">
        <v>-1.75</v>
      </c>
      <c r="R2808" s="269">
        <v>-2</v>
      </c>
      <c r="S2808" s="269">
        <v>-48.25</v>
      </c>
      <c r="T2808" s="269">
        <v>-48.5</v>
      </c>
      <c r="DI2808" s="112" t="s">
        <v>7599</v>
      </c>
      <c r="DJ2808" s="112" t="s">
        <v>7298</v>
      </c>
      <c r="DO2808"/>
    </row>
    <row r="2809" spans="15:119" x14ac:dyDescent="0.25">
      <c r="O2809" s="268" t="s">
        <v>12295</v>
      </c>
      <c r="P2809" s="268" t="s">
        <v>9492</v>
      </c>
      <c r="Q2809" s="269">
        <v>-1.75</v>
      </c>
      <c r="R2809" s="269">
        <v>-2</v>
      </c>
      <c r="S2809" s="269">
        <v>-48</v>
      </c>
      <c r="T2809" s="269">
        <v>-48.25</v>
      </c>
      <c r="DI2809" s="112" t="s">
        <v>4925</v>
      </c>
      <c r="DJ2809" s="112" t="s">
        <v>4808</v>
      </c>
      <c r="DO2809"/>
    </row>
    <row r="2810" spans="15:119" x14ac:dyDescent="0.25">
      <c r="O2810" s="268" t="s">
        <v>12296</v>
      </c>
      <c r="P2810" s="268" t="s">
        <v>9486</v>
      </c>
      <c r="Q2810" s="269">
        <v>-2</v>
      </c>
      <c r="R2810" s="269">
        <v>-4</v>
      </c>
      <c r="S2810" s="269">
        <v>-51</v>
      </c>
      <c r="T2810" s="269">
        <v>-54</v>
      </c>
      <c r="DI2810" s="112" t="s">
        <v>4698</v>
      </c>
      <c r="DJ2810" s="112" t="s">
        <v>4591</v>
      </c>
      <c r="DO2810"/>
    </row>
    <row r="2811" spans="15:119" x14ac:dyDescent="0.25">
      <c r="O2811" s="268" t="s">
        <v>12297</v>
      </c>
      <c r="P2811" s="268" t="s">
        <v>9488</v>
      </c>
      <c r="Q2811" s="269">
        <v>-2</v>
      </c>
      <c r="R2811" s="269">
        <v>-3</v>
      </c>
      <c r="S2811" s="269">
        <v>-52.5</v>
      </c>
      <c r="T2811" s="269">
        <v>-54</v>
      </c>
      <c r="DI2811" s="112" t="s">
        <v>6137</v>
      </c>
      <c r="DJ2811" s="112" t="s">
        <v>5909</v>
      </c>
      <c r="DO2811"/>
    </row>
    <row r="2812" spans="15:119" x14ac:dyDescent="0.25">
      <c r="O2812" s="268" t="s">
        <v>12298</v>
      </c>
      <c r="P2812" s="268" t="s">
        <v>9490</v>
      </c>
      <c r="Q2812" s="269">
        <v>-2</v>
      </c>
      <c r="R2812" s="269">
        <v>-2.5</v>
      </c>
      <c r="S2812" s="269">
        <v>-53.5</v>
      </c>
      <c r="T2812" s="269">
        <v>-54</v>
      </c>
      <c r="DI2812" s="112" t="s">
        <v>5286</v>
      </c>
      <c r="DJ2812" s="112" t="s">
        <v>5211</v>
      </c>
      <c r="DO2812"/>
    </row>
    <row r="2813" spans="15:119" x14ac:dyDescent="0.25">
      <c r="O2813" s="268" t="s">
        <v>12299</v>
      </c>
      <c r="P2813" s="268" t="s">
        <v>9492</v>
      </c>
      <c r="Q2813" s="269">
        <v>-2</v>
      </c>
      <c r="R2813" s="269">
        <v>-2.25</v>
      </c>
      <c r="S2813" s="269">
        <v>-53.75</v>
      </c>
      <c r="T2813" s="269">
        <v>-54</v>
      </c>
      <c r="DI2813" s="112" t="s">
        <v>6739</v>
      </c>
      <c r="DJ2813" s="112" t="s">
        <v>6305</v>
      </c>
      <c r="DO2813"/>
    </row>
    <row r="2814" spans="15:119" x14ac:dyDescent="0.25">
      <c r="O2814" s="268" t="s">
        <v>12300</v>
      </c>
      <c r="P2814" s="268" t="s">
        <v>9492</v>
      </c>
      <c r="Q2814" s="269">
        <v>-2</v>
      </c>
      <c r="R2814" s="269">
        <v>-2.25</v>
      </c>
      <c r="S2814" s="269">
        <v>-53.5</v>
      </c>
      <c r="T2814" s="269">
        <v>-53.75</v>
      </c>
      <c r="DI2814" s="112" t="s">
        <v>6740</v>
      </c>
      <c r="DJ2814" s="112" t="s">
        <v>6305</v>
      </c>
      <c r="DO2814"/>
    </row>
    <row r="2815" spans="15:119" x14ac:dyDescent="0.25">
      <c r="O2815" s="268" t="s">
        <v>12301</v>
      </c>
      <c r="P2815" s="268" t="s">
        <v>9492</v>
      </c>
      <c r="Q2815" s="269">
        <v>-2.25</v>
      </c>
      <c r="R2815" s="269">
        <v>-2.5</v>
      </c>
      <c r="S2815" s="269">
        <v>-53.75</v>
      </c>
      <c r="T2815" s="269">
        <v>-54</v>
      </c>
      <c r="DI2815" s="112" t="s">
        <v>8421</v>
      </c>
      <c r="DJ2815" s="112" t="s">
        <v>8285</v>
      </c>
      <c r="DO2815"/>
    </row>
    <row r="2816" spans="15:119" x14ac:dyDescent="0.25">
      <c r="O2816" s="268" t="s">
        <v>12302</v>
      </c>
      <c r="P2816" s="268" t="s">
        <v>9492</v>
      </c>
      <c r="Q2816" s="269">
        <v>-2.25</v>
      </c>
      <c r="R2816" s="269">
        <v>-2.5</v>
      </c>
      <c r="S2816" s="269">
        <v>-53.5</v>
      </c>
      <c r="T2816" s="269">
        <v>-53.75</v>
      </c>
      <c r="DI2816" s="112" t="s">
        <v>8091</v>
      </c>
      <c r="DJ2816" s="112" t="s">
        <v>7916</v>
      </c>
      <c r="DO2816"/>
    </row>
    <row r="2817" spans="15:119" x14ac:dyDescent="0.25">
      <c r="O2817" s="268" t="s">
        <v>12303</v>
      </c>
      <c r="P2817" s="268" t="s">
        <v>9490</v>
      </c>
      <c r="Q2817" s="269">
        <v>-2</v>
      </c>
      <c r="R2817" s="269">
        <v>-2.5</v>
      </c>
      <c r="S2817" s="269">
        <v>-53</v>
      </c>
      <c r="T2817" s="269">
        <v>-53.5</v>
      </c>
      <c r="DI2817" s="112" t="s">
        <v>7600</v>
      </c>
      <c r="DJ2817" s="112" t="s">
        <v>7298</v>
      </c>
      <c r="DO2817"/>
    </row>
    <row r="2818" spans="15:119" x14ac:dyDescent="0.25">
      <c r="O2818" s="268" t="s">
        <v>12304</v>
      </c>
      <c r="P2818" s="268" t="s">
        <v>9492</v>
      </c>
      <c r="Q2818" s="269">
        <v>-2</v>
      </c>
      <c r="R2818" s="269">
        <v>-2.25</v>
      </c>
      <c r="S2818" s="269">
        <v>-53.25</v>
      </c>
      <c r="T2818" s="269">
        <v>-53.5</v>
      </c>
      <c r="DI2818" s="112" t="s">
        <v>6741</v>
      </c>
      <c r="DJ2818" s="112" t="s">
        <v>6305</v>
      </c>
      <c r="DO2818"/>
    </row>
    <row r="2819" spans="15:119" x14ac:dyDescent="0.25">
      <c r="O2819" s="268" t="s">
        <v>12305</v>
      </c>
      <c r="P2819" s="268" t="s">
        <v>9492</v>
      </c>
      <c r="Q2819" s="269">
        <v>-2</v>
      </c>
      <c r="R2819" s="269">
        <v>-2.25</v>
      </c>
      <c r="S2819" s="269">
        <v>-53</v>
      </c>
      <c r="T2819" s="269">
        <v>-53.25</v>
      </c>
      <c r="DI2819" s="112" t="s">
        <v>8092</v>
      </c>
      <c r="DJ2819" s="112" t="s">
        <v>7916</v>
      </c>
      <c r="DO2819"/>
    </row>
    <row r="2820" spans="15:119" x14ac:dyDescent="0.25">
      <c r="O2820" s="268" t="s">
        <v>12306</v>
      </c>
      <c r="P2820" s="268" t="s">
        <v>9492</v>
      </c>
      <c r="Q2820" s="269">
        <v>-2.25</v>
      </c>
      <c r="R2820" s="269">
        <v>-2.5</v>
      </c>
      <c r="S2820" s="269">
        <v>-53.25</v>
      </c>
      <c r="T2820" s="269">
        <v>-53.5</v>
      </c>
      <c r="DI2820" s="112" t="s">
        <v>7601</v>
      </c>
      <c r="DJ2820" s="112" t="s">
        <v>7298</v>
      </c>
      <c r="DO2820"/>
    </row>
    <row r="2821" spans="15:119" x14ac:dyDescent="0.25">
      <c r="O2821" s="268" t="s">
        <v>12307</v>
      </c>
      <c r="P2821" s="268" t="s">
        <v>9492</v>
      </c>
      <c r="Q2821" s="269">
        <v>-2.25</v>
      </c>
      <c r="R2821" s="269">
        <v>-2.5</v>
      </c>
      <c r="S2821" s="269">
        <v>-53</v>
      </c>
      <c r="T2821" s="269">
        <v>-53.25</v>
      </c>
      <c r="DI2821" s="112" t="s">
        <v>8093</v>
      </c>
      <c r="DJ2821" s="112" t="s">
        <v>7916</v>
      </c>
      <c r="DO2821"/>
    </row>
    <row r="2822" spans="15:119" x14ac:dyDescent="0.25">
      <c r="O2822" s="268" t="s">
        <v>12308</v>
      </c>
      <c r="P2822" s="268" t="s">
        <v>9490</v>
      </c>
      <c r="Q2822" s="269">
        <v>-2</v>
      </c>
      <c r="R2822" s="269">
        <v>-2.5</v>
      </c>
      <c r="S2822" s="269">
        <v>-52.5</v>
      </c>
      <c r="T2822" s="269">
        <v>-53</v>
      </c>
      <c r="DI2822" s="112" t="s">
        <v>7602</v>
      </c>
      <c r="DJ2822" s="112" t="s">
        <v>7298</v>
      </c>
      <c r="DO2822"/>
    </row>
    <row r="2823" spans="15:119" x14ac:dyDescent="0.25">
      <c r="O2823" s="268" t="s">
        <v>12309</v>
      </c>
      <c r="P2823" s="268" t="s">
        <v>9492</v>
      </c>
      <c r="Q2823" s="269">
        <v>-2</v>
      </c>
      <c r="R2823" s="269">
        <v>-2.25</v>
      </c>
      <c r="S2823" s="269">
        <v>-52.75</v>
      </c>
      <c r="T2823" s="269">
        <v>-53</v>
      </c>
      <c r="DI2823" s="112" t="s">
        <v>6742</v>
      </c>
      <c r="DJ2823" s="112" t="s">
        <v>6305</v>
      </c>
      <c r="DO2823"/>
    </row>
    <row r="2824" spans="15:119" x14ac:dyDescent="0.25">
      <c r="O2824" s="268" t="s">
        <v>12310</v>
      </c>
      <c r="P2824" s="268" t="s">
        <v>9492</v>
      </c>
      <c r="Q2824" s="269">
        <v>-2</v>
      </c>
      <c r="R2824" s="269">
        <v>-2.25</v>
      </c>
      <c r="S2824" s="269">
        <v>-52.5</v>
      </c>
      <c r="T2824" s="269">
        <v>-52.75</v>
      </c>
      <c r="DI2824" s="112" t="s">
        <v>8422</v>
      </c>
      <c r="DJ2824" s="112" t="s">
        <v>8285</v>
      </c>
      <c r="DO2824"/>
    </row>
    <row r="2825" spans="15:119" x14ac:dyDescent="0.25">
      <c r="O2825" s="268" t="s">
        <v>12311</v>
      </c>
      <c r="P2825" s="268" t="s">
        <v>9492</v>
      </c>
      <c r="Q2825" s="269">
        <v>-2.25</v>
      </c>
      <c r="R2825" s="269">
        <v>-2.5</v>
      </c>
      <c r="S2825" s="269">
        <v>-52.75</v>
      </c>
      <c r="T2825" s="269">
        <v>-53</v>
      </c>
      <c r="DI2825" s="112" t="s">
        <v>9345</v>
      </c>
      <c r="DJ2825" s="112" t="s">
        <v>9220</v>
      </c>
      <c r="DO2825"/>
    </row>
    <row r="2826" spans="15:119" x14ac:dyDescent="0.25">
      <c r="O2826" s="268" t="s">
        <v>12312</v>
      </c>
      <c r="P2826" s="268" t="s">
        <v>9492</v>
      </c>
      <c r="Q2826" s="269">
        <v>-2.25</v>
      </c>
      <c r="R2826" s="269">
        <v>-2.5</v>
      </c>
      <c r="S2826" s="269">
        <v>-52.5</v>
      </c>
      <c r="T2826" s="269">
        <v>-52.75</v>
      </c>
      <c r="DI2826" s="112" t="s">
        <v>4926</v>
      </c>
      <c r="DJ2826" s="112" t="s">
        <v>4808</v>
      </c>
      <c r="DO2826"/>
    </row>
    <row r="2827" spans="15:119" x14ac:dyDescent="0.25">
      <c r="O2827" s="268" t="s">
        <v>12313</v>
      </c>
      <c r="P2827" s="268" t="s">
        <v>9490</v>
      </c>
      <c r="Q2827" s="269">
        <v>-2.5</v>
      </c>
      <c r="R2827" s="269">
        <v>-3</v>
      </c>
      <c r="S2827" s="269">
        <v>-53.5</v>
      </c>
      <c r="T2827" s="269">
        <v>-54</v>
      </c>
      <c r="DI2827" s="112" t="s">
        <v>4521</v>
      </c>
      <c r="DJ2827" s="112" t="s">
        <v>4452</v>
      </c>
      <c r="DO2827"/>
    </row>
    <row r="2828" spans="15:119" x14ac:dyDescent="0.25">
      <c r="O2828" s="268" t="s">
        <v>12314</v>
      </c>
      <c r="P2828" s="268" t="s">
        <v>9492</v>
      </c>
      <c r="Q2828" s="269">
        <v>-2.5</v>
      </c>
      <c r="R2828" s="269">
        <v>-2.75</v>
      </c>
      <c r="S2828" s="269">
        <v>-53.75</v>
      </c>
      <c r="T2828" s="269">
        <v>-54</v>
      </c>
      <c r="DI2828" s="112" t="s">
        <v>7245</v>
      </c>
      <c r="DJ2828" s="112" t="s">
        <v>7211</v>
      </c>
      <c r="DO2828"/>
    </row>
    <row r="2829" spans="15:119" x14ac:dyDescent="0.25">
      <c r="O2829" s="268" t="s">
        <v>12315</v>
      </c>
      <c r="P2829" s="268" t="s">
        <v>9492</v>
      </c>
      <c r="Q2829" s="269">
        <v>-2.5</v>
      </c>
      <c r="R2829" s="269">
        <v>-2.75</v>
      </c>
      <c r="S2829" s="269">
        <v>-53.5</v>
      </c>
      <c r="T2829" s="269">
        <v>-53.75</v>
      </c>
      <c r="DI2829" s="112" t="s">
        <v>5287</v>
      </c>
      <c r="DJ2829" s="112" t="s">
        <v>5211</v>
      </c>
      <c r="DO2829"/>
    </row>
    <row r="2830" spans="15:119" x14ac:dyDescent="0.25">
      <c r="O2830" s="268" t="s">
        <v>12316</v>
      </c>
      <c r="P2830" s="268" t="s">
        <v>9492</v>
      </c>
      <c r="Q2830" s="269">
        <v>-2.75</v>
      </c>
      <c r="R2830" s="269">
        <v>-3</v>
      </c>
      <c r="S2830" s="269">
        <v>-53.75</v>
      </c>
      <c r="T2830" s="269">
        <v>-54</v>
      </c>
      <c r="DI2830" s="112" t="s">
        <v>6138</v>
      </c>
      <c r="DJ2830" s="112" t="s">
        <v>5909</v>
      </c>
      <c r="DO2830"/>
    </row>
    <row r="2831" spans="15:119" x14ac:dyDescent="0.25">
      <c r="O2831" s="268" t="s">
        <v>12317</v>
      </c>
      <c r="P2831" s="268" t="s">
        <v>9492</v>
      </c>
      <c r="Q2831" s="269">
        <v>-2.75</v>
      </c>
      <c r="R2831" s="269">
        <v>-3</v>
      </c>
      <c r="S2831" s="269">
        <v>-53.5</v>
      </c>
      <c r="T2831" s="269">
        <v>-53.75</v>
      </c>
      <c r="DI2831" s="112" t="s">
        <v>8770</v>
      </c>
      <c r="DJ2831" s="112" t="s">
        <v>8544</v>
      </c>
      <c r="DO2831"/>
    </row>
    <row r="2832" spans="15:119" x14ac:dyDescent="0.25">
      <c r="O2832" s="268" t="s">
        <v>12318</v>
      </c>
      <c r="P2832" s="268" t="s">
        <v>9490</v>
      </c>
      <c r="Q2832" s="269">
        <v>-2.5</v>
      </c>
      <c r="R2832" s="269">
        <v>-3</v>
      </c>
      <c r="S2832" s="269">
        <v>-53</v>
      </c>
      <c r="T2832" s="269">
        <v>-53.5</v>
      </c>
      <c r="DI2832" s="112" t="s">
        <v>5870</v>
      </c>
      <c r="DJ2832" s="112" t="s">
        <v>5840</v>
      </c>
      <c r="DO2832"/>
    </row>
    <row r="2833" spans="15:119" x14ac:dyDescent="0.25">
      <c r="O2833" s="268" t="s">
        <v>12319</v>
      </c>
      <c r="P2833" s="268" t="s">
        <v>9492</v>
      </c>
      <c r="Q2833" s="269">
        <v>-2.5</v>
      </c>
      <c r="R2833" s="269">
        <v>-2.75</v>
      </c>
      <c r="S2833" s="269">
        <v>-53.25</v>
      </c>
      <c r="T2833" s="269">
        <v>-53.5</v>
      </c>
      <c r="DI2833" s="112" t="s">
        <v>4443</v>
      </c>
      <c r="DJ2833" s="112" t="s">
        <v>4435</v>
      </c>
      <c r="DO2833"/>
    </row>
    <row r="2834" spans="15:119" x14ac:dyDescent="0.25">
      <c r="O2834" s="268" t="s">
        <v>12320</v>
      </c>
      <c r="P2834" s="268" t="s">
        <v>9492</v>
      </c>
      <c r="Q2834" s="269">
        <v>-2.5</v>
      </c>
      <c r="R2834" s="269">
        <v>-2.75</v>
      </c>
      <c r="S2834" s="269">
        <v>-53</v>
      </c>
      <c r="T2834" s="269">
        <v>-53.25</v>
      </c>
      <c r="DI2834" s="112" t="s">
        <v>5669</v>
      </c>
      <c r="DJ2834" s="112" t="s">
        <v>5576</v>
      </c>
      <c r="DO2834"/>
    </row>
    <row r="2835" spans="15:119" x14ac:dyDescent="0.25">
      <c r="O2835" s="268" t="s">
        <v>12321</v>
      </c>
      <c r="P2835" s="268" t="s">
        <v>9492</v>
      </c>
      <c r="Q2835" s="269">
        <v>-2.75</v>
      </c>
      <c r="R2835" s="269">
        <v>-3</v>
      </c>
      <c r="S2835" s="269">
        <v>-53.25</v>
      </c>
      <c r="T2835" s="269">
        <v>-53.5</v>
      </c>
      <c r="DI2835" s="112" t="s">
        <v>6139</v>
      </c>
      <c r="DJ2835" s="112" t="s">
        <v>5909</v>
      </c>
      <c r="DO2835"/>
    </row>
    <row r="2836" spans="15:119" x14ac:dyDescent="0.25">
      <c r="O2836" s="268" t="s">
        <v>12322</v>
      </c>
      <c r="P2836" s="268" t="s">
        <v>9492</v>
      </c>
      <c r="Q2836" s="269">
        <v>-2.75</v>
      </c>
      <c r="R2836" s="269">
        <v>-3</v>
      </c>
      <c r="S2836" s="269">
        <v>-53</v>
      </c>
      <c r="T2836" s="269">
        <v>-53.25</v>
      </c>
      <c r="DI2836" s="112" t="s">
        <v>7603</v>
      </c>
      <c r="DJ2836" s="112" t="s">
        <v>7298</v>
      </c>
      <c r="DO2836"/>
    </row>
    <row r="2837" spans="15:119" x14ac:dyDescent="0.25">
      <c r="O2837" s="268" t="s">
        <v>12323</v>
      </c>
      <c r="P2837" s="268" t="s">
        <v>9490</v>
      </c>
      <c r="Q2837" s="269">
        <v>-2.5</v>
      </c>
      <c r="R2837" s="269">
        <v>-3</v>
      </c>
      <c r="S2837" s="269">
        <v>-52.5</v>
      </c>
      <c r="T2837" s="269">
        <v>-53</v>
      </c>
      <c r="DI2837" s="112" t="s">
        <v>5288</v>
      </c>
      <c r="DJ2837" s="112" t="s">
        <v>5211</v>
      </c>
      <c r="DO2837"/>
    </row>
    <row r="2838" spans="15:119" x14ac:dyDescent="0.25">
      <c r="O2838" s="268" t="s">
        <v>12324</v>
      </c>
      <c r="P2838" s="268" t="s">
        <v>9492</v>
      </c>
      <c r="Q2838" s="269">
        <v>-2.5</v>
      </c>
      <c r="R2838" s="269">
        <v>-2.75</v>
      </c>
      <c r="S2838" s="269">
        <v>-52.75</v>
      </c>
      <c r="T2838" s="269">
        <v>-53</v>
      </c>
      <c r="DI2838" s="112" t="s">
        <v>7604</v>
      </c>
      <c r="DJ2838" s="112" t="s">
        <v>7298</v>
      </c>
      <c r="DO2838"/>
    </row>
    <row r="2839" spans="15:119" x14ac:dyDescent="0.25">
      <c r="O2839" s="268" t="s">
        <v>12325</v>
      </c>
      <c r="P2839" s="268" t="s">
        <v>9492</v>
      </c>
      <c r="Q2839" s="269">
        <v>-2.5</v>
      </c>
      <c r="R2839" s="269">
        <v>-2.75</v>
      </c>
      <c r="S2839" s="269">
        <v>-52.5</v>
      </c>
      <c r="T2839" s="269">
        <v>-52.75</v>
      </c>
      <c r="DI2839" s="112" t="s">
        <v>6140</v>
      </c>
      <c r="DJ2839" s="112" t="s">
        <v>5909</v>
      </c>
      <c r="DO2839"/>
    </row>
    <row r="2840" spans="15:119" x14ac:dyDescent="0.25">
      <c r="O2840" s="268" t="s">
        <v>12326</v>
      </c>
      <c r="P2840" s="268" t="s">
        <v>9492</v>
      </c>
      <c r="Q2840" s="269">
        <v>-2.75</v>
      </c>
      <c r="R2840" s="269">
        <v>-3</v>
      </c>
      <c r="S2840" s="269">
        <v>-52.75</v>
      </c>
      <c r="T2840" s="269">
        <v>-53</v>
      </c>
      <c r="DI2840" s="112" t="s">
        <v>7605</v>
      </c>
      <c r="DJ2840" s="112" t="s">
        <v>7298</v>
      </c>
      <c r="DO2840"/>
    </row>
    <row r="2841" spans="15:119" x14ac:dyDescent="0.25">
      <c r="O2841" s="268" t="s">
        <v>12327</v>
      </c>
      <c r="P2841" s="268" t="s">
        <v>9492</v>
      </c>
      <c r="Q2841" s="269">
        <v>-2.75</v>
      </c>
      <c r="R2841" s="269">
        <v>-3</v>
      </c>
      <c r="S2841" s="269">
        <v>-52.5</v>
      </c>
      <c r="T2841" s="269">
        <v>-52.75</v>
      </c>
      <c r="DI2841" s="112" t="s">
        <v>5785</v>
      </c>
      <c r="DJ2841" s="112" t="s">
        <v>5743</v>
      </c>
      <c r="DO2841"/>
    </row>
    <row r="2842" spans="15:119" x14ac:dyDescent="0.25">
      <c r="O2842" s="268" t="s">
        <v>12328</v>
      </c>
      <c r="P2842" s="268" t="s">
        <v>9488</v>
      </c>
      <c r="Q2842" s="269">
        <v>-2</v>
      </c>
      <c r="R2842" s="269">
        <v>-3</v>
      </c>
      <c r="S2842" s="269">
        <v>-51</v>
      </c>
      <c r="T2842" s="269">
        <v>-52.5</v>
      </c>
      <c r="DI2842" s="112" t="s">
        <v>6743</v>
      </c>
      <c r="DJ2842" s="112" t="s">
        <v>6305</v>
      </c>
      <c r="DO2842"/>
    </row>
    <row r="2843" spans="15:119" x14ac:dyDescent="0.25">
      <c r="O2843" s="268" t="s">
        <v>12329</v>
      </c>
      <c r="P2843" s="268" t="s">
        <v>9490</v>
      </c>
      <c r="Q2843" s="269">
        <v>-2</v>
      </c>
      <c r="R2843" s="269">
        <v>-2.5</v>
      </c>
      <c r="S2843" s="269">
        <v>-52</v>
      </c>
      <c r="T2843" s="269">
        <v>-52.5</v>
      </c>
      <c r="DI2843" s="112" t="s">
        <v>8769</v>
      </c>
      <c r="DJ2843" s="112" t="s">
        <v>8544</v>
      </c>
      <c r="DO2843"/>
    </row>
    <row r="2844" spans="15:119" x14ac:dyDescent="0.25">
      <c r="O2844" s="268" t="s">
        <v>12330</v>
      </c>
      <c r="P2844" s="268" t="s">
        <v>9492</v>
      </c>
      <c r="Q2844" s="269">
        <v>-2</v>
      </c>
      <c r="R2844" s="269">
        <v>-2.25</v>
      </c>
      <c r="S2844" s="269">
        <v>-52.25</v>
      </c>
      <c r="T2844" s="269">
        <v>-52.5</v>
      </c>
      <c r="DI2844" s="112" t="s">
        <v>526</v>
      </c>
      <c r="DJ2844" s="112" t="s">
        <v>10</v>
      </c>
      <c r="DO2844"/>
    </row>
    <row r="2845" spans="15:119" x14ac:dyDescent="0.25">
      <c r="O2845" s="268" t="s">
        <v>12331</v>
      </c>
      <c r="P2845" s="268" t="s">
        <v>9492</v>
      </c>
      <c r="Q2845" s="269">
        <v>-2</v>
      </c>
      <c r="R2845" s="269">
        <v>-2.25</v>
      </c>
      <c r="S2845" s="269">
        <v>-52</v>
      </c>
      <c r="T2845" s="269">
        <v>-52.25</v>
      </c>
      <c r="DI2845" s="112" t="s">
        <v>6744</v>
      </c>
      <c r="DJ2845" s="112" t="s">
        <v>6305</v>
      </c>
      <c r="DO2845"/>
    </row>
    <row r="2846" spans="15:119" x14ac:dyDescent="0.25">
      <c r="O2846" s="268" t="s">
        <v>12332</v>
      </c>
      <c r="P2846" s="268" t="s">
        <v>9492</v>
      </c>
      <c r="Q2846" s="269">
        <v>-2.25</v>
      </c>
      <c r="R2846" s="269">
        <v>-2.5</v>
      </c>
      <c r="S2846" s="269">
        <v>-52.25</v>
      </c>
      <c r="T2846" s="269">
        <v>-52.5</v>
      </c>
      <c r="DI2846" s="112" t="s">
        <v>5670</v>
      </c>
      <c r="DJ2846" s="112" t="s">
        <v>5576</v>
      </c>
      <c r="DO2846"/>
    </row>
    <row r="2847" spans="15:119" x14ac:dyDescent="0.25">
      <c r="O2847" s="268" t="s">
        <v>12333</v>
      </c>
      <c r="P2847" s="268" t="s">
        <v>9492</v>
      </c>
      <c r="Q2847" s="269">
        <v>-2.25</v>
      </c>
      <c r="R2847" s="269">
        <v>-2.5</v>
      </c>
      <c r="S2847" s="269">
        <v>-52</v>
      </c>
      <c r="T2847" s="269">
        <v>-52.25</v>
      </c>
      <c r="DI2847" s="112" t="s">
        <v>8423</v>
      </c>
      <c r="DJ2847" s="112" t="s">
        <v>8285</v>
      </c>
      <c r="DO2847"/>
    </row>
    <row r="2848" spans="15:119" x14ac:dyDescent="0.25">
      <c r="O2848" s="268" t="s">
        <v>12334</v>
      </c>
      <c r="P2848" s="268" t="s">
        <v>9490</v>
      </c>
      <c r="Q2848" s="269">
        <v>-2</v>
      </c>
      <c r="R2848" s="269">
        <v>-2.5</v>
      </c>
      <c r="S2848" s="269">
        <v>-51.5</v>
      </c>
      <c r="T2848" s="269">
        <v>-52</v>
      </c>
      <c r="DI2848" s="112" t="s">
        <v>7246</v>
      </c>
      <c r="DJ2848" s="112" t="s">
        <v>7211</v>
      </c>
      <c r="DO2848"/>
    </row>
    <row r="2849" spans="15:119" x14ac:dyDescent="0.25">
      <c r="O2849" s="268" t="s">
        <v>12335</v>
      </c>
      <c r="P2849" s="268" t="s">
        <v>9492</v>
      </c>
      <c r="Q2849" s="269">
        <v>-2</v>
      </c>
      <c r="R2849" s="269">
        <v>-2.25</v>
      </c>
      <c r="S2849" s="269">
        <v>-51.75</v>
      </c>
      <c r="T2849" s="269">
        <v>-52</v>
      </c>
      <c r="DI2849" s="112" t="s">
        <v>6141</v>
      </c>
      <c r="DJ2849" s="112" t="s">
        <v>5909</v>
      </c>
      <c r="DO2849"/>
    </row>
    <row r="2850" spans="15:119" x14ac:dyDescent="0.25">
      <c r="O2850" s="268" t="s">
        <v>12336</v>
      </c>
      <c r="P2850" s="268" t="s">
        <v>9492</v>
      </c>
      <c r="Q2850" s="269">
        <v>-2</v>
      </c>
      <c r="R2850" s="269">
        <v>-2.25</v>
      </c>
      <c r="S2850" s="269">
        <v>-51.5</v>
      </c>
      <c r="T2850" s="269">
        <v>-51.75</v>
      </c>
      <c r="DI2850" s="112" t="s">
        <v>5131</v>
      </c>
      <c r="DJ2850" s="112" t="s">
        <v>5031</v>
      </c>
      <c r="DO2850"/>
    </row>
    <row r="2851" spans="15:119" x14ac:dyDescent="0.25">
      <c r="O2851" s="268" t="s">
        <v>12337</v>
      </c>
      <c r="P2851" s="268" t="s">
        <v>9492</v>
      </c>
      <c r="Q2851" s="269">
        <v>-2.25</v>
      </c>
      <c r="R2851" s="269">
        <v>-2.5</v>
      </c>
      <c r="S2851" s="269">
        <v>-51.75</v>
      </c>
      <c r="T2851" s="269">
        <v>-52</v>
      </c>
      <c r="DI2851" s="112" t="s">
        <v>4927</v>
      </c>
      <c r="DJ2851" s="112" t="s">
        <v>4808</v>
      </c>
      <c r="DO2851"/>
    </row>
    <row r="2852" spans="15:119" x14ac:dyDescent="0.25">
      <c r="O2852" s="268" t="s">
        <v>12338</v>
      </c>
      <c r="P2852" s="268" t="s">
        <v>9492</v>
      </c>
      <c r="Q2852" s="269">
        <v>-2.25</v>
      </c>
      <c r="R2852" s="269">
        <v>-2.5</v>
      </c>
      <c r="S2852" s="269">
        <v>-51.5</v>
      </c>
      <c r="T2852" s="269">
        <v>-51.75</v>
      </c>
      <c r="DI2852" s="112" t="s">
        <v>6142</v>
      </c>
      <c r="DJ2852" s="112" t="s">
        <v>5909</v>
      </c>
      <c r="DO2852"/>
    </row>
    <row r="2853" spans="15:119" x14ac:dyDescent="0.25">
      <c r="O2853" s="268" t="s">
        <v>12339</v>
      </c>
      <c r="P2853" s="268" t="s">
        <v>9490</v>
      </c>
      <c r="Q2853" s="269">
        <v>-2</v>
      </c>
      <c r="R2853" s="269">
        <v>-2.5</v>
      </c>
      <c r="S2853" s="269">
        <v>-51</v>
      </c>
      <c r="T2853" s="269">
        <v>-51.5</v>
      </c>
      <c r="DI2853" s="112" t="s">
        <v>6745</v>
      </c>
      <c r="DJ2853" s="112" t="s">
        <v>6305</v>
      </c>
      <c r="DO2853"/>
    </row>
    <row r="2854" spans="15:119" x14ac:dyDescent="0.25">
      <c r="O2854" s="268" t="s">
        <v>12340</v>
      </c>
      <c r="P2854" s="268" t="s">
        <v>9492</v>
      </c>
      <c r="Q2854" s="269">
        <v>-2</v>
      </c>
      <c r="R2854" s="269">
        <v>-2.25</v>
      </c>
      <c r="S2854" s="269">
        <v>-51.25</v>
      </c>
      <c r="T2854" s="269">
        <v>-51.5</v>
      </c>
      <c r="DI2854" s="112" t="s">
        <v>5474</v>
      </c>
      <c r="DJ2854" s="112" t="s">
        <v>5373</v>
      </c>
      <c r="DO2854"/>
    </row>
    <row r="2855" spans="15:119" x14ac:dyDescent="0.25">
      <c r="O2855" s="268" t="s">
        <v>12341</v>
      </c>
      <c r="P2855" s="268" t="s">
        <v>9492</v>
      </c>
      <c r="Q2855" s="269">
        <v>-2</v>
      </c>
      <c r="R2855" s="269">
        <v>-2.25</v>
      </c>
      <c r="S2855" s="269">
        <v>-51</v>
      </c>
      <c r="T2855" s="269">
        <v>-51.25</v>
      </c>
      <c r="DI2855" s="112" t="s">
        <v>4354</v>
      </c>
      <c r="DJ2855" s="112" t="s">
        <v>4291</v>
      </c>
      <c r="DO2855"/>
    </row>
    <row r="2856" spans="15:119" x14ac:dyDescent="0.25">
      <c r="O2856" s="268" t="s">
        <v>12342</v>
      </c>
      <c r="P2856" s="268" t="s">
        <v>9492</v>
      </c>
      <c r="Q2856" s="269">
        <v>-2.25</v>
      </c>
      <c r="R2856" s="269">
        <v>-2.5</v>
      </c>
      <c r="S2856" s="269">
        <v>-51.25</v>
      </c>
      <c r="T2856" s="269">
        <v>-51.5</v>
      </c>
      <c r="DI2856" s="112" t="s">
        <v>6143</v>
      </c>
      <c r="DJ2856" s="112" t="s">
        <v>5909</v>
      </c>
      <c r="DO2856"/>
    </row>
    <row r="2857" spans="15:119" x14ac:dyDescent="0.25">
      <c r="O2857" s="268" t="s">
        <v>12343</v>
      </c>
      <c r="P2857" s="268" t="s">
        <v>9492</v>
      </c>
      <c r="Q2857" s="269">
        <v>-2.25</v>
      </c>
      <c r="R2857" s="269">
        <v>-2.5</v>
      </c>
      <c r="S2857" s="269">
        <v>-51</v>
      </c>
      <c r="T2857" s="269">
        <v>-51.25</v>
      </c>
      <c r="DI2857" s="112" t="s">
        <v>8424</v>
      </c>
      <c r="DJ2857" s="112" t="s">
        <v>8285</v>
      </c>
      <c r="DO2857"/>
    </row>
    <row r="2858" spans="15:119" x14ac:dyDescent="0.25">
      <c r="O2858" s="268" t="s">
        <v>12344</v>
      </c>
      <c r="P2858" s="268" t="s">
        <v>9490</v>
      </c>
      <c r="Q2858" s="269">
        <v>-2.5</v>
      </c>
      <c r="R2858" s="269">
        <v>-3</v>
      </c>
      <c r="S2858" s="269">
        <v>-52</v>
      </c>
      <c r="T2858" s="269">
        <v>-52.5</v>
      </c>
      <c r="DI2858" s="112" t="s">
        <v>4355</v>
      </c>
      <c r="DJ2858" s="112" t="s">
        <v>4291</v>
      </c>
      <c r="DO2858"/>
    </row>
    <row r="2859" spans="15:119" x14ac:dyDescent="0.25">
      <c r="O2859" s="268" t="s">
        <v>12345</v>
      </c>
      <c r="P2859" s="268" t="s">
        <v>9492</v>
      </c>
      <c r="Q2859" s="269">
        <v>-2.5</v>
      </c>
      <c r="R2859" s="269">
        <v>-2.75</v>
      </c>
      <c r="S2859" s="269">
        <v>-52.25</v>
      </c>
      <c r="T2859" s="269">
        <v>-52.5</v>
      </c>
      <c r="DI2859" s="112" t="s">
        <v>4699</v>
      </c>
      <c r="DJ2859" s="112" t="s">
        <v>4591</v>
      </c>
      <c r="DO2859"/>
    </row>
    <row r="2860" spans="15:119" x14ac:dyDescent="0.25">
      <c r="O2860" s="268" t="s">
        <v>12346</v>
      </c>
      <c r="P2860" s="268" t="s">
        <v>9492</v>
      </c>
      <c r="Q2860" s="269">
        <v>-2.5</v>
      </c>
      <c r="R2860" s="269">
        <v>-2.75</v>
      </c>
      <c r="S2860" s="269">
        <v>-52</v>
      </c>
      <c r="T2860" s="269">
        <v>-52.25</v>
      </c>
      <c r="DI2860" s="112" t="s">
        <v>7606</v>
      </c>
      <c r="DJ2860" s="112" t="s">
        <v>7298</v>
      </c>
      <c r="DO2860"/>
    </row>
    <row r="2861" spans="15:119" x14ac:dyDescent="0.25">
      <c r="O2861" s="268" t="s">
        <v>12347</v>
      </c>
      <c r="P2861" s="268" t="s">
        <v>9492</v>
      </c>
      <c r="Q2861" s="269">
        <v>-2.75</v>
      </c>
      <c r="R2861" s="269">
        <v>-3</v>
      </c>
      <c r="S2861" s="269">
        <v>-52.25</v>
      </c>
      <c r="T2861" s="269">
        <v>-52.5</v>
      </c>
      <c r="DI2861" s="112" t="s">
        <v>7247</v>
      </c>
      <c r="DJ2861" s="112" t="s">
        <v>7211</v>
      </c>
      <c r="DO2861"/>
    </row>
    <row r="2862" spans="15:119" x14ac:dyDescent="0.25">
      <c r="O2862" s="268" t="s">
        <v>12348</v>
      </c>
      <c r="P2862" s="268" t="s">
        <v>9492</v>
      </c>
      <c r="Q2862" s="269">
        <v>-2.75</v>
      </c>
      <c r="R2862" s="269">
        <v>-3</v>
      </c>
      <c r="S2862" s="269">
        <v>-52</v>
      </c>
      <c r="T2862" s="269">
        <v>-52.25</v>
      </c>
      <c r="DI2862" s="112" t="s">
        <v>6144</v>
      </c>
      <c r="DJ2862" s="112" t="s">
        <v>5909</v>
      </c>
      <c r="DO2862"/>
    </row>
    <row r="2863" spans="15:119" x14ac:dyDescent="0.25">
      <c r="O2863" s="268" t="s">
        <v>12349</v>
      </c>
      <c r="P2863" s="268" t="s">
        <v>9490</v>
      </c>
      <c r="Q2863" s="269">
        <v>-2.5</v>
      </c>
      <c r="R2863" s="269">
        <v>-3</v>
      </c>
      <c r="S2863" s="269">
        <v>-51.5</v>
      </c>
      <c r="T2863" s="269">
        <v>-52</v>
      </c>
      <c r="DI2863" s="112" t="s">
        <v>6145</v>
      </c>
      <c r="DJ2863" s="112" t="s">
        <v>5909</v>
      </c>
      <c r="DO2863"/>
    </row>
    <row r="2864" spans="15:119" x14ac:dyDescent="0.25">
      <c r="O2864" s="268" t="s">
        <v>12350</v>
      </c>
      <c r="P2864" s="268" t="s">
        <v>9492</v>
      </c>
      <c r="Q2864" s="269">
        <v>-2.5</v>
      </c>
      <c r="R2864" s="269">
        <v>-2.75</v>
      </c>
      <c r="S2864" s="269">
        <v>-51.75</v>
      </c>
      <c r="T2864" s="269">
        <v>-52</v>
      </c>
      <c r="DI2864" s="112" t="s">
        <v>7607</v>
      </c>
      <c r="DJ2864" s="112" t="s">
        <v>7298</v>
      </c>
      <c r="DO2864"/>
    </row>
    <row r="2865" spans="15:119" x14ac:dyDescent="0.25">
      <c r="O2865" s="268" t="s">
        <v>12351</v>
      </c>
      <c r="P2865" s="268" t="s">
        <v>9492</v>
      </c>
      <c r="Q2865" s="269">
        <v>-2.5</v>
      </c>
      <c r="R2865" s="269">
        <v>-2.75</v>
      </c>
      <c r="S2865" s="269">
        <v>-51.5</v>
      </c>
      <c r="T2865" s="269">
        <v>-51.75</v>
      </c>
      <c r="DI2865" s="112" t="s">
        <v>7608</v>
      </c>
      <c r="DJ2865" s="112" t="s">
        <v>7298</v>
      </c>
      <c r="DO2865"/>
    </row>
    <row r="2866" spans="15:119" x14ac:dyDescent="0.25">
      <c r="O2866" s="268" t="s">
        <v>12352</v>
      </c>
      <c r="P2866" s="268" t="s">
        <v>9492</v>
      </c>
      <c r="Q2866" s="269">
        <v>-2.75</v>
      </c>
      <c r="R2866" s="269">
        <v>-3</v>
      </c>
      <c r="S2866" s="269">
        <v>-51.75</v>
      </c>
      <c r="T2866" s="269">
        <v>-52</v>
      </c>
      <c r="DI2866" s="112" t="s">
        <v>9346</v>
      </c>
      <c r="DJ2866" s="112" t="s">
        <v>9220</v>
      </c>
      <c r="DO2866"/>
    </row>
    <row r="2867" spans="15:119" x14ac:dyDescent="0.25">
      <c r="O2867" s="268" t="s">
        <v>12353</v>
      </c>
      <c r="P2867" s="268" t="s">
        <v>9492</v>
      </c>
      <c r="Q2867" s="269">
        <v>-2.75</v>
      </c>
      <c r="R2867" s="269">
        <v>-3</v>
      </c>
      <c r="S2867" s="269">
        <v>-51.5</v>
      </c>
      <c r="T2867" s="269">
        <v>-51.75</v>
      </c>
      <c r="DI2867" s="112" t="s">
        <v>8425</v>
      </c>
      <c r="DJ2867" s="112" t="s">
        <v>8285</v>
      </c>
      <c r="DO2867"/>
    </row>
    <row r="2868" spans="15:119" x14ac:dyDescent="0.25">
      <c r="O2868" s="268" t="s">
        <v>12354</v>
      </c>
      <c r="P2868" s="268" t="s">
        <v>9490</v>
      </c>
      <c r="Q2868" s="269">
        <v>-2.5</v>
      </c>
      <c r="R2868" s="269">
        <v>-3</v>
      </c>
      <c r="S2868" s="269">
        <v>-51</v>
      </c>
      <c r="T2868" s="269">
        <v>-51.5</v>
      </c>
      <c r="DI2868" s="112" t="s">
        <v>5786</v>
      </c>
      <c r="DJ2868" s="112" t="s">
        <v>5743</v>
      </c>
      <c r="DO2868"/>
    </row>
    <row r="2869" spans="15:119" x14ac:dyDescent="0.25">
      <c r="O2869" s="268" t="s">
        <v>12355</v>
      </c>
      <c r="P2869" s="268" t="s">
        <v>9492</v>
      </c>
      <c r="Q2869" s="269">
        <v>-2.5</v>
      </c>
      <c r="R2869" s="269">
        <v>-2.75</v>
      </c>
      <c r="S2869" s="269">
        <v>-51.25</v>
      </c>
      <c r="T2869" s="269">
        <v>-51.5</v>
      </c>
      <c r="DI2869" s="112" t="s">
        <v>5289</v>
      </c>
      <c r="DJ2869" s="112" t="s">
        <v>5211</v>
      </c>
      <c r="DO2869"/>
    </row>
    <row r="2870" spans="15:119" x14ac:dyDescent="0.25">
      <c r="O2870" s="268" t="s">
        <v>12356</v>
      </c>
      <c r="P2870" s="268" t="s">
        <v>9492</v>
      </c>
      <c r="Q2870" s="269">
        <v>-2.5</v>
      </c>
      <c r="R2870" s="269">
        <v>-2.75</v>
      </c>
      <c r="S2870" s="269">
        <v>-51</v>
      </c>
      <c r="T2870" s="269">
        <v>-51.25</v>
      </c>
      <c r="DI2870" s="112" t="s">
        <v>8426</v>
      </c>
      <c r="DJ2870" s="112" t="s">
        <v>8285</v>
      </c>
      <c r="DO2870"/>
    </row>
    <row r="2871" spans="15:119" x14ac:dyDescent="0.25">
      <c r="O2871" s="268" t="s">
        <v>12357</v>
      </c>
      <c r="P2871" s="268" t="s">
        <v>9492</v>
      </c>
      <c r="Q2871" s="269">
        <v>-2.75</v>
      </c>
      <c r="R2871" s="269">
        <v>-3</v>
      </c>
      <c r="S2871" s="269">
        <v>-51.25</v>
      </c>
      <c r="T2871" s="269">
        <v>-51.5</v>
      </c>
      <c r="DI2871" s="112" t="s">
        <v>6746</v>
      </c>
      <c r="DJ2871" s="112" t="s">
        <v>6305</v>
      </c>
      <c r="DO2871"/>
    </row>
    <row r="2872" spans="15:119" x14ac:dyDescent="0.25">
      <c r="O2872" s="268" t="s">
        <v>12358</v>
      </c>
      <c r="P2872" s="268" t="s">
        <v>9492</v>
      </c>
      <c r="Q2872" s="269">
        <v>-2.75</v>
      </c>
      <c r="R2872" s="269">
        <v>-3</v>
      </c>
      <c r="S2872" s="269">
        <v>-51</v>
      </c>
      <c r="T2872" s="269">
        <v>-51.25</v>
      </c>
      <c r="DI2872" s="112" t="s">
        <v>6146</v>
      </c>
      <c r="DJ2872" s="112" t="s">
        <v>5909</v>
      </c>
      <c r="DO2872"/>
    </row>
    <row r="2873" spans="15:119" x14ac:dyDescent="0.25">
      <c r="O2873" s="268" t="s">
        <v>12359</v>
      </c>
      <c r="P2873" s="268" t="s">
        <v>9488</v>
      </c>
      <c r="Q2873" s="269">
        <v>-3</v>
      </c>
      <c r="R2873" s="269">
        <v>-4</v>
      </c>
      <c r="S2873" s="269">
        <v>-52.5</v>
      </c>
      <c r="T2873" s="269">
        <v>-54</v>
      </c>
      <c r="DI2873" s="112" t="s">
        <v>6147</v>
      </c>
      <c r="DJ2873" s="112" t="s">
        <v>5909</v>
      </c>
      <c r="DO2873"/>
    </row>
    <row r="2874" spans="15:119" x14ac:dyDescent="0.25">
      <c r="O2874" s="268" t="s">
        <v>12360</v>
      </c>
      <c r="P2874" s="268" t="s">
        <v>9490</v>
      </c>
      <c r="Q2874" s="269">
        <v>-3</v>
      </c>
      <c r="R2874" s="269">
        <v>-3.5</v>
      </c>
      <c r="S2874" s="269">
        <v>-53.5</v>
      </c>
      <c r="T2874" s="269">
        <v>-54</v>
      </c>
      <c r="DI2874" s="112" t="s">
        <v>5871</v>
      </c>
      <c r="DJ2874" s="112" t="s">
        <v>5840</v>
      </c>
      <c r="DO2874"/>
    </row>
    <row r="2875" spans="15:119" x14ac:dyDescent="0.25">
      <c r="O2875" s="268" t="s">
        <v>12361</v>
      </c>
      <c r="P2875" s="268" t="s">
        <v>9492</v>
      </c>
      <c r="Q2875" s="269">
        <v>-3</v>
      </c>
      <c r="R2875" s="269">
        <v>-3.25</v>
      </c>
      <c r="S2875" s="269">
        <v>-53.75</v>
      </c>
      <c r="T2875" s="269">
        <v>-54</v>
      </c>
      <c r="DI2875" s="112" t="s">
        <v>5872</v>
      </c>
      <c r="DJ2875" s="112" t="s">
        <v>5840</v>
      </c>
      <c r="DO2875"/>
    </row>
    <row r="2876" spans="15:119" x14ac:dyDescent="0.25">
      <c r="O2876" s="268" t="s">
        <v>12362</v>
      </c>
      <c r="P2876" s="268" t="s">
        <v>9492</v>
      </c>
      <c r="Q2876" s="269">
        <v>-3</v>
      </c>
      <c r="R2876" s="269">
        <v>-3.25</v>
      </c>
      <c r="S2876" s="269">
        <v>-53.5</v>
      </c>
      <c r="T2876" s="269">
        <v>-53.75</v>
      </c>
      <c r="DI2876" s="112" t="s">
        <v>8094</v>
      </c>
      <c r="DJ2876" s="112" t="s">
        <v>7916</v>
      </c>
      <c r="DO2876"/>
    </row>
    <row r="2877" spans="15:119" x14ac:dyDescent="0.25">
      <c r="O2877" s="268" t="s">
        <v>12363</v>
      </c>
      <c r="P2877" s="268" t="s">
        <v>9492</v>
      </c>
      <c r="Q2877" s="269">
        <v>-3.25</v>
      </c>
      <c r="R2877" s="269">
        <v>-3.5</v>
      </c>
      <c r="S2877" s="269">
        <v>-53.75</v>
      </c>
      <c r="T2877" s="269">
        <v>-54</v>
      </c>
      <c r="DI2877" s="112" t="s">
        <v>5475</v>
      </c>
      <c r="DJ2877" s="112" t="s">
        <v>5373</v>
      </c>
      <c r="DO2877"/>
    </row>
    <row r="2878" spans="15:119" x14ac:dyDescent="0.25">
      <c r="O2878" s="268" t="s">
        <v>12364</v>
      </c>
      <c r="P2878" s="268" t="s">
        <v>9492</v>
      </c>
      <c r="Q2878" s="269">
        <v>-3.25</v>
      </c>
      <c r="R2878" s="269">
        <v>-3.5</v>
      </c>
      <c r="S2878" s="269">
        <v>-53.5</v>
      </c>
      <c r="T2878" s="269">
        <v>-53.75</v>
      </c>
      <c r="DI2878" s="112" t="s">
        <v>5476</v>
      </c>
      <c r="DJ2878" s="112" t="s">
        <v>5373</v>
      </c>
      <c r="DO2878"/>
    </row>
    <row r="2879" spans="15:119" x14ac:dyDescent="0.25">
      <c r="O2879" s="268" t="s">
        <v>12365</v>
      </c>
      <c r="P2879" s="268" t="s">
        <v>9490</v>
      </c>
      <c r="Q2879" s="269">
        <v>-3</v>
      </c>
      <c r="R2879" s="269">
        <v>-3.5</v>
      </c>
      <c r="S2879" s="269">
        <v>-53</v>
      </c>
      <c r="T2879" s="269">
        <v>-53.5</v>
      </c>
      <c r="DI2879" s="112" t="s">
        <v>9347</v>
      </c>
      <c r="DJ2879" s="112" t="s">
        <v>9220</v>
      </c>
      <c r="DO2879"/>
    </row>
    <row r="2880" spans="15:119" x14ac:dyDescent="0.25">
      <c r="O2880" s="268" t="s">
        <v>12366</v>
      </c>
      <c r="P2880" s="268" t="s">
        <v>9492</v>
      </c>
      <c r="Q2880" s="269">
        <v>-3</v>
      </c>
      <c r="R2880" s="269">
        <v>-3.25</v>
      </c>
      <c r="S2880" s="269">
        <v>-53.25</v>
      </c>
      <c r="T2880" s="269">
        <v>-53.5</v>
      </c>
      <c r="DI2880" s="112" t="s">
        <v>8095</v>
      </c>
      <c r="DJ2880" s="112" t="s">
        <v>7916</v>
      </c>
      <c r="DO2880"/>
    </row>
    <row r="2881" spans="15:119" x14ac:dyDescent="0.25">
      <c r="O2881" s="268" t="s">
        <v>12367</v>
      </c>
      <c r="P2881" s="268" t="s">
        <v>9492</v>
      </c>
      <c r="Q2881" s="269">
        <v>-3</v>
      </c>
      <c r="R2881" s="269">
        <v>-3.25</v>
      </c>
      <c r="S2881" s="269">
        <v>-53</v>
      </c>
      <c r="T2881" s="269">
        <v>-53.25</v>
      </c>
      <c r="DI2881" s="112" t="s">
        <v>6747</v>
      </c>
      <c r="DJ2881" s="112" t="s">
        <v>6305</v>
      </c>
      <c r="DO2881"/>
    </row>
    <row r="2882" spans="15:119" x14ac:dyDescent="0.25">
      <c r="O2882" s="268" t="s">
        <v>12368</v>
      </c>
      <c r="P2882" s="268" t="s">
        <v>9492</v>
      </c>
      <c r="Q2882" s="269">
        <v>-3.25</v>
      </c>
      <c r="R2882" s="269">
        <v>-3.5</v>
      </c>
      <c r="S2882" s="269">
        <v>-53.25</v>
      </c>
      <c r="T2882" s="269">
        <v>-53.5</v>
      </c>
      <c r="DI2882" s="112" t="s">
        <v>8771</v>
      </c>
      <c r="DJ2882" s="112" t="s">
        <v>8544</v>
      </c>
      <c r="DO2882"/>
    </row>
    <row r="2883" spans="15:119" x14ac:dyDescent="0.25">
      <c r="O2883" s="268" t="s">
        <v>12369</v>
      </c>
      <c r="P2883" s="268" t="s">
        <v>9492</v>
      </c>
      <c r="Q2883" s="269">
        <v>-3.25</v>
      </c>
      <c r="R2883" s="269">
        <v>-3.5</v>
      </c>
      <c r="S2883" s="269">
        <v>-53</v>
      </c>
      <c r="T2883" s="269">
        <v>-53.25</v>
      </c>
      <c r="DI2883" s="112" t="s">
        <v>4247</v>
      </c>
      <c r="DJ2883" s="112" t="s">
        <v>4212</v>
      </c>
      <c r="DO2883"/>
    </row>
    <row r="2884" spans="15:119" x14ac:dyDescent="0.25">
      <c r="O2884" s="268" t="s">
        <v>12370</v>
      </c>
      <c r="P2884" s="268" t="s">
        <v>9490</v>
      </c>
      <c r="Q2884" s="269">
        <v>-3</v>
      </c>
      <c r="R2884" s="269">
        <v>-3.5</v>
      </c>
      <c r="S2884" s="269">
        <v>-52.5</v>
      </c>
      <c r="T2884" s="269">
        <v>-53</v>
      </c>
      <c r="DI2884" s="112" t="s">
        <v>5477</v>
      </c>
      <c r="DJ2884" s="112" t="s">
        <v>5373</v>
      </c>
      <c r="DO2884"/>
    </row>
    <row r="2885" spans="15:119" x14ac:dyDescent="0.25">
      <c r="O2885" s="268" t="s">
        <v>12371</v>
      </c>
      <c r="P2885" s="268" t="s">
        <v>9492</v>
      </c>
      <c r="Q2885" s="269">
        <v>-3</v>
      </c>
      <c r="R2885" s="269">
        <v>-3.25</v>
      </c>
      <c r="S2885" s="269">
        <v>-52.75</v>
      </c>
      <c r="T2885" s="269">
        <v>-53</v>
      </c>
      <c r="DI2885" s="112" t="s">
        <v>4248</v>
      </c>
      <c r="DJ2885" s="112" t="s">
        <v>4212</v>
      </c>
      <c r="DO2885"/>
    </row>
    <row r="2886" spans="15:119" x14ac:dyDescent="0.25">
      <c r="O2886" s="268" t="s">
        <v>12372</v>
      </c>
      <c r="P2886" s="268" t="s">
        <v>9492</v>
      </c>
      <c r="Q2886" s="269">
        <v>-3</v>
      </c>
      <c r="R2886" s="269">
        <v>-3.25</v>
      </c>
      <c r="S2886" s="269">
        <v>-52.5</v>
      </c>
      <c r="T2886" s="269">
        <v>-52.75</v>
      </c>
      <c r="DI2886" s="112" t="s">
        <v>5671</v>
      </c>
      <c r="DJ2886" s="112" t="s">
        <v>5576</v>
      </c>
      <c r="DO2886"/>
    </row>
    <row r="2887" spans="15:119" x14ac:dyDescent="0.25">
      <c r="O2887" s="268" t="s">
        <v>12373</v>
      </c>
      <c r="P2887" s="268" t="s">
        <v>9492</v>
      </c>
      <c r="Q2887" s="269">
        <v>-3.25</v>
      </c>
      <c r="R2887" s="269">
        <v>-3.5</v>
      </c>
      <c r="S2887" s="269">
        <v>-52.75</v>
      </c>
      <c r="T2887" s="269">
        <v>-53</v>
      </c>
      <c r="DI2887" s="112" t="s">
        <v>4249</v>
      </c>
      <c r="DJ2887" s="112" t="s">
        <v>4212</v>
      </c>
      <c r="DO2887"/>
    </row>
    <row r="2888" spans="15:119" x14ac:dyDescent="0.25">
      <c r="O2888" s="268" t="s">
        <v>12374</v>
      </c>
      <c r="P2888" s="268" t="s">
        <v>9492</v>
      </c>
      <c r="Q2888" s="269">
        <v>-3.25</v>
      </c>
      <c r="R2888" s="269">
        <v>-3.5</v>
      </c>
      <c r="S2888" s="269">
        <v>-52.5</v>
      </c>
      <c r="T2888" s="269">
        <v>-52.75</v>
      </c>
      <c r="DI2888" s="112" t="s">
        <v>4198</v>
      </c>
      <c r="DJ2888" s="112" t="s">
        <v>4189</v>
      </c>
      <c r="DO2888"/>
    </row>
    <row r="2889" spans="15:119" x14ac:dyDescent="0.25">
      <c r="O2889" s="268" t="s">
        <v>12375</v>
      </c>
      <c r="P2889" s="268" t="s">
        <v>9490</v>
      </c>
      <c r="Q2889" s="269">
        <v>-3.5</v>
      </c>
      <c r="R2889" s="269">
        <v>-4</v>
      </c>
      <c r="S2889" s="269">
        <v>-53.5</v>
      </c>
      <c r="T2889" s="269">
        <v>-54</v>
      </c>
      <c r="DI2889" s="112" t="s">
        <v>8096</v>
      </c>
      <c r="DJ2889" s="112" t="s">
        <v>7916</v>
      </c>
      <c r="DO2889"/>
    </row>
    <row r="2890" spans="15:119" x14ac:dyDescent="0.25">
      <c r="O2890" s="268" t="s">
        <v>12376</v>
      </c>
      <c r="P2890" s="268" t="s">
        <v>9492</v>
      </c>
      <c r="Q2890" s="269">
        <v>-3.5</v>
      </c>
      <c r="R2890" s="269">
        <v>-3.75</v>
      </c>
      <c r="S2890" s="269">
        <v>-53.75</v>
      </c>
      <c r="T2890" s="269">
        <v>-54</v>
      </c>
      <c r="DI2890" s="112" t="s">
        <v>8097</v>
      </c>
      <c r="DJ2890" s="112" t="s">
        <v>7916</v>
      </c>
      <c r="DO2890"/>
    </row>
    <row r="2891" spans="15:119" x14ac:dyDescent="0.25">
      <c r="O2891" s="268" t="s">
        <v>12377</v>
      </c>
      <c r="P2891" s="268" t="s">
        <v>9492</v>
      </c>
      <c r="Q2891" s="269">
        <v>-3.5</v>
      </c>
      <c r="R2891" s="269">
        <v>-3.75</v>
      </c>
      <c r="S2891" s="269">
        <v>-53.5</v>
      </c>
      <c r="T2891" s="269">
        <v>-53.75</v>
      </c>
      <c r="DI2891" s="112" t="s">
        <v>8098</v>
      </c>
      <c r="DJ2891" s="112" t="s">
        <v>7916</v>
      </c>
      <c r="DO2891"/>
    </row>
    <row r="2892" spans="15:119" x14ac:dyDescent="0.25">
      <c r="O2892" s="268" t="s">
        <v>12378</v>
      </c>
      <c r="P2892" s="268" t="s">
        <v>9492</v>
      </c>
      <c r="Q2892" s="269">
        <v>-3.75</v>
      </c>
      <c r="R2892" s="269">
        <v>-4</v>
      </c>
      <c r="S2892" s="269">
        <v>-53.75</v>
      </c>
      <c r="T2892" s="269">
        <v>-54</v>
      </c>
      <c r="DI2892" s="112" t="s">
        <v>7609</v>
      </c>
      <c r="DJ2892" s="112" t="s">
        <v>7298</v>
      </c>
      <c r="DO2892"/>
    </row>
    <row r="2893" spans="15:119" x14ac:dyDescent="0.25">
      <c r="O2893" s="268" t="s">
        <v>12379</v>
      </c>
      <c r="P2893" s="268" t="s">
        <v>9492</v>
      </c>
      <c r="Q2893" s="269">
        <v>-3.75</v>
      </c>
      <c r="R2893" s="269">
        <v>-4</v>
      </c>
      <c r="S2893" s="269">
        <v>-53.5</v>
      </c>
      <c r="T2893" s="269">
        <v>-53.75</v>
      </c>
      <c r="DI2893" s="112" t="s">
        <v>8099</v>
      </c>
      <c r="DJ2893" s="112" t="s">
        <v>7916</v>
      </c>
      <c r="DO2893"/>
    </row>
    <row r="2894" spans="15:119" x14ac:dyDescent="0.25">
      <c r="O2894" s="268" t="s">
        <v>12380</v>
      </c>
      <c r="P2894" s="268" t="s">
        <v>9490</v>
      </c>
      <c r="Q2894" s="269">
        <v>-3.5</v>
      </c>
      <c r="R2894" s="269">
        <v>-4</v>
      </c>
      <c r="S2894" s="269">
        <v>-53</v>
      </c>
      <c r="T2894" s="269">
        <v>-53.5</v>
      </c>
      <c r="DI2894" s="112" t="s">
        <v>6748</v>
      </c>
      <c r="DJ2894" s="112" t="s">
        <v>6305</v>
      </c>
      <c r="DO2894"/>
    </row>
    <row r="2895" spans="15:119" x14ac:dyDescent="0.25">
      <c r="O2895" s="268" t="s">
        <v>12381</v>
      </c>
      <c r="P2895" s="268" t="s">
        <v>9492</v>
      </c>
      <c r="Q2895" s="269">
        <v>-3.5</v>
      </c>
      <c r="R2895" s="269">
        <v>-3.75</v>
      </c>
      <c r="S2895" s="269">
        <v>-53.25</v>
      </c>
      <c r="T2895" s="269">
        <v>-53.5</v>
      </c>
      <c r="DI2895" s="112" t="s">
        <v>7248</v>
      </c>
      <c r="DJ2895" s="112" t="s">
        <v>7211</v>
      </c>
      <c r="DO2895"/>
    </row>
    <row r="2896" spans="15:119" x14ac:dyDescent="0.25">
      <c r="O2896" s="268" t="s">
        <v>12382</v>
      </c>
      <c r="P2896" s="268" t="s">
        <v>9492</v>
      </c>
      <c r="Q2896" s="269">
        <v>-3.5</v>
      </c>
      <c r="R2896" s="269">
        <v>-3.75</v>
      </c>
      <c r="S2896" s="269">
        <v>-53</v>
      </c>
      <c r="T2896" s="269">
        <v>-53.25</v>
      </c>
      <c r="DI2896" s="112" t="s">
        <v>8100</v>
      </c>
      <c r="DJ2896" s="112" t="s">
        <v>7916</v>
      </c>
      <c r="DO2896"/>
    </row>
    <row r="2897" spans="15:119" x14ac:dyDescent="0.25">
      <c r="O2897" s="268" t="s">
        <v>12383</v>
      </c>
      <c r="P2897" s="268" t="s">
        <v>9492</v>
      </c>
      <c r="Q2897" s="269">
        <v>-3.75</v>
      </c>
      <c r="R2897" s="269">
        <v>-4</v>
      </c>
      <c r="S2897" s="269">
        <v>-53.25</v>
      </c>
      <c r="T2897" s="269">
        <v>-53.5</v>
      </c>
      <c r="DI2897" s="112" t="s">
        <v>6749</v>
      </c>
      <c r="DJ2897" s="112" t="s">
        <v>6305</v>
      </c>
      <c r="DO2897"/>
    </row>
    <row r="2898" spans="15:119" x14ac:dyDescent="0.25">
      <c r="O2898" s="268" t="s">
        <v>12384</v>
      </c>
      <c r="P2898" s="268" t="s">
        <v>9492</v>
      </c>
      <c r="Q2898" s="269">
        <v>-3.75</v>
      </c>
      <c r="R2898" s="269">
        <v>-4</v>
      </c>
      <c r="S2898" s="269">
        <v>-53</v>
      </c>
      <c r="T2898" s="269">
        <v>-53.25</v>
      </c>
      <c r="DI2898" s="112" t="s">
        <v>6750</v>
      </c>
      <c r="DJ2898" s="112" t="s">
        <v>6305</v>
      </c>
      <c r="DO2898"/>
    </row>
    <row r="2899" spans="15:119" x14ac:dyDescent="0.25">
      <c r="O2899" s="268" t="s">
        <v>12385</v>
      </c>
      <c r="P2899" s="268" t="s">
        <v>9490</v>
      </c>
      <c r="Q2899" s="269">
        <v>-3.5</v>
      </c>
      <c r="R2899" s="269">
        <v>-4</v>
      </c>
      <c r="S2899" s="269">
        <v>-52.5</v>
      </c>
      <c r="T2899" s="269">
        <v>-53</v>
      </c>
      <c r="DI2899" s="112" t="s">
        <v>4250</v>
      </c>
      <c r="DJ2899" s="112" t="s">
        <v>4212</v>
      </c>
      <c r="DO2899"/>
    </row>
    <row r="2900" spans="15:119" x14ac:dyDescent="0.25">
      <c r="O2900" s="268" t="s">
        <v>12386</v>
      </c>
      <c r="P2900" s="268" t="s">
        <v>9492</v>
      </c>
      <c r="Q2900" s="269">
        <v>-3.5</v>
      </c>
      <c r="R2900" s="269">
        <v>-3.75</v>
      </c>
      <c r="S2900" s="269">
        <v>-52.75</v>
      </c>
      <c r="T2900" s="269">
        <v>-53</v>
      </c>
      <c r="DI2900" s="112" t="s">
        <v>4928</v>
      </c>
      <c r="DJ2900" s="112" t="s">
        <v>4808</v>
      </c>
      <c r="DO2900"/>
    </row>
    <row r="2901" spans="15:119" x14ac:dyDescent="0.25">
      <c r="O2901" s="268" t="s">
        <v>12387</v>
      </c>
      <c r="P2901" s="268" t="s">
        <v>9492</v>
      </c>
      <c r="Q2901" s="269">
        <v>-3.5</v>
      </c>
      <c r="R2901" s="269">
        <v>-3.75</v>
      </c>
      <c r="S2901" s="269">
        <v>-52.5</v>
      </c>
      <c r="T2901" s="269">
        <v>-52.75</v>
      </c>
      <c r="DI2901" s="112" t="s">
        <v>8101</v>
      </c>
      <c r="DJ2901" s="112" t="s">
        <v>7916</v>
      </c>
      <c r="DO2901"/>
    </row>
    <row r="2902" spans="15:119" x14ac:dyDescent="0.25">
      <c r="O2902" s="268" t="s">
        <v>12388</v>
      </c>
      <c r="P2902" s="268" t="s">
        <v>9492</v>
      </c>
      <c r="Q2902" s="269">
        <v>-3.75</v>
      </c>
      <c r="R2902" s="269">
        <v>-4</v>
      </c>
      <c r="S2902" s="269">
        <v>-52.75</v>
      </c>
      <c r="T2902" s="269">
        <v>-53</v>
      </c>
      <c r="DI2902" s="112" t="s">
        <v>4199</v>
      </c>
      <c r="DJ2902" s="112" t="s">
        <v>4189</v>
      </c>
      <c r="DO2902"/>
    </row>
    <row r="2903" spans="15:119" x14ac:dyDescent="0.25">
      <c r="O2903" s="268" t="s">
        <v>12389</v>
      </c>
      <c r="P2903" s="268" t="s">
        <v>9492</v>
      </c>
      <c r="Q2903" s="269">
        <v>-3.75</v>
      </c>
      <c r="R2903" s="269">
        <v>-4</v>
      </c>
      <c r="S2903" s="269">
        <v>-52.5</v>
      </c>
      <c r="T2903" s="269">
        <v>-52.75</v>
      </c>
      <c r="DI2903" s="112" t="s">
        <v>8772</v>
      </c>
      <c r="DJ2903" s="112" t="s">
        <v>8544</v>
      </c>
      <c r="DO2903"/>
    </row>
    <row r="2904" spans="15:119" x14ac:dyDescent="0.25">
      <c r="O2904" s="268" t="s">
        <v>12390</v>
      </c>
      <c r="P2904" s="268" t="s">
        <v>9488</v>
      </c>
      <c r="Q2904" s="269">
        <v>-3</v>
      </c>
      <c r="R2904" s="269">
        <v>-4</v>
      </c>
      <c r="S2904" s="269">
        <v>-51</v>
      </c>
      <c r="T2904" s="269">
        <v>-52.5</v>
      </c>
      <c r="DI2904" s="112" t="s">
        <v>6148</v>
      </c>
      <c r="DJ2904" s="112" t="s">
        <v>5909</v>
      </c>
      <c r="DO2904"/>
    </row>
    <row r="2905" spans="15:119" x14ac:dyDescent="0.25">
      <c r="O2905" s="268" t="s">
        <v>12391</v>
      </c>
      <c r="P2905" s="268" t="s">
        <v>9490</v>
      </c>
      <c r="Q2905" s="269">
        <v>-3</v>
      </c>
      <c r="R2905" s="269">
        <v>-3.5</v>
      </c>
      <c r="S2905" s="269">
        <v>-52</v>
      </c>
      <c r="T2905" s="269">
        <v>-52.5</v>
      </c>
      <c r="DI2905" s="112" t="s">
        <v>6149</v>
      </c>
      <c r="DJ2905" s="112" t="s">
        <v>5909</v>
      </c>
      <c r="DO2905"/>
    </row>
    <row r="2906" spans="15:119" x14ac:dyDescent="0.25">
      <c r="O2906" s="268" t="s">
        <v>12392</v>
      </c>
      <c r="P2906" s="268" t="s">
        <v>9492</v>
      </c>
      <c r="Q2906" s="269">
        <v>-3</v>
      </c>
      <c r="R2906" s="269">
        <v>-3.25</v>
      </c>
      <c r="S2906" s="269">
        <v>-52.25</v>
      </c>
      <c r="T2906" s="269">
        <v>-52.5</v>
      </c>
      <c r="DI2906" s="112" t="s">
        <v>6751</v>
      </c>
      <c r="DJ2906" s="112" t="s">
        <v>6305</v>
      </c>
      <c r="DO2906"/>
    </row>
    <row r="2907" spans="15:119" x14ac:dyDescent="0.25">
      <c r="O2907" s="268" t="s">
        <v>12393</v>
      </c>
      <c r="P2907" s="268" t="s">
        <v>9492</v>
      </c>
      <c r="Q2907" s="269">
        <v>-3</v>
      </c>
      <c r="R2907" s="269">
        <v>-3.25</v>
      </c>
      <c r="S2907" s="269">
        <v>-52</v>
      </c>
      <c r="T2907" s="269">
        <v>-52.25</v>
      </c>
      <c r="DI2907" s="112" t="s">
        <v>7177</v>
      </c>
      <c r="DJ2907" s="112" t="s">
        <v>7135</v>
      </c>
      <c r="DO2907"/>
    </row>
    <row r="2908" spans="15:119" x14ac:dyDescent="0.25">
      <c r="O2908" s="268" t="s">
        <v>12394</v>
      </c>
      <c r="P2908" s="268" t="s">
        <v>9492</v>
      </c>
      <c r="Q2908" s="269">
        <v>-3.25</v>
      </c>
      <c r="R2908" s="269">
        <v>-3.5</v>
      </c>
      <c r="S2908" s="269">
        <v>-52.25</v>
      </c>
      <c r="T2908" s="269">
        <v>-52.5</v>
      </c>
      <c r="DI2908" s="112" t="s">
        <v>8773</v>
      </c>
      <c r="DJ2908" s="112" t="s">
        <v>8544</v>
      </c>
      <c r="DO2908"/>
    </row>
    <row r="2909" spans="15:119" x14ac:dyDescent="0.25">
      <c r="O2909" s="268" t="s">
        <v>12395</v>
      </c>
      <c r="P2909" s="268" t="s">
        <v>9492</v>
      </c>
      <c r="Q2909" s="269">
        <v>-3.25</v>
      </c>
      <c r="R2909" s="269">
        <v>-3.5</v>
      </c>
      <c r="S2909" s="269">
        <v>-52</v>
      </c>
      <c r="T2909" s="269">
        <v>-52.25</v>
      </c>
      <c r="DI2909" s="112" t="s">
        <v>6753</v>
      </c>
      <c r="DJ2909" s="112" t="s">
        <v>6305</v>
      </c>
      <c r="DO2909"/>
    </row>
    <row r="2910" spans="15:119" x14ac:dyDescent="0.25">
      <c r="O2910" s="268" t="s">
        <v>12396</v>
      </c>
      <c r="P2910" s="268" t="s">
        <v>9490</v>
      </c>
      <c r="Q2910" s="269">
        <v>-3</v>
      </c>
      <c r="R2910" s="269">
        <v>-3.5</v>
      </c>
      <c r="S2910" s="269">
        <v>-51.5</v>
      </c>
      <c r="T2910" s="269">
        <v>-52</v>
      </c>
      <c r="DI2910" s="112" t="s">
        <v>5791</v>
      </c>
      <c r="DJ2910" s="112" t="s">
        <v>5743</v>
      </c>
      <c r="DO2910"/>
    </row>
    <row r="2911" spans="15:119" x14ac:dyDescent="0.25">
      <c r="O2911" s="268" t="s">
        <v>12397</v>
      </c>
      <c r="P2911" s="268" t="s">
        <v>9492</v>
      </c>
      <c r="Q2911" s="269">
        <v>-3</v>
      </c>
      <c r="R2911" s="269">
        <v>-3.25</v>
      </c>
      <c r="S2911" s="269">
        <v>-51.75</v>
      </c>
      <c r="T2911" s="269">
        <v>-52</v>
      </c>
      <c r="DI2911" s="112" t="s">
        <v>9348</v>
      </c>
      <c r="DJ2911" s="112" t="s">
        <v>9220</v>
      </c>
      <c r="DO2911"/>
    </row>
    <row r="2912" spans="15:119" x14ac:dyDescent="0.25">
      <c r="O2912" s="268" t="s">
        <v>12398</v>
      </c>
      <c r="P2912" s="268" t="s">
        <v>9492</v>
      </c>
      <c r="Q2912" s="269">
        <v>-3</v>
      </c>
      <c r="R2912" s="269">
        <v>-3.25</v>
      </c>
      <c r="S2912" s="269">
        <v>-51.5</v>
      </c>
      <c r="T2912" s="269">
        <v>-51.75</v>
      </c>
      <c r="DI2912" s="112" t="s">
        <v>4251</v>
      </c>
      <c r="DJ2912" s="112" t="s">
        <v>4212</v>
      </c>
      <c r="DO2912"/>
    </row>
    <row r="2913" spans="15:119" x14ac:dyDescent="0.25">
      <c r="O2913" s="268" t="s">
        <v>12399</v>
      </c>
      <c r="P2913" s="268" t="s">
        <v>9492</v>
      </c>
      <c r="Q2913" s="269">
        <v>-3.25</v>
      </c>
      <c r="R2913" s="269">
        <v>-3.5</v>
      </c>
      <c r="S2913" s="269">
        <v>-51.75</v>
      </c>
      <c r="T2913" s="269">
        <v>-52</v>
      </c>
      <c r="DI2913" s="112" t="s">
        <v>4356</v>
      </c>
      <c r="DJ2913" s="112" t="s">
        <v>4291</v>
      </c>
      <c r="DO2913"/>
    </row>
    <row r="2914" spans="15:119" x14ac:dyDescent="0.25">
      <c r="O2914" s="268" t="s">
        <v>12400</v>
      </c>
      <c r="P2914" s="268" t="s">
        <v>9492</v>
      </c>
      <c r="Q2914" s="269">
        <v>-3.25</v>
      </c>
      <c r="R2914" s="269">
        <v>-3.5</v>
      </c>
      <c r="S2914" s="269">
        <v>-51.5</v>
      </c>
      <c r="T2914" s="269">
        <v>-51.75</v>
      </c>
      <c r="DI2914" s="112" t="s">
        <v>7610</v>
      </c>
      <c r="DJ2914" s="112" t="s">
        <v>7298</v>
      </c>
      <c r="DO2914"/>
    </row>
    <row r="2915" spans="15:119" x14ac:dyDescent="0.25">
      <c r="O2915" s="268" t="s">
        <v>12401</v>
      </c>
      <c r="P2915" s="268" t="s">
        <v>9490</v>
      </c>
      <c r="Q2915" s="269">
        <v>-3</v>
      </c>
      <c r="R2915" s="269">
        <v>-3.5</v>
      </c>
      <c r="S2915" s="269">
        <v>-51</v>
      </c>
      <c r="T2915" s="269">
        <v>-51.5</v>
      </c>
      <c r="DI2915" s="112" t="s">
        <v>4700</v>
      </c>
      <c r="DJ2915" s="112" t="s">
        <v>4591</v>
      </c>
      <c r="DO2915"/>
    </row>
    <row r="2916" spans="15:119" x14ac:dyDescent="0.25">
      <c r="O2916" s="268" t="s">
        <v>12402</v>
      </c>
      <c r="P2916" s="268" t="s">
        <v>9492</v>
      </c>
      <c r="Q2916" s="269">
        <v>-3</v>
      </c>
      <c r="R2916" s="269">
        <v>-3.25</v>
      </c>
      <c r="S2916" s="269">
        <v>-51.25</v>
      </c>
      <c r="T2916" s="269">
        <v>-51.5</v>
      </c>
      <c r="DI2916" s="112" t="s">
        <v>7611</v>
      </c>
      <c r="DJ2916" s="112" t="s">
        <v>7298</v>
      </c>
      <c r="DO2916"/>
    </row>
    <row r="2917" spans="15:119" x14ac:dyDescent="0.25">
      <c r="O2917" s="268" t="s">
        <v>12403</v>
      </c>
      <c r="P2917" s="268" t="s">
        <v>9492</v>
      </c>
      <c r="Q2917" s="269">
        <v>-3</v>
      </c>
      <c r="R2917" s="269">
        <v>-3.25</v>
      </c>
      <c r="S2917" s="269">
        <v>-51</v>
      </c>
      <c r="T2917" s="269">
        <v>-51.25</v>
      </c>
      <c r="DI2917" s="112" t="s">
        <v>8427</v>
      </c>
      <c r="DJ2917" s="112" t="s">
        <v>8285</v>
      </c>
      <c r="DO2917"/>
    </row>
    <row r="2918" spans="15:119" x14ac:dyDescent="0.25">
      <c r="O2918" s="268" t="s">
        <v>12404</v>
      </c>
      <c r="P2918" s="268" t="s">
        <v>9492</v>
      </c>
      <c r="Q2918" s="269">
        <v>-3.25</v>
      </c>
      <c r="R2918" s="269">
        <v>-3.5</v>
      </c>
      <c r="S2918" s="269">
        <v>-51.25</v>
      </c>
      <c r="T2918" s="269">
        <v>-51.5</v>
      </c>
      <c r="DI2918" s="112" t="s">
        <v>9058</v>
      </c>
      <c r="DJ2918" s="112" t="s">
        <v>9016</v>
      </c>
      <c r="DO2918"/>
    </row>
    <row r="2919" spans="15:119" x14ac:dyDescent="0.25">
      <c r="O2919" s="268" t="s">
        <v>12405</v>
      </c>
      <c r="P2919" s="268" t="s">
        <v>9492</v>
      </c>
      <c r="Q2919" s="269">
        <v>-3.25</v>
      </c>
      <c r="R2919" s="269">
        <v>-3.5</v>
      </c>
      <c r="S2919" s="269">
        <v>-51</v>
      </c>
      <c r="T2919" s="269">
        <v>-51.25</v>
      </c>
      <c r="DI2919" s="112" t="s">
        <v>4357</v>
      </c>
      <c r="DJ2919" s="112" t="s">
        <v>4291</v>
      </c>
      <c r="DO2919"/>
    </row>
    <row r="2920" spans="15:119" x14ac:dyDescent="0.25">
      <c r="O2920" s="268" t="s">
        <v>12406</v>
      </c>
      <c r="P2920" s="268" t="s">
        <v>9490</v>
      </c>
      <c r="Q2920" s="269">
        <v>-3.5</v>
      </c>
      <c r="R2920" s="269">
        <v>-4</v>
      </c>
      <c r="S2920" s="269">
        <v>-52</v>
      </c>
      <c r="T2920" s="269">
        <v>-52.5</v>
      </c>
      <c r="DI2920" s="112" t="s">
        <v>5132</v>
      </c>
      <c r="DJ2920" s="112" t="s">
        <v>5031</v>
      </c>
      <c r="DO2920"/>
    </row>
    <row r="2921" spans="15:119" x14ac:dyDescent="0.25">
      <c r="O2921" s="268" t="s">
        <v>12407</v>
      </c>
      <c r="P2921" s="268" t="s">
        <v>9492</v>
      </c>
      <c r="Q2921" s="269">
        <v>-3.5</v>
      </c>
      <c r="R2921" s="269">
        <v>-3.75</v>
      </c>
      <c r="S2921" s="269">
        <v>-52.25</v>
      </c>
      <c r="T2921" s="269">
        <v>-52.5</v>
      </c>
      <c r="DI2921" s="112" t="s">
        <v>6150</v>
      </c>
      <c r="DJ2921" s="112" t="s">
        <v>5909</v>
      </c>
      <c r="DO2921"/>
    </row>
    <row r="2922" spans="15:119" x14ac:dyDescent="0.25">
      <c r="O2922" s="268" t="s">
        <v>12408</v>
      </c>
      <c r="P2922" s="268" t="s">
        <v>9492</v>
      </c>
      <c r="Q2922" s="269">
        <v>-3.5</v>
      </c>
      <c r="R2922" s="269">
        <v>-3.75</v>
      </c>
      <c r="S2922" s="269">
        <v>-52</v>
      </c>
      <c r="T2922" s="269">
        <v>-52.25</v>
      </c>
      <c r="DI2922" s="112" t="s">
        <v>5787</v>
      </c>
      <c r="DJ2922" s="112" t="s">
        <v>5743</v>
      </c>
      <c r="DO2922"/>
    </row>
    <row r="2923" spans="15:119" x14ac:dyDescent="0.25">
      <c r="O2923" s="268" t="s">
        <v>12409</v>
      </c>
      <c r="P2923" s="268" t="s">
        <v>9492</v>
      </c>
      <c r="Q2923" s="269">
        <v>-3.75</v>
      </c>
      <c r="R2923" s="269">
        <v>-4</v>
      </c>
      <c r="S2923" s="269">
        <v>-52.25</v>
      </c>
      <c r="T2923" s="269">
        <v>-52.5</v>
      </c>
      <c r="DI2923" s="112" t="s">
        <v>6151</v>
      </c>
      <c r="DJ2923" s="112" t="s">
        <v>5909</v>
      </c>
      <c r="DO2923"/>
    </row>
    <row r="2924" spans="15:119" x14ac:dyDescent="0.25">
      <c r="O2924" s="268" t="s">
        <v>12410</v>
      </c>
      <c r="P2924" s="268" t="s">
        <v>9492</v>
      </c>
      <c r="Q2924" s="269">
        <v>-3.75</v>
      </c>
      <c r="R2924" s="269">
        <v>-4</v>
      </c>
      <c r="S2924" s="269">
        <v>-52</v>
      </c>
      <c r="T2924" s="269">
        <v>-52.25</v>
      </c>
      <c r="DI2924" s="112" t="s">
        <v>5672</v>
      </c>
      <c r="DJ2924" s="112" t="s">
        <v>5576</v>
      </c>
      <c r="DO2924"/>
    </row>
    <row r="2925" spans="15:119" x14ac:dyDescent="0.25">
      <c r="O2925" s="268" t="s">
        <v>12411</v>
      </c>
      <c r="P2925" s="268" t="s">
        <v>9490</v>
      </c>
      <c r="Q2925" s="269">
        <v>-3.5</v>
      </c>
      <c r="R2925" s="269">
        <v>-4</v>
      </c>
      <c r="S2925" s="269">
        <v>-51.5</v>
      </c>
      <c r="T2925" s="269">
        <v>-52</v>
      </c>
      <c r="DI2925" s="112" t="s">
        <v>4701</v>
      </c>
      <c r="DJ2925" s="112" t="s">
        <v>4591</v>
      </c>
      <c r="DO2925"/>
    </row>
    <row r="2926" spans="15:119" x14ac:dyDescent="0.25">
      <c r="O2926" s="268" t="s">
        <v>12412</v>
      </c>
      <c r="P2926" s="268" t="s">
        <v>9492</v>
      </c>
      <c r="Q2926" s="269">
        <v>-3.5</v>
      </c>
      <c r="R2926" s="269">
        <v>-3.75</v>
      </c>
      <c r="S2926" s="269">
        <v>-51.75</v>
      </c>
      <c r="T2926" s="269">
        <v>-52</v>
      </c>
      <c r="DI2926" s="112" t="s">
        <v>5133</v>
      </c>
      <c r="DJ2926" s="112" t="s">
        <v>5031</v>
      </c>
      <c r="DO2926"/>
    </row>
    <row r="2927" spans="15:119" x14ac:dyDescent="0.25">
      <c r="O2927" s="268" t="s">
        <v>12413</v>
      </c>
      <c r="P2927" s="268" t="s">
        <v>9492</v>
      </c>
      <c r="Q2927" s="269">
        <v>-3.5</v>
      </c>
      <c r="R2927" s="269">
        <v>-3.75</v>
      </c>
      <c r="S2927" s="269">
        <v>-51.5</v>
      </c>
      <c r="T2927" s="269">
        <v>-51.75</v>
      </c>
      <c r="DI2927" s="112" t="s">
        <v>4702</v>
      </c>
      <c r="DJ2927" s="112" t="s">
        <v>4591</v>
      </c>
      <c r="DO2927"/>
    </row>
    <row r="2928" spans="15:119" x14ac:dyDescent="0.25">
      <c r="O2928" s="268" t="s">
        <v>12414</v>
      </c>
      <c r="P2928" s="268" t="s">
        <v>9492</v>
      </c>
      <c r="Q2928" s="269">
        <v>-3.75</v>
      </c>
      <c r="R2928" s="269">
        <v>-4</v>
      </c>
      <c r="S2928" s="269">
        <v>-51.75</v>
      </c>
      <c r="T2928" s="269">
        <v>-52</v>
      </c>
      <c r="DI2928" s="112" t="s">
        <v>4358</v>
      </c>
      <c r="DJ2928" s="112" t="s">
        <v>4291</v>
      </c>
      <c r="DO2928"/>
    </row>
    <row r="2929" spans="15:119" x14ac:dyDescent="0.25">
      <c r="O2929" s="268" t="s">
        <v>12415</v>
      </c>
      <c r="P2929" s="268" t="s">
        <v>9492</v>
      </c>
      <c r="Q2929" s="269">
        <v>-3.75</v>
      </c>
      <c r="R2929" s="269">
        <v>-4</v>
      </c>
      <c r="S2929" s="269">
        <v>-51.5</v>
      </c>
      <c r="T2929" s="269">
        <v>-51.75</v>
      </c>
      <c r="DI2929" s="112" t="s">
        <v>7612</v>
      </c>
      <c r="DJ2929" s="112" t="s">
        <v>7298</v>
      </c>
      <c r="DO2929"/>
    </row>
    <row r="2930" spans="15:119" x14ac:dyDescent="0.25">
      <c r="O2930" s="268" t="s">
        <v>12416</v>
      </c>
      <c r="P2930" s="268" t="s">
        <v>9490</v>
      </c>
      <c r="Q2930" s="269">
        <v>-3.5</v>
      </c>
      <c r="R2930" s="269">
        <v>-4</v>
      </c>
      <c r="S2930" s="269">
        <v>-51</v>
      </c>
      <c r="T2930" s="269">
        <v>-51.5</v>
      </c>
      <c r="DI2930" s="112" t="s">
        <v>8774</v>
      </c>
      <c r="DJ2930" s="112" t="s">
        <v>8544</v>
      </c>
      <c r="DO2930"/>
    </row>
    <row r="2931" spans="15:119" x14ac:dyDescent="0.25">
      <c r="O2931" s="268" t="s">
        <v>12417</v>
      </c>
      <c r="P2931" s="268" t="s">
        <v>9492</v>
      </c>
      <c r="Q2931" s="269">
        <v>-3.5</v>
      </c>
      <c r="R2931" s="269">
        <v>-3.75</v>
      </c>
      <c r="S2931" s="269">
        <v>-51.25</v>
      </c>
      <c r="T2931" s="269">
        <v>-51.5</v>
      </c>
      <c r="DI2931" s="112" t="s">
        <v>7178</v>
      </c>
      <c r="DJ2931" s="112" t="s">
        <v>7135</v>
      </c>
      <c r="DO2931"/>
    </row>
    <row r="2932" spans="15:119" x14ac:dyDescent="0.25">
      <c r="O2932" s="268" t="s">
        <v>12418</v>
      </c>
      <c r="P2932" s="268" t="s">
        <v>9492</v>
      </c>
      <c r="Q2932" s="269">
        <v>-3.5</v>
      </c>
      <c r="R2932" s="269">
        <v>-3.75</v>
      </c>
      <c r="S2932" s="269">
        <v>-51</v>
      </c>
      <c r="T2932" s="269">
        <v>-51.25</v>
      </c>
      <c r="DI2932" s="112" t="s">
        <v>8775</v>
      </c>
      <c r="DJ2932" s="112" t="s">
        <v>8544</v>
      </c>
      <c r="DO2932"/>
    </row>
    <row r="2933" spans="15:119" x14ac:dyDescent="0.25">
      <c r="O2933" s="268" t="s">
        <v>12419</v>
      </c>
      <c r="P2933" s="268" t="s">
        <v>9492</v>
      </c>
      <c r="Q2933" s="269">
        <v>-3.75</v>
      </c>
      <c r="R2933" s="269">
        <v>-4</v>
      </c>
      <c r="S2933" s="269">
        <v>-51.25</v>
      </c>
      <c r="T2933" s="269">
        <v>-51.5</v>
      </c>
      <c r="DI2933" s="112" t="s">
        <v>6152</v>
      </c>
      <c r="DJ2933" s="112" t="s">
        <v>5909</v>
      </c>
      <c r="DO2933"/>
    </row>
    <row r="2934" spans="15:119" x14ac:dyDescent="0.25">
      <c r="O2934" s="268" t="s">
        <v>12420</v>
      </c>
      <c r="P2934" s="268" t="s">
        <v>9492</v>
      </c>
      <c r="Q2934" s="269">
        <v>-3.75</v>
      </c>
      <c r="R2934" s="269">
        <v>-4</v>
      </c>
      <c r="S2934" s="269">
        <v>-51</v>
      </c>
      <c r="T2934" s="269">
        <v>-51.25</v>
      </c>
      <c r="DI2934" s="112" t="s">
        <v>5788</v>
      </c>
      <c r="DJ2934" s="112" t="s">
        <v>5743</v>
      </c>
      <c r="DO2934"/>
    </row>
    <row r="2935" spans="15:119" x14ac:dyDescent="0.25">
      <c r="O2935" s="268" t="s">
        <v>12421</v>
      </c>
      <c r="P2935" s="268" t="s">
        <v>9486</v>
      </c>
      <c r="Q2935" s="269">
        <v>-2</v>
      </c>
      <c r="R2935" s="269">
        <v>-4</v>
      </c>
      <c r="S2935" s="269">
        <v>-48</v>
      </c>
      <c r="T2935" s="269">
        <v>-51</v>
      </c>
      <c r="DI2935" s="112" t="s">
        <v>5788</v>
      </c>
      <c r="DJ2935" s="112" t="s">
        <v>8285</v>
      </c>
      <c r="DO2935"/>
    </row>
    <row r="2936" spans="15:119" x14ac:dyDescent="0.25">
      <c r="O2936" s="268" t="s">
        <v>12422</v>
      </c>
      <c r="P2936" s="268" t="s">
        <v>9488</v>
      </c>
      <c r="Q2936" s="269">
        <v>-2</v>
      </c>
      <c r="R2936" s="269">
        <v>-3</v>
      </c>
      <c r="S2936" s="269">
        <v>-49.5</v>
      </c>
      <c r="T2936" s="269">
        <v>-51</v>
      </c>
      <c r="DI2936" s="112" t="s">
        <v>6752</v>
      </c>
      <c r="DJ2936" s="112" t="s">
        <v>6305</v>
      </c>
      <c r="DO2936"/>
    </row>
    <row r="2937" spans="15:119" x14ac:dyDescent="0.25">
      <c r="O2937" s="268" t="s">
        <v>12423</v>
      </c>
      <c r="P2937" s="268" t="s">
        <v>9490</v>
      </c>
      <c r="Q2937" s="269">
        <v>-2</v>
      </c>
      <c r="R2937" s="269">
        <v>-2.5</v>
      </c>
      <c r="S2937" s="269">
        <v>-50.5</v>
      </c>
      <c r="T2937" s="269">
        <v>-51</v>
      </c>
      <c r="DI2937" s="112" t="s">
        <v>5478</v>
      </c>
      <c r="DJ2937" s="112" t="s">
        <v>5373</v>
      </c>
      <c r="DO2937"/>
    </row>
    <row r="2938" spans="15:119" x14ac:dyDescent="0.25">
      <c r="O2938" s="268" t="s">
        <v>12424</v>
      </c>
      <c r="P2938" s="268" t="s">
        <v>9492</v>
      </c>
      <c r="Q2938" s="269">
        <v>-2</v>
      </c>
      <c r="R2938" s="269">
        <v>-2.25</v>
      </c>
      <c r="S2938" s="269">
        <v>-50.75</v>
      </c>
      <c r="T2938" s="269">
        <v>-51</v>
      </c>
      <c r="DI2938" s="112" t="s">
        <v>9148</v>
      </c>
      <c r="DJ2938" s="112" t="s">
        <v>9086</v>
      </c>
      <c r="DO2938"/>
    </row>
    <row r="2939" spans="15:119" x14ac:dyDescent="0.25">
      <c r="O2939" s="268" t="s">
        <v>12425</v>
      </c>
      <c r="P2939" s="268" t="s">
        <v>9492</v>
      </c>
      <c r="Q2939" s="269">
        <v>-2</v>
      </c>
      <c r="R2939" s="269">
        <v>-2.25</v>
      </c>
      <c r="S2939" s="269">
        <v>-50.5</v>
      </c>
      <c r="T2939" s="269">
        <v>-50.75</v>
      </c>
      <c r="DI2939" s="112" t="s">
        <v>8776</v>
      </c>
      <c r="DJ2939" s="112" t="s">
        <v>8544</v>
      </c>
      <c r="DO2939"/>
    </row>
    <row r="2940" spans="15:119" x14ac:dyDescent="0.25">
      <c r="O2940" s="268" t="s">
        <v>12426</v>
      </c>
      <c r="P2940" s="268" t="s">
        <v>9492</v>
      </c>
      <c r="Q2940" s="269">
        <v>-2.25</v>
      </c>
      <c r="R2940" s="269">
        <v>-2.5</v>
      </c>
      <c r="S2940" s="269">
        <v>-50.75</v>
      </c>
      <c r="T2940" s="269">
        <v>-51</v>
      </c>
      <c r="DI2940" s="112" t="s">
        <v>5290</v>
      </c>
      <c r="DJ2940" s="112" t="s">
        <v>5211</v>
      </c>
      <c r="DO2940"/>
    </row>
    <row r="2941" spans="15:119" x14ac:dyDescent="0.25">
      <c r="O2941" s="268" t="s">
        <v>12427</v>
      </c>
      <c r="P2941" s="268" t="s">
        <v>9492</v>
      </c>
      <c r="Q2941" s="269">
        <v>-2.25</v>
      </c>
      <c r="R2941" s="269">
        <v>-2.5</v>
      </c>
      <c r="S2941" s="269">
        <v>-50.5</v>
      </c>
      <c r="T2941" s="269">
        <v>-50.75</v>
      </c>
      <c r="DI2941" s="112" t="s">
        <v>6153</v>
      </c>
      <c r="DJ2941" s="112" t="s">
        <v>5909</v>
      </c>
      <c r="DO2941"/>
    </row>
    <row r="2942" spans="15:119" x14ac:dyDescent="0.25">
      <c r="O2942" s="268" t="s">
        <v>12428</v>
      </c>
      <c r="P2942" s="268" t="s">
        <v>9490</v>
      </c>
      <c r="Q2942" s="269">
        <v>-2</v>
      </c>
      <c r="R2942" s="269">
        <v>-2.5</v>
      </c>
      <c r="S2942" s="269">
        <v>-50</v>
      </c>
      <c r="T2942" s="269">
        <v>-50.5</v>
      </c>
      <c r="DI2942" s="112" t="s">
        <v>5134</v>
      </c>
      <c r="DJ2942" s="112" t="s">
        <v>5031</v>
      </c>
      <c r="DO2942"/>
    </row>
    <row r="2943" spans="15:119" x14ac:dyDescent="0.25">
      <c r="O2943" s="268" t="s">
        <v>12429</v>
      </c>
      <c r="P2943" s="268" t="s">
        <v>9492</v>
      </c>
      <c r="Q2943" s="269">
        <v>-2</v>
      </c>
      <c r="R2943" s="269">
        <v>-2.25</v>
      </c>
      <c r="S2943" s="269">
        <v>-50.25</v>
      </c>
      <c r="T2943" s="269">
        <v>-50.5</v>
      </c>
      <c r="DI2943" s="112" t="s">
        <v>4929</v>
      </c>
      <c r="DJ2943" s="112" t="s">
        <v>4808</v>
      </c>
      <c r="DO2943"/>
    </row>
    <row r="2944" spans="15:119" x14ac:dyDescent="0.25">
      <c r="O2944" s="268" t="s">
        <v>12430</v>
      </c>
      <c r="P2944" s="268" t="s">
        <v>9492</v>
      </c>
      <c r="Q2944" s="269">
        <v>-2</v>
      </c>
      <c r="R2944" s="269">
        <v>-2.25</v>
      </c>
      <c r="S2944" s="269">
        <v>-50</v>
      </c>
      <c r="T2944" s="269">
        <v>-50.25</v>
      </c>
      <c r="DI2944" s="112" t="s">
        <v>4930</v>
      </c>
      <c r="DJ2944" s="112" t="s">
        <v>4808</v>
      </c>
      <c r="DO2944"/>
    </row>
    <row r="2945" spans="15:119" ht="30" x14ac:dyDescent="0.25">
      <c r="O2945" s="268" t="s">
        <v>12431</v>
      </c>
      <c r="P2945" s="268" t="s">
        <v>9492</v>
      </c>
      <c r="Q2945" s="269">
        <v>-2.25</v>
      </c>
      <c r="R2945" s="269">
        <v>-2.5</v>
      </c>
      <c r="S2945" s="269">
        <v>-50.25</v>
      </c>
      <c r="T2945" s="269">
        <v>-50.5</v>
      </c>
      <c r="DI2945" s="112" t="s">
        <v>8102</v>
      </c>
      <c r="DJ2945" s="112" t="s">
        <v>7916</v>
      </c>
      <c r="DO2945"/>
    </row>
    <row r="2946" spans="15:119" x14ac:dyDescent="0.25">
      <c r="O2946" s="268" t="s">
        <v>12432</v>
      </c>
      <c r="P2946" s="268" t="s">
        <v>9492</v>
      </c>
      <c r="Q2946" s="269">
        <v>-2.25</v>
      </c>
      <c r="R2946" s="269">
        <v>-2.5</v>
      </c>
      <c r="S2946" s="269">
        <v>-50</v>
      </c>
      <c r="T2946" s="269">
        <v>-50.25</v>
      </c>
      <c r="DI2946" s="112" t="s">
        <v>5789</v>
      </c>
      <c r="DJ2946" s="112" t="s">
        <v>5743</v>
      </c>
      <c r="DO2946"/>
    </row>
    <row r="2947" spans="15:119" x14ac:dyDescent="0.25">
      <c r="O2947" s="268" t="s">
        <v>12433</v>
      </c>
      <c r="P2947" s="268" t="s">
        <v>9490</v>
      </c>
      <c r="Q2947" s="269">
        <v>-2</v>
      </c>
      <c r="R2947" s="269">
        <v>-2.5</v>
      </c>
      <c r="S2947" s="269">
        <v>-49.5</v>
      </c>
      <c r="T2947" s="269">
        <v>-50</v>
      </c>
      <c r="DI2947" s="112" t="s">
        <v>7179</v>
      </c>
      <c r="DJ2947" s="112" t="s">
        <v>7135</v>
      </c>
      <c r="DO2947"/>
    </row>
    <row r="2948" spans="15:119" x14ac:dyDescent="0.25">
      <c r="O2948" s="268" t="s">
        <v>12434</v>
      </c>
      <c r="P2948" s="268" t="s">
        <v>9492</v>
      </c>
      <c r="Q2948" s="269">
        <v>-2</v>
      </c>
      <c r="R2948" s="269">
        <v>-2.25</v>
      </c>
      <c r="S2948" s="269">
        <v>-49.75</v>
      </c>
      <c r="T2948" s="269">
        <v>-50</v>
      </c>
      <c r="DI2948" s="112" t="s">
        <v>4200</v>
      </c>
      <c r="DJ2948" s="112" t="s">
        <v>4189</v>
      </c>
      <c r="DO2948"/>
    </row>
    <row r="2949" spans="15:119" x14ac:dyDescent="0.25">
      <c r="O2949" s="268" t="s">
        <v>12435</v>
      </c>
      <c r="P2949" s="268" t="s">
        <v>9492</v>
      </c>
      <c r="Q2949" s="269">
        <v>-2</v>
      </c>
      <c r="R2949" s="269">
        <v>-2.25</v>
      </c>
      <c r="S2949" s="269">
        <v>-49.5</v>
      </c>
      <c r="T2949" s="269">
        <v>-49.75</v>
      </c>
      <c r="DI2949" s="112" t="s">
        <v>8428</v>
      </c>
      <c r="DJ2949" s="112" t="s">
        <v>8285</v>
      </c>
      <c r="DO2949"/>
    </row>
    <row r="2950" spans="15:119" x14ac:dyDescent="0.25">
      <c r="O2950" s="268" t="s">
        <v>12436</v>
      </c>
      <c r="P2950" s="268" t="s">
        <v>9492</v>
      </c>
      <c r="Q2950" s="269">
        <v>-2.25</v>
      </c>
      <c r="R2950" s="269">
        <v>-2.5</v>
      </c>
      <c r="S2950" s="269">
        <v>-49.75</v>
      </c>
      <c r="T2950" s="269">
        <v>-50</v>
      </c>
      <c r="DI2950" s="112" t="s">
        <v>5479</v>
      </c>
      <c r="DJ2950" s="112" t="s">
        <v>5373</v>
      </c>
      <c r="DO2950"/>
    </row>
    <row r="2951" spans="15:119" x14ac:dyDescent="0.25">
      <c r="O2951" s="268" t="s">
        <v>12437</v>
      </c>
      <c r="P2951" s="268" t="s">
        <v>9492</v>
      </c>
      <c r="Q2951" s="269">
        <v>-2.25</v>
      </c>
      <c r="R2951" s="269">
        <v>-2.5</v>
      </c>
      <c r="S2951" s="269">
        <v>-49.5</v>
      </c>
      <c r="T2951" s="269">
        <v>-49.75</v>
      </c>
      <c r="DI2951" s="112" t="s">
        <v>6754</v>
      </c>
      <c r="DJ2951" s="112" t="s">
        <v>6305</v>
      </c>
      <c r="DO2951"/>
    </row>
    <row r="2952" spans="15:119" x14ac:dyDescent="0.25">
      <c r="O2952" s="268" t="s">
        <v>12438</v>
      </c>
      <c r="P2952" s="268" t="s">
        <v>9490</v>
      </c>
      <c r="Q2952" s="269">
        <v>-2.5</v>
      </c>
      <c r="R2952" s="269">
        <v>-3</v>
      </c>
      <c r="S2952" s="269">
        <v>-50.5</v>
      </c>
      <c r="T2952" s="269">
        <v>-51</v>
      </c>
      <c r="DI2952" s="112" t="s">
        <v>8103</v>
      </c>
      <c r="DJ2952" s="112" t="s">
        <v>7916</v>
      </c>
      <c r="DO2952"/>
    </row>
    <row r="2953" spans="15:119" x14ac:dyDescent="0.25">
      <c r="O2953" s="268" t="s">
        <v>12439</v>
      </c>
      <c r="P2953" s="268" t="s">
        <v>9492</v>
      </c>
      <c r="Q2953" s="269">
        <v>-2.5</v>
      </c>
      <c r="R2953" s="269">
        <v>-2.75</v>
      </c>
      <c r="S2953" s="269">
        <v>-50.75</v>
      </c>
      <c r="T2953" s="269">
        <v>-51</v>
      </c>
      <c r="DI2953" s="112" t="s">
        <v>8104</v>
      </c>
      <c r="DJ2953" s="112" t="s">
        <v>7916</v>
      </c>
      <c r="DO2953"/>
    </row>
    <row r="2954" spans="15:119" x14ac:dyDescent="0.25">
      <c r="O2954" s="268" t="s">
        <v>12440</v>
      </c>
      <c r="P2954" s="268" t="s">
        <v>9492</v>
      </c>
      <c r="Q2954" s="269">
        <v>-2.5</v>
      </c>
      <c r="R2954" s="269">
        <v>-2.75</v>
      </c>
      <c r="S2954" s="269">
        <v>-50.5</v>
      </c>
      <c r="T2954" s="269">
        <v>-50.75</v>
      </c>
      <c r="DI2954" s="112" t="s">
        <v>6755</v>
      </c>
      <c r="DJ2954" s="112" t="s">
        <v>6305</v>
      </c>
      <c r="DO2954"/>
    </row>
    <row r="2955" spans="15:119" x14ac:dyDescent="0.25">
      <c r="O2955" s="268" t="s">
        <v>12441</v>
      </c>
      <c r="P2955" s="268" t="s">
        <v>9492</v>
      </c>
      <c r="Q2955" s="269">
        <v>-2.75</v>
      </c>
      <c r="R2955" s="269">
        <v>-3</v>
      </c>
      <c r="S2955" s="269">
        <v>-50.75</v>
      </c>
      <c r="T2955" s="269">
        <v>-51</v>
      </c>
      <c r="DI2955" s="112" t="s">
        <v>8777</v>
      </c>
      <c r="DJ2955" s="112" t="s">
        <v>8544</v>
      </c>
      <c r="DO2955"/>
    </row>
    <row r="2956" spans="15:119" x14ac:dyDescent="0.25">
      <c r="O2956" s="268" t="s">
        <v>12442</v>
      </c>
      <c r="P2956" s="268" t="s">
        <v>9492</v>
      </c>
      <c r="Q2956" s="269">
        <v>-2.75</v>
      </c>
      <c r="R2956" s="269">
        <v>-3</v>
      </c>
      <c r="S2956" s="269">
        <v>-50.5</v>
      </c>
      <c r="T2956" s="269">
        <v>-50.75</v>
      </c>
      <c r="DI2956" s="112" t="s">
        <v>8778</v>
      </c>
      <c r="DJ2956" s="112" t="s">
        <v>8544</v>
      </c>
      <c r="DO2956"/>
    </row>
    <row r="2957" spans="15:119" ht="30" x14ac:dyDescent="0.25">
      <c r="O2957" s="268" t="s">
        <v>12443</v>
      </c>
      <c r="P2957" s="268" t="s">
        <v>9490</v>
      </c>
      <c r="Q2957" s="269">
        <v>-2.5</v>
      </c>
      <c r="R2957" s="269">
        <v>-3</v>
      </c>
      <c r="S2957" s="269">
        <v>-50</v>
      </c>
      <c r="T2957" s="269">
        <v>-50.5</v>
      </c>
      <c r="DI2957" s="112" t="s">
        <v>4522</v>
      </c>
      <c r="DJ2957" s="112" t="s">
        <v>4452</v>
      </c>
      <c r="DO2957"/>
    </row>
    <row r="2958" spans="15:119" x14ac:dyDescent="0.25">
      <c r="O2958" s="268" t="s">
        <v>12444</v>
      </c>
      <c r="P2958" s="268" t="s">
        <v>9492</v>
      </c>
      <c r="Q2958" s="269">
        <v>-2.5</v>
      </c>
      <c r="R2958" s="269">
        <v>-2.75</v>
      </c>
      <c r="S2958" s="269">
        <v>-50.25</v>
      </c>
      <c r="T2958" s="269">
        <v>-50.5</v>
      </c>
      <c r="DI2958" s="112" t="s">
        <v>7613</v>
      </c>
      <c r="DJ2958" s="112" t="s">
        <v>7298</v>
      </c>
      <c r="DO2958"/>
    </row>
    <row r="2959" spans="15:119" x14ac:dyDescent="0.25">
      <c r="O2959" s="268" t="s">
        <v>12445</v>
      </c>
      <c r="P2959" s="268" t="s">
        <v>9492</v>
      </c>
      <c r="Q2959" s="269">
        <v>-2.5</v>
      </c>
      <c r="R2959" s="269">
        <v>-2.75</v>
      </c>
      <c r="S2959" s="269">
        <v>-50</v>
      </c>
      <c r="T2959" s="269">
        <v>-50.25</v>
      </c>
      <c r="DI2959" s="112" t="s">
        <v>5790</v>
      </c>
      <c r="DJ2959" s="112" t="s">
        <v>5743</v>
      </c>
      <c r="DO2959"/>
    </row>
    <row r="2960" spans="15:119" x14ac:dyDescent="0.25">
      <c r="O2960" s="268" t="s">
        <v>12446</v>
      </c>
      <c r="P2960" s="268" t="s">
        <v>9492</v>
      </c>
      <c r="Q2960" s="269">
        <v>-2.75</v>
      </c>
      <c r="R2960" s="269">
        <v>-3</v>
      </c>
      <c r="S2960" s="269">
        <v>-50.25</v>
      </c>
      <c r="T2960" s="269">
        <v>-50.5</v>
      </c>
      <c r="DI2960" s="112" t="s">
        <v>7249</v>
      </c>
      <c r="DJ2960" s="112" t="s">
        <v>7211</v>
      </c>
      <c r="DO2960"/>
    </row>
    <row r="2961" spans="15:119" x14ac:dyDescent="0.25">
      <c r="O2961" s="268" t="s">
        <v>12447</v>
      </c>
      <c r="P2961" s="268" t="s">
        <v>9492</v>
      </c>
      <c r="Q2961" s="269">
        <v>-2.75</v>
      </c>
      <c r="R2961" s="269">
        <v>-3</v>
      </c>
      <c r="S2961" s="269">
        <v>-50</v>
      </c>
      <c r="T2961" s="269">
        <v>-50.25</v>
      </c>
      <c r="DI2961" s="112" t="s">
        <v>6756</v>
      </c>
      <c r="DJ2961" s="112" t="s">
        <v>6305</v>
      </c>
      <c r="DO2961"/>
    </row>
    <row r="2962" spans="15:119" x14ac:dyDescent="0.25">
      <c r="O2962" s="268" t="s">
        <v>12448</v>
      </c>
      <c r="P2962" s="268" t="s">
        <v>9490</v>
      </c>
      <c r="Q2962" s="269">
        <v>-2.5</v>
      </c>
      <c r="R2962" s="269">
        <v>-3</v>
      </c>
      <c r="S2962" s="269">
        <v>-49.5</v>
      </c>
      <c r="T2962" s="269">
        <v>-50</v>
      </c>
      <c r="DI2962" s="112" t="s">
        <v>7180</v>
      </c>
      <c r="DJ2962" s="112" t="s">
        <v>7135</v>
      </c>
      <c r="DO2962"/>
    </row>
    <row r="2963" spans="15:119" x14ac:dyDescent="0.25">
      <c r="O2963" s="268" t="s">
        <v>12449</v>
      </c>
      <c r="P2963" s="268" t="s">
        <v>9492</v>
      </c>
      <c r="Q2963" s="269">
        <v>-2.5</v>
      </c>
      <c r="R2963" s="269">
        <v>-2.75</v>
      </c>
      <c r="S2963" s="269">
        <v>-49.75</v>
      </c>
      <c r="T2963" s="269">
        <v>-50</v>
      </c>
      <c r="DI2963" s="112" t="s">
        <v>8105</v>
      </c>
      <c r="DJ2963" s="112" t="s">
        <v>7916</v>
      </c>
      <c r="DO2963"/>
    </row>
    <row r="2964" spans="15:119" x14ac:dyDescent="0.25">
      <c r="O2964" s="268" t="s">
        <v>12450</v>
      </c>
      <c r="P2964" s="268" t="s">
        <v>9492</v>
      </c>
      <c r="Q2964" s="269">
        <v>-2.5</v>
      </c>
      <c r="R2964" s="269">
        <v>-2.75</v>
      </c>
      <c r="S2964" s="269">
        <v>-49.5</v>
      </c>
      <c r="T2964" s="269">
        <v>-49.75</v>
      </c>
      <c r="DI2964" s="112" t="s">
        <v>8106</v>
      </c>
      <c r="DJ2964" s="112" t="s">
        <v>7916</v>
      </c>
      <c r="DO2964"/>
    </row>
    <row r="2965" spans="15:119" x14ac:dyDescent="0.25">
      <c r="O2965" s="268" t="s">
        <v>12451</v>
      </c>
      <c r="P2965" s="268" t="s">
        <v>9492</v>
      </c>
      <c r="Q2965" s="269">
        <v>-2.75</v>
      </c>
      <c r="R2965" s="269">
        <v>-3</v>
      </c>
      <c r="S2965" s="269">
        <v>-49.75</v>
      </c>
      <c r="T2965" s="269">
        <v>-50</v>
      </c>
      <c r="DI2965" s="112" t="s">
        <v>7614</v>
      </c>
      <c r="DJ2965" s="112" t="s">
        <v>7298</v>
      </c>
      <c r="DO2965"/>
    </row>
    <row r="2966" spans="15:119" x14ac:dyDescent="0.25">
      <c r="O2966" s="268" t="s">
        <v>12452</v>
      </c>
      <c r="P2966" s="268" t="s">
        <v>9492</v>
      </c>
      <c r="Q2966" s="269">
        <v>-2.75</v>
      </c>
      <c r="R2966" s="269">
        <v>-3</v>
      </c>
      <c r="S2966" s="269">
        <v>-49.5</v>
      </c>
      <c r="T2966" s="269">
        <v>-49.75</v>
      </c>
      <c r="DI2966" s="112" t="s">
        <v>8107</v>
      </c>
      <c r="DJ2966" s="112" t="s">
        <v>7916</v>
      </c>
      <c r="DO2966"/>
    </row>
    <row r="2967" spans="15:119" x14ac:dyDescent="0.25">
      <c r="O2967" s="268" t="s">
        <v>12453</v>
      </c>
      <c r="P2967" s="268" t="s">
        <v>9488</v>
      </c>
      <c r="Q2967" s="269">
        <v>-2</v>
      </c>
      <c r="R2967" s="269">
        <v>-3</v>
      </c>
      <c r="S2967" s="269">
        <v>-48</v>
      </c>
      <c r="T2967" s="269">
        <v>-49.5</v>
      </c>
      <c r="DI2967" s="112" t="s">
        <v>8108</v>
      </c>
      <c r="DJ2967" s="112" t="s">
        <v>7916</v>
      </c>
      <c r="DO2967"/>
    </row>
    <row r="2968" spans="15:119" x14ac:dyDescent="0.25">
      <c r="O2968" s="268" t="s">
        <v>12454</v>
      </c>
      <c r="P2968" s="268" t="s">
        <v>9490</v>
      </c>
      <c r="Q2968" s="269">
        <v>-2</v>
      </c>
      <c r="R2968" s="269">
        <v>-2.5</v>
      </c>
      <c r="S2968" s="269">
        <v>-49</v>
      </c>
      <c r="T2968" s="269">
        <v>-49.5</v>
      </c>
      <c r="DI2968" s="112" t="s">
        <v>7615</v>
      </c>
      <c r="DJ2968" s="112" t="s">
        <v>7298</v>
      </c>
      <c r="DO2968"/>
    </row>
    <row r="2969" spans="15:119" x14ac:dyDescent="0.25">
      <c r="O2969" s="268" t="s">
        <v>12455</v>
      </c>
      <c r="P2969" s="268" t="s">
        <v>9492</v>
      </c>
      <c r="Q2969" s="269">
        <v>-2</v>
      </c>
      <c r="R2969" s="269">
        <v>-2.25</v>
      </c>
      <c r="S2969" s="269">
        <v>-49.25</v>
      </c>
      <c r="T2969" s="269">
        <v>-49.5</v>
      </c>
      <c r="DI2969" s="112" t="s">
        <v>6757</v>
      </c>
      <c r="DJ2969" s="112" t="s">
        <v>6305</v>
      </c>
      <c r="DO2969"/>
    </row>
    <row r="2970" spans="15:119" x14ac:dyDescent="0.25">
      <c r="O2970" s="268" t="s">
        <v>12456</v>
      </c>
      <c r="P2970" s="268" t="s">
        <v>9492</v>
      </c>
      <c r="Q2970" s="269">
        <v>-2</v>
      </c>
      <c r="R2970" s="269">
        <v>-2.25</v>
      </c>
      <c r="S2970" s="269">
        <v>-49</v>
      </c>
      <c r="T2970" s="269">
        <v>-49.25</v>
      </c>
      <c r="DI2970" s="112" t="s">
        <v>8109</v>
      </c>
      <c r="DJ2970" s="112" t="s">
        <v>7916</v>
      </c>
      <c r="DO2970"/>
    </row>
    <row r="2971" spans="15:119" x14ac:dyDescent="0.25">
      <c r="O2971" s="268" t="s">
        <v>12457</v>
      </c>
      <c r="P2971" s="268" t="s">
        <v>9492</v>
      </c>
      <c r="Q2971" s="269">
        <v>-2.25</v>
      </c>
      <c r="R2971" s="269">
        <v>-2.5</v>
      </c>
      <c r="S2971" s="269">
        <v>-49.25</v>
      </c>
      <c r="T2971" s="269">
        <v>-49.5</v>
      </c>
      <c r="DI2971" s="112" t="s">
        <v>8110</v>
      </c>
      <c r="DJ2971" s="112" t="s">
        <v>7916</v>
      </c>
      <c r="DO2971"/>
    </row>
    <row r="2972" spans="15:119" x14ac:dyDescent="0.25">
      <c r="O2972" s="268" t="s">
        <v>12458</v>
      </c>
      <c r="P2972" s="268" t="s">
        <v>9492</v>
      </c>
      <c r="Q2972" s="269">
        <v>-2.25</v>
      </c>
      <c r="R2972" s="269">
        <v>-2.5</v>
      </c>
      <c r="S2972" s="269">
        <v>-49</v>
      </c>
      <c r="T2972" s="269">
        <v>-49.25</v>
      </c>
      <c r="DI2972" s="112" t="s">
        <v>6758</v>
      </c>
      <c r="DJ2972" s="112" t="s">
        <v>6305</v>
      </c>
      <c r="DO2972"/>
    </row>
    <row r="2973" spans="15:119" x14ac:dyDescent="0.25">
      <c r="O2973" s="268" t="s">
        <v>12459</v>
      </c>
      <c r="P2973" s="268" t="s">
        <v>9490</v>
      </c>
      <c r="Q2973" s="269">
        <v>-2</v>
      </c>
      <c r="R2973" s="269">
        <v>-2.5</v>
      </c>
      <c r="S2973" s="269">
        <v>-48.5</v>
      </c>
      <c r="T2973" s="269">
        <v>-49</v>
      </c>
      <c r="DI2973" s="112" t="s">
        <v>4359</v>
      </c>
      <c r="DJ2973" s="112" t="s">
        <v>4291</v>
      </c>
      <c r="DO2973"/>
    </row>
    <row r="2974" spans="15:119" x14ac:dyDescent="0.25">
      <c r="O2974" s="268" t="s">
        <v>12460</v>
      </c>
      <c r="P2974" s="268" t="s">
        <v>9492</v>
      </c>
      <c r="Q2974" s="269">
        <v>-2</v>
      </c>
      <c r="R2974" s="269">
        <v>-2.25</v>
      </c>
      <c r="S2974" s="269">
        <v>-48.75</v>
      </c>
      <c r="T2974" s="269">
        <v>-49</v>
      </c>
      <c r="DI2974" s="112" t="s">
        <v>5480</v>
      </c>
      <c r="DJ2974" s="112" t="s">
        <v>5373</v>
      </c>
      <c r="DO2974"/>
    </row>
    <row r="2975" spans="15:119" x14ac:dyDescent="0.25">
      <c r="O2975" s="268" t="s">
        <v>12461</v>
      </c>
      <c r="P2975" s="268" t="s">
        <v>9492</v>
      </c>
      <c r="Q2975" s="269">
        <v>-2</v>
      </c>
      <c r="R2975" s="269">
        <v>-2.25</v>
      </c>
      <c r="S2975" s="269">
        <v>-48.5</v>
      </c>
      <c r="T2975" s="269">
        <v>-48.75</v>
      </c>
      <c r="DI2975" s="112" t="s">
        <v>6759</v>
      </c>
      <c r="DJ2975" s="112" t="s">
        <v>6305</v>
      </c>
      <c r="DO2975"/>
    </row>
    <row r="2976" spans="15:119" x14ac:dyDescent="0.25">
      <c r="O2976" s="268" t="s">
        <v>12462</v>
      </c>
      <c r="P2976" s="268" t="s">
        <v>9492</v>
      </c>
      <c r="Q2976" s="269">
        <v>-2.25</v>
      </c>
      <c r="R2976" s="269">
        <v>-2.5</v>
      </c>
      <c r="S2976" s="269">
        <v>-48.75</v>
      </c>
      <c r="T2976" s="269">
        <v>-49</v>
      </c>
      <c r="DI2976" s="112" t="s">
        <v>8111</v>
      </c>
      <c r="DJ2976" s="112" t="s">
        <v>7916</v>
      </c>
      <c r="DO2976"/>
    </row>
    <row r="2977" spans="15:119" x14ac:dyDescent="0.25">
      <c r="O2977" s="268" t="s">
        <v>12463</v>
      </c>
      <c r="P2977" s="268" t="s">
        <v>9492</v>
      </c>
      <c r="Q2977" s="269">
        <v>-2.25</v>
      </c>
      <c r="R2977" s="269">
        <v>-2.5</v>
      </c>
      <c r="S2977" s="269">
        <v>-48.5</v>
      </c>
      <c r="T2977" s="269">
        <v>-48.75</v>
      </c>
      <c r="DI2977" s="112" t="s">
        <v>6760</v>
      </c>
      <c r="DJ2977" s="112" t="s">
        <v>6305</v>
      </c>
      <c r="DO2977"/>
    </row>
    <row r="2978" spans="15:119" x14ac:dyDescent="0.25">
      <c r="O2978" s="268" t="s">
        <v>12464</v>
      </c>
      <c r="P2978" s="268" t="s">
        <v>9490</v>
      </c>
      <c r="Q2978" s="269">
        <v>-2</v>
      </c>
      <c r="R2978" s="269">
        <v>-2.5</v>
      </c>
      <c r="S2978" s="269">
        <v>-48</v>
      </c>
      <c r="T2978" s="269">
        <v>-48.5</v>
      </c>
      <c r="DI2978" s="112" t="s">
        <v>8779</v>
      </c>
      <c r="DJ2978" s="112" t="s">
        <v>8544</v>
      </c>
      <c r="DO2978"/>
    </row>
    <row r="2979" spans="15:119" x14ac:dyDescent="0.25">
      <c r="O2979" s="268" t="s">
        <v>12465</v>
      </c>
      <c r="P2979" s="268" t="s">
        <v>9492</v>
      </c>
      <c r="Q2979" s="269">
        <v>-2</v>
      </c>
      <c r="R2979" s="269">
        <v>-2.25</v>
      </c>
      <c r="S2979" s="269">
        <v>-48.25</v>
      </c>
      <c r="T2979" s="269">
        <v>-48.5</v>
      </c>
      <c r="DI2979" s="112" t="s">
        <v>8112</v>
      </c>
      <c r="DJ2979" s="112" t="s">
        <v>7916</v>
      </c>
      <c r="DO2979"/>
    </row>
    <row r="2980" spans="15:119" x14ac:dyDescent="0.25">
      <c r="O2980" s="268" t="s">
        <v>12466</v>
      </c>
      <c r="P2980" s="268" t="s">
        <v>9492</v>
      </c>
      <c r="Q2980" s="269">
        <v>-2</v>
      </c>
      <c r="R2980" s="269">
        <v>-2.25</v>
      </c>
      <c r="S2980" s="269">
        <v>-48</v>
      </c>
      <c r="T2980" s="269">
        <v>-48.25</v>
      </c>
      <c r="DI2980" s="112" t="s">
        <v>6761</v>
      </c>
      <c r="DJ2980" s="112" t="s">
        <v>6305</v>
      </c>
      <c r="DO2980"/>
    </row>
    <row r="2981" spans="15:119" x14ac:dyDescent="0.25">
      <c r="O2981" s="268" t="s">
        <v>12467</v>
      </c>
      <c r="P2981" s="268" t="s">
        <v>9492</v>
      </c>
      <c r="Q2981" s="269">
        <v>-2.25</v>
      </c>
      <c r="R2981" s="269">
        <v>-2.5</v>
      </c>
      <c r="S2981" s="269">
        <v>-48.25</v>
      </c>
      <c r="T2981" s="269">
        <v>-48.5</v>
      </c>
      <c r="DI2981" s="112" t="s">
        <v>5135</v>
      </c>
      <c r="DJ2981" s="112" t="s">
        <v>5031</v>
      </c>
      <c r="DO2981"/>
    </row>
    <row r="2982" spans="15:119" x14ac:dyDescent="0.25">
      <c r="O2982" s="268" t="s">
        <v>12468</v>
      </c>
      <c r="P2982" s="268" t="s">
        <v>9492</v>
      </c>
      <c r="Q2982" s="269">
        <v>-2.25</v>
      </c>
      <c r="R2982" s="269">
        <v>-2.5</v>
      </c>
      <c r="S2982" s="269">
        <v>-48</v>
      </c>
      <c r="T2982" s="269">
        <v>-48.25</v>
      </c>
      <c r="DI2982" s="112" t="s">
        <v>7616</v>
      </c>
      <c r="DJ2982" s="112" t="s">
        <v>7298</v>
      </c>
      <c r="DO2982"/>
    </row>
    <row r="2983" spans="15:119" x14ac:dyDescent="0.25">
      <c r="O2983" s="268" t="s">
        <v>12469</v>
      </c>
      <c r="P2983" s="268" t="s">
        <v>9490</v>
      </c>
      <c r="Q2983" s="269">
        <v>-2.5</v>
      </c>
      <c r="R2983" s="269">
        <v>-3</v>
      </c>
      <c r="S2983" s="269">
        <v>-49</v>
      </c>
      <c r="T2983" s="269">
        <v>-49.5</v>
      </c>
      <c r="DI2983" s="112" t="s">
        <v>5291</v>
      </c>
      <c r="DJ2983" s="112" t="s">
        <v>5211</v>
      </c>
      <c r="DO2983"/>
    </row>
    <row r="2984" spans="15:119" x14ac:dyDescent="0.25">
      <c r="O2984" s="268" t="s">
        <v>12470</v>
      </c>
      <c r="P2984" s="268" t="s">
        <v>9492</v>
      </c>
      <c r="Q2984" s="269">
        <v>-2.5</v>
      </c>
      <c r="R2984" s="269">
        <v>-2.75</v>
      </c>
      <c r="S2984" s="269">
        <v>-49.25</v>
      </c>
      <c r="T2984" s="269">
        <v>-49.5</v>
      </c>
      <c r="DI2984" s="112" t="s">
        <v>6762</v>
      </c>
      <c r="DJ2984" s="112" t="s">
        <v>6305</v>
      </c>
      <c r="DO2984"/>
    </row>
    <row r="2985" spans="15:119" x14ac:dyDescent="0.25">
      <c r="O2985" s="268" t="s">
        <v>12471</v>
      </c>
      <c r="P2985" s="268" t="s">
        <v>9492</v>
      </c>
      <c r="Q2985" s="269">
        <v>-2.5</v>
      </c>
      <c r="R2985" s="269">
        <v>-2.75</v>
      </c>
      <c r="S2985" s="269">
        <v>-49</v>
      </c>
      <c r="T2985" s="269">
        <v>-49.25</v>
      </c>
      <c r="DI2985" s="112" t="s">
        <v>5873</v>
      </c>
      <c r="DJ2985" s="112" t="s">
        <v>5840</v>
      </c>
      <c r="DO2985"/>
    </row>
    <row r="2986" spans="15:119" x14ac:dyDescent="0.25">
      <c r="O2986" s="268" t="s">
        <v>12472</v>
      </c>
      <c r="P2986" s="268" t="s">
        <v>9492</v>
      </c>
      <c r="Q2986" s="269">
        <v>-2.75</v>
      </c>
      <c r="R2986" s="269">
        <v>-3</v>
      </c>
      <c r="S2986" s="269">
        <v>-49.25</v>
      </c>
      <c r="T2986" s="269">
        <v>-49.5</v>
      </c>
      <c r="DI2986" s="112" t="s">
        <v>8113</v>
      </c>
      <c r="DJ2986" s="112" t="s">
        <v>7916</v>
      </c>
      <c r="DO2986"/>
    </row>
    <row r="2987" spans="15:119" x14ac:dyDescent="0.25">
      <c r="O2987" s="268" t="s">
        <v>12473</v>
      </c>
      <c r="P2987" s="268" t="s">
        <v>9492</v>
      </c>
      <c r="Q2987" s="269">
        <v>-2.75</v>
      </c>
      <c r="R2987" s="269">
        <v>-3</v>
      </c>
      <c r="S2987" s="269">
        <v>-49</v>
      </c>
      <c r="T2987" s="269">
        <v>-49.25</v>
      </c>
      <c r="DI2987" s="112" t="s">
        <v>9349</v>
      </c>
      <c r="DJ2987" s="112" t="s">
        <v>9220</v>
      </c>
      <c r="DO2987"/>
    </row>
    <row r="2988" spans="15:119" x14ac:dyDescent="0.25">
      <c r="O2988" s="268" t="s">
        <v>12474</v>
      </c>
      <c r="P2988" s="268" t="s">
        <v>9490</v>
      </c>
      <c r="Q2988" s="269">
        <v>-2.5</v>
      </c>
      <c r="R2988" s="269">
        <v>-3</v>
      </c>
      <c r="S2988" s="269">
        <v>-48.5</v>
      </c>
      <c r="T2988" s="269">
        <v>-49</v>
      </c>
      <c r="DI2988" s="112" t="s">
        <v>6154</v>
      </c>
      <c r="DJ2988" s="112" t="s">
        <v>5909</v>
      </c>
      <c r="DO2988"/>
    </row>
    <row r="2989" spans="15:119" x14ac:dyDescent="0.25">
      <c r="O2989" s="268" t="s">
        <v>12475</v>
      </c>
      <c r="P2989" s="268" t="s">
        <v>9492</v>
      </c>
      <c r="Q2989" s="269">
        <v>-2.5</v>
      </c>
      <c r="R2989" s="269">
        <v>-2.75</v>
      </c>
      <c r="S2989" s="269">
        <v>-48.75</v>
      </c>
      <c r="T2989" s="269">
        <v>-49</v>
      </c>
      <c r="DI2989" s="112" t="s">
        <v>5136</v>
      </c>
      <c r="DJ2989" s="112" t="s">
        <v>5031</v>
      </c>
      <c r="DO2989"/>
    </row>
    <row r="2990" spans="15:119" x14ac:dyDescent="0.25">
      <c r="O2990" s="268" t="s">
        <v>12476</v>
      </c>
      <c r="P2990" s="268" t="s">
        <v>9492</v>
      </c>
      <c r="Q2990" s="269">
        <v>-2.5</v>
      </c>
      <c r="R2990" s="269">
        <v>-2.75</v>
      </c>
      <c r="S2990" s="269">
        <v>-48.5</v>
      </c>
      <c r="T2990" s="269">
        <v>-48.75</v>
      </c>
      <c r="DI2990" s="112" t="s">
        <v>4931</v>
      </c>
      <c r="DJ2990" s="112" t="s">
        <v>4808</v>
      </c>
      <c r="DO2990"/>
    </row>
    <row r="2991" spans="15:119" x14ac:dyDescent="0.25">
      <c r="O2991" s="268" t="s">
        <v>12477</v>
      </c>
      <c r="P2991" s="268" t="s">
        <v>9492</v>
      </c>
      <c r="Q2991" s="269">
        <v>-2.75</v>
      </c>
      <c r="R2991" s="269">
        <v>-3</v>
      </c>
      <c r="S2991" s="269">
        <v>-48.75</v>
      </c>
      <c r="T2991" s="269">
        <v>-49</v>
      </c>
      <c r="DI2991" s="112" t="s">
        <v>5481</v>
      </c>
      <c r="DJ2991" s="112" t="s">
        <v>5373</v>
      </c>
      <c r="DO2991"/>
    </row>
    <row r="2992" spans="15:119" x14ac:dyDescent="0.25">
      <c r="O2992" s="268" t="s">
        <v>12478</v>
      </c>
      <c r="P2992" s="268" t="s">
        <v>9492</v>
      </c>
      <c r="Q2992" s="269">
        <v>-2.75</v>
      </c>
      <c r="R2992" s="269">
        <v>-3</v>
      </c>
      <c r="S2992" s="269">
        <v>-48.5</v>
      </c>
      <c r="T2992" s="269">
        <v>-48.75</v>
      </c>
      <c r="DI2992" s="112" t="s">
        <v>5481</v>
      </c>
      <c r="DJ2992" s="112" t="s">
        <v>8285</v>
      </c>
      <c r="DO2992"/>
    </row>
    <row r="2993" spans="15:119" x14ac:dyDescent="0.25">
      <c r="O2993" s="268" t="s">
        <v>12479</v>
      </c>
      <c r="P2993" s="268" t="s">
        <v>9490</v>
      </c>
      <c r="Q2993" s="269">
        <v>-2.5</v>
      </c>
      <c r="R2993" s="269">
        <v>-3</v>
      </c>
      <c r="S2993" s="269">
        <v>-48</v>
      </c>
      <c r="T2993" s="269">
        <v>-48.5</v>
      </c>
      <c r="DI2993" s="112" t="s">
        <v>8780</v>
      </c>
      <c r="DJ2993" s="112" t="s">
        <v>8544</v>
      </c>
      <c r="DO2993"/>
    </row>
    <row r="2994" spans="15:119" x14ac:dyDescent="0.25">
      <c r="O2994" s="268" t="s">
        <v>12480</v>
      </c>
      <c r="P2994" s="268" t="s">
        <v>9492</v>
      </c>
      <c r="Q2994" s="269">
        <v>-2.5</v>
      </c>
      <c r="R2994" s="269">
        <v>-2.75</v>
      </c>
      <c r="S2994" s="269">
        <v>-48.25</v>
      </c>
      <c r="T2994" s="269">
        <v>-48.5</v>
      </c>
      <c r="DI2994" s="112" t="s">
        <v>6155</v>
      </c>
      <c r="DJ2994" s="112" t="s">
        <v>5909</v>
      </c>
      <c r="DO2994"/>
    </row>
    <row r="2995" spans="15:119" x14ac:dyDescent="0.25">
      <c r="O2995" s="268" t="s">
        <v>12481</v>
      </c>
      <c r="P2995" s="268" t="s">
        <v>9492</v>
      </c>
      <c r="Q2995" s="269">
        <v>-2.5</v>
      </c>
      <c r="R2995" s="269">
        <v>-2.75</v>
      </c>
      <c r="S2995" s="269">
        <v>-48</v>
      </c>
      <c r="T2995" s="269">
        <v>-48.25</v>
      </c>
      <c r="DI2995" s="112" t="s">
        <v>5792</v>
      </c>
      <c r="DJ2995" s="112" t="s">
        <v>5743</v>
      </c>
      <c r="DO2995"/>
    </row>
    <row r="2996" spans="15:119" x14ac:dyDescent="0.25">
      <c r="O2996" s="268" t="s">
        <v>12482</v>
      </c>
      <c r="P2996" s="268" t="s">
        <v>9492</v>
      </c>
      <c r="Q2996" s="269">
        <v>-2.75</v>
      </c>
      <c r="R2996" s="269">
        <v>-3</v>
      </c>
      <c r="S2996" s="269">
        <v>-48.25</v>
      </c>
      <c r="T2996" s="269">
        <v>-48.5</v>
      </c>
      <c r="DI2996" s="112" t="s">
        <v>4703</v>
      </c>
      <c r="DJ2996" s="112" t="s">
        <v>4591</v>
      </c>
      <c r="DO2996"/>
    </row>
    <row r="2997" spans="15:119" x14ac:dyDescent="0.25">
      <c r="O2997" s="268" t="s">
        <v>12483</v>
      </c>
      <c r="P2997" s="268" t="s">
        <v>9492</v>
      </c>
      <c r="Q2997" s="269">
        <v>-2.75</v>
      </c>
      <c r="R2997" s="269">
        <v>-3</v>
      </c>
      <c r="S2997" s="269">
        <v>-48</v>
      </c>
      <c r="T2997" s="269">
        <v>-48.25</v>
      </c>
      <c r="DI2997" s="112" t="s">
        <v>6763</v>
      </c>
      <c r="DJ2997" s="112" t="s">
        <v>6305</v>
      </c>
      <c r="DO2997"/>
    </row>
    <row r="2998" spans="15:119" x14ac:dyDescent="0.25">
      <c r="O2998" s="268" t="s">
        <v>12484</v>
      </c>
      <c r="P2998" s="268" t="s">
        <v>9488</v>
      </c>
      <c r="Q2998" s="269">
        <v>-3</v>
      </c>
      <c r="R2998" s="269">
        <v>-4</v>
      </c>
      <c r="S2998" s="269">
        <v>-49.5</v>
      </c>
      <c r="T2998" s="269">
        <v>-51</v>
      </c>
      <c r="DI2998" s="112" t="s">
        <v>7617</v>
      </c>
      <c r="DJ2998" s="112" t="s">
        <v>7298</v>
      </c>
      <c r="DO2998"/>
    </row>
    <row r="2999" spans="15:119" x14ac:dyDescent="0.25">
      <c r="O2999" s="268" t="s">
        <v>12485</v>
      </c>
      <c r="P2999" s="268" t="s">
        <v>9490</v>
      </c>
      <c r="Q2999" s="269">
        <v>-3</v>
      </c>
      <c r="R2999" s="269">
        <v>-3.5</v>
      </c>
      <c r="S2999" s="269">
        <v>-50.5</v>
      </c>
      <c r="T2999" s="269">
        <v>-51</v>
      </c>
      <c r="DI2999" s="112" t="s">
        <v>5482</v>
      </c>
      <c r="DJ2999" s="112" t="s">
        <v>5373</v>
      </c>
      <c r="DO2999"/>
    </row>
    <row r="3000" spans="15:119" x14ac:dyDescent="0.25">
      <c r="O3000" s="268" t="s">
        <v>12486</v>
      </c>
      <c r="P3000" s="268" t="s">
        <v>9492</v>
      </c>
      <c r="Q3000" s="269">
        <v>-3</v>
      </c>
      <c r="R3000" s="269">
        <v>-3.25</v>
      </c>
      <c r="S3000" s="269">
        <v>-50.75</v>
      </c>
      <c r="T3000" s="269">
        <v>-51</v>
      </c>
      <c r="DI3000" s="112" t="s">
        <v>4523</v>
      </c>
      <c r="DJ3000" s="112" t="s">
        <v>4452</v>
      </c>
      <c r="DO3000"/>
    </row>
    <row r="3001" spans="15:119" x14ac:dyDescent="0.25">
      <c r="O3001" s="268" t="s">
        <v>12487</v>
      </c>
      <c r="P3001" s="268" t="s">
        <v>9492</v>
      </c>
      <c r="Q3001" s="269">
        <v>-3</v>
      </c>
      <c r="R3001" s="269">
        <v>-3.25</v>
      </c>
      <c r="S3001" s="269">
        <v>-50.5</v>
      </c>
      <c r="T3001" s="269">
        <v>-50.75</v>
      </c>
      <c r="DI3001" s="112" t="s">
        <v>8114</v>
      </c>
      <c r="DJ3001" s="112" t="s">
        <v>7916</v>
      </c>
      <c r="DO3001"/>
    </row>
    <row r="3002" spans="15:119" x14ac:dyDescent="0.25">
      <c r="O3002" s="268" t="s">
        <v>12488</v>
      </c>
      <c r="P3002" s="268" t="s">
        <v>9492</v>
      </c>
      <c r="Q3002" s="269">
        <v>-3.25</v>
      </c>
      <c r="R3002" s="269">
        <v>-3.5</v>
      </c>
      <c r="S3002" s="269">
        <v>-50.75</v>
      </c>
      <c r="T3002" s="269">
        <v>-51</v>
      </c>
      <c r="DI3002" s="112" t="s">
        <v>6764</v>
      </c>
      <c r="DJ3002" s="112" t="s">
        <v>6305</v>
      </c>
      <c r="DO3002"/>
    </row>
    <row r="3003" spans="15:119" x14ac:dyDescent="0.25">
      <c r="O3003" s="268" t="s">
        <v>12489</v>
      </c>
      <c r="P3003" s="268" t="s">
        <v>9492</v>
      </c>
      <c r="Q3003" s="269">
        <v>-3.25</v>
      </c>
      <c r="R3003" s="269">
        <v>-3.5</v>
      </c>
      <c r="S3003" s="269">
        <v>-50.5</v>
      </c>
      <c r="T3003" s="269">
        <v>-50.75</v>
      </c>
      <c r="DI3003" s="112" t="s">
        <v>6765</v>
      </c>
      <c r="DJ3003" s="112" t="s">
        <v>6305</v>
      </c>
      <c r="DO3003"/>
    </row>
    <row r="3004" spans="15:119" x14ac:dyDescent="0.25">
      <c r="O3004" s="268" t="s">
        <v>12490</v>
      </c>
      <c r="P3004" s="268" t="s">
        <v>9490</v>
      </c>
      <c r="Q3004" s="269">
        <v>-3</v>
      </c>
      <c r="R3004" s="269">
        <v>-3.5</v>
      </c>
      <c r="S3004" s="269">
        <v>-50</v>
      </c>
      <c r="T3004" s="269">
        <v>-50.5</v>
      </c>
      <c r="DI3004" s="112" t="s">
        <v>7126</v>
      </c>
      <c r="DJ3004" s="112" t="s">
        <v>6305</v>
      </c>
      <c r="DO3004"/>
    </row>
    <row r="3005" spans="15:119" x14ac:dyDescent="0.25">
      <c r="O3005" s="268" t="s">
        <v>12491</v>
      </c>
      <c r="P3005" s="268" t="s">
        <v>9492</v>
      </c>
      <c r="Q3005" s="269">
        <v>-3</v>
      </c>
      <c r="R3005" s="269">
        <v>-3.25</v>
      </c>
      <c r="S3005" s="269">
        <v>-50.25</v>
      </c>
      <c r="T3005" s="269">
        <v>-50.5</v>
      </c>
      <c r="DI3005" s="112" t="s">
        <v>6766</v>
      </c>
      <c r="DJ3005" s="112" t="s">
        <v>6305</v>
      </c>
      <c r="DO3005"/>
    </row>
    <row r="3006" spans="15:119" x14ac:dyDescent="0.25">
      <c r="O3006" s="268" t="s">
        <v>12492</v>
      </c>
      <c r="P3006" s="268" t="s">
        <v>9492</v>
      </c>
      <c r="Q3006" s="269">
        <v>-3</v>
      </c>
      <c r="R3006" s="269">
        <v>-3.25</v>
      </c>
      <c r="S3006" s="269">
        <v>-50</v>
      </c>
      <c r="T3006" s="269">
        <v>-50.25</v>
      </c>
      <c r="DI3006" s="112" t="s">
        <v>6767</v>
      </c>
      <c r="DJ3006" s="112" t="s">
        <v>6305</v>
      </c>
      <c r="DO3006"/>
    </row>
    <row r="3007" spans="15:119" x14ac:dyDescent="0.25">
      <c r="O3007" s="268" t="s">
        <v>12493</v>
      </c>
      <c r="P3007" s="268" t="s">
        <v>9492</v>
      </c>
      <c r="Q3007" s="269">
        <v>-3.25</v>
      </c>
      <c r="R3007" s="269">
        <v>-3.5</v>
      </c>
      <c r="S3007" s="269">
        <v>-50.25</v>
      </c>
      <c r="T3007" s="269">
        <v>-50.5</v>
      </c>
      <c r="DI3007" s="112" t="s">
        <v>4932</v>
      </c>
      <c r="DJ3007" s="112" t="s">
        <v>4808</v>
      </c>
      <c r="DO3007"/>
    </row>
    <row r="3008" spans="15:119" x14ac:dyDescent="0.25">
      <c r="O3008" s="268" t="s">
        <v>12494</v>
      </c>
      <c r="P3008" s="268" t="s">
        <v>9492</v>
      </c>
      <c r="Q3008" s="269">
        <v>-3.25</v>
      </c>
      <c r="R3008" s="269">
        <v>-3.5</v>
      </c>
      <c r="S3008" s="269">
        <v>-50</v>
      </c>
      <c r="T3008" s="269">
        <v>-50.25</v>
      </c>
      <c r="DI3008" s="112" t="s">
        <v>6156</v>
      </c>
      <c r="DJ3008" s="112" t="s">
        <v>5909</v>
      </c>
      <c r="DO3008"/>
    </row>
    <row r="3009" spans="15:119" x14ac:dyDescent="0.25">
      <c r="O3009" s="268" t="s">
        <v>12495</v>
      </c>
      <c r="P3009" s="268" t="s">
        <v>9490</v>
      </c>
      <c r="Q3009" s="269">
        <v>-3</v>
      </c>
      <c r="R3009" s="269">
        <v>-3.5</v>
      </c>
      <c r="S3009" s="269">
        <v>-49.5</v>
      </c>
      <c r="T3009" s="269">
        <v>-50</v>
      </c>
      <c r="DI3009" s="112" t="s">
        <v>4704</v>
      </c>
      <c r="DJ3009" s="112" t="s">
        <v>4591</v>
      </c>
      <c r="DO3009"/>
    </row>
    <row r="3010" spans="15:119" x14ac:dyDescent="0.25">
      <c r="O3010" s="268" t="s">
        <v>12496</v>
      </c>
      <c r="P3010" s="268" t="s">
        <v>9492</v>
      </c>
      <c r="Q3010" s="269">
        <v>-3</v>
      </c>
      <c r="R3010" s="269">
        <v>-3.25</v>
      </c>
      <c r="S3010" s="269">
        <v>-49.75</v>
      </c>
      <c r="T3010" s="269">
        <v>-50</v>
      </c>
      <c r="DI3010" s="112" t="s">
        <v>5483</v>
      </c>
      <c r="DJ3010" s="112" t="s">
        <v>5373</v>
      </c>
      <c r="DO3010"/>
    </row>
    <row r="3011" spans="15:119" x14ac:dyDescent="0.25">
      <c r="O3011" s="268" t="s">
        <v>12497</v>
      </c>
      <c r="P3011" s="268" t="s">
        <v>9492</v>
      </c>
      <c r="Q3011" s="269">
        <v>-3</v>
      </c>
      <c r="R3011" s="269">
        <v>-3.25</v>
      </c>
      <c r="S3011" s="269">
        <v>-49.5</v>
      </c>
      <c r="T3011" s="269">
        <v>-49.75</v>
      </c>
      <c r="DI3011" s="112" t="s">
        <v>8115</v>
      </c>
      <c r="DJ3011" s="112" t="s">
        <v>7916</v>
      </c>
      <c r="DO3011"/>
    </row>
    <row r="3012" spans="15:119" x14ac:dyDescent="0.25">
      <c r="O3012" s="268" t="s">
        <v>12498</v>
      </c>
      <c r="P3012" s="268" t="s">
        <v>9492</v>
      </c>
      <c r="Q3012" s="269">
        <v>-3.25</v>
      </c>
      <c r="R3012" s="269">
        <v>-3.5</v>
      </c>
      <c r="S3012" s="269">
        <v>-49.75</v>
      </c>
      <c r="T3012" s="269">
        <v>-50</v>
      </c>
      <c r="DI3012" s="112" t="s">
        <v>6768</v>
      </c>
      <c r="DJ3012" s="112" t="s">
        <v>6305</v>
      </c>
      <c r="DO3012"/>
    </row>
    <row r="3013" spans="15:119" x14ac:dyDescent="0.25">
      <c r="O3013" s="268" t="s">
        <v>12499</v>
      </c>
      <c r="P3013" s="268" t="s">
        <v>9492</v>
      </c>
      <c r="Q3013" s="269">
        <v>-3.25</v>
      </c>
      <c r="R3013" s="269">
        <v>-3.5</v>
      </c>
      <c r="S3013" s="269">
        <v>-49.5</v>
      </c>
      <c r="T3013" s="269">
        <v>-49.75</v>
      </c>
      <c r="DI3013" s="112" t="s">
        <v>8781</v>
      </c>
      <c r="DJ3013" s="112" t="s">
        <v>8544</v>
      </c>
      <c r="DO3013"/>
    </row>
    <row r="3014" spans="15:119" x14ac:dyDescent="0.25">
      <c r="O3014" s="268" t="s">
        <v>12500</v>
      </c>
      <c r="P3014" s="268" t="s">
        <v>9490</v>
      </c>
      <c r="Q3014" s="269">
        <v>-3.5</v>
      </c>
      <c r="R3014" s="269">
        <v>-4</v>
      </c>
      <c r="S3014" s="269">
        <v>-50.5</v>
      </c>
      <c r="T3014" s="269">
        <v>-51</v>
      </c>
      <c r="DI3014" s="112" t="s">
        <v>5484</v>
      </c>
      <c r="DJ3014" s="112" t="s">
        <v>5373</v>
      </c>
      <c r="DO3014"/>
    </row>
    <row r="3015" spans="15:119" x14ac:dyDescent="0.25">
      <c r="O3015" s="268" t="s">
        <v>12501</v>
      </c>
      <c r="P3015" s="268" t="s">
        <v>9492</v>
      </c>
      <c r="Q3015" s="269">
        <v>-3.5</v>
      </c>
      <c r="R3015" s="269">
        <v>-3.75</v>
      </c>
      <c r="S3015" s="269">
        <v>-50.75</v>
      </c>
      <c r="T3015" s="269">
        <v>-51</v>
      </c>
      <c r="DI3015" s="112" t="s">
        <v>8782</v>
      </c>
      <c r="DJ3015" s="112" t="s">
        <v>8544</v>
      </c>
      <c r="DO3015"/>
    </row>
    <row r="3016" spans="15:119" x14ac:dyDescent="0.25">
      <c r="O3016" s="268" t="s">
        <v>12502</v>
      </c>
      <c r="P3016" s="268" t="s">
        <v>9492</v>
      </c>
      <c r="Q3016" s="269">
        <v>-3.5</v>
      </c>
      <c r="R3016" s="269">
        <v>-3.75</v>
      </c>
      <c r="S3016" s="269">
        <v>-50.5</v>
      </c>
      <c r="T3016" s="269">
        <v>-50.75</v>
      </c>
      <c r="DI3016" s="112" t="s">
        <v>8783</v>
      </c>
      <c r="DJ3016" s="112" t="s">
        <v>8544</v>
      </c>
      <c r="DO3016"/>
    </row>
    <row r="3017" spans="15:119" x14ac:dyDescent="0.25">
      <c r="O3017" s="268" t="s">
        <v>12503</v>
      </c>
      <c r="P3017" s="268" t="s">
        <v>9492</v>
      </c>
      <c r="Q3017" s="269">
        <v>-3.75</v>
      </c>
      <c r="R3017" s="269">
        <v>-4</v>
      </c>
      <c r="S3017" s="269">
        <v>-50.75</v>
      </c>
      <c r="T3017" s="269">
        <v>-51</v>
      </c>
      <c r="DI3017" s="112" t="s">
        <v>8116</v>
      </c>
      <c r="DJ3017" s="112" t="s">
        <v>7916</v>
      </c>
      <c r="DO3017"/>
    </row>
    <row r="3018" spans="15:119" x14ac:dyDescent="0.25">
      <c r="O3018" s="268" t="s">
        <v>12504</v>
      </c>
      <c r="P3018" s="268" t="s">
        <v>9492</v>
      </c>
      <c r="Q3018" s="269">
        <v>-3.75</v>
      </c>
      <c r="R3018" s="269">
        <v>-4</v>
      </c>
      <c r="S3018" s="269">
        <v>-50.5</v>
      </c>
      <c r="T3018" s="269">
        <v>-50.75</v>
      </c>
      <c r="DI3018" s="112" t="s">
        <v>6769</v>
      </c>
      <c r="DJ3018" s="112" t="s">
        <v>6305</v>
      </c>
      <c r="DO3018"/>
    </row>
    <row r="3019" spans="15:119" x14ac:dyDescent="0.25">
      <c r="O3019" s="268" t="s">
        <v>12505</v>
      </c>
      <c r="P3019" s="268" t="s">
        <v>9490</v>
      </c>
      <c r="Q3019" s="269">
        <v>-3.5</v>
      </c>
      <c r="R3019" s="269">
        <v>-4</v>
      </c>
      <c r="S3019" s="269">
        <v>-50</v>
      </c>
      <c r="T3019" s="269">
        <v>-50.5</v>
      </c>
      <c r="DI3019" s="112" t="s">
        <v>4705</v>
      </c>
      <c r="DJ3019" s="112" t="s">
        <v>4591</v>
      </c>
      <c r="DO3019"/>
    </row>
    <row r="3020" spans="15:119" x14ac:dyDescent="0.25">
      <c r="O3020" s="268" t="s">
        <v>12506</v>
      </c>
      <c r="P3020" s="268" t="s">
        <v>9492</v>
      </c>
      <c r="Q3020" s="269">
        <v>-3.5</v>
      </c>
      <c r="R3020" s="269">
        <v>-3.75</v>
      </c>
      <c r="S3020" s="269">
        <v>-50.25</v>
      </c>
      <c r="T3020" s="269">
        <v>-50.5</v>
      </c>
      <c r="DI3020" s="112" t="s">
        <v>4706</v>
      </c>
      <c r="DJ3020" s="112" t="s">
        <v>4591</v>
      </c>
      <c r="DO3020"/>
    </row>
    <row r="3021" spans="15:119" x14ac:dyDescent="0.25">
      <c r="O3021" s="268" t="s">
        <v>12507</v>
      </c>
      <c r="P3021" s="268" t="s">
        <v>9492</v>
      </c>
      <c r="Q3021" s="269">
        <v>-3.5</v>
      </c>
      <c r="R3021" s="269">
        <v>-3.75</v>
      </c>
      <c r="S3021" s="269">
        <v>-50</v>
      </c>
      <c r="T3021" s="269">
        <v>-50.25</v>
      </c>
      <c r="DI3021" s="112" t="s">
        <v>8429</v>
      </c>
      <c r="DJ3021" s="112" t="s">
        <v>8285</v>
      </c>
      <c r="DO3021"/>
    </row>
    <row r="3022" spans="15:119" x14ac:dyDescent="0.25">
      <c r="O3022" s="268" t="s">
        <v>12508</v>
      </c>
      <c r="P3022" s="268" t="s">
        <v>9492</v>
      </c>
      <c r="Q3022" s="269">
        <v>-3.75</v>
      </c>
      <c r="R3022" s="269">
        <v>-4</v>
      </c>
      <c r="S3022" s="269">
        <v>-50.25</v>
      </c>
      <c r="T3022" s="269">
        <v>-50.5</v>
      </c>
      <c r="DI3022" s="112" t="s">
        <v>6770</v>
      </c>
      <c r="DJ3022" s="112" t="s">
        <v>6305</v>
      </c>
      <c r="DO3022"/>
    </row>
    <row r="3023" spans="15:119" x14ac:dyDescent="0.25">
      <c r="O3023" s="268" t="s">
        <v>12509</v>
      </c>
      <c r="P3023" s="268" t="s">
        <v>9492</v>
      </c>
      <c r="Q3023" s="269">
        <v>-3.75</v>
      </c>
      <c r="R3023" s="269">
        <v>-4</v>
      </c>
      <c r="S3023" s="269">
        <v>-50</v>
      </c>
      <c r="T3023" s="269">
        <v>-50.25</v>
      </c>
      <c r="DI3023" s="112" t="s">
        <v>9350</v>
      </c>
      <c r="DJ3023" s="112" t="s">
        <v>9220</v>
      </c>
      <c r="DO3023"/>
    </row>
    <row r="3024" spans="15:119" x14ac:dyDescent="0.25">
      <c r="O3024" s="268" t="s">
        <v>12510</v>
      </c>
      <c r="P3024" s="268" t="s">
        <v>9490</v>
      </c>
      <c r="Q3024" s="269">
        <v>-3.5</v>
      </c>
      <c r="R3024" s="269">
        <v>-4</v>
      </c>
      <c r="S3024" s="269">
        <v>-49.5</v>
      </c>
      <c r="T3024" s="269">
        <v>-50</v>
      </c>
      <c r="DI3024" s="112" t="s">
        <v>5793</v>
      </c>
      <c r="DJ3024" s="112" t="s">
        <v>5743</v>
      </c>
      <c r="DO3024"/>
    </row>
    <row r="3025" spans="15:119" x14ac:dyDescent="0.25">
      <c r="O3025" s="268" t="s">
        <v>12511</v>
      </c>
      <c r="P3025" s="268" t="s">
        <v>9492</v>
      </c>
      <c r="Q3025" s="269">
        <v>-3.5</v>
      </c>
      <c r="R3025" s="269">
        <v>-3.75</v>
      </c>
      <c r="S3025" s="269">
        <v>-49.75</v>
      </c>
      <c r="T3025" s="269">
        <v>-50</v>
      </c>
      <c r="DI3025" s="112" t="s">
        <v>9149</v>
      </c>
      <c r="DJ3025" s="112" t="s">
        <v>9086</v>
      </c>
      <c r="DO3025"/>
    </row>
    <row r="3026" spans="15:119" x14ac:dyDescent="0.25">
      <c r="O3026" s="268" t="s">
        <v>12512</v>
      </c>
      <c r="P3026" s="268" t="s">
        <v>9492</v>
      </c>
      <c r="Q3026" s="269">
        <v>-3.5</v>
      </c>
      <c r="R3026" s="269">
        <v>-3.75</v>
      </c>
      <c r="S3026" s="269">
        <v>-49.5</v>
      </c>
      <c r="T3026" s="269">
        <v>-49.75</v>
      </c>
      <c r="DI3026" s="112" t="s">
        <v>5485</v>
      </c>
      <c r="DJ3026" s="112" t="s">
        <v>5373</v>
      </c>
      <c r="DO3026"/>
    </row>
    <row r="3027" spans="15:119" x14ac:dyDescent="0.25">
      <c r="O3027" s="268" t="s">
        <v>12513</v>
      </c>
      <c r="P3027" s="268" t="s">
        <v>9492</v>
      </c>
      <c r="Q3027" s="269">
        <v>-3.75</v>
      </c>
      <c r="R3027" s="269">
        <v>-4</v>
      </c>
      <c r="S3027" s="269">
        <v>-49.75</v>
      </c>
      <c r="T3027" s="269">
        <v>-50</v>
      </c>
      <c r="DI3027" s="112" t="s">
        <v>6771</v>
      </c>
      <c r="DJ3027" s="112" t="s">
        <v>6305</v>
      </c>
      <c r="DO3027"/>
    </row>
    <row r="3028" spans="15:119" x14ac:dyDescent="0.25">
      <c r="O3028" s="268" t="s">
        <v>12514</v>
      </c>
      <c r="P3028" s="268" t="s">
        <v>9492</v>
      </c>
      <c r="Q3028" s="269">
        <v>-3.75</v>
      </c>
      <c r="R3028" s="269">
        <v>-4</v>
      </c>
      <c r="S3028" s="269">
        <v>-49.5</v>
      </c>
      <c r="T3028" s="269">
        <v>-49.75</v>
      </c>
      <c r="DI3028" s="112" t="s">
        <v>7618</v>
      </c>
      <c r="DJ3028" s="112" t="s">
        <v>7298</v>
      </c>
      <c r="DO3028"/>
    </row>
    <row r="3029" spans="15:119" x14ac:dyDescent="0.25">
      <c r="O3029" s="268" t="s">
        <v>12515</v>
      </c>
      <c r="P3029" s="268" t="s">
        <v>9488</v>
      </c>
      <c r="Q3029" s="269">
        <v>-3</v>
      </c>
      <c r="R3029" s="269">
        <v>-4</v>
      </c>
      <c r="S3029" s="269">
        <v>-48</v>
      </c>
      <c r="T3029" s="269">
        <v>-49.5</v>
      </c>
      <c r="DI3029" s="112" t="s">
        <v>8117</v>
      </c>
      <c r="DJ3029" s="112" t="s">
        <v>7916</v>
      </c>
      <c r="DO3029"/>
    </row>
    <row r="3030" spans="15:119" x14ac:dyDescent="0.25">
      <c r="O3030" s="268" t="s">
        <v>12516</v>
      </c>
      <c r="P3030" s="268" t="s">
        <v>9490</v>
      </c>
      <c r="Q3030" s="269">
        <v>-3</v>
      </c>
      <c r="R3030" s="269">
        <v>-3.5</v>
      </c>
      <c r="S3030" s="269">
        <v>-49</v>
      </c>
      <c r="T3030" s="269">
        <v>-49.5</v>
      </c>
      <c r="DI3030" s="112" t="s">
        <v>4252</v>
      </c>
      <c r="DJ3030" s="112" t="s">
        <v>4212</v>
      </c>
      <c r="DO3030"/>
    </row>
    <row r="3031" spans="15:119" x14ac:dyDescent="0.25">
      <c r="O3031" s="268" t="s">
        <v>12517</v>
      </c>
      <c r="P3031" s="268" t="s">
        <v>9492</v>
      </c>
      <c r="Q3031" s="269">
        <v>-3</v>
      </c>
      <c r="R3031" s="269">
        <v>-3.25</v>
      </c>
      <c r="S3031" s="269">
        <v>-49.25</v>
      </c>
      <c r="T3031" s="269">
        <v>-49.5</v>
      </c>
      <c r="DI3031" s="112" t="s">
        <v>9351</v>
      </c>
      <c r="DJ3031" s="112" t="s">
        <v>9220</v>
      </c>
      <c r="DO3031"/>
    </row>
    <row r="3032" spans="15:119" x14ac:dyDescent="0.25">
      <c r="O3032" s="268" t="s">
        <v>12518</v>
      </c>
      <c r="P3032" s="268" t="s">
        <v>9492</v>
      </c>
      <c r="Q3032" s="269">
        <v>-3</v>
      </c>
      <c r="R3032" s="269">
        <v>-3.25</v>
      </c>
      <c r="S3032" s="269">
        <v>-49</v>
      </c>
      <c r="T3032" s="269">
        <v>-49.25</v>
      </c>
      <c r="DI3032" s="112" t="s">
        <v>4524</v>
      </c>
      <c r="DJ3032" s="112" t="s">
        <v>4452</v>
      </c>
      <c r="DO3032"/>
    </row>
    <row r="3033" spans="15:119" x14ac:dyDescent="0.25">
      <c r="O3033" s="268" t="s">
        <v>12519</v>
      </c>
      <c r="P3033" s="268" t="s">
        <v>9492</v>
      </c>
      <c r="Q3033" s="269">
        <v>-3.25</v>
      </c>
      <c r="R3033" s="269">
        <v>-3.5</v>
      </c>
      <c r="S3033" s="269">
        <v>-49.25</v>
      </c>
      <c r="T3033" s="269">
        <v>-49.5</v>
      </c>
      <c r="DI3033" s="112" t="s">
        <v>5137</v>
      </c>
      <c r="DJ3033" s="112" t="s">
        <v>5031</v>
      </c>
      <c r="DO3033"/>
    </row>
    <row r="3034" spans="15:119" x14ac:dyDescent="0.25">
      <c r="O3034" s="268" t="s">
        <v>12520</v>
      </c>
      <c r="P3034" s="268" t="s">
        <v>9492</v>
      </c>
      <c r="Q3034" s="269">
        <v>-3.25</v>
      </c>
      <c r="R3034" s="269">
        <v>-3.5</v>
      </c>
      <c r="S3034" s="269">
        <v>-49</v>
      </c>
      <c r="T3034" s="269">
        <v>-49.25</v>
      </c>
      <c r="DI3034" s="112" t="s">
        <v>5292</v>
      </c>
      <c r="DJ3034" s="112" t="s">
        <v>5211</v>
      </c>
      <c r="DO3034"/>
    </row>
    <row r="3035" spans="15:119" x14ac:dyDescent="0.25">
      <c r="O3035" s="268" t="s">
        <v>12521</v>
      </c>
      <c r="P3035" s="268" t="s">
        <v>9490</v>
      </c>
      <c r="Q3035" s="269">
        <v>-3</v>
      </c>
      <c r="R3035" s="269">
        <v>-3.5</v>
      </c>
      <c r="S3035" s="269">
        <v>-48.5</v>
      </c>
      <c r="T3035" s="269">
        <v>-49</v>
      </c>
      <c r="DI3035" s="112" t="s">
        <v>8784</v>
      </c>
      <c r="DJ3035" s="112" t="s">
        <v>8544</v>
      </c>
      <c r="DO3035"/>
    </row>
    <row r="3036" spans="15:119" x14ac:dyDescent="0.25">
      <c r="O3036" s="268" t="s">
        <v>12522</v>
      </c>
      <c r="P3036" s="268" t="s">
        <v>9492</v>
      </c>
      <c r="Q3036" s="269">
        <v>-3</v>
      </c>
      <c r="R3036" s="269">
        <v>-3.25</v>
      </c>
      <c r="S3036" s="269">
        <v>-48.75</v>
      </c>
      <c r="T3036" s="269">
        <v>-49</v>
      </c>
      <c r="DI3036" s="112" t="s">
        <v>4444</v>
      </c>
      <c r="DJ3036" s="112" t="s">
        <v>4435</v>
      </c>
      <c r="DO3036"/>
    </row>
    <row r="3037" spans="15:119" x14ac:dyDescent="0.25">
      <c r="O3037" s="268" t="s">
        <v>12523</v>
      </c>
      <c r="P3037" s="268" t="s">
        <v>9492</v>
      </c>
      <c r="Q3037" s="269">
        <v>-3</v>
      </c>
      <c r="R3037" s="269">
        <v>-3.25</v>
      </c>
      <c r="S3037" s="269">
        <v>-48.5</v>
      </c>
      <c r="T3037" s="269">
        <v>-48.75</v>
      </c>
      <c r="DI3037" s="112" t="s">
        <v>6772</v>
      </c>
      <c r="DJ3037" s="112" t="s">
        <v>6305</v>
      </c>
      <c r="DO3037"/>
    </row>
    <row r="3038" spans="15:119" x14ac:dyDescent="0.25">
      <c r="O3038" s="268" t="s">
        <v>12524</v>
      </c>
      <c r="P3038" s="268" t="s">
        <v>9492</v>
      </c>
      <c r="Q3038" s="269">
        <v>-3.25</v>
      </c>
      <c r="R3038" s="269">
        <v>-3.5</v>
      </c>
      <c r="S3038" s="269">
        <v>-48.75</v>
      </c>
      <c r="T3038" s="269">
        <v>-49</v>
      </c>
      <c r="DI3038" s="112" t="s">
        <v>6157</v>
      </c>
      <c r="DJ3038" s="112" t="s">
        <v>5909</v>
      </c>
      <c r="DO3038"/>
    </row>
    <row r="3039" spans="15:119" x14ac:dyDescent="0.25">
      <c r="O3039" s="268" t="s">
        <v>12525</v>
      </c>
      <c r="P3039" s="268" t="s">
        <v>9492</v>
      </c>
      <c r="Q3039" s="269">
        <v>-3.25</v>
      </c>
      <c r="R3039" s="269">
        <v>-3.5</v>
      </c>
      <c r="S3039" s="269">
        <v>-48.5</v>
      </c>
      <c r="T3039" s="269">
        <v>-48.75</v>
      </c>
      <c r="DI3039" s="112" t="s">
        <v>8118</v>
      </c>
      <c r="DJ3039" s="112" t="s">
        <v>7916</v>
      </c>
      <c r="DO3039"/>
    </row>
    <row r="3040" spans="15:119" x14ac:dyDescent="0.25">
      <c r="O3040" s="268" t="s">
        <v>12526</v>
      </c>
      <c r="P3040" s="268" t="s">
        <v>9490</v>
      </c>
      <c r="Q3040" s="269">
        <v>-3</v>
      </c>
      <c r="R3040" s="269">
        <v>-3.5</v>
      </c>
      <c r="S3040" s="269">
        <v>-48</v>
      </c>
      <c r="T3040" s="269">
        <v>-48.5</v>
      </c>
      <c r="DI3040" s="112" t="s">
        <v>4360</v>
      </c>
      <c r="DJ3040" s="112" t="s">
        <v>4291</v>
      </c>
      <c r="DO3040"/>
    </row>
    <row r="3041" spans="15:119" x14ac:dyDescent="0.25">
      <c r="O3041" s="268" t="s">
        <v>12527</v>
      </c>
      <c r="P3041" s="268" t="s">
        <v>9492</v>
      </c>
      <c r="Q3041" s="269">
        <v>-3</v>
      </c>
      <c r="R3041" s="269">
        <v>-3.25</v>
      </c>
      <c r="S3041" s="269">
        <v>-48.25</v>
      </c>
      <c r="T3041" s="269">
        <v>-48.5</v>
      </c>
      <c r="DI3041" s="112" t="s">
        <v>6773</v>
      </c>
      <c r="DJ3041" s="112" t="s">
        <v>6305</v>
      </c>
      <c r="DO3041"/>
    </row>
    <row r="3042" spans="15:119" x14ac:dyDescent="0.25">
      <c r="O3042" s="268" t="s">
        <v>12528</v>
      </c>
      <c r="P3042" s="268" t="s">
        <v>9492</v>
      </c>
      <c r="Q3042" s="269">
        <v>-3</v>
      </c>
      <c r="R3042" s="269">
        <v>-3.25</v>
      </c>
      <c r="S3042" s="269">
        <v>-48</v>
      </c>
      <c r="T3042" s="269">
        <v>-48.25</v>
      </c>
      <c r="DI3042" s="112" t="s">
        <v>8430</v>
      </c>
      <c r="DJ3042" s="112" t="s">
        <v>8285</v>
      </c>
      <c r="DO3042"/>
    </row>
    <row r="3043" spans="15:119" x14ac:dyDescent="0.25">
      <c r="O3043" s="268" t="s">
        <v>12529</v>
      </c>
      <c r="P3043" s="268" t="s">
        <v>9492</v>
      </c>
      <c r="Q3043" s="269">
        <v>-3.25</v>
      </c>
      <c r="R3043" s="269">
        <v>-3.5</v>
      </c>
      <c r="S3043" s="269">
        <v>-48.25</v>
      </c>
      <c r="T3043" s="269">
        <v>-48.5</v>
      </c>
      <c r="DI3043" s="112" t="s">
        <v>4361</v>
      </c>
      <c r="DJ3043" s="112" t="s">
        <v>4291</v>
      </c>
      <c r="DO3043"/>
    </row>
    <row r="3044" spans="15:119" x14ac:dyDescent="0.25">
      <c r="O3044" s="268" t="s">
        <v>12530</v>
      </c>
      <c r="P3044" s="268" t="s">
        <v>9492</v>
      </c>
      <c r="Q3044" s="269">
        <v>-3.25</v>
      </c>
      <c r="R3044" s="269">
        <v>-3.5</v>
      </c>
      <c r="S3044" s="269">
        <v>-48</v>
      </c>
      <c r="T3044" s="269">
        <v>-48.25</v>
      </c>
      <c r="DI3044" s="112" t="s">
        <v>7250</v>
      </c>
      <c r="DJ3044" s="112" t="s">
        <v>7211</v>
      </c>
      <c r="DO3044"/>
    </row>
    <row r="3045" spans="15:119" x14ac:dyDescent="0.25">
      <c r="O3045" s="268" t="s">
        <v>12531</v>
      </c>
      <c r="P3045" s="268" t="s">
        <v>9490</v>
      </c>
      <c r="Q3045" s="269">
        <v>-3.5</v>
      </c>
      <c r="R3045" s="269">
        <v>-4</v>
      </c>
      <c r="S3045" s="269">
        <v>-49</v>
      </c>
      <c r="T3045" s="269">
        <v>-49.5</v>
      </c>
      <c r="DI3045" s="112" t="s">
        <v>6774</v>
      </c>
      <c r="DJ3045" s="112" t="s">
        <v>6305</v>
      </c>
      <c r="DO3045"/>
    </row>
    <row r="3046" spans="15:119" x14ac:dyDescent="0.25">
      <c r="O3046" s="268" t="s">
        <v>12532</v>
      </c>
      <c r="P3046" s="268" t="s">
        <v>9492</v>
      </c>
      <c r="Q3046" s="269">
        <v>-3.5</v>
      </c>
      <c r="R3046" s="269">
        <v>-3.75</v>
      </c>
      <c r="S3046" s="269">
        <v>-49.25</v>
      </c>
      <c r="T3046" s="269">
        <v>-49.5</v>
      </c>
      <c r="DI3046" s="112" t="s">
        <v>7619</v>
      </c>
      <c r="DJ3046" s="112" t="s">
        <v>7298</v>
      </c>
      <c r="DO3046"/>
    </row>
    <row r="3047" spans="15:119" x14ac:dyDescent="0.25">
      <c r="O3047" s="268" t="s">
        <v>12533</v>
      </c>
      <c r="P3047" s="268" t="s">
        <v>9492</v>
      </c>
      <c r="Q3047" s="269">
        <v>-3.5</v>
      </c>
      <c r="R3047" s="269">
        <v>-3.75</v>
      </c>
      <c r="S3047" s="269">
        <v>-49</v>
      </c>
      <c r="T3047" s="269">
        <v>-49.25</v>
      </c>
      <c r="DI3047" s="112" t="s">
        <v>8119</v>
      </c>
      <c r="DJ3047" s="112" t="s">
        <v>7916</v>
      </c>
      <c r="DO3047"/>
    </row>
    <row r="3048" spans="15:119" x14ac:dyDescent="0.25">
      <c r="O3048" s="268" t="s">
        <v>12534</v>
      </c>
      <c r="P3048" s="268" t="s">
        <v>9492</v>
      </c>
      <c r="Q3048" s="269">
        <v>-3.75</v>
      </c>
      <c r="R3048" s="269">
        <v>-4</v>
      </c>
      <c r="S3048" s="269">
        <v>-49.25</v>
      </c>
      <c r="T3048" s="269">
        <v>-49.5</v>
      </c>
      <c r="DI3048" s="112" t="s">
        <v>6775</v>
      </c>
      <c r="DJ3048" s="112" t="s">
        <v>6305</v>
      </c>
      <c r="DO3048"/>
    </row>
    <row r="3049" spans="15:119" x14ac:dyDescent="0.25">
      <c r="O3049" s="268" t="s">
        <v>12535</v>
      </c>
      <c r="P3049" s="268" t="s">
        <v>9492</v>
      </c>
      <c r="Q3049" s="269">
        <v>-3.75</v>
      </c>
      <c r="R3049" s="269">
        <v>-4</v>
      </c>
      <c r="S3049" s="269">
        <v>-49</v>
      </c>
      <c r="T3049" s="269">
        <v>-49.25</v>
      </c>
      <c r="DI3049" s="112" t="s">
        <v>7620</v>
      </c>
      <c r="DJ3049" s="112" t="s">
        <v>7298</v>
      </c>
      <c r="DO3049"/>
    </row>
    <row r="3050" spans="15:119" x14ac:dyDescent="0.25">
      <c r="O3050" s="268" t="s">
        <v>12536</v>
      </c>
      <c r="P3050" s="268" t="s">
        <v>9490</v>
      </c>
      <c r="Q3050" s="269">
        <v>-3.5</v>
      </c>
      <c r="R3050" s="269">
        <v>-4</v>
      </c>
      <c r="S3050" s="269">
        <v>-48.5</v>
      </c>
      <c r="T3050" s="269">
        <v>-49</v>
      </c>
      <c r="DI3050" s="112" t="s">
        <v>5138</v>
      </c>
      <c r="DJ3050" s="112" t="s">
        <v>5031</v>
      </c>
      <c r="DO3050"/>
    </row>
    <row r="3051" spans="15:119" x14ac:dyDescent="0.25">
      <c r="O3051" s="268" t="s">
        <v>12537</v>
      </c>
      <c r="P3051" s="268" t="s">
        <v>9492</v>
      </c>
      <c r="Q3051" s="269">
        <v>-3.5</v>
      </c>
      <c r="R3051" s="269">
        <v>-3.75</v>
      </c>
      <c r="S3051" s="269">
        <v>-48.75</v>
      </c>
      <c r="T3051" s="269">
        <v>-49</v>
      </c>
      <c r="DI3051" s="112" t="s">
        <v>7621</v>
      </c>
      <c r="DJ3051" s="112" t="s">
        <v>7298</v>
      </c>
      <c r="DO3051"/>
    </row>
    <row r="3052" spans="15:119" x14ac:dyDescent="0.25">
      <c r="O3052" s="268" t="s">
        <v>12538</v>
      </c>
      <c r="P3052" s="268" t="s">
        <v>9492</v>
      </c>
      <c r="Q3052" s="269">
        <v>-3.5</v>
      </c>
      <c r="R3052" s="269">
        <v>-3.75</v>
      </c>
      <c r="S3052" s="269">
        <v>-48.5</v>
      </c>
      <c r="T3052" s="269">
        <v>-48.75</v>
      </c>
      <c r="DI3052" s="112" t="s">
        <v>6776</v>
      </c>
      <c r="DJ3052" s="112" t="s">
        <v>6305</v>
      </c>
      <c r="DO3052"/>
    </row>
    <row r="3053" spans="15:119" x14ac:dyDescent="0.25">
      <c r="O3053" s="268" t="s">
        <v>12539</v>
      </c>
      <c r="P3053" s="268" t="s">
        <v>9492</v>
      </c>
      <c r="Q3053" s="269">
        <v>-3.75</v>
      </c>
      <c r="R3053" s="269">
        <v>-4</v>
      </c>
      <c r="S3053" s="269">
        <v>-48.75</v>
      </c>
      <c r="T3053" s="269">
        <v>-49</v>
      </c>
      <c r="DI3053" s="112" t="s">
        <v>6776</v>
      </c>
      <c r="DJ3053" s="112" t="s">
        <v>7211</v>
      </c>
      <c r="DO3053"/>
    </row>
    <row r="3054" spans="15:119" x14ac:dyDescent="0.25">
      <c r="O3054" s="268" t="s">
        <v>12540</v>
      </c>
      <c r="P3054" s="268" t="s">
        <v>9492</v>
      </c>
      <c r="Q3054" s="269">
        <v>-3.75</v>
      </c>
      <c r="R3054" s="269">
        <v>-4</v>
      </c>
      <c r="S3054" s="269">
        <v>-48.5</v>
      </c>
      <c r="T3054" s="269">
        <v>-48.75</v>
      </c>
      <c r="DI3054" s="112" t="s">
        <v>5794</v>
      </c>
      <c r="DJ3054" s="112" t="s">
        <v>5743</v>
      </c>
      <c r="DO3054"/>
    </row>
    <row r="3055" spans="15:119" x14ac:dyDescent="0.25">
      <c r="O3055" s="268" t="s">
        <v>12541</v>
      </c>
      <c r="P3055" s="268" t="s">
        <v>9490</v>
      </c>
      <c r="Q3055" s="269">
        <v>-3.5</v>
      </c>
      <c r="R3055" s="269">
        <v>-4</v>
      </c>
      <c r="S3055" s="269">
        <v>-48</v>
      </c>
      <c r="T3055" s="269">
        <v>-48.5</v>
      </c>
      <c r="DI3055" s="112" t="s">
        <v>5293</v>
      </c>
      <c r="DJ3055" s="112" t="s">
        <v>5211</v>
      </c>
      <c r="DO3055"/>
    </row>
    <row r="3056" spans="15:119" x14ac:dyDescent="0.25">
      <c r="O3056" s="268" t="s">
        <v>12542</v>
      </c>
      <c r="P3056" s="268" t="s">
        <v>9492</v>
      </c>
      <c r="Q3056" s="269">
        <v>-3.5</v>
      </c>
      <c r="R3056" s="269">
        <v>-3.75</v>
      </c>
      <c r="S3056" s="269">
        <v>-48.25</v>
      </c>
      <c r="T3056" s="269">
        <v>-48.5</v>
      </c>
      <c r="DI3056" s="112" t="s">
        <v>4933</v>
      </c>
      <c r="DJ3056" s="112" t="s">
        <v>4808</v>
      </c>
      <c r="DO3056"/>
    </row>
    <row r="3057" spans="15:119" x14ac:dyDescent="0.25">
      <c r="O3057" s="268" t="s">
        <v>12543</v>
      </c>
      <c r="P3057" s="268" t="s">
        <v>9492</v>
      </c>
      <c r="Q3057" s="269">
        <v>-3.5</v>
      </c>
      <c r="R3057" s="269">
        <v>-3.75</v>
      </c>
      <c r="S3057" s="269">
        <v>-48</v>
      </c>
      <c r="T3057" s="269">
        <v>-48.25</v>
      </c>
      <c r="DI3057" s="112" t="s">
        <v>6158</v>
      </c>
      <c r="DJ3057" s="112" t="s">
        <v>5909</v>
      </c>
      <c r="DO3057"/>
    </row>
    <row r="3058" spans="15:119" x14ac:dyDescent="0.25">
      <c r="O3058" s="268" t="s">
        <v>12544</v>
      </c>
      <c r="P3058" s="268" t="s">
        <v>9492</v>
      </c>
      <c r="Q3058" s="269">
        <v>-3.75</v>
      </c>
      <c r="R3058" s="269">
        <v>-4</v>
      </c>
      <c r="S3058" s="269">
        <v>-48.25</v>
      </c>
      <c r="T3058" s="269">
        <v>-48.5</v>
      </c>
      <c r="DI3058" s="112" t="s">
        <v>4934</v>
      </c>
      <c r="DJ3058" s="112" t="s">
        <v>4808</v>
      </c>
      <c r="DO3058"/>
    </row>
    <row r="3059" spans="15:119" x14ac:dyDescent="0.25">
      <c r="O3059" s="268" t="s">
        <v>12545</v>
      </c>
      <c r="P3059" s="268" t="s">
        <v>9492</v>
      </c>
      <c r="Q3059" s="269">
        <v>-3.75</v>
      </c>
      <c r="R3059" s="269">
        <v>-4</v>
      </c>
      <c r="S3059" s="269">
        <v>-48</v>
      </c>
      <c r="T3059" s="269">
        <v>-48.25</v>
      </c>
      <c r="DI3059" s="112" t="s">
        <v>7251</v>
      </c>
      <c r="DJ3059" s="112" t="s">
        <v>7211</v>
      </c>
      <c r="DO3059"/>
    </row>
    <row r="3060" spans="15:119" x14ac:dyDescent="0.25">
      <c r="O3060" s="268" t="s">
        <v>12546</v>
      </c>
      <c r="P3060" s="268" t="s">
        <v>9484</v>
      </c>
      <c r="Q3060" s="269">
        <v>0</v>
      </c>
      <c r="R3060" s="269">
        <v>-4</v>
      </c>
      <c r="S3060" s="269">
        <v>-42</v>
      </c>
      <c r="T3060" s="269">
        <v>-48</v>
      </c>
      <c r="DI3060" s="112" t="s">
        <v>7622</v>
      </c>
      <c r="DJ3060" s="112" t="s">
        <v>7298</v>
      </c>
      <c r="DO3060"/>
    </row>
    <row r="3061" spans="15:119" x14ac:dyDescent="0.25">
      <c r="O3061" s="268" t="s">
        <v>12547</v>
      </c>
      <c r="P3061" s="268" t="s">
        <v>9486</v>
      </c>
      <c r="Q3061" s="269">
        <v>0</v>
      </c>
      <c r="R3061" s="269">
        <v>-2</v>
      </c>
      <c r="S3061" s="269">
        <v>-45</v>
      </c>
      <c r="T3061" s="269">
        <v>-48</v>
      </c>
      <c r="DI3061" s="112" t="s">
        <v>5139</v>
      </c>
      <c r="DJ3061" s="112" t="s">
        <v>5909</v>
      </c>
      <c r="DO3061"/>
    </row>
    <row r="3062" spans="15:119" x14ac:dyDescent="0.25">
      <c r="O3062" s="268" t="s">
        <v>12548</v>
      </c>
      <c r="P3062" s="268" t="s">
        <v>9488</v>
      </c>
      <c r="Q3062" s="269">
        <v>0</v>
      </c>
      <c r="R3062" s="269">
        <v>-1</v>
      </c>
      <c r="S3062" s="269">
        <v>-46.5</v>
      </c>
      <c r="T3062" s="269">
        <v>-48</v>
      </c>
      <c r="DI3062" s="112" t="s">
        <v>5139</v>
      </c>
      <c r="DJ3062" s="112" t="s">
        <v>5031</v>
      </c>
      <c r="DO3062"/>
    </row>
    <row r="3063" spans="15:119" x14ac:dyDescent="0.25">
      <c r="O3063" s="268" t="s">
        <v>12549</v>
      </c>
      <c r="P3063" s="268" t="s">
        <v>9490</v>
      </c>
      <c r="Q3063" s="269">
        <v>-0.5</v>
      </c>
      <c r="R3063" s="269">
        <v>-1</v>
      </c>
      <c r="S3063" s="269">
        <v>-47.5</v>
      </c>
      <c r="T3063" s="269">
        <v>-48</v>
      </c>
      <c r="DI3063" s="112" t="s">
        <v>4707</v>
      </c>
      <c r="DJ3063" s="112" t="s">
        <v>4591</v>
      </c>
      <c r="DO3063"/>
    </row>
    <row r="3064" spans="15:119" x14ac:dyDescent="0.25">
      <c r="O3064" s="268" t="s">
        <v>12550</v>
      </c>
      <c r="P3064" s="268" t="s">
        <v>9492</v>
      </c>
      <c r="Q3064" s="269">
        <v>-0.5</v>
      </c>
      <c r="R3064" s="269">
        <v>-0.75</v>
      </c>
      <c r="S3064" s="269">
        <v>-47.75</v>
      </c>
      <c r="T3064" s="269">
        <v>-48</v>
      </c>
      <c r="DI3064" s="112" t="s">
        <v>5140</v>
      </c>
      <c r="DJ3064" s="112" t="s">
        <v>5031</v>
      </c>
      <c r="DO3064"/>
    </row>
    <row r="3065" spans="15:119" x14ac:dyDescent="0.25">
      <c r="O3065" s="268" t="s">
        <v>12551</v>
      </c>
      <c r="P3065" s="268" t="s">
        <v>9492</v>
      </c>
      <c r="Q3065" s="269">
        <v>-0.5</v>
      </c>
      <c r="R3065" s="269">
        <v>-0.75</v>
      </c>
      <c r="S3065" s="269">
        <v>-47.5</v>
      </c>
      <c r="T3065" s="269">
        <v>-47.75</v>
      </c>
      <c r="DI3065" s="112" t="s">
        <v>4935</v>
      </c>
      <c r="DJ3065" s="112" t="s">
        <v>4808</v>
      </c>
      <c r="DO3065"/>
    </row>
    <row r="3066" spans="15:119" x14ac:dyDescent="0.25">
      <c r="O3066" s="268" t="s">
        <v>12552</v>
      </c>
      <c r="P3066" s="268" t="s">
        <v>9492</v>
      </c>
      <c r="Q3066" s="269">
        <v>-0.75</v>
      </c>
      <c r="R3066" s="269">
        <v>-1</v>
      </c>
      <c r="S3066" s="269">
        <v>-47.75</v>
      </c>
      <c r="T3066" s="269">
        <v>-48</v>
      </c>
      <c r="DI3066" s="112" t="s">
        <v>9352</v>
      </c>
      <c r="DJ3066" s="112" t="s">
        <v>9220</v>
      </c>
      <c r="DO3066"/>
    </row>
    <row r="3067" spans="15:119" x14ac:dyDescent="0.25">
      <c r="O3067" s="268" t="s">
        <v>12553</v>
      </c>
      <c r="P3067" s="268" t="s">
        <v>9492</v>
      </c>
      <c r="Q3067" s="269">
        <v>-0.75</v>
      </c>
      <c r="R3067" s="269">
        <v>-1</v>
      </c>
      <c r="S3067" s="269">
        <v>-47.5</v>
      </c>
      <c r="T3067" s="269">
        <v>-47.75</v>
      </c>
      <c r="DI3067" s="112" t="s">
        <v>7181</v>
      </c>
      <c r="DJ3067" s="112" t="s">
        <v>7135</v>
      </c>
      <c r="DO3067"/>
    </row>
    <row r="3068" spans="15:119" x14ac:dyDescent="0.25">
      <c r="O3068" s="268" t="s">
        <v>12554</v>
      </c>
      <c r="P3068" s="268" t="s">
        <v>9490</v>
      </c>
      <c r="Q3068" s="269">
        <v>-0.5</v>
      </c>
      <c r="R3068" s="269">
        <v>-1</v>
      </c>
      <c r="S3068" s="269">
        <v>-47</v>
      </c>
      <c r="T3068" s="269">
        <v>-47.5</v>
      </c>
      <c r="DI3068" s="112" t="s">
        <v>9353</v>
      </c>
      <c r="DJ3068" s="112" t="s">
        <v>9220</v>
      </c>
      <c r="DO3068"/>
    </row>
    <row r="3069" spans="15:119" x14ac:dyDescent="0.25">
      <c r="O3069" s="268" t="s">
        <v>12555</v>
      </c>
      <c r="P3069" s="268" t="s">
        <v>9492</v>
      </c>
      <c r="Q3069" s="269">
        <v>-0.5</v>
      </c>
      <c r="R3069" s="269">
        <v>-0.75</v>
      </c>
      <c r="S3069" s="269">
        <v>-47.25</v>
      </c>
      <c r="T3069" s="269">
        <v>-47.5</v>
      </c>
      <c r="DI3069" s="112" t="s">
        <v>5795</v>
      </c>
      <c r="DJ3069" s="112" t="s">
        <v>5743</v>
      </c>
      <c r="DO3069"/>
    </row>
    <row r="3070" spans="15:119" x14ac:dyDescent="0.25">
      <c r="O3070" s="268" t="s">
        <v>12556</v>
      </c>
      <c r="P3070" s="268" t="s">
        <v>9492</v>
      </c>
      <c r="Q3070" s="269">
        <v>-0.5</v>
      </c>
      <c r="R3070" s="269">
        <v>-0.75</v>
      </c>
      <c r="S3070" s="269">
        <v>-47</v>
      </c>
      <c r="T3070" s="269">
        <v>-47.25</v>
      </c>
      <c r="DI3070" s="112" t="s">
        <v>8785</v>
      </c>
      <c r="DJ3070" s="112" t="s">
        <v>8544</v>
      </c>
      <c r="DO3070"/>
    </row>
    <row r="3071" spans="15:119" x14ac:dyDescent="0.25">
      <c r="O3071" s="268" t="s">
        <v>12557</v>
      </c>
      <c r="P3071" s="268" t="s">
        <v>9492</v>
      </c>
      <c r="Q3071" s="269">
        <v>-0.75</v>
      </c>
      <c r="R3071" s="269">
        <v>-1</v>
      </c>
      <c r="S3071" s="269">
        <v>-47.25</v>
      </c>
      <c r="T3071" s="269">
        <v>-47.5</v>
      </c>
      <c r="DI3071" s="112" t="s">
        <v>6777</v>
      </c>
      <c r="DJ3071" s="112" t="s">
        <v>6305</v>
      </c>
      <c r="DO3071"/>
    </row>
    <row r="3072" spans="15:119" x14ac:dyDescent="0.25">
      <c r="O3072" s="268" t="s">
        <v>12558</v>
      </c>
      <c r="P3072" s="268" t="s">
        <v>9492</v>
      </c>
      <c r="Q3072" s="269">
        <v>-0.75</v>
      </c>
      <c r="R3072" s="269">
        <v>-1</v>
      </c>
      <c r="S3072" s="269">
        <v>-47</v>
      </c>
      <c r="T3072" s="269">
        <v>-47.25</v>
      </c>
      <c r="DI3072" s="112" t="s">
        <v>6778</v>
      </c>
      <c r="DJ3072" s="112" t="s">
        <v>6305</v>
      </c>
      <c r="DO3072"/>
    </row>
    <row r="3073" spans="15:119" x14ac:dyDescent="0.25">
      <c r="O3073" s="268" t="s">
        <v>12559</v>
      </c>
      <c r="P3073" s="268" t="s">
        <v>9490</v>
      </c>
      <c r="Q3073" s="269">
        <v>-0.5</v>
      </c>
      <c r="R3073" s="269">
        <v>-1</v>
      </c>
      <c r="S3073" s="269">
        <v>-46.5</v>
      </c>
      <c r="T3073" s="269">
        <v>-47</v>
      </c>
      <c r="DI3073" s="112" t="s">
        <v>9354</v>
      </c>
      <c r="DJ3073" s="112" t="s">
        <v>9220</v>
      </c>
      <c r="DO3073"/>
    </row>
    <row r="3074" spans="15:119" x14ac:dyDescent="0.25">
      <c r="O3074" s="268" t="s">
        <v>12560</v>
      </c>
      <c r="P3074" s="268" t="s">
        <v>9492</v>
      </c>
      <c r="Q3074" s="269">
        <v>-0.5</v>
      </c>
      <c r="R3074" s="269">
        <v>-0.75</v>
      </c>
      <c r="S3074" s="269">
        <v>-46.75</v>
      </c>
      <c r="T3074" s="269">
        <v>-47</v>
      </c>
      <c r="DI3074" s="112" t="s">
        <v>7623</v>
      </c>
      <c r="DJ3074" s="112" t="s">
        <v>7298</v>
      </c>
      <c r="DO3074"/>
    </row>
    <row r="3075" spans="15:119" x14ac:dyDescent="0.25">
      <c r="O3075" s="268" t="s">
        <v>12561</v>
      </c>
      <c r="P3075" s="268" t="s">
        <v>9492</v>
      </c>
      <c r="Q3075" s="269">
        <v>-0.75</v>
      </c>
      <c r="R3075" s="269">
        <v>-1</v>
      </c>
      <c r="S3075" s="269">
        <v>-46.75</v>
      </c>
      <c r="T3075" s="269">
        <v>-47</v>
      </c>
      <c r="DI3075" s="112" t="s">
        <v>545</v>
      </c>
      <c r="DJ3075" s="112" t="s">
        <v>10</v>
      </c>
      <c r="DO3075"/>
    </row>
    <row r="3076" spans="15:119" x14ac:dyDescent="0.25">
      <c r="O3076" s="268" t="s">
        <v>12562</v>
      </c>
      <c r="P3076" s="268" t="s">
        <v>9492</v>
      </c>
      <c r="Q3076" s="269">
        <v>-0.75</v>
      </c>
      <c r="R3076" s="269">
        <v>-1</v>
      </c>
      <c r="S3076" s="269">
        <v>-46.5</v>
      </c>
      <c r="T3076" s="269">
        <v>-46.75</v>
      </c>
      <c r="DI3076" s="112" t="s">
        <v>7625</v>
      </c>
      <c r="DJ3076" s="112" t="s">
        <v>7298</v>
      </c>
      <c r="DO3076"/>
    </row>
    <row r="3077" spans="15:119" x14ac:dyDescent="0.25">
      <c r="O3077" s="268" t="s">
        <v>12563</v>
      </c>
      <c r="P3077" s="268" t="s">
        <v>9488</v>
      </c>
      <c r="Q3077" s="269">
        <v>0</v>
      </c>
      <c r="R3077" s="269">
        <v>-1</v>
      </c>
      <c r="S3077" s="269">
        <v>-45</v>
      </c>
      <c r="T3077" s="269">
        <v>-46.5</v>
      </c>
      <c r="DI3077" s="112" t="s">
        <v>6779</v>
      </c>
      <c r="DJ3077" s="112" t="s">
        <v>6305</v>
      </c>
      <c r="DO3077"/>
    </row>
    <row r="3078" spans="15:119" x14ac:dyDescent="0.25">
      <c r="O3078" s="268" t="s">
        <v>12564</v>
      </c>
      <c r="P3078" s="268" t="s">
        <v>9490</v>
      </c>
      <c r="Q3078" s="269">
        <v>-0.5</v>
      </c>
      <c r="R3078" s="269">
        <v>-1</v>
      </c>
      <c r="S3078" s="269">
        <v>-46</v>
      </c>
      <c r="T3078" s="269">
        <v>-46.5</v>
      </c>
      <c r="DI3078" s="112" t="s">
        <v>7624</v>
      </c>
      <c r="DJ3078" s="112" t="s">
        <v>7298</v>
      </c>
      <c r="DO3078"/>
    </row>
    <row r="3079" spans="15:119" x14ac:dyDescent="0.25">
      <c r="O3079" s="268" t="s">
        <v>12565</v>
      </c>
      <c r="P3079" s="268" t="s">
        <v>9492</v>
      </c>
      <c r="Q3079" s="269">
        <v>-0.75</v>
      </c>
      <c r="R3079" s="269">
        <v>-1</v>
      </c>
      <c r="S3079" s="269">
        <v>-46.25</v>
      </c>
      <c r="T3079" s="269">
        <v>-46.5</v>
      </c>
      <c r="DI3079" s="112" t="s">
        <v>7252</v>
      </c>
      <c r="DJ3079" s="112" t="s">
        <v>7211</v>
      </c>
      <c r="DO3079"/>
    </row>
    <row r="3080" spans="15:119" x14ac:dyDescent="0.25">
      <c r="O3080" s="268" t="s">
        <v>12566</v>
      </c>
      <c r="P3080" s="268" t="s">
        <v>9492</v>
      </c>
      <c r="Q3080" s="269">
        <v>-0.75</v>
      </c>
      <c r="R3080" s="269">
        <v>-1</v>
      </c>
      <c r="S3080" s="269">
        <v>-46</v>
      </c>
      <c r="T3080" s="269">
        <v>-46.25</v>
      </c>
      <c r="DI3080" s="112" t="s">
        <v>4525</v>
      </c>
      <c r="DJ3080" s="112" t="s">
        <v>4452</v>
      </c>
      <c r="DO3080"/>
    </row>
    <row r="3081" spans="15:119" x14ac:dyDescent="0.25">
      <c r="O3081" s="268" t="s">
        <v>12567</v>
      </c>
      <c r="P3081" s="268" t="s">
        <v>9490</v>
      </c>
      <c r="Q3081" s="269">
        <v>-0.5</v>
      </c>
      <c r="R3081" s="269">
        <v>-1</v>
      </c>
      <c r="S3081" s="269">
        <v>-45.5</v>
      </c>
      <c r="T3081" s="269">
        <v>-46</v>
      </c>
      <c r="DI3081" s="112" t="s">
        <v>4708</v>
      </c>
      <c r="DJ3081" s="112" t="s">
        <v>4591</v>
      </c>
      <c r="DO3081"/>
    </row>
    <row r="3082" spans="15:119" x14ac:dyDescent="0.25">
      <c r="O3082" s="268" t="s">
        <v>12568</v>
      </c>
      <c r="P3082" s="268" t="s">
        <v>9488</v>
      </c>
      <c r="Q3082" s="269">
        <v>-1</v>
      </c>
      <c r="R3082" s="269">
        <v>-2</v>
      </c>
      <c r="S3082" s="269">
        <v>-46.5</v>
      </c>
      <c r="T3082" s="269">
        <v>-48</v>
      </c>
      <c r="DI3082" s="112" t="s">
        <v>4708</v>
      </c>
      <c r="DJ3082" s="112" t="s">
        <v>7916</v>
      </c>
      <c r="DO3082"/>
    </row>
    <row r="3083" spans="15:119" x14ac:dyDescent="0.25">
      <c r="O3083" s="268" t="s">
        <v>12569</v>
      </c>
      <c r="P3083" s="268" t="s">
        <v>9490</v>
      </c>
      <c r="Q3083" s="269">
        <v>-1</v>
      </c>
      <c r="R3083" s="269">
        <v>-1.5</v>
      </c>
      <c r="S3083" s="269">
        <v>-47.5</v>
      </c>
      <c r="T3083" s="269">
        <v>-48</v>
      </c>
      <c r="DI3083" s="112" t="s">
        <v>6780</v>
      </c>
      <c r="DJ3083" s="112" t="s">
        <v>6305</v>
      </c>
      <c r="DO3083"/>
    </row>
    <row r="3084" spans="15:119" x14ac:dyDescent="0.25">
      <c r="O3084" s="268" t="s">
        <v>12570</v>
      </c>
      <c r="P3084" s="268" t="s">
        <v>9492</v>
      </c>
      <c r="Q3084" s="269">
        <v>-1</v>
      </c>
      <c r="R3084" s="269">
        <v>-1.25</v>
      </c>
      <c r="S3084" s="269">
        <v>-47.75</v>
      </c>
      <c r="T3084" s="269">
        <v>-48</v>
      </c>
      <c r="DI3084" s="112" t="s">
        <v>8786</v>
      </c>
      <c r="DJ3084" s="112" t="s">
        <v>8544</v>
      </c>
      <c r="DO3084"/>
    </row>
    <row r="3085" spans="15:119" x14ac:dyDescent="0.25">
      <c r="O3085" s="268" t="s">
        <v>12571</v>
      </c>
      <c r="P3085" s="268" t="s">
        <v>9492</v>
      </c>
      <c r="Q3085" s="269">
        <v>-1</v>
      </c>
      <c r="R3085" s="269">
        <v>-1.25</v>
      </c>
      <c r="S3085" s="269">
        <v>-47.5</v>
      </c>
      <c r="T3085" s="269">
        <v>-47.75</v>
      </c>
      <c r="DI3085" s="112" t="s">
        <v>6781</v>
      </c>
      <c r="DJ3085" s="112" t="s">
        <v>6305</v>
      </c>
      <c r="DO3085"/>
    </row>
    <row r="3086" spans="15:119" x14ac:dyDescent="0.25">
      <c r="O3086" s="268" t="s">
        <v>12572</v>
      </c>
      <c r="P3086" s="268" t="s">
        <v>9492</v>
      </c>
      <c r="Q3086" s="269">
        <v>-1.25</v>
      </c>
      <c r="R3086" s="269">
        <v>-1.5</v>
      </c>
      <c r="S3086" s="269">
        <v>-47.75</v>
      </c>
      <c r="T3086" s="269">
        <v>-48</v>
      </c>
      <c r="DI3086" s="112" t="s">
        <v>5141</v>
      </c>
      <c r="DJ3086" s="112" t="s">
        <v>5031</v>
      </c>
      <c r="DO3086"/>
    </row>
    <row r="3087" spans="15:119" x14ac:dyDescent="0.25">
      <c r="O3087" s="268" t="s">
        <v>12573</v>
      </c>
      <c r="P3087" s="268" t="s">
        <v>9492</v>
      </c>
      <c r="Q3087" s="269">
        <v>-1.25</v>
      </c>
      <c r="R3087" s="269">
        <v>-1.5</v>
      </c>
      <c r="S3087" s="269">
        <v>-47.5</v>
      </c>
      <c r="T3087" s="269">
        <v>-47.75</v>
      </c>
      <c r="DI3087" s="112" t="s">
        <v>9059</v>
      </c>
      <c r="DJ3087" s="112" t="s">
        <v>9016</v>
      </c>
      <c r="DO3087"/>
    </row>
    <row r="3088" spans="15:119" x14ac:dyDescent="0.25">
      <c r="O3088" s="268" t="s">
        <v>12574</v>
      </c>
      <c r="P3088" s="268" t="s">
        <v>9490</v>
      </c>
      <c r="Q3088" s="269">
        <v>-1</v>
      </c>
      <c r="R3088" s="269">
        <v>-1.5</v>
      </c>
      <c r="S3088" s="269">
        <v>-47</v>
      </c>
      <c r="T3088" s="269">
        <v>-47.5</v>
      </c>
      <c r="DI3088" s="112" t="s">
        <v>4709</v>
      </c>
      <c r="DJ3088" s="112" t="s">
        <v>4591</v>
      </c>
      <c r="DO3088"/>
    </row>
    <row r="3089" spans="15:119" x14ac:dyDescent="0.25">
      <c r="O3089" s="268" t="s">
        <v>12575</v>
      </c>
      <c r="P3089" s="268" t="s">
        <v>9492</v>
      </c>
      <c r="Q3089" s="269">
        <v>-1</v>
      </c>
      <c r="R3089" s="269">
        <v>-1.25</v>
      </c>
      <c r="S3089" s="269">
        <v>-47.25</v>
      </c>
      <c r="T3089" s="269">
        <v>-47.5</v>
      </c>
      <c r="DI3089" s="112" t="s">
        <v>5673</v>
      </c>
      <c r="DJ3089" s="112" t="s">
        <v>5576</v>
      </c>
      <c r="DO3089"/>
    </row>
    <row r="3090" spans="15:119" x14ac:dyDescent="0.25">
      <c r="O3090" s="268" t="s">
        <v>12576</v>
      </c>
      <c r="P3090" s="268" t="s">
        <v>9492</v>
      </c>
      <c r="Q3090" s="269">
        <v>-1</v>
      </c>
      <c r="R3090" s="269">
        <v>-1.25</v>
      </c>
      <c r="S3090" s="269">
        <v>-47</v>
      </c>
      <c r="T3090" s="269">
        <v>-47.25</v>
      </c>
      <c r="DI3090" s="112" t="s">
        <v>7626</v>
      </c>
      <c r="DJ3090" s="112" t="s">
        <v>7298</v>
      </c>
      <c r="DO3090"/>
    </row>
    <row r="3091" spans="15:119" x14ac:dyDescent="0.25">
      <c r="O3091" s="268" t="s">
        <v>12577</v>
      </c>
      <c r="P3091" s="268" t="s">
        <v>9492</v>
      </c>
      <c r="Q3091" s="269">
        <v>-1.25</v>
      </c>
      <c r="R3091" s="269">
        <v>-1.5</v>
      </c>
      <c r="S3091" s="269">
        <v>-47.25</v>
      </c>
      <c r="T3091" s="269">
        <v>-47.5</v>
      </c>
      <c r="DI3091" s="112" t="s">
        <v>6159</v>
      </c>
      <c r="DJ3091" s="112" t="s">
        <v>5909</v>
      </c>
      <c r="DO3091"/>
    </row>
    <row r="3092" spans="15:119" x14ac:dyDescent="0.25">
      <c r="O3092" s="268" t="s">
        <v>12578</v>
      </c>
      <c r="P3092" s="268" t="s">
        <v>9492</v>
      </c>
      <c r="Q3092" s="269">
        <v>-1.25</v>
      </c>
      <c r="R3092" s="269">
        <v>-1.5</v>
      </c>
      <c r="S3092" s="269">
        <v>-47</v>
      </c>
      <c r="T3092" s="269">
        <v>-47.25</v>
      </c>
      <c r="DI3092" s="112" t="s">
        <v>4526</v>
      </c>
      <c r="DJ3092" s="112" t="s">
        <v>4452</v>
      </c>
      <c r="DO3092"/>
    </row>
    <row r="3093" spans="15:119" x14ac:dyDescent="0.25">
      <c r="O3093" s="268" t="s">
        <v>12579</v>
      </c>
      <c r="P3093" s="268" t="s">
        <v>9490</v>
      </c>
      <c r="Q3093" s="269">
        <v>-1</v>
      </c>
      <c r="R3093" s="269">
        <v>-1.5</v>
      </c>
      <c r="S3093" s="269">
        <v>-46.5</v>
      </c>
      <c r="T3093" s="269">
        <v>-47</v>
      </c>
      <c r="DI3093" s="112" t="s">
        <v>6160</v>
      </c>
      <c r="DJ3093" s="112" t="s">
        <v>5909</v>
      </c>
      <c r="DO3093"/>
    </row>
    <row r="3094" spans="15:119" x14ac:dyDescent="0.25">
      <c r="O3094" s="268" t="s">
        <v>12580</v>
      </c>
      <c r="P3094" s="268" t="s">
        <v>9492</v>
      </c>
      <c r="Q3094" s="269">
        <v>-1</v>
      </c>
      <c r="R3094" s="269">
        <v>-1.25</v>
      </c>
      <c r="S3094" s="269">
        <v>-46.75</v>
      </c>
      <c r="T3094" s="269">
        <v>-47</v>
      </c>
      <c r="DI3094" s="112" t="s">
        <v>546</v>
      </c>
      <c r="DJ3094" s="112" t="s">
        <v>10</v>
      </c>
      <c r="DO3094"/>
    </row>
    <row r="3095" spans="15:119" ht="30" x14ac:dyDescent="0.25">
      <c r="O3095" s="268" t="s">
        <v>12581</v>
      </c>
      <c r="P3095" s="268" t="s">
        <v>9492</v>
      </c>
      <c r="Q3095" s="269">
        <v>-1</v>
      </c>
      <c r="R3095" s="269">
        <v>-1.25</v>
      </c>
      <c r="S3095" s="269">
        <v>-46.5</v>
      </c>
      <c r="T3095" s="269">
        <v>-46.75</v>
      </c>
      <c r="DI3095" s="112" t="s">
        <v>7627</v>
      </c>
      <c r="DJ3095" s="112" t="s">
        <v>7298</v>
      </c>
      <c r="DO3095"/>
    </row>
    <row r="3096" spans="15:119" x14ac:dyDescent="0.25">
      <c r="O3096" s="268" t="s">
        <v>12582</v>
      </c>
      <c r="P3096" s="268" t="s">
        <v>9492</v>
      </c>
      <c r="Q3096" s="269">
        <v>-1.25</v>
      </c>
      <c r="R3096" s="269">
        <v>-1.5</v>
      </c>
      <c r="S3096" s="269">
        <v>-46.75</v>
      </c>
      <c r="T3096" s="269">
        <v>-47</v>
      </c>
      <c r="DI3096" s="112" t="s">
        <v>8120</v>
      </c>
      <c r="DJ3096" s="112" t="s">
        <v>7916</v>
      </c>
      <c r="DO3096"/>
    </row>
    <row r="3097" spans="15:119" x14ac:dyDescent="0.25">
      <c r="O3097" s="268" t="s">
        <v>12583</v>
      </c>
      <c r="P3097" s="268" t="s">
        <v>9492</v>
      </c>
      <c r="Q3097" s="269">
        <v>-1.25</v>
      </c>
      <c r="R3097" s="269">
        <v>-1.5</v>
      </c>
      <c r="S3097" s="269">
        <v>-46.5</v>
      </c>
      <c r="T3097" s="269">
        <v>-46.75</v>
      </c>
      <c r="DI3097" s="112" t="s">
        <v>7628</v>
      </c>
      <c r="DJ3097" s="112" t="s">
        <v>7298</v>
      </c>
      <c r="DO3097"/>
    </row>
    <row r="3098" spans="15:119" x14ac:dyDescent="0.25">
      <c r="O3098" s="268" t="s">
        <v>12584</v>
      </c>
      <c r="P3098" s="268" t="s">
        <v>9490</v>
      </c>
      <c r="Q3098" s="269">
        <v>-1.5</v>
      </c>
      <c r="R3098" s="269">
        <v>-2</v>
      </c>
      <c r="S3098" s="269">
        <v>-47.5</v>
      </c>
      <c r="T3098" s="269">
        <v>-48</v>
      </c>
      <c r="DI3098" s="112" t="s">
        <v>9150</v>
      </c>
      <c r="DJ3098" s="112" t="s">
        <v>9086</v>
      </c>
      <c r="DO3098"/>
    </row>
    <row r="3099" spans="15:119" x14ac:dyDescent="0.25">
      <c r="O3099" s="268" t="s">
        <v>12585</v>
      </c>
      <c r="P3099" s="268" t="s">
        <v>9492</v>
      </c>
      <c r="Q3099" s="269">
        <v>-1.5</v>
      </c>
      <c r="R3099" s="269">
        <v>-1.75</v>
      </c>
      <c r="S3099" s="269">
        <v>-47.75</v>
      </c>
      <c r="T3099" s="269">
        <v>-48</v>
      </c>
      <c r="DI3099" s="112" t="s">
        <v>7629</v>
      </c>
      <c r="DJ3099" s="112" t="s">
        <v>7298</v>
      </c>
      <c r="DO3099"/>
    </row>
    <row r="3100" spans="15:119" x14ac:dyDescent="0.25">
      <c r="O3100" s="268" t="s">
        <v>12586</v>
      </c>
      <c r="P3100" s="268" t="s">
        <v>9492</v>
      </c>
      <c r="Q3100" s="269">
        <v>-1.5</v>
      </c>
      <c r="R3100" s="269">
        <v>-1.75</v>
      </c>
      <c r="S3100" s="269">
        <v>-47.5</v>
      </c>
      <c r="T3100" s="269">
        <v>-47.75</v>
      </c>
      <c r="DI3100" s="112" t="s">
        <v>6782</v>
      </c>
      <c r="DJ3100" s="112" t="s">
        <v>6305</v>
      </c>
      <c r="DO3100"/>
    </row>
    <row r="3101" spans="15:119" x14ac:dyDescent="0.25">
      <c r="O3101" s="268" t="s">
        <v>12587</v>
      </c>
      <c r="P3101" s="268" t="s">
        <v>9492</v>
      </c>
      <c r="Q3101" s="269">
        <v>-1.75</v>
      </c>
      <c r="R3101" s="269">
        <v>-2</v>
      </c>
      <c r="S3101" s="269">
        <v>-47.75</v>
      </c>
      <c r="T3101" s="269">
        <v>-48</v>
      </c>
      <c r="DI3101" s="112" t="s">
        <v>8431</v>
      </c>
      <c r="DJ3101" s="112" t="s">
        <v>8285</v>
      </c>
      <c r="DO3101"/>
    </row>
    <row r="3102" spans="15:119" x14ac:dyDescent="0.25">
      <c r="O3102" s="268" t="s">
        <v>12588</v>
      </c>
      <c r="P3102" s="268" t="s">
        <v>9492</v>
      </c>
      <c r="Q3102" s="269">
        <v>-1.75</v>
      </c>
      <c r="R3102" s="269">
        <v>-2</v>
      </c>
      <c r="S3102" s="269">
        <v>-47.5</v>
      </c>
      <c r="T3102" s="269">
        <v>-47.75</v>
      </c>
      <c r="DI3102" s="112" t="s">
        <v>4710</v>
      </c>
      <c r="DJ3102" s="112" t="s">
        <v>4591</v>
      </c>
      <c r="DO3102"/>
    </row>
    <row r="3103" spans="15:119" x14ac:dyDescent="0.25">
      <c r="O3103" s="268" t="s">
        <v>12589</v>
      </c>
      <c r="P3103" s="268" t="s">
        <v>9490</v>
      </c>
      <c r="Q3103" s="269">
        <v>-1.5</v>
      </c>
      <c r="R3103" s="269">
        <v>-2</v>
      </c>
      <c r="S3103" s="269">
        <v>-47</v>
      </c>
      <c r="T3103" s="269">
        <v>-47.5</v>
      </c>
      <c r="DI3103" s="112" t="s">
        <v>8121</v>
      </c>
      <c r="DJ3103" s="112" t="s">
        <v>7916</v>
      </c>
      <c r="DO3103"/>
    </row>
    <row r="3104" spans="15:119" x14ac:dyDescent="0.25">
      <c r="O3104" s="268" t="s">
        <v>12590</v>
      </c>
      <c r="P3104" s="268" t="s">
        <v>9492</v>
      </c>
      <c r="Q3104" s="269">
        <v>-1.5</v>
      </c>
      <c r="R3104" s="269">
        <v>-1.75</v>
      </c>
      <c r="S3104" s="269">
        <v>-47.25</v>
      </c>
      <c r="T3104" s="269">
        <v>-47.5</v>
      </c>
      <c r="DI3104" s="112" t="s">
        <v>5142</v>
      </c>
      <c r="DJ3104" s="112" t="s">
        <v>5031</v>
      </c>
      <c r="DO3104"/>
    </row>
    <row r="3105" spans="15:119" x14ac:dyDescent="0.25">
      <c r="O3105" s="268" t="s">
        <v>12591</v>
      </c>
      <c r="P3105" s="268" t="s">
        <v>9492</v>
      </c>
      <c r="Q3105" s="269">
        <v>-1.5</v>
      </c>
      <c r="R3105" s="269">
        <v>-1.75</v>
      </c>
      <c r="S3105" s="269">
        <v>-47</v>
      </c>
      <c r="T3105" s="269">
        <v>-47.25</v>
      </c>
      <c r="DI3105" s="112" t="s">
        <v>4362</v>
      </c>
      <c r="DJ3105" s="112" t="s">
        <v>4291</v>
      </c>
      <c r="DO3105"/>
    </row>
    <row r="3106" spans="15:119" x14ac:dyDescent="0.25">
      <c r="O3106" s="268" t="s">
        <v>12592</v>
      </c>
      <c r="P3106" s="268" t="s">
        <v>9492</v>
      </c>
      <c r="Q3106" s="269">
        <v>-1.75</v>
      </c>
      <c r="R3106" s="269">
        <v>-2</v>
      </c>
      <c r="S3106" s="269">
        <v>-47.25</v>
      </c>
      <c r="T3106" s="269">
        <v>-47.5</v>
      </c>
      <c r="DI3106" s="112" t="s">
        <v>7630</v>
      </c>
      <c r="DJ3106" s="112" t="s">
        <v>7298</v>
      </c>
      <c r="DO3106"/>
    </row>
    <row r="3107" spans="15:119" x14ac:dyDescent="0.25">
      <c r="O3107" s="268" t="s">
        <v>12593</v>
      </c>
      <c r="P3107" s="268" t="s">
        <v>9492</v>
      </c>
      <c r="Q3107" s="269">
        <v>-1.75</v>
      </c>
      <c r="R3107" s="269">
        <v>-2</v>
      </c>
      <c r="S3107" s="269">
        <v>-47</v>
      </c>
      <c r="T3107" s="269">
        <v>-47.25</v>
      </c>
      <c r="DI3107" s="112" t="s">
        <v>8432</v>
      </c>
      <c r="DJ3107" s="112" t="s">
        <v>8285</v>
      </c>
      <c r="DO3107"/>
    </row>
    <row r="3108" spans="15:119" x14ac:dyDescent="0.25">
      <c r="O3108" s="268" t="s">
        <v>12594</v>
      </c>
      <c r="P3108" s="268" t="s">
        <v>9490</v>
      </c>
      <c r="Q3108" s="269">
        <v>-1.5</v>
      </c>
      <c r="R3108" s="269">
        <v>-2</v>
      </c>
      <c r="S3108" s="269">
        <v>-46.5</v>
      </c>
      <c r="T3108" s="269">
        <v>-47</v>
      </c>
      <c r="DI3108" s="112" t="s">
        <v>6783</v>
      </c>
      <c r="DJ3108" s="112" t="s">
        <v>6305</v>
      </c>
      <c r="DO3108"/>
    </row>
    <row r="3109" spans="15:119" x14ac:dyDescent="0.25">
      <c r="O3109" s="268" t="s">
        <v>12595</v>
      </c>
      <c r="P3109" s="268" t="s">
        <v>9492</v>
      </c>
      <c r="Q3109" s="269">
        <v>-1.5</v>
      </c>
      <c r="R3109" s="269">
        <v>-1.75</v>
      </c>
      <c r="S3109" s="269">
        <v>-46.75</v>
      </c>
      <c r="T3109" s="269">
        <v>-47</v>
      </c>
      <c r="DI3109" s="112" t="s">
        <v>6784</v>
      </c>
      <c r="DJ3109" s="112" t="s">
        <v>6305</v>
      </c>
      <c r="DO3109"/>
    </row>
    <row r="3110" spans="15:119" x14ac:dyDescent="0.25">
      <c r="O3110" s="268" t="s">
        <v>12596</v>
      </c>
      <c r="P3110" s="268" t="s">
        <v>9492</v>
      </c>
      <c r="Q3110" s="269">
        <v>-1.5</v>
      </c>
      <c r="R3110" s="269">
        <v>-1.75</v>
      </c>
      <c r="S3110" s="269">
        <v>-46.5</v>
      </c>
      <c r="T3110" s="269">
        <v>-46.75</v>
      </c>
      <c r="DI3110" s="112" t="s">
        <v>5486</v>
      </c>
      <c r="DJ3110" s="112" t="s">
        <v>5373</v>
      </c>
      <c r="DO3110"/>
    </row>
    <row r="3111" spans="15:119" x14ac:dyDescent="0.25">
      <c r="O3111" s="268" t="s">
        <v>12597</v>
      </c>
      <c r="P3111" s="268" t="s">
        <v>9492</v>
      </c>
      <c r="Q3111" s="269">
        <v>-1.75</v>
      </c>
      <c r="R3111" s="269">
        <v>-2</v>
      </c>
      <c r="S3111" s="269">
        <v>-46.75</v>
      </c>
      <c r="T3111" s="269">
        <v>-47</v>
      </c>
      <c r="DI3111" s="112" t="s">
        <v>7631</v>
      </c>
      <c r="DJ3111" s="112" t="s">
        <v>7298</v>
      </c>
      <c r="DO3111"/>
    </row>
    <row r="3112" spans="15:119" x14ac:dyDescent="0.25">
      <c r="O3112" s="268" t="s">
        <v>12598</v>
      </c>
      <c r="P3112" s="268" t="s">
        <v>9492</v>
      </c>
      <c r="Q3112" s="269">
        <v>-1.75</v>
      </c>
      <c r="R3112" s="269">
        <v>-2</v>
      </c>
      <c r="S3112" s="269">
        <v>-46.5</v>
      </c>
      <c r="T3112" s="269">
        <v>-46.75</v>
      </c>
      <c r="DI3112" s="112" t="s">
        <v>7632</v>
      </c>
      <c r="DJ3112" s="112" t="s">
        <v>7298</v>
      </c>
      <c r="DO3112"/>
    </row>
    <row r="3113" spans="15:119" x14ac:dyDescent="0.25">
      <c r="O3113" s="268" t="s">
        <v>12599</v>
      </c>
      <c r="P3113" s="268" t="s">
        <v>9488</v>
      </c>
      <c r="Q3113" s="269">
        <v>-1</v>
      </c>
      <c r="R3113" s="269">
        <v>-2</v>
      </c>
      <c r="S3113" s="269">
        <v>-45</v>
      </c>
      <c r="T3113" s="269">
        <v>-46.5</v>
      </c>
      <c r="DI3113" s="112" t="s">
        <v>9355</v>
      </c>
      <c r="DJ3113" s="112" t="s">
        <v>9220</v>
      </c>
      <c r="DO3113"/>
    </row>
    <row r="3114" spans="15:119" x14ac:dyDescent="0.25">
      <c r="O3114" s="268" t="s">
        <v>12600</v>
      </c>
      <c r="P3114" s="268" t="s">
        <v>9490</v>
      </c>
      <c r="Q3114" s="269">
        <v>-1</v>
      </c>
      <c r="R3114" s="269">
        <v>-1.5</v>
      </c>
      <c r="S3114" s="269">
        <v>-46</v>
      </c>
      <c r="T3114" s="269">
        <v>-46.5</v>
      </c>
      <c r="DI3114" s="112" t="s">
        <v>5874</v>
      </c>
      <c r="DJ3114" s="112" t="s">
        <v>5840</v>
      </c>
      <c r="DO3114"/>
    </row>
    <row r="3115" spans="15:119" x14ac:dyDescent="0.25">
      <c r="O3115" s="268" t="s">
        <v>12601</v>
      </c>
      <c r="P3115" s="268" t="s">
        <v>9492</v>
      </c>
      <c r="Q3115" s="269">
        <v>-1</v>
      </c>
      <c r="R3115" s="269">
        <v>-1.25</v>
      </c>
      <c r="S3115" s="269">
        <v>-46.25</v>
      </c>
      <c r="T3115" s="269">
        <v>-46.5</v>
      </c>
      <c r="DI3115" s="112" t="s">
        <v>7633</v>
      </c>
      <c r="DJ3115" s="112" t="s">
        <v>7298</v>
      </c>
      <c r="DO3115"/>
    </row>
    <row r="3116" spans="15:119" x14ac:dyDescent="0.25">
      <c r="O3116" s="268" t="s">
        <v>12602</v>
      </c>
      <c r="P3116" s="268" t="s">
        <v>9492</v>
      </c>
      <c r="Q3116" s="269">
        <v>-1</v>
      </c>
      <c r="R3116" s="269">
        <v>-1.25</v>
      </c>
      <c r="S3116" s="269">
        <v>-46</v>
      </c>
      <c r="T3116" s="269">
        <v>-46.25</v>
      </c>
      <c r="DI3116" s="112" t="s">
        <v>4363</v>
      </c>
      <c r="DJ3116" s="112" t="s">
        <v>4291</v>
      </c>
      <c r="DO3116"/>
    </row>
    <row r="3117" spans="15:119" x14ac:dyDescent="0.25">
      <c r="O3117" s="268" t="s">
        <v>12603</v>
      </c>
      <c r="P3117" s="268" t="s">
        <v>9492</v>
      </c>
      <c r="Q3117" s="269">
        <v>-1.25</v>
      </c>
      <c r="R3117" s="269">
        <v>-1.5</v>
      </c>
      <c r="S3117" s="269">
        <v>-46.25</v>
      </c>
      <c r="T3117" s="269">
        <v>-46.5</v>
      </c>
      <c r="DI3117" s="112" t="s">
        <v>5143</v>
      </c>
      <c r="DJ3117" s="112" t="s">
        <v>5031</v>
      </c>
      <c r="DO3117"/>
    </row>
    <row r="3118" spans="15:119" x14ac:dyDescent="0.25">
      <c r="O3118" s="268" t="s">
        <v>12604</v>
      </c>
      <c r="P3118" s="268" t="s">
        <v>9492</v>
      </c>
      <c r="Q3118" s="269">
        <v>-1.25</v>
      </c>
      <c r="R3118" s="269">
        <v>-1.5</v>
      </c>
      <c r="S3118" s="269">
        <v>-46</v>
      </c>
      <c r="T3118" s="269">
        <v>-46.25</v>
      </c>
      <c r="DI3118" s="112" t="s">
        <v>7634</v>
      </c>
      <c r="DJ3118" s="112" t="s">
        <v>7298</v>
      </c>
      <c r="DO3118"/>
    </row>
    <row r="3119" spans="15:119" x14ac:dyDescent="0.25">
      <c r="O3119" s="268" t="s">
        <v>12605</v>
      </c>
      <c r="P3119" s="268" t="s">
        <v>9490</v>
      </c>
      <c r="Q3119" s="269">
        <v>-1</v>
      </c>
      <c r="R3119" s="269">
        <v>-1.5</v>
      </c>
      <c r="S3119" s="269">
        <v>-45.5</v>
      </c>
      <c r="T3119" s="269">
        <v>-46</v>
      </c>
      <c r="DI3119" s="112" t="s">
        <v>4711</v>
      </c>
      <c r="DJ3119" s="112" t="s">
        <v>4591</v>
      </c>
      <c r="DO3119"/>
    </row>
    <row r="3120" spans="15:119" x14ac:dyDescent="0.25">
      <c r="O3120" s="268" t="s">
        <v>12606</v>
      </c>
      <c r="P3120" s="268" t="s">
        <v>9492</v>
      </c>
      <c r="Q3120" s="269">
        <v>-1</v>
      </c>
      <c r="R3120" s="269">
        <v>-1.25</v>
      </c>
      <c r="S3120" s="269">
        <v>-45.75</v>
      </c>
      <c r="T3120" s="269">
        <v>-46</v>
      </c>
      <c r="DI3120" s="112" t="s">
        <v>7635</v>
      </c>
      <c r="DJ3120" s="112" t="s">
        <v>7298</v>
      </c>
      <c r="DO3120"/>
    </row>
    <row r="3121" spans="15:119" x14ac:dyDescent="0.25">
      <c r="O3121" s="268" t="s">
        <v>12607</v>
      </c>
      <c r="P3121" s="268" t="s">
        <v>9492</v>
      </c>
      <c r="Q3121" s="269">
        <v>-1</v>
      </c>
      <c r="R3121" s="269">
        <v>-1.25</v>
      </c>
      <c r="S3121" s="269">
        <v>-45.5</v>
      </c>
      <c r="T3121" s="269">
        <v>-45.75</v>
      </c>
      <c r="DI3121" s="112" t="s">
        <v>8433</v>
      </c>
      <c r="DJ3121" s="112" t="s">
        <v>8285</v>
      </c>
      <c r="DO3121"/>
    </row>
    <row r="3122" spans="15:119" x14ac:dyDescent="0.25">
      <c r="O3122" s="268" t="s">
        <v>12608</v>
      </c>
      <c r="P3122" s="268" t="s">
        <v>9492</v>
      </c>
      <c r="Q3122" s="269">
        <v>-1.25</v>
      </c>
      <c r="R3122" s="269">
        <v>-1.5</v>
      </c>
      <c r="S3122" s="269">
        <v>-45.75</v>
      </c>
      <c r="T3122" s="269">
        <v>-46</v>
      </c>
      <c r="DI3122" s="112" t="s">
        <v>7636</v>
      </c>
      <c r="DJ3122" s="112" t="s">
        <v>7298</v>
      </c>
      <c r="DO3122"/>
    </row>
    <row r="3123" spans="15:119" x14ac:dyDescent="0.25">
      <c r="O3123" s="268" t="s">
        <v>12609</v>
      </c>
      <c r="P3123" s="268" t="s">
        <v>9492</v>
      </c>
      <c r="Q3123" s="269">
        <v>-1.25</v>
      </c>
      <c r="R3123" s="269">
        <v>-1.5</v>
      </c>
      <c r="S3123" s="269">
        <v>-45.5</v>
      </c>
      <c r="T3123" s="269">
        <v>-45.75</v>
      </c>
      <c r="DI3123" s="112" t="s">
        <v>6785</v>
      </c>
      <c r="DJ3123" s="112" t="s">
        <v>6305</v>
      </c>
      <c r="DO3123"/>
    </row>
    <row r="3124" spans="15:119" x14ac:dyDescent="0.25">
      <c r="O3124" s="268" t="s">
        <v>12610</v>
      </c>
      <c r="P3124" s="268" t="s">
        <v>9490</v>
      </c>
      <c r="Q3124" s="269">
        <v>-1</v>
      </c>
      <c r="R3124" s="269">
        <v>-1.5</v>
      </c>
      <c r="S3124" s="269">
        <v>-45</v>
      </c>
      <c r="T3124" s="269">
        <v>-45.5</v>
      </c>
      <c r="DI3124" s="112" t="s">
        <v>4936</v>
      </c>
      <c r="DJ3124" s="112" t="s">
        <v>4808</v>
      </c>
      <c r="DO3124"/>
    </row>
    <row r="3125" spans="15:119" x14ac:dyDescent="0.25">
      <c r="O3125" s="268" t="s">
        <v>12611</v>
      </c>
      <c r="P3125" s="268" t="s">
        <v>9492</v>
      </c>
      <c r="Q3125" s="269">
        <v>-1.25</v>
      </c>
      <c r="R3125" s="269">
        <v>-1.5</v>
      </c>
      <c r="S3125" s="269">
        <v>-45.25</v>
      </c>
      <c r="T3125" s="269">
        <v>-45.5</v>
      </c>
      <c r="DI3125" s="112" t="s">
        <v>4937</v>
      </c>
      <c r="DJ3125" s="112" t="s">
        <v>4808</v>
      </c>
      <c r="DO3125"/>
    </row>
    <row r="3126" spans="15:119" x14ac:dyDescent="0.25">
      <c r="O3126" s="268" t="s">
        <v>12612</v>
      </c>
      <c r="P3126" s="268" t="s">
        <v>9492</v>
      </c>
      <c r="Q3126" s="269">
        <v>-1.25</v>
      </c>
      <c r="R3126" s="269">
        <v>-1.5</v>
      </c>
      <c r="S3126" s="269">
        <v>-45</v>
      </c>
      <c r="T3126" s="269">
        <v>-45.25</v>
      </c>
      <c r="DI3126" s="112" t="s">
        <v>6786</v>
      </c>
      <c r="DJ3126" s="112" t="s">
        <v>6305</v>
      </c>
      <c r="DO3126"/>
    </row>
    <row r="3127" spans="15:119" x14ac:dyDescent="0.25">
      <c r="O3127" s="268" t="s">
        <v>12613</v>
      </c>
      <c r="P3127" s="268" t="s">
        <v>9490</v>
      </c>
      <c r="Q3127" s="269">
        <v>-1.5</v>
      </c>
      <c r="R3127" s="269">
        <v>-2</v>
      </c>
      <c r="S3127" s="269">
        <v>-46</v>
      </c>
      <c r="T3127" s="269">
        <v>-46.5</v>
      </c>
      <c r="DI3127" s="112" t="s">
        <v>5144</v>
      </c>
      <c r="DJ3127" s="112" t="s">
        <v>5031</v>
      </c>
      <c r="DO3127"/>
    </row>
    <row r="3128" spans="15:119" x14ac:dyDescent="0.25">
      <c r="O3128" s="268" t="s">
        <v>12614</v>
      </c>
      <c r="P3128" s="268" t="s">
        <v>9492</v>
      </c>
      <c r="Q3128" s="269">
        <v>-1.5</v>
      </c>
      <c r="R3128" s="269">
        <v>-1.75</v>
      </c>
      <c r="S3128" s="269">
        <v>-46.25</v>
      </c>
      <c r="T3128" s="269">
        <v>-46.5</v>
      </c>
      <c r="DI3128" s="112" t="s">
        <v>5487</v>
      </c>
      <c r="DJ3128" s="112" t="s">
        <v>5373</v>
      </c>
      <c r="DO3128"/>
    </row>
    <row r="3129" spans="15:119" x14ac:dyDescent="0.25">
      <c r="O3129" s="268" t="s">
        <v>12615</v>
      </c>
      <c r="P3129" s="268" t="s">
        <v>9492</v>
      </c>
      <c r="Q3129" s="269">
        <v>-1.5</v>
      </c>
      <c r="R3129" s="269">
        <v>-1.75</v>
      </c>
      <c r="S3129" s="269">
        <v>-46</v>
      </c>
      <c r="T3129" s="269">
        <v>-46.25</v>
      </c>
      <c r="DI3129" s="112" t="s">
        <v>6787</v>
      </c>
      <c r="DJ3129" s="112" t="s">
        <v>6305</v>
      </c>
      <c r="DO3129"/>
    </row>
    <row r="3130" spans="15:119" x14ac:dyDescent="0.25">
      <c r="O3130" s="268" t="s">
        <v>12616</v>
      </c>
      <c r="P3130" s="268" t="s">
        <v>9492</v>
      </c>
      <c r="Q3130" s="269">
        <v>-1.75</v>
      </c>
      <c r="R3130" s="269">
        <v>-2</v>
      </c>
      <c r="S3130" s="269">
        <v>-46.25</v>
      </c>
      <c r="T3130" s="269">
        <v>-46.5</v>
      </c>
      <c r="DI3130" s="112" t="s">
        <v>7182</v>
      </c>
      <c r="DJ3130" s="112" t="s">
        <v>7135</v>
      </c>
      <c r="DO3130"/>
    </row>
    <row r="3131" spans="15:119" x14ac:dyDescent="0.25">
      <c r="O3131" s="268" t="s">
        <v>12617</v>
      </c>
      <c r="P3131" s="268" t="s">
        <v>9492</v>
      </c>
      <c r="Q3131" s="269">
        <v>-1.75</v>
      </c>
      <c r="R3131" s="269">
        <v>-2</v>
      </c>
      <c r="S3131" s="269">
        <v>-46</v>
      </c>
      <c r="T3131" s="269">
        <v>-46.25</v>
      </c>
      <c r="DI3131" s="112" t="s">
        <v>5294</v>
      </c>
      <c r="DJ3131" s="112" t="s">
        <v>5211</v>
      </c>
      <c r="DO3131"/>
    </row>
    <row r="3132" spans="15:119" x14ac:dyDescent="0.25">
      <c r="O3132" s="268" t="s">
        <v>12618</v>
      </c>
      <c r="P3132" s="268" t="s">
        <v>9490</v>
      </c>
      <c r="Q3132" s="269">
        <v>-1.5</v>
      </c>
      <c r="R3132" s="269">
        <v>-2</v>
      </c>
      <c r="S3132" s="269">
        <v>-45.5</v>
      </c>
      <c r="T3132" s="269">
        <v>-46</v>
      </c>
      <c r="DI3132" s="112" t="s">
        <v>8787</v>
      </c>
      <c r="DJ3132" s="112" t="s">
        <v>8544</v>
      </c>
      <c r="DO3132"/>
    </row>
    <row r="3133" spans="15:119" x14ac:dyDescent="0.25">
      <c r="O3133" s="268" t="s">
        <v>12619</v>
      </c>
      <c r="P3133" s="268" t="s">
        <v>9492</v>
      </c>
      <c r="Q3133" s="269">
        <v>-1.5</v>
      </c>
      <c r="R3133" s="269">
        <v>-1.75</v>
      </c>
      <c r="S3133" s="269">
        <v>-45.75</v>
      </c>
      <c r="T3133" s="269">
        <v>-46</v>
      </c>
      <c r="DI3133" s="112" t="s">
        <v>4364</v>
      </c>
      <c r="DJ3133" s="112" t="s">
        <v>4291</v>
      </c>
      <c r="DO3133"/>
    </row>
    <row r="3134" spans="15:119" x14ac:dyDescent="0.25">
      <c r="O3134" s="268" t="s">
        <v>12620</v>
      </c>
      <c r="P3134" s="268" t="s">
        <v>9492</v>
      </c>
      <c r="Q3134" s="269">
        <v>-1.5</v>
      </c>
      <c r="R3134" s="269">
        <v>-1.75</v>
      </c>
      <c r="S3134" s="269">
        <v>-45.5</v>
      </c>
      <c r="T3134" s="269">
        <v>-45.75</v>
      </c>
      <c r="DI3134" s="112" t="s">
        <v>4364</v>
      </c>
      <c r="DJ3134" s="112" t="s">
        <v>5211</v>
      </c>
      <c r="DO3134"/>
    </row>
    <row r="3135" spans="15:119" x14ac:dyDescent="0.25">
      <c r="O3135" s="268" t="s">
        <v>12621</v>
      </c>
      <c r="P3135" s="268" t="s">
        <v>9492</v>
      </c>
      <c r="Q3135" s="269">
        <v>-1.75</v>
      </c>
      <c r="R3135" s="269">
        <v>-2</v>
      </c>
      <c r="S3135" s="269">
        <v>-45.75</v>
      </c>
      <c r="T3135" s="269">
        <v>-46</v>
      </c>
      <c r="DI3135" s="112" t="s">
        <v>9356</v>
      </c>
      <c r="DJ3135" s="112" t="s">
        <v>9220</v>
      </c>
      <c r="DO3135"/>
    </row>
    <row r="3136" spans="15:119" x14ac:dyDescent="0.25">
      <c r="O3136" s="268" t="s">
        <v>12622</v>
      </c>
      <c r="P3136" s="268" t="s">
        <v>9492</v>
      </c>
      <c r="Q3136" s="269">
        <v>-1.75</v>
      </c>
      <c r="R3136" s="269">
        <v>-2</v>
      </c>
      <c r="S3136" s="269">
        <v>-45.5</v>
      </c>
      <c r="T3136" s="269">
        <v>-45.75</v>
      </c>
      <c r="DI3136" s="112" t="s">
        <v>6788</v>
      </c>
      <c r="DJ3136" s="112" t="s">
        <v>6305</v>
      </c>
      <c r="DO3136"/>
    </row>
    <row r="3137" spans="15:119" x14ac:dyDescent="0.25">
      <c r="O3137" s="268" t="s">
        <v>12623</v>
      </c>
      <c r="P3137" s="268" t="s">
        <v>9490</v>
      </c>
      <c r="Q3137" s="269">
        <v>-1.5</v>
      </c>
      <c r="R3137" s="269">
        <v>-2</v>
      </c>
      <c r="S3137" s="269">
        <v>-45</v>
      </c>
      <c r="T3137" s="269">
        <v>-45.5</v>
      </c>
      <c r="DI3137" s="112" t="s">
        <v>5875</v>
      </c>
      <c r="DJ3137" s="112" t="s">
        <v>5840</v>
      </c>
      <c r="DO3137"/>
    </row>
    <row r="3138" spans="15:119" x14ac:dyDescent="0.25">
      <c r="O3138" s="268" t="s">
        <v>12624</v>
      </c>
      <c r="P3138" s="268" t="s">
        <v>9492</v>
      </c>
      <c r="Q3138" s="269">
        <v>-1.5</v>
      </c>
      <c r="R3138" s="269">
        <v>-1.75</v>
      </c>
      <c r="S3138" s="269">
        <v>-45.25</v>
      </c>
      <c r="T3138" s="269">
        <v>-45.5</v>
      </c>
      <c r="DI3138" s="112" t="s">
        <v>4938</v>
      </c>
      <c r="DJ3138" s="112" t="s">
        <v>4808</v>
      </c>
      <c r="DO3138"/>
    </row>
    <row r="3139" spans="15:119" x14ac:dyDescent="0.25">
      <c r="O3139" s="268" t="s">
        <v>12625</v>
      </c>
      <c r="P3139" s="268" t="s">
        <v>9492</v>
      </c>
      <c r="Q3139" s="269">
        <v>-1.5</v>
      </c>
      <c r="R3139" s="269">
        <v>-1.75</v>
      </c>
      <c r="S3139" s="269">
        <v>-45</v>
      </c>
      <c r="T3139" s="269">
        <v>-45.25</v>
      </c>
      <c r="DI3139" s="112" t="s">
        <v>7637</v>
      </c>
      <c r="DJ3139" s="112" t="s">
        <v>7298</v>
      </c>
      <c r="DO3139"/>
    </row>
    <row r="3140" spans="15:119" ht="30" x14ac:dyDescent="0.25">
      <c r="O3140" s="268" t="s">
        <v>12626</v>
      </c>
      <c r="P3140" s="268" t="s">
        <v>9492</v>
      </c>
      <c r="Q3140" s="269">
        <v>-1.75</v>
      </c>
      <c r="R3140" s="269">
        <v>-2</v>
      </c>
      <c r="S3140" s="269">
        <v>-45.25</v>
      </c>
      <c r="T3140" s="269">
        <v>-45.5</v>
      </c>
      <c r="DI3140" s="112" t="s">
        <v>8788</v>
      </c>
      <c r="DJ3140" s="112" t="s">
        <v>8544</v>
      </c>
      <c r="DO3140"/>
    </row>
    <row r="3141" spans="15:119" x14ac:dyDescent="0.25">
      <c r="O3141" s="268" t="s">
        <v>12627</v>
      </c>
      <c r="P3141" s="268" t="s">
        <v>9492</v>
      </c>
      <c r="Q3141" s="269">
        <v>-1.75</v>
      </c>
      <c r="R3141" s="269">
        <v>-2</v>
      </c>
      <c r="S3141" s="269">
        <v>-45</v>
      </c>
      <c r="T3141" s="269">
        <v>-45.25</v>
      </c>
      <c r="DI3141" s="112" t="s">
        <v>7638</v>
      </c>
      <c r="DJ3141" s="112" t="s">
        <v>7298</v>
      </c>
      <c r="DO3141"/>
    </row>
    <row r="3142" spans="15:119" x14ac:dyDescent="0.25">
      <c r="O3142" s="268" t="s">
        <v>12628</v>
      </c>
      <c r="P3142" s="268" t="s">
        <v>9486</v>
      </c>
      <c r="Q3142" s="269">
        <v>0</v>
      </c>
      <c r="R3142" s="269">
        <v>-2</v>
      </c>
      <c r="S3142" s="269">
        <v>-42</v>
      </c>
      <c r="T3142" s="269">
        <v>-45</v>
      </c>
      <c r="DI3142" s="112" t="s">
        <v>7639</v>
      </c>
      <c r="DJ3142" s="112" t="s">
        <v>7298</v>
      </c>
      <c r="DO3142"/>
    </row>
    <row r="3143" spans="15:119" x14ac:dyDescent="0.25">
      <c r="O3143" s="268" t="s">
        <v>12629</v>
      </c>
      <c r="P3143" s="268" t="s">
        <v>9488</v>
      </c>
      <c r="Q3143" s="269">
        <v>-1</v>
      </c>
      <c r="R3143" s="269">
        <v>-2</v>
      </c>
      <c r="S3143" s="269">
        <v>-43.5</v>
      </c>
      <c r="T3143" s="269">
        <v>-45</v>
      </c>
      <c r="DI3143" s="112" t="s">
        <v>6789</v>
      </c>
      <c r="DJ3143" s="112" t="s">
        <v>6305</v>
      </c>
      <c r="DO3143"/>
    </row>
    <row r="3144" spans="15:119" x14ac:dyDescent="0.25">
      <c r="O3144" s="268" t="s">
        <v>12630</v>
      </c>
      <c r="P3144" s="268" t="s">
        <v>9490</v>
      </c>
      <c r="Q3144" s="269">
        <v>-1</v>
      </c>
      <c r="R3144" s="269">
        <v>-1.5</v>
      </c>
      <c r="S3144" s="269">
        <v>-44.5</v>
      </c>
      <c r="T3144" s="269">
        <v>-45</v>
      </c>
      <c r="DI3144" s="112" t="s">
        <v>7640</v>
      </c>
      <c r="DJ3144" s="112" t="s">
        <v>7298</v>
      </c>
      <c r="DO3144"/>
    </row>
    <row r="3145" spans="15:119" x14ac:dyDescent="0.25">
      <c r="O3145" s="268" t="s">
        <v>12631</v>
      </c>
      <c r="P3145" s="268" t="s">
        <v>9492</v>
      </c>
      <c r="Q3145" s="269">
        <v>-1.25</v>
      </c>
      <c r="R3145" s="269">
        <v>-1.5</v>
      </c>
      <c r="S3145" s="269">
        <v>-44.75</v>
      </c>
      <c r="T3145" s="269">
        <v>-45</v>
      </c>
      <c r="DI3145" s="112" t="s">
        <v>6790</v>
      </c>
      <c r="DJ3145" s="112" t="s">
        <v>6305</v>
      </c>
      <c r="DO3145"/>
    </row>
    <row r="3146" spans="15:119" x14ac:dyDescent="0.25">
      <c r="O3146" s="268" t="s">
        <v>12632</v>
      </c>
      <c r="P3146" s="268" t="s">
        <v>9490</v>
      </c>
      <c r="Q3146" s="269">
        <v>-1.5</v>
      </c>
      <c r="R3146" s="269">
        <v>-2</v>
      </c>
      <c r="S3146" s="269">
        <v>-44.5</v>
      </c>
      <c r="T3146" s="269">
        <v>-45</v>
      </c>
      <c r="DI3146" s="112" t="s">
        <v>8789</v>
      </c>
      <c r="DJ3146" s="112" t="s">
        <v>8544</v>
      </c>
      <c r="DO3146"/>
    </row>
    <row r="3147" spans="15:119" x14ac:dyDescent="0.25">
      <c r="O3147" s="268" t="s">
        <v>12633</v>
      </c>
      <c r="P3147" s="268" t="s">
        <v>9492</v>
      </c>
      <c r="Q3147" s="269">
        <v>-1.5</v>
      </c>
      <c r="R3147" s="269">
        <v>-1.75</v>
      </c>
      <c r="S3147" s="269">
        <v>-44.75</v>
      </c>
      <c r="T3147" s="269">
        <v>-45</v>
      </c>
      <c r="DI3147" s="112" t="s">
        <v>8434</v>
      </c>
      <c r="DJ3147" s="112" t="s">
        <v>8285</v>
      </c>
      <c r="DO3147"/>
    </row>
    <row r="3148" spans="15:119" x14ac:dyDescent="0.25">
      <c r="O3148" s="268" t="s">
        <v>12634</v>
      </c>
      <c r="P3148" s="268" t="s">
        <v>9492</v>
      </c>
      <c r="Q3148" s="269">
        <v>-1.5</v>
      </c>
      <c r="R3148" s="269">
        <v>-1.75</v>
      </c>
      <c r="S3148" s="269">
        <v>-44.5</v>
      </c>
      <c r="T3148" s="269">
        <v>-44.75</v>
      </c>
      <c r="DI3148" s="112" t="s">
        <v>6791</v>
      </c>
      <c r="DJ3148" s="112" t="s">
        <v>6305</v>
      </c>
      <c r="DO3148"/>
    </row>
    <row r="3149" spans="15:119" x14ac:dyDescent="0.25">
      <c r="O3149" s="268" t="s">
        <v>12635</v>
      </c>
      <c r="P3149" s="268" t="s">
        <v>9492</v>
      </c>
      <c r="Q3149" s="269">
        <v>-1.75</v>
      </c>
      <c r="R3149" s="269">
        <v>-2</v>
      </c>
      <c r="S3149" s="269">
        <v>-44.75</v>
      </c>
      <c r="T3149" s="269">
        <v>-45</v>
      </c>
      <c r="DI3149" s="112" t="s">
        <v>7641</v>
      </c>
      <c r="DJ3149" s="112" t="s">
        <v>8285</v>
      </c>
      <c r="DO3149"/>
    </row>
    <row r="3150" spans="15:119" x14ac:dyDescent="0.25">
      <c r="O3150" s="268" t="s">
        <v>12636</v>
      </c>
      <c r="P3150" s="268" t="s">
        <v>9492</v>
      </c>
      <c r="Q3150" s="269">
        <v>-1.75</v>
      </c>
      <c r="R3150" s="269">
        <v>-2</v>
      </c>
      <c r="S3150" s="269">
        <v>-44.5</v>
      </c>
      <c r="T3150" s="269">
        <v>-44.75</v>
      </c>
      <c r="DI3150" s="112" t="s">
        <v>7641</v>
      </c>
      <c r="DJ3150" s="112" t="s">
        <v>7298</v>
      </c>
      <c r="DO3150"/>
    </row>
    <row r="3151" spans="15:119" x14ac:dyDescent="0.25">
      <c r="O3151" s="268" t="s">
        <v>12637</v>
      </c>
      <c r="P3151" s="268" t="s">
        <v>9490</v>
      </c>
      <c r="Q3151" s="269">
        <v>-1.5</v>
      </c>
      <c r="R3151" s="269">
        <v>-2</v>
      </c>
      <c r="S3151" s="269">
        <v>-44</v>
      </c>
      <c r="T3151" s="269">
        <v>-44.5</v>
      </c>
      <c r="DI3151" s="112" t="s">
        <v>5295</v>
      </c>
      <c r="DJ3151" s="112" t="s">
        <v>5211</v>
      </c>
      <c r="DO3151"/>
    </row>
    <row r="3152" spans="15:119" x14ac:dyDescent="0.25">
      <c r="O3152" s="268" t="s">
        <v>12638</v>
      </c>
      <c r="P3152" s="268" t="s">
        <v>9492</v>
      </c>
      <c r="Q3152" s="269">
        <v>-1.75</v>
      </c>
      <c r="R3152" s="269">
        <v>-2</v>
      </c>
      <c r="S3152" s="269">
        <v>-44.25</v>
      </c>
      <c r="T3152" s="269">
        <v>-44.5</v>
      </c>
      <c r="DI3152" s="112" t="s">
        <v>4527</v>
      </c>
      <c r="DJ3152" s="112" t="s">
        <v>4452</v>
      </c>
      <c r="DO3152"/>
    </row>
    <row r="3153" spans="15:119" x14ac:dyDescent="0.25">
      <c r="O3153" s="268" t="s">
        <v>12639</v>
      </c>
      <c r="P3153" s="268" t="s">
        <v>9486</v>
      </c>
      <c r="Q3153" s="269">
        <v>-2</v>
      </c>
      <c r="R3153" s="269">
        <v>-4</v>
      </c>
      <c r="S3153" s="269">
        <v>-45</v>
      </c>
      <c r="T3153" s="269">
        <v>-48</v>
      </c>
      <c r="DI3153" s="112" t="s">
        <v>6792</v>
      </c>
      <c r="DJ3153" s="112" t="s">
        <v>6305</v>
      </c>
      <c r="DO3153"/>
    </row>
    <row r="3154" spans="15:119" x14ac:dyDescent="0.25">
      <c r="O3154" s="268" t="s">
        <v>12640</v>
      </c>
      <c r="P3154" s="268" t="s">
        <v>9488</v>
      </c>
      <c r="Q3154" s="269">
        <v>-2</v>
      </c>
      <c r="R3154" s="269">
        <v>-3</v>
      </c>
      <c r="S3154" s="269">
        <v>-46.5</v>
      </c>
      <c r="T3154" s="269">
        <v>-48</v>
      </c>
      <c r="DI3154" s="112" t="s">
        <v>5488</v>
      </c>
      <c r="DJ3154" s="112" t="s">
        <v>5373</v>
      </c>
      <c r="DO3154"/>
    </row>
    <row r="3155" spans="15:119" x14ac:dyDescent="0.25">
      <c r="O3155" s="268" t="s">
        <v>12641</v>
      </c>
      <c r="P3155" s="268" t="s">
        <v>9490</v>
      </c>
      <c r="Q3155" s="269">
        <v>-2</v>
      </c>
      <c r="R3155" s="269">
        <v>-2.5</v>
      </c>
      <c r="S3155" s="269">
        <v>-47.5</v>
      </c>
      <c r="T3155" s="269">
        <v>-48</v>
      </c>
      <c r="DI3155" s="112" t="s">
        <v>7643</v>
      </c>
      <c r="DJ3155" s="112" t="s">
        <v>7298</v>
      </c>
      <c r="DO3155"/>
    </row>
    <row r="3156" spans="15:119" x14ac:dyDescent="0.25">
      <c r="O3156" s="268" t="s">
        <v>12642</v>
      </c>
      <c r="P3156" s="268" t="s">
        <v>9492</v>
      </c>
      <c r="Q3156" s="269">
        <v>-2</v>
      </c>
      <c r="R3156" s="269">
        <v>-2.25</v>
      </c>
      <c r="S3156" s="269">
        <v>-47.75</v>
      </c>
      <c r="T3156" s="269">
        <v>-48</v>
      </c>
      <c r="DI3156" s="112" t="s">
        <v>547</v>
      </c>
      <c r="DJ3156" s="112" t="s">
        <v>10</v>
      </c>
      <c r="DO3156"/>
    </row>
    <row r="3157" spans="15:119" x14ac:dyDescent="0.25">
      <c r="O3157" s="268" t="s">
        <v>12643</v>
      </c>
      <c r="P3157" s="268" t="s">
        <v>9492</v>
      </c>
      <c r="Q3157" s="269">
        <v>-2</v>
      </c>
      <c r="R3157" s="269">
        <v>-2.25</v>
      </c>
      <c r="S3157" s="269">
        <v>-47.5</v>
      </c>
      <c r="T3157" s="269">
        <v>-47.75</v>
      </c>
      <c r="DI3157" s="112" t="s">
        <v>6161</v>
      </c>
      <c r="DJ3157" s="112" t="s">
        <v>5909</v>
      </c>
      <c r="DO3157"/>
    </row>
    <row r="3158" spans="15:119" x14ac:dyDescent="0.25">
      <c r="O3158" s="268" t="s">
        <v>12644</v>
      </c>
      <c r="P3158" s="268" t="s">
        <v>9492</v>
      </c>
      <c r="Q3158" s="269">
        <v>-2.25</v>
      </c>
      <c r="R3158" s="269">
        <v>-2.5</v>
      </c>
      <c r="S3158" s="269">
        <v>-47.75</v>
      </c>
      <c r="T3158" s="269">
        <v>-48</v>
      </c>
      <c r="DI3158" s="112" t="s">
        <v>6793</v>
      </c>
      <c r="DJ3158" s="112" t="s">
        <v>6305</v>
      </c>
      <c r="DO3158"/>
    </row>
    <row r="3159" spans="15:119" ht="30" x14ac:dyDescent="0.25">
      <c r="O3159" s="268" t="s">
        <v>12645</v>
      </c>
      <c r="P3159" s="268" t="s">
        <v>9492</v>
      </c>
      <c r="Q3159" s="269">
        <v>-2.25</v>
      </c>
      <c r="R3159" s="269">
        <v>-2.5</v>
      </c>
      <c r="S3159" s="269">
        <v>-47.5</v>
      </c>
      <c r="T3159" s="269">
        <v>-47.75</v>
      </c>
      <c r="DI3159" s="112" t="s">
        <v>4528</v>
      </c>
      <c r="DJ3159" s="112" t="s">
        <v>4452</v>
      </c>
      <c r="DO3159"/>
    </row>
    <row r="3160" spans="15:119" x14ac:dyDescent="0.25">
      <c r="O3160" s="268" t="s">
        <v>12646</v>
      </c>
      <c r="P3160" s="268" t="s">
        <v>9490</v>
      </c>
      <c r="Q3160" s="269">
        <v>-2</v>
      </c>
      <c r="R3160" s="269">
        <v>-2.5</v>
      </c>
      <c r="S3160" s="269">
        <v>-47</v>
      </c>
      <c r="T3160" s="269">
        <v>-47.5</v>
      </c>
      <c r="DI3160" s="112" t="s">
        <v>6795</v>
      </c>
      <c r="DJ3160" s="112" t="s">
        <v>6305</v>
      </c>
      <c r="DO3160"/>
    </row>
    <row r="3161" spans="15:119" x14ac:dyDescent="0.25">
      <c r="O3161" s="268" t="s">
        <v>12647</v>
      </c>
      <c r="P3161" s="268" t="s">
        <v>9492</v>
      </c>
      <c r="Q3161" s="269">
        <v>-2</v>
      </c>
      <c r="R3161" s="269">
        <v>-2.25</v>
      </c>
      <c r="S3161" s="269">
        <v>-47.25</v>
      </c>
      <c r="T3161" s="269">
        <v>-47.5</v>
      </c>
      <c r="DI3161" s="112" t="s">
        <v>5489</v>
      </c>
      <c r="DJ3161" s="112" t="s">
        <v>5373</v>
      </c>
      <c r="DO3161"/>
    </row>
    <row r="3162" spans="15:119" x14ac:dyDescent="0.25">
      <c r="O3162" s="268" t="s">
        <v>12648</v>
      </c>
      <c r="P3162" s="268" t="s">
        <v>9492</v>
      </c>
      <c r="Q3162" s="269">
        <v>-2</v>
      </c>
      <c r="R3162" s="269">
        <v>-2.25</v>
      </c>
      <c r="S3162" s="269">
        <v>-47</v>
      </c>
      <c r="T3162" s="269">
        <v>-47.25</v>
      </c>
      <c r="DI3162" s="112" t="s">
        <v>7642</v>
      </c>
      <c r="DJ3162" s="112" t="s">
        <v>7298</v>
      </c>
      <c r="DO3162"/>
    </row>
    <row r="3163" spans="15:119" x14ac:dyDescent="0.25">
      <c r="O3163" s="268" t="s">
        <v>12649</v>
      </c>
      <c r="P3163" s="268" t="s">
        <v>9492</v>
      </c>
      <c r="Q3163" s="269">
        <v>-2.25</v>
      </c>
      <c r="R3163" s="269">
        <v>-2.5</v>
      </c>
      <c r="S3163" s="269">
        <v>-47.25</v>
      </c>
      <c r="T3163" s="269">
        <v>-47.5</v>
      </c>
      <c r="DI3163" s="112" t="s">
        <v>5796</v>
      </c>
      <c r="DJ3163" s="112" t="s">
        <v>5743</v>
      </c>
      <c r="DO3163"/>
    </row>
    <row r="3164" spans="15:119" x14ac:dyDescent="0.25">
      <c r="O3164" s="268" t="s">
        <v>12650</v>
      </c>
      <c r="P3164" s="268" t="s">
        <v>9492</v>
      </c>
      <c r="Q3164" s="269">
        <v>-2.25</v>
      </c>
      <c r="R3164" s="269">
        <v>-2.5</v>
      </c>
      <c r="S3164" s="269">
        <v>-47</v>
      </c>
      <c r="T3164" s="269">
        <v>-47.25</v>
      </c>
      <c r="DI3164" s="112" t="s">
        <v>8790</v>
      </c>
      <c r="DJ3164" s="112" t="s">
        <v>8544</v>
      </c>
      <c r="DO3164"/>
    </row>
    <row r="3165" spans="15:119" x14ac:dyDescent="0.25">
      <c r="O3165" s="268" t="s">
        <v>12651</v>
      </c>
      <c r="P3165" s="268" t="s">
        <v>9490</v>
      </c>
      <c r="Q3165" s="269">
        <v>-2</v>
      </c>
      <c r="R3165" s="269">
        <v>-2.5</v>
      </c>
      <c r="S3165" s="269">
        <v>-46.5</v>
      </c>
      <c r="T3165" s="269">
        <v>-47</v>
      </c>
      <c r="DI3165" s="112" t="s">
        <v>4712</v>
      </c>
      <c r="DJ3165" s="112" t="s">
        <v>4591</v>
      </c>
      <c r="DO3165"/>
    </row>
    <row r="3166" spans="15:119" x14ac:dyDescent="0.25">
      <c r="O3166" s="268" t="s">
        <v>12652</v>
      </c>
      <c r="P3166" s="268" t="s">
        <v>9492</v>
      </c>
      <c r="Q3166" s="269">
        <v>-2</v>
      </c>
      <c r="R3166" s="269">
        <v>-2.25</v>
      </c>
      <c r="S3166" s="269">
        <v>-46.75</v>
      </c>
      <c r="T3166" s="269">
        <v>-47</v>
      </c>
      <c r="DI3166" s="112" t="s">
        <v>6794</v>
      </c>
      <c r="DJ3166" s="112" t="s">
        <v>6305</v>
      </c>
      <c r="DO3166"/>
    </row>
    <row r="3167" spans="15:119" x14ac:dyDescent="0.25">
      <c r="O3167" s="268" t="s">
        <v>12653</v>
      </c>
      <c r="P3167" s="268" t="s">
        <v>9492</v>
      </c>
      <c r="Q3167" s="269">
        <v>-2</v>
      </c>
      <c r="R3167" s="269">
        <v>-2.25</v>
      </c>
      <c r="S3167" s="269">
        <v>-46.5</v>
      </c>
      <c r="T3167" s="269">
        <v>-46.75</v>
      </c>
      <c r="DI3167" s="112" t="s">
        <v>9357</v>
      </c>
      <c r="DJ3167" s="112" t="s">
        <v>9220</v>
      </c>
      <c r="DO3167"/>
    </row>
    <row r="3168" spans="15:119" x14ac:dyDescent="0.25">
      <c r="O3168" s="268" t="s">
        <v>12654</v>
      </c>
      <c r="P3168" s="268" t="s">
        <v>9492</v>
      </c>
      <c r="Q3168" s="269">
        <v>-2.25</v>
      </c>
      <c r="R3168" s="269">
        <v>-2.5</v>
      </c>
      <c r="S3168" s="269">
        <v>-46.75</v>
      </c>
      <c r="T3168" s="269">
        <v>-47</v>
      </c>
      <c r="DI3168" s="112" t="s">
        <v>6796</v>
      </c>
      <c r="DJ3168" s="112" t="s">
        <v>6305</v>
      </c>
      <c r="DO3168"/>
    </row>
    <row r="3169" spans="15:119" x14ac:dyDescent="0.25">
      <c r="O3169" s="268" t="s">
        <v>12655</v>
      </c>
      <c r="P3169" s="268" t="s">
        <v>9492</v>
      </c>
      <c r="Q3169" s="269">
        <v>-2.25</v>
      </c>
      <c r="R3169" s="269">
        <v>-2.5</v>
      </c>
      <c r="S3169" s="269">
        <v>-46.5</v>
      </c>
      <c r="T3169" s="269">
        <v>-46.75</v>
      </c>
      <c r="DI3169" s="112" t="s">
        <v>9358</v>
      </c>
      <c r="DJ3169" s="112" t="s">
        <v>9220</v>
      </c>
      <c r="DO3169"/>
    </row>
    <row r="3170" spans="15:119" x14ac:dyDescent="0.25">
      <c r="O3170" s="268" t="s">
        <v>12656</v>
      </c>
      <c r="P3170" s="268" t="s">
        <v>9490</v>
      </c>
      <c r="Q3170" s="269">
        <v>-2.5</v>
      </c>
      <c r="R3170" s="269">
        <v>-3</v>
      </c>
      <c r="S3170" s="269">
        <v>-47.5</v>
      </c>
      <c r="T3170" s="269">
        <v>-48</v>
      </c>
      <c r="DI3170" s="112" t="s">
        <v>9359</v>
      </c>
      <c r="DJ3170" s="112" t="s">
        <v>9220</v>
      </c>
      <c r="DO3170"/>
    </row>
    <row r="3171" spans="15:119" x14ac:dyDescent="0.25">
      <c r="O3171" s="268" t="s">
        <v>12657</v>
      </c>
      <c r="P3171" s="268" t="s">
        <v>9492</v>
      </c>
      <c r="Q3171" s="269">
        <v>-2.5</v>
      </c>
      <c r="R3171" s="269">
        <v>-2.75</v>
      </c>
      <c r="S3171" s="269">
        <v>-47.75</v>
      </c>
      <c r="T3171" s="269">
        <v>-48</v>
      </c>
      <c r="DI3171" s="112" t="s">
        <v>5145</v>
      </c>
      <c r="DJ3171" s="112" t="s">
        <v>5031</v>
      </c>
      <c r="DO3171"/>
    </row>
    <row r="3172" spans="15:119" x14ac:dyDescent="0.25">
      <c r="O3172" s="268" t="s">
        <v>12658</v>
      </c>
      <c r="P3172" s="268" t="s">
        <v>9492</v>
      </c>
      <c r="Q3172" s="269">
        <v>-2.5</v>
      </c>
      <c r="R3172" s="269">
        <v>-2.75</v>
      </c>
      <c r="S3172" s="269">
        <v>-47.5</v>
      </c>
      <c r="T3172" s="269">
        <v>-47.75</v>
      </c>
      <c r="DI3172" s="112" t="s">
        <v>6797</v>
      </c>
      <c r="DJ3172" s="112" t="s">
        <v>6305</v>
      </c>
      <c r="DO3172"/>
    </row>
    <row r="3173" spans="15:119" x14ac:dyDescent="0.25">
      <c r="O3173" s="268" t="s">
        <v>12659</v>
      </c>
      <c r="P3173" s="268" t="s">
        <v>9492</v>
      </c>
      <c r="Q3173" s="269">
        <v>-2.75</v>
      </c>
      <c r="R3173" s="269">
        <v>-3</v>
      </c>
      <c r="S3173" s="269">
        <v>-47.75</v>
      </c>
      <c r="T3173" s="269">
        <v>-48</v>
      </c>
      <c r="DI3173" s="112" t="s">
        <v>5146</v>
      </c>
      <c r="DJ3173" s="112" t="s">
        <v>5031</v>
      </c>
      <c r="DO3173"/>
    </row>
    <row r="3174" spans="15:119" x14ac:dyDescent="0.25">
      <c r="O3174" s="268" t="s">
        <v>12660</v>
      </c>
      <c r="P3174" s="268" t="s">
        <v>9492</v>
      </c>
      <c r="Q3174" s="269">
        <v>-2.75</v>
      </c>
      <c r="R3174" s="269">
        <v>-3</v>
      </c>
      <c r="S3174" s="269">
        <v>-47.5</v>
      </c>
      <c r="T3174" s="269">
        <v>-47.75</v>
      </c>
      <c r="DI3174" s="112" t="s">
        <v>5720</v>
      </c>
      <c r="DJ3174" s="112" t="s">
        <v>5576</v>
      </c>
      <c r="DO3174"/>
    </row>
    <row r="3175" spans="15:119" x14ac:dyDescent="0.25">
      <c r="O3175" s="268" t="s">
        <v>12661</v>
      </c>
      <c r="P3175" s="268" t="s">
        <v>9490</v>
      </c>
      <c r="Q3175" s="269">
        <v>-2.5</v>
      </c>
      <c r="R3175" s="269">
        <v>-3</v>
      </c>
      <c r="S3175" s="269">
        <v>-47</v>
      </c>
      <c r="T3175" s="269">
        <v>-47.5</v>
      </c>
      <c r="DI3175" s="112" t="s">
        <v>8122</v>
      </c>
      <c r="DJ3175" s="112" t="s">
        <v>7916</v>
      </c>
      <c r="DO3175"/>
    </row>
    <row r="3176" spans="15:119" x14ac:dyDescent="0.25">
      <c r="O3176" s="268" t="s">
        <v>12662</v>
      </c>
      <c r="P3176" s="268" t="s">
        <v>9492</v>
      </c>
      <c r="Q3176" s="269">
        <v>-2.5</v>
      </c>
      <c r="R3176" s="269">
        <v>-2.75</v>
      </c>
      <c r="S3176" s="269">
        <v>-47.25</v>
      </c>
      <c r="T3176" s="269">
        <v>-47.5</v>
      </c>
      <c r="DI3176" s="112" t="s">
        <v>5674</v>
      </c>
      <c r="DJ3176" s="112" t="s">
        <v>5576</v>
      </c>
      <c r="DO3176"/>
    </row>
    <row r="3177" spans="15:119" x14ac:dyDescent="0.25">
      <c r="O3177" s="268" t="s">
        <v>12663</v>
      </c>
      <c r="P3177" s="268" t="s">
        <v>9492</v>
      </c>
      <c r="Q3177" s="269">
        <v>-2.5</v>
      </c>
      <c r="R3177" s="269">
        <v>-2.75</v>
      </c>
      <c r="S3177" s="269">
        <v>-47</v>
      </c>
      <c r="T3177" s="269">
        <v>-47.25</v>
      </c>
      <c r="DI3177" s="112" t="s">
        <v>8791</v>
      </c>
      <c r="DJ3177" s="112" t="s">
        <v>8544</v>
      </c>
      <c r="DO3177"/>
    </row>
    <row r="3178" spans="15:119" x14ac:dyDescent="0.25">
      <c r="O3178" s="268" t="s">
        <v>12664</v>
      </c>
      <c r="P3178" s="268" t="s">
        <v>9492</v>
      </c>
      <c r="Q3178" s="269">
        <v>-2.75</v>
      </c>
      <c r="R3178" s="269">
        <v>-3</v>
      </c>
      <c r="S3178" s="269">
        <v>-47.25</v>
      </c>
      <c r="T3178" s="269">
        <v>-47.5</v>
      </c>
      <c r="DI3178" s="112" t="s">
        <v>6162</v>
      </c>
      <c r="DJ3178" s="112" t="s">
        <v>5909</v>
      </c>
      <c r="DO3178"/>
    </row>
    <row r="3179" spans="15:119" x14ac:dyDescent="0.25">
      <c r="O3179" s="268" t="s">
        <v>12665</v>
      </c>
      <c r="P3179" s="268" t="s">
        <v>9492</v>
      </c>
      <c r="Q3179" s="269">
        <v>-2.75</v>
      </c>
      <c r="R3179" s="269">
        <v>-3</v>
      </c>
      <c r="S3179" s="269">
        <v>-47</v>
      </c>
      <c r="T3179" s="269">
        <v>-47.25</v>
      </c>
      <c r="DI3179" s="112" t="s">
        <v>8123</v>
      </c>
      <c r="DJ3179" s="112" t="s">
        <v>7916</v>
      </c>
      <c r="DO3179"/>
    </row>
    <row r="3180" spans="15:119" x14ac:dyDescent="0.25">
      <c r="O3180" s="268" t="s">
        <v>12666</v>
      </c>
      <c r="P3180" s="268" t="s">
        <v>9490</v>
      </c>
      <c r="Q3180" s="269">
        <v>-2.5</v>
      </c>
      <c r="R3180" s="269">
        <v>-3</v>
      </c>
      <c r="S3180" s="269">
        <v>-46.5</v>
      </c>
      <c r="T3180" s="269">
        <v>-47</v>
      </c>
      <c r="DI3180" s="112" t="s">
        <v>5147</v>
      </c>
      <c r="DJ3180" s="112" t="s">
        <v>5031</v>
      </c>
      <c r="DO3180"/>
    </row>
    <row r="3181" spans="15:119" x14ac:dyDescent="0.25">
      <c r="O3181" s="268" t="s">
        <v>12667</v>
      </c>
      <c r="P3181" s="268" t="s">
        <v>9492</v>
      </c>
      <c r="Q3181" s="269">
        <v>-2.5</v>
      </c>
      <c r="R3181" s="269">
        <v>-2.75</v>
      </c>
      <c r="S3181" s="269">
        <v>-46.75</v>
      </c>
      <c r="T3181" s="269">
        <v>-47</v>
      </c>
      <c r="DI3181" s="112" t="s">
        <v>5147</v>
      </c>
      <c r="DJ3181" s="112" t="s">
        <v>9220</v>
      </c>
      <c r="DO3181"/>
    </row>
    <row r="3182" spans="15:119" x14ac:dyDescent="0.25">
      <c r="O3182" s="268" t="s">
        <v>12668</v>
      </c>
      <c r="P3182" s="268" t="s">
        <v>9492</v>
      </c>
      <c r="Q3182" s="269">
        <v>-2.5</v>
      </c>
      <c r="R3182" s="269">
        <v>-2.75</v>
      </c>
      <c r="S3182" s="269">
        <v>-46.5</v>
      </c>
      <c r="T3182" s="269">
        <v>-46.75</v>
      </c>
      <c r="DI3182" s="112" t="s">
        <v>8792</v>
      </c>
      <c r="DJ3182" s="112" t="s">
        <v>8544</v>
      </c>
      <c r="DO3182"/>
    </row>
    <row r="3183" spans="15:119" x14ac:dyDescent="0.25">
      <c r="O3183" s="268" t="s">
        <v>12669</v>
      </c>
      <c r="P3183" s="268" t="s">
        <v>9492</v>
      </c>
      <c r="Q3183" s="269">
        <v>-2.75</v>
      </c>
      <c r="R3183" s="269">
        <v>-3</v>
      </c>
      <c r="S3183" s="269">
        <v>-46.75</v>
      </c>
      <c r="T3183" s="269">
        <v>-47</v>
      </c>
      <c r="DI3183" s="112" t="s">
        <v>7644</v>
      </c>
      <c r="DJ3183" s="112" t="s">
        <v>7298</v>
      </c>
      <c r="DO3183"/>
    </row>
    <row r="3184" spans="15:119" x14ac:dyDescent="0.25">
      <c r="O3184" s="268" t="s">
        <v>12670</v>
      </c>
      <c r="P3184" s="268" t="s">
        <v>9492</v>
      </c>
      <c r="Q3184" s="269">
        <v>-2.75</v>
      </c>
      <c r="R3184" s="269">
        <v>-3</v>
      </c>
      <c r="S3184" s="269">
        <v>-46.5</v>
      </c>
      <c r="T3184" s="269">
        <v>-46.75</v>
      </c>
      <c r="DI3184" s="112" t="s">
        <v>9360</v>
      </c>
      <c r="DJ3184" s="112" t="s">
        <v>9220</v>
      </c>
      <c r="DO3184"/>
    </row>
    <row r="3185" spans="15:119" x14ac:dyDescent="0.25">
      <c r="O3185" s="268" t="s">
        <v>12671</v>
      </c>
      <c r="P3185" s="268" t="s">
        <v>9488</v>
      </c>
      <c r="Q3185" s="269">
        <v>-2</v>
      </c>
      <c r="R3185" s="269">
        <v>-3</v>
      </c>
      <c r="S3185" s="269">
        <v>-45</v>
      </c>
      <c r="T3185" s="269">
        <v>-46.5</v>
      </c>
      <c r="DI3185" s="112" t="s">
        <v>4939</v>
      </c>
      <c r="DJ3185" s="112" t="s">
        <v>4808</v>
      </c>
      <c r="DO3185"/>
    </row>
    <row r="3186" spans="15:119" x14ac:dyDescent="0.25">
      <c r="O3186" s="268" t="s">
        <v>12672</v>
      </c>
      <c r="P3186" s="268" t="s">
        <v>9490</v>
      </c>
      <c r="Q3186" s="269">
        <v>-2</v>
      </c>
      <c r="R3186" s="269">
        <v>-2.5</v>
      </c>
      <c r="S3186" s="269">
        <v>-46</v>
      </c>
      <c r="T3186" s="269">
        <v>-46.5</v>
      </c>
      <c r="DI3186" s="112" t="s">
        <v>8435</v>
      </c>
      <c r="DJ3186" s="112" t="s">
        <v>8285</v>
      </c>
      <c r="DO3186"/>
    </row>
    <row r="3187" spans="15:119" x14ac:dyDescent="0.25">
      <c r="O3187" s="268" t="s">
        <v>12673</v>
      </c>
      <c r="P3187" s="268" t="s">
        <v>9492</v>
      </c>
      <c r="Q3187" s="269">
        <v>-2</v>
      </c>
      <c r="R3187" s="269">
        <v>-2.25</v>
      </c>
      <c r="S3187" s="269">
        <v>-46.25</v>
      </c>
      <c r="T3187" s="269">
        <v>-46.5</v>
      </c>
      <c r="DI3187" s="112" t="s">
        <v>6798</v>
      </c>
      <c r="DJ3187" s="112" t="s">
        <v>6305</v>
      </c>
      <c r="DO3187"/>
    </row>
    <row r="3188" spans="15:119" x14ac:dyDescent="0.25">
      <c r="O3188" s="268" t="s">
        <v>12674</v>
      </c>
      <c r="P3188" s="268" t="s">
        <v>9492</v>
      </c>
      <c r="Q3188" s="269">
        <v>-2</v>
      </c>
      <c r="R3188" s="269">
        <v>-2.25</v>
      </c>
      <c r="S3188" s="269">
        <v>-46</v>
      </c>
      <c r="T3188" s="269">
        <v>-46.25</v>
      </c>
      <c r="DI3188" s="112" t="s">
        <v>6163</v>
      </c>
      <c r="DJ3188" s="112" t="s">
        <v>5909</v>
      </c>
      <c r="DO3188"/>
    </row>
    <row r="3189" spans="15:119" ht="30" x14ac:dyDescent="0.25">
      <c r="O3189" s="268" t="s">
        <v>12675</v>
      </c>
      <c r="P3189" s="268" t="s">
        <v>9492</v>
      </c>
      <c r="Q3189" s="269">
        <v>-2.25</v>
      </c>
      <c r="R3189" s="269">
        <v>-2.5</v>
      </c>
      <c r="S3189" s="269">
        <v>-46.25</v>
      </c>
      <c r="T3189" s="269">
        <v>-46.5</v>
      </c>
      <c r="DI3189" s="112" t="s">
        <v>4940</v>
      </c>
      <c r="DJ3189" s="112" t="s">
        <v>4808</v>
      </c>
      <c r="DO3189"/>
    </row>
    <row r="3190" spans="15:119" x14ac:dyDescent="0.25">
      <c r="O3190" s="268" t="s">
        <v>12676</v>
      </c>
      <c r="P3190" s="268" t="s">
        <v>9492</v>
      </c>
      <c r="Q3190" s="269">
        <v>-2.25</v>
      </c>
      <c r="R3190" s="269">
        <v>-2.5</v>
      </c>
      <c r="S3190" s="269">
        <v>-46</v>
      </c>
      <c r="T3190" s="269">
        <v>-46.25</v>
      </c>
      <c r="DI3190" s="112" t="s">
        <v>6799</v>
      </c>
      <c r="DJ3190" s="112" t="s">
        <v>6305</v>
      </c>
      <c r="DO3190"/>
    </row>
    <row r="3191" spans="15:119" x14ac:dyDescent="0.25">
      <c r="O3191" s="268" t="s">
        <v>12677</v>
      </c>
      <c r="P3191" s="268" t="s">
        <v>9490</v>
      </c>
      <c r="Q3191" s="269">
        <v>-2</v>
      </c>
      <c r="R3191" s="269">
        <v>-2.5</v>
      </c>
      <c r="S3191" s="269">
        <v>-45.5</v>
      </c>
      <c r="T3191" s="269">
        <v>-46</v>
      </c>
      <c r="DI3191" s="112" t="s">
        <v>8436</v>
      </c>
      <c r="DJ3191" s="112" t="s">
        <v>8285</v>
      </c>
      <c r="DO3191"/>
    </row>
    <row r="3192" spans="15:119" x14ac:dyDescent="0.25">
      <c r="O3192" s="268" t="s">
        <v>12678</v>
      </c>
      <c r="P3192" s="268" t="s">
        <v>9492</v>
      </c>
      <c r="Q3192" s="269">
        <v>-2</v>
      </c>
      <c r="R3192" s="269">
        <v>-2.25</v>
      </c>
      <c r="S3192" s="269">
        <v>-45.75</v>
      </c>
      <c r="T3192" s="269">
        <v>-46</v>
      </c>
      <c r="DI3192" s="112" t="s">
        <v>8793</v>
      </c>
      <c r="DJ3192" s="112" t="s">
        <v>8544</v>
      </c>
      <c r="DO3192"/>
    </row>
    <row r="3193" spans="15:119" x14ac:dyDescent="0.25">
      <c r="O3193" s="268" t="s">
        <v>12679</v>
      </c>
      <c r="P3193" s="268" t="s">
        <v>9492</v>
      </c>
      <c r="Q3193" s="269">
        <v>-2</v>
      </c>
      <c r="R3193" s="269">
        <v>-2.25</v>
      </c>
      <c r="S3193" s="269">
        <v>-45.5</v>
      </c>
      <c r="T3193" s="269">
        <v>-45.75</v>
      </c>
      <c r="DI3193" s="112" t="s">
        <v>8794</v>
      </c>
      <c r="DJ3193" s="112" t="s">
        <v>8544</v>
      </c>
      <c r="DO3193"/>
    </row>
    <row r="3194" spans="15:119" x14ac:dyDescent="0.25">
      <c r="O3194" s="268" t="s">
        <v>12680</v>
      </c>
      <c r="P3194" s="268" t="s">
        <v>9492</v>
      </c>
      <c r="Q3194" s="269">
        <v>-2.25</v>
      </c>
      <c r="R3194" s="269">
        <v>-2.5</v>
      </c>
      <c r="S3194" s="269">
        <v>-45.75</v>
      </c>
      <c r="T3194" s="269">
        <v>-46</v>
      </c>
      <c r="DI3194" s="112" t="s">
        <v>4713</v>
      </c>
      <c r="DJ3194" s="112" t="s">
        <v>4591</v>
      </c>
      <c r="DO3194"/>
    </row>
    <row r="3195" spans="15:119" x14ac:dyDescent="0.25">
      <c r="O3195" s="268" t="s">
        <v>12681</v>
      </c>
      <c r="P3195" s="268" t="s">
        <v>9492</v>
      </c>
      <c r="Q3195" s="269">
        <v>-2.25</v>
      </c>
      <c r="R3195" s="269">
        <v>-2.5</v>
      </c>
      <c r="S3195" s="269">
        <v>-45.5</v>
      </c>
      <c r="T3195" s="269">
        <v>-45.75</v>
      </c>
      <c r="DI3195" s="112" t="s">
        <v>6164</v>
      </c>
      <c r="DJ3195" s="112" t="s">
        <v>5909</v>
      </c>
      <c r="DO3195"/>
    </row>
    <row r="3196" spans="15:119" x14ac:dyDescent="0.25">
      <c r="O3196" s="268" t="s">
        <v>12682</v>
      </c>
      <c r="P3196" s="268" t="s">
        <v>9490</v>
      </c>
      <c r="Q3196" s="269">
        <v>-2</v>
      </c>
      <c r="R3196" s="269">
        <v>-2.5</v>
      </c>
      <c r="S3196" s="269">
        <v>-45</v>
      </c>
      <c r="T3196" s="269">
        <v>-45.5</v>
      </c>
      <c r="DI3196" s="112" t="s">
        <v>7645</v>
      </c>
      <c r="DJ3196" s="112" t="s">
        <v>7298</v>
      </c>
      <c r="DO3196"/>
    </row>
    <row r="3197" spans="15:119" x14ac:dyDescent="0.25">
      <c r="O3197" s="268" t="s">
        <v>12683</v>
      </c>
      <c r="P3197" s="268" t="s">
        <v>9492</v>
      </c>
      <c r="Q3197" s="269">
        <v>-2</v>
      </c>
      <c r="R3197" s="269">
        <v>-2.25</v>
      </c>
      <c r="S3197" s="269">
        <v>-45.25</v>
      </c>
      <c r="T3197" s="269">
        <v>-45.5</v>
      </c>
      <c r="DI3197" s="112" t="s">
        <v>9361</v>
      </c>
      <c r="DJ3197" s="112" t="s">
        <v>9220</v>
      </c>
      <c r="DO3197"/>
    </row>
    <row r="3198" spans="15:119" x14ac:dyDescent="0.25">
      <c r="O3198" s="268" t="s">
        <v>12684</v>
      </c>
      <c r="P3198" s="268" t="s">
        <v>9492</v>
      </c>
      <c r="Q3198" s="269">
        <v>-2</v>
      </c>
      <c r="R3198" s="269">
        <v>-2.25</v>
      </c>
      <c r="S3198" s="269">
        <v>-45</v>
      </c>
      <c r="T3198" s="269">
        <v>-45.25</v>
      </c>
      <c r="DI3198" s="112" t="s">
        <v>5296</v>
      </c>
      <c r="DJ3198" s="112" t="s">
        <v>5211</v>
      </c>
      <c r="DO3198"/>
    </row>
    <row r="3199" spans="15:119" x14ac:dyDescent="0.25">
      <c r="O3199" s="268" t="s">
        <v>12685</v>
      </c>
      <c r="P3199" s="268" t="s">
        <v>9492</v>
      </c>
      <c r="Q3199" s="269">
        <v>-2.25</v>
      </c>
      <c r="R3199" s="269">
        <v>-2.5</v>
      </c>
      <c r="S3199" s="269">
        <v>-45.25</v>
      </c>
      <c r="T3199" s="269">
        <v>-45.5</v>
      </c>
      <c r="DI3199" s="112" t="s">
        <v>8795</v>
      </c>
      <c r="DJ3199" s="112" t="s">
        <v>8544</v>
      </c>
      <c r="DO3199"/>
    </row>
    <row r="3200" spans="15:119" x14ac:dyDescent="0.25">
      <c r="O3200" s="268" t="s">
        <v>12686</v>
      </c>
      <c r="P3200" s="268" t="s">
        <v>9492</v>
      </c>
      <c r="Q3200" s="269">
        <v>-2.25</v>
      </c>
      <c r="R3200" s="269">
        <v>-2.5</v>
      </c>
      <c r="S3200" s="269">
        <v>-45</v>
      </c>
      <c r="T3200" s="269">
        <v>-45.25</v>
      </c>
      <c r="DI3200" s="112" t="s">
        <v>7646</v>
      </c>
      <c r="DJ3200" s="112" t="s">
        <v>7298</v>
      </c>
      <c r="DO3200"/>
    </row>
    <row r="3201" spans="15:119" x14ac:dyDescent="0.25">
      <c r="O3201" s="268" t="s">
        <v>12687</v>
      </c>
      <c r="P3201" s="268" t="s">
        <v>9490</v>
      </c>
      <c r="Q3201" s="269">
        <v>-2.5</v>
      </c>
      <c r="R3201" s="269">
        <v>-3</v>
      </c>
      <c r="S3201" s="269">
        <v>-46</v>
      </c>
      <c r="T3201" s="269">
        <v>-46.5</v>
      </c>
      <c r="DI3201" s="112" t="s">
        <v>9362</v>
      </c>
      <c r="DJ3201" s="112" t="s">
        <v>9220</v>
      </c>
      <c r="DO3201"/>
    </row>
    <row r="3202" spans="15:119" x14ac:dyDescent="0.25">
      <c r="O3202" s="268" t="s">
        <v>12688</v>
      </c>
      <c r="P3202" s="268" t="s">
        <v>9492</v>
      </c>
      <c r="Q3202" s="269">
        <v>-2.5</v>
      </c>
      <c r="R3202" s="269">
        <v>-2.75</v>
      </c>
      <c r="S3202" s="269">
        <v>-46.25</v>
      </c>
      <c r="T3202" s="269">
        <v>-46.5</v>
      </c>
      <c r="DI3202" s="112" t="s">
        <v>4365</v>
      </c>
      <c r="DJ3202" s="112" t="s">
        <v>4291</v>
      </c>
      <c r="DO3202"/>
    </row>
    <row r="3203" spans="15:119" x14ac:dyDescent="0.25">
      <c r="O3203" s="268" t="s">
        <v>12689</v>
      </c>
      <c r="P3203" s="268" t="s">
        <v>9492</v>
      </c>
      <c r="Q3203" s="269">
        <v>-2.5</v>
      </c>
      <c r="R3203" s="269">
        <v>-2.75</v>
      </c>
      <c r="S3203" s="269">
        <v>-46</v>
      </c>
      <c r="T3203" s="269">
        <v>-46.25</v>
      </c>
      <c r="DI3203" s="112" t="s">
        <v>4283</v>
      </c>
      <c r="DJ3203" s="112" t="s">
        <v>4275</v>
      </c>
      <c r="DO3203"/>
    </row>
    <row r="3204" spans="15:119" x14ac:dyDescent="0.25">
      <c r="O3204" s="268" t="s">
        <v>12690</v>
      </c>
      <c r="P3204" s="268" t="s">
        <v>9492</v>
      </c>
      <c r="Q3204" s="269">
        <v>-2.75</v>
      </c>
      <c r="R3204" s="269">
        <v>-3</v>
      </c>
      <c r="S3204" s="269">
        <v>-46.25</v>
      </c>
      <c r="T3204" s="269">
        <v>-46.5</v>
      </c>
      <c r="DI3204" s="112" t="s">
        <v>5148</v>
      </c>
      <c r="DJ3204" s="112" t="s">
        <v>5031</v>
      </c>
      <c r="DO3204"/>
    </row>
    <row r="3205" spans="15:119" x14ac:dyDescent="0.25">
      <c r="O3205" s="268" t="s">
        <v>12691</v>
      </c>
      <c r="P3205" s="268" t="s">
        <v>9492</v>
      </c>
      <c r="Q3205" s="269">
        <v>-2.75</v>
      </c>
      <c r="R3205" s="269">
        <v>-3</v>
      </c>
      <c r="S3205" s="269">
        <v>-46</v>
      </c>
      <c r="T3205" s="269">
        <v>-46.25</v>
      </c>
      <c r="DI3205" s="112" t="s">
        <v>6165</v>
      </c>
      <c r="DJ3205" s="112" t="s">
        <v>5909</v>
      </c>
      <c r="DO3205"/>
    </row>
    <row r="3206" spans="15:119" x14ac:dyDescent="0.25">
      <c r="O3206" s="268" t="s">
        <v>12692</v>
      </c>
      <c r="P3206" s="268" t="s">
        <v>9490</v>
      </c>
      <c r="Q3206" s="269">
        <v>-2.5</v>
      </c>
      <c r="R3206" s="269">
        <v>-3</v>
      </c>
      <c r="S3206" s="269">
        <v>-45.5</v>
      </c>
      <c r="T3206" s="269">
        <v>-46</v>
      </c>
      <c r="DI3206" s="112" t="s">
        <v>8796</v>
      </c>
      <c r="DJ3206" s="112" t="s">
        <v>8544</v>
      </c>
      <c r="DO3206"/>
    </row>
    <row r="3207" spans="15:119" x14ac:dyDescent="0.25">
      <c r="O3207" s="268" t="s">
        <v>12693</v>
      </c>
      <c r="P3207" s="268" t="s">
        <v>9492</v>
      </c>
      <c r="Q3207" s="269">
        <v>-2.5</v>
      </c>
      <c r="R3207" s="269">
        <v>-2.75</v>
      </c>
      <c r="S3207" s="269">
        <v>-45.75</v>
      </c>
      <c r="T3207" s="269">
        <v>-46</v>
      </c>
      <c r="DI3207" s="112" t="s">
        <v>6166</v>
      </c>
      <c r="DJ3207" s="112" t="s">
        <v>5909</v>
      </c>
      <c r="DO3207"/>
    </row>
    <row r="3208" spans="15:119" x14ac:dyDescent="0.25">
      <c r="O3208" s="268" t="s">
        <v>12694</v>
      </c>
      <c r="P3208" s="268" t="s">
        <v>9492</v>
      </c>
      <c r="Q3208" s="269">
        <v>-2.5</v>
      </c>
      <c r="R3208" s="269">
        <v>-2.75</v>
      </c>
      <c r="S3208" s="269">
        <v>-45.5</v>
      </c>
      <c r="T3208" s="269">
        <v>-45.75</v>
      </c>
      <c r="DI3208" s="112" t="s">
        <v>7183</v>
      </c>
      <c r="DJ3208" s="112" t="s">
        <v>7135</v>
      </c>
      <c r="DO3208"/>
    </row>
    <row r="3209" spans="15:119" x14ac:dyDescent="0.25">
      <c r="O3209" s="268" t="s">
        <v>12695</v>
      </c>
      <c r="P3209" s="268" t="s">
        <v>9492</v>
      </c>
      <c r="Q3209" s="269">
        <v>-2.75</v>
      </c>
      <c r="R3209" s="269">
        <v>-3</v>
      </c>
      <c r="S3209" s="269">
        <v>-45.75</v>
      </c>
      <c r="T3209" s="269">
        <v>-46</v>
      </c>
      <c r="DI3209" s="112" t="s">
        <v>8797</v>
      </c>
      <c r="DJ3209" s="112" t="s">
        <v>8544</v>
      </c>
      <c r="DO3209"/>
    </row>
    <row r="3210" spans="15:119" x14ac:dyDescent="0.25">
      <c r="O3210" s="268" t="s">
        <v>12696</v>
      </c>
      <c r="P3210" s="268" t="s">
        <v>9492</v>
      </c>
      <c r="Q3210" s="269">
        <v>-2.75</v>
      </c>
      <c r="R3210" s="269">
        <v>-3</v>
      </c>
      <c r="S3210" s="269">
        <v>-45.5</v>
      </c>
      <c r="T3210" s="269">
        <v>-45.75</v>
      </c>
      <c r="DI3210" s="112" t="s">
        <v>8798</v>
      </c>
      <c r="DJ3210" s="112" t="s">
        <v>8544</v>
      </c>
      <c r="DO3210"/>
    </row>
    <row r="3211" spans="15:119" x14ac:dyDescent="0.25">
      <c r="O3211" s="268" t="s">
        <v>12697</v>
      </c>
      <c r="P3211" s="268" t="s">
        <v>9490</v>
      </c>
      <c r="Q3211" s="269">
        <v>-2.5</v>
      </c>
      <c r="R3211" s="269">
        <v>-3</v>
      </c>
      <c r="S3211" s="269">
        <v>-45</v>
      </c>
      <c r="T3211" s="269">
        <v>-45.5</v>
      </c>
      <c r="DI3211" s="112" t="s">
        <v>5149</v>
      </c>
      <c r="DJ3211" s="112" t="s">
        <v>5031</v>
      </c>
      <c r="DO3211"/>
    </row>
    <row r="3212" spans="15:119" x14ac:dyDescent="0.25">
      <c r="O3212" s="268" t="s">
        <v>12698</v>
      </c>
      <c r="P3212" s="268" t="s">
        <v>9492</v>
      </c>
      <c r="Q3212" s="269">
        <v>-2.5</v>
      </c>
      <c r="R3212" s="269">
        <v>-2.75</v>
      </c>
      <c r="S3212" s="269">
        <v>-45.25</v>
      </c>
      <c r="T3212" s="269">
        <v>-45.5</v>
      </c>
      <c r="DI3212" s="112" t="s">
        <v>5490</v>
      </c>
      <c r="DJ3212" s="112" t="s">
        <v>5373</v>
      </c>
      <c r="DO3212"/>
    </row>
    <row r="3213" spans="15:119" x14ac:dyDescent="0.25">
      <c r="O3213" s="268" t="s">
        <v>12699</v>
      </c>
      <c r="P3213" s="268" t="s">
        <v>9492</v>
      </c>
      <c r="Q3213" s="269">
        <v>-2.5</v>
      </c>
      <c r="R3213" s="269">
        <v>-2.75</v>
      </c>
      <c r="S3213" s="269">
        <v>-45</v>
      </c>
      <c r="T3213" s="269">
        <v>-45.25</v>
      </c>
      <c r="DI3213" s="112" t="s">
        <v>6167</v>
      </c>
      <c r="DJ3213" s="112" t="s">
        <v>5909</v>
      </c>
      <c r="DO3213"/>
    </row>
    <row r="3214" spans="15:119" x14ac:dyDescent="0.25">
      <c r="O3214" s="268" t="s">
        <v>12700</v>
      </c>
      <c r="P3214" s="268" t="s">
        <v>9492</v>
      </c>
      <c r="Q3214" s="269">
        <v>-2.75</v>
      </c>
      <c r="R3214" s="269">
        <v>-3</v>
      </c>
      <c r="S3214" s="269">
        <v>-45.25</v>
      </c>
      <c r="T3214" s="269">
        <v>-45.5</v>
      </c>
      <c r="DI3214" s="112" t="s">
        <v>6168</v>
      </c>
      <c r="DJ3214" s="112" t="s">
        <v>5909</v>
      </c>
      <c r="DO3214"/>
    </row>
    <row r="3215" spans="15:119" x14ac:dyDescent="0.25">
      <c r="O3215" s="268" t="s">
        <v>12701</v>
      </c>
      <c r="P3215" s="268" t="s">
        <v>9492</v>
      </c>
      <c r="Q3215" s="269">
        <v>-2.75</v>
      </c>
      <c r="R3215" s="269">
        <v>-3</v>
      </c>
      <c r="S3215" s="269">
        <v>-45</v>
      </c>
      <c r="T3215" s="269">
        <v>-45.25</v>
      </c>
      <c r="DI3215" s="112" t="s">
        <v>6168</v>
      </c>
      <c r="DJ3215" s="112" t="s">
        <v>9220</v>
      </c>
      <c r="DO3215"/>
    </row>
    <row r="3216" spans="15:119" x14ac:dyDescent="0.25">
      <c r="O3216" s="268" t="s">
        <v>12702</v>
      </c>
      <c r="P3216" s="268" t="s">
        <v>9488</v>
      </c>
      <c r="Q3216" s="269">
        <v>-3</v>
      </c>
      <c r="R3216" s="269">
        <v>-4</v>
      </c>
      <c r="S3216" s="269">
        <v>-46.5</v>
      </c>
      <c r="T3216" s="269">
        <v>-48</v>
      </c>
      <c r="DI3216" s="112" t="s">
        <v>6168</v>
      </c>
      <c r="DJ3216" s="112" t="s">
        <v>9016</v>
      </c>
      <c r="DO3216"/>
    </row>
    <row r="3217" spans="15:119" x14ac:dyDescent="0.25">
      <c r="O3217" s="268" t="s">
        <v>12703</v>
      </c>
      <c r="P3217" s="268" t="s">
        <v>9490</v>
      </c>
      <c r="Q3217" s="269">
        <v>-3</v>
      </c>
      <c r="R3217" s="269">
        <v>-3.5</v>
      </c>
      <c r="S3217" s="269">
        <v>-47.5</v>
      </c>
      <c r="T3217" s="269">
        <v>-48</v>
      </c>
      <c r="DI3217" s="112" t="s">
        <v>6800</v>
      </c>
      <c r="DJ3217" s="112" t="s">
        <v>6305</v>
      </c>
      <c r="DO3217"/>
    </row>
    <row r="3218" spans="15:119" x14ac:dyDescent="0.25">
      <c r="O3218" s="268" t="s">
        <v>12704</v>
      </c>
      <c r="P3218" s="268" t="s">
        <v>9492</v>
      </c>
      <c r="Q3218" s="269">
        <v>-3</v>
      </c>
      <c r="R3218" s="269">
        <v>-3.25</v>
      </c>
      <c r="S3218" s="269">
        <v>-47.75</v>
      </c>
      <c r="T3218" s="269">
        <v>-48</v>
      </c>
      <c r="DI3218" s="112" t="s">
        <v>8124</v>
      </c>
      <c r="DJ3218" s="112" t="s">
        <v>7916</v>
      </c>
      <c r="DO3218"/>
    </row>
    <row r="3219" spans="15:119" x14ac:dyDescent="0.25">
      <c r="O3219" s="268" t="s">
        <v>12705</v>
      </c>
      <c r="P3219" s="268" t="s">
        <v>9492</v>
      </c>
      <c r="Q3219" s="269">
        <v>-3</v>
      </c>
      <c r="R3219" s="269">
        <v>-3.25</v>
      </c>
      <c r="S3219" s="269">
        <v>-47.5</v>
      </c>
      <c r="T3219" s="269">
        <v>-47.75</v>
      </c>
      <c r="DI3219" s="112" t="s">
        <v>6169</v>
      </c>
      <c r="DJ3219" s="112" t="s">
        <v>5909</v>
      </c>
      <c r="DO3219"/>
    </row>
    <row r="3220" spans="15:119" x14ac:dyDescent="0.25">
      <c r="O3220" s="268" t="s">
        <v>12706</v>
      </c>
      <c r="P3220" s="268" t="s">
        <v>9492</v>
      </c>
      <c r="Q3220" s="269">
        <v>-3.25</v>
      </c>
      <c r="R3220" s="269">
        <v>-3.5</v>
      </c>
      <c r="S3220" s="269">
        <v>-47.75</v>
      </c>
      <c r="T3220" s="269">
        <v>-48</v>
      </c>
      <c r="DI3220" s="112" t="s">
        <v>7184</v>
      </c>
      <c r="DJ3220" s="112" t="s">
        <v>7135</v>
      </c>
      <c r="DO3220"/>
    </row>
    <row r="3221" spans="15:119" ht="30" x14ac:dyDescent="0.25">
      <c r="O3221" s="268" t="s">
        <v>12707</v>
      </c>
      <c r="P3221" s="268" t="s">
        <v>9492</v>
      </c>
      <c r="Q3221" s="269">
        <v>-3.25</v>
      </c>
      <c r="R3221" s="269">
        <v>-3.5</v>
      </c>
      <c r="S3221" s="269">
        <v>-47.5</v>
      </c>
      <c r="T3221" s="269">
        <v>-47.75</v>
      </c>
      <c r="DI3221" s="112" t="s">
        <v>6170</v>
      </c>
      <c r="DJ3221" s="112" t="s">
        <v>5909</v>
      </c>
      <c r="DO3221"/>
    </row>
    <row r="3222" spans="15:119" x14ac:dyDescent="0.25">
      <c r="O3222" s="268" t="s">
        <v>12708</v>
      </c>
      <c r="P3222" s="268" t="s">
        <v>9490</v>
      </c>
      <c r="Q3222" s="269">
        <v>-3</v>
      </c>
      <c r="R3222" s="269">
        <v>-3.5</v>
      </c>
      <c r="S3222" s="269">
        <v>-47</v>
      </c>
      <c r="T3222" s="269">
        <v>-47.5</v>
      </c>
      <c r="DI3222" s="112" t="s">
        <v>7185</v>
      </c>
      <c r="DJ3222" s="112" t="s">
        <v>7135</v>
      </c>
      <c r="DO3222"/>
    </row>
    <row r="3223" spans="15:119" x14ac:dyDescent="0.25">
      <c r="O3223" s="268" t="s">
        <v>12709</v>
      </c>
      <c r="P3223" s="268" t="s">
        <v>9492</v>
      </c>
      <c r="Q3223" s="269">
        <v>-3</v>
      </c>
      <c r="R3223" s="269">
        <v>-3.25</v>
      </c>
      <c r="S3223" s="269">
        <v>-47.25</v>
      </c>
      <c r="T3223" s="269">
        <v>-47.5</v>
      </c>
      <c r="DI3223" s="112" t="s">
        <v>6801</v>
      </c>
      <c r="DJ3223" s="112" t="s">
        <v>6305</v>
      </c>
      <c r="DO3223"/>
    </row>
    <row r="3224" spans="15:119" x14ac:dyDescent="0.25">
      <c r="O3224" s="268" t="s">
        <v>12710</v>
      </c>
      <c r="P3224" s="268" t="s">
        <v>9492</v>
      </c>
      <c r="Q3224" s="269">
        <v>-3</v>
      </c>
      <c r="R3224" s="269">
        <v>-3.25</v>
      </c>
      <c r="S3224" s="269">
        <v>-47</v>
      </c>
      <c r="T3224" s="269">
        <v>-47.25</v>
      </c>
      <c r="DI3224" s="112" t="s">
        <v>5876</v>
      </c>
      <c r="DJ3224" s="112" t="s">
        <v>5840</v>
      </c>
      <c r="DO3224"/>
    </row>
    <row r="3225" spans="15:119" x14ac:dyDescent="0.25">
      <c r="O3225" s="268" t="s">
        <v>12711</v>
      </c>
      <c r="P3225" s="268" t="s">
        <v>9492</v>
      </c>
      <c r="Q3225" s="269">
        <v>-3.25</v>
      </c>
      <c r="R3225" s="269">
        <v>-3.5</v>
      </c>
      <c r="S3225" s="269">
        <v>-47.25</v>
      </c>
      <c r="T3225" s="269">
        <v>-47.5</v>
      </c>
      <c r="DI3225" s="112" t="s">
        <v>5797</v>
      </c>
      <c r="DJ3225" s="112" t="s">
        <v>5743</v>
      </c>
      <c r="DO3225"/>
    </row>
    <row r="3226" spans="15:119" x14ac:dyDescent="0.25">
      <c r="O3226" s="268" t="s">
        <v>12712</v>
      </c>
      <c r="P3226" s="268" t="s">
        <v>9492</v>
      </c>
      <c r="Q3226" s="269">
        <v>-3.25</v>
      </c>
      <c r="R3226" s="269">
        <v>-3.5</v>
      </c>
      <c r="S3226" s="269">
        <v>-47</v>
      </c>
      <c r="T3226" s="269">
        <v>-47.25</v>
      </c>
      <c r="DI3226" s="112" t="s">
        <v>4941</v>
      </c>
      <c r="DJ3226" s="112" t="s">
        <v>4808</v>
      </c>
      <c r="DO3226"/>
    </row>
    <row r="3227" spans="15:119" x14ac:dyDescent="0.25">
      <c r="O3227" s="268" t="s">
        <v>12713</v>
      </c>
      <c r="P3227" s="268" t="s">
        <v>9490</v>
      </c>
      <c r="Q3227" s="269">
        <v>-3</v>
      </c>
      <c r="R3227" s="269">
        <v>-3.5</v>
      </c>
      <c r="S3227" s="269">
        <v>-46.5</v>
      </c>
      <c r="T3227" s="269">
        <v>-47</v>
      </c>
      <c r="DI3227" s="112" t="s">
        <v>4530</v>
      </c>
      <c r="DJ3227" s="112" t="s">
        <v>4452</v>
      </c>
      <c r="DO3227"/>
    </row>
    <row r="3228" spans="15:119" x14ac:dyDescent="0.25">
      <c r="O3228" s="268" t="s">
        <v>12714</v>
      </c>
      <c r="P3228" s="268" t="s">
        <v>9492</v>
      </c>
      <c r="Q3228" s="269">
        <v>-3</v>
      </c>
      <c r="R3228" s="269">
        <v>-3.25</v>
      </c>
      <c r="S3228" s="269">
        <v>-46.75</v>
      </c>
      <c r="T3228" s="269">
        <v>-47</v>
      </c>
      <c r="DI3228" s="112" t="s">
        <v>6171</v>
      </c>
      <c r="DJ3228" s="112" t="s">
        <v>5909</v>
      </c>
      <c r="DO3228"/>
    </row>
    <row r="3229" spans="15:119" x14ac:dyDescent="0.25">
      <c r="O3229" s="268" t="s">
        <v>12715</v>
      </c>
      <c r="P3229" s="268" t="s">
        <v>9492</v>
      </c>
      <c r="Q3229" s="269">
        <v>-3</v>
      </c>
      <c r="R3229" s="269">
        <v>-3.25</v>
      </c>
      <c r="S3229" s="269">
        <v>-46.5</v>
      </c>
      <c r="T3229" s="269">
        <v>-46.75</v>
      </c>
      <c r="DI3229" s="112" t="s">
        <v>7647</v>
      </c>
      <c r="DJ3229" s="112" t="s">
        <v>7298</v>
      </c>
      <c r="DO3229"/>
    </row>
    <row r="3230" spans="15:119" x14ac:dyDescent="0.25">
      <c r="O3230" s="268" t="s">
        <v>12716</v>
      </c>
      <c r="P3230" s="268" t="s">
        <v>9492</v>
      </c>
      <c r="Q3230" s="269">
        <v>-3.25</v>
      </c>
      <c r="R3230" s="269">
        <v>-3.5</v>
      </c>
      <c r="S3230" s="269">
        <v>-46.75</v>
      </c>
      <c r="T3230" s="269">
        <v>-47</v>
      </c>
      <c r="DI3230" s="112" t="s">
        <v>6172</v>
      </c>
      <c r="DJ3230" s="112" t="s">
        <v>5909</v>
      </c>
      <c r="DO3230"/>
    </row>
    <row r="3231" spans="15:119" x14ac:dyDescent="0.25">
      <c r="O3231" s="268" t="s">
        <v>12717</v>
      </c>
      <c r="P3231" s="268" t="s">
        <v>9492</v>
      </c>
      <c r="Q3231" s="269">
        <v>-3.25</v>
      </c>
      <c r="R3231" s="269">
        <v>-3.5</v>
      </c>
      <c r="S3231" s="269">
        <v>-46.5</v>
      </c>
      <c r="T3231" s="269">
        <v>-46.75</v>
      </c>
      <c r="DI3231" s="112" t="s">
        <v>6802</v>
      </c>
      <c r="DJ3231" s="112" t="s">
        <v>6305</v>
      </c>
      <c r="DO3231"/>
    </row>
    <row r="3232" spans="15:119" x14ac:dyDescent="0.25">
      <c r="O3232" s="268" t="s">
        <v>12718</v>
      </c>
      <c r="P3232" s="268" t="s">
        <v>9490</v>
      </c>
      <c r="Q3232" s="269">
        <v>-3.5</v>
      </c>
      <c r="R3232" s="269">
        <v>-4</v>
      </c>
      <c r="S3232" s="269">
        <v>-47.5</v>
      </c>
      <c r="T3232" s="269">
        <v>-48</v>
      </c>
      <c r="DI3232" s="112" t="s">
        <v>9363</v>
      </c>
      <c r="DJ3232" s="112" t="s">
        <v>9220</v>
      </c>
      <c r="DO3232"/>
    </row>
    <row r="3233" spans="15:119" x14ac:dyDescent="0.25">
      <c r="O3233" s="268" t="s">
        <v>12719</v>
      </c>
      <c r="P3233" s="268" t="s">
        <v>9492</v>
      </c>
      <c r="Q3233" s="269">
        <v>-3.5</v>
      </c>
      <c r="R3233" s="269">
        <v>-3.75</v>
      </c>
      <c r="S3233" s="269">
        <v>-47.75</v>
      </c>
      <c r="T3233" s="269">
        <v>-48</v>
      </c>
      <c r="DI3233" s="112" t="s">
        <v>6803</v>
      </c>
      <c r="DJ3233" s="112" t="s">
        <v>6305</v>
      </c>
      <c r="DO3233"/>
    </row>
    <row r="3234" spans="15:119" x14ac:dyDescent="0.25">
      <c r="O3234" s="268" t="s">
        <v>12720</v>
      </c>
      <c r="P3234" s="268" t="s">
        <v>9492</v>
      </c>
      <c r="Q3234" s="269">
        <v>-3.5</v>
      </c>
      <c r="R3234" s="269">
        <v>-3.75</v>
      </c>
      <c r="S3234" s="269">
        <v>-47.5</v>
      </c>
      <c r="T3234" s="269">
        <v>-47.75</v>
      </c>
      <c r="DI3234" s="112" t="s">
        <v>6804</v>
      </c>
      <c r="DJ3234" s="112" t="s">
        <v>6305</v>
      </c>
      <c r="DO3234"/>
    </row>
    <row r="3235" spans="15:119" x14ac:dyDescent="0.25">
      <c r="O3235" s="268" t="s">
        <v>12721</v>
      </c>
      <c r="P3235" s="268" t="s">
        <v>9492</v>
      </c>
      <c r="Q3235" s="269">
        <v>-3.75</v>
      </c>
      <c r="R3235" s="269">
        <v>-4</v>
      </c>
      <c r="S3235" s="269">
        <v>-47.75</v>
      </c>
      <c r="T3235" s="269">
        <v>-48</v>
      </c>
      <c r="DI3235" s="112" t="s">
        <v>7648</v>
      </c>
      <c r="DJ3235" s="112" t="s">
        <v>7298</v>
      </c>
      <c r="DO3235"/>
    </row>
    <row r="3236" spans="15:119" x14ac:dyDescent="0.25">
      <c r="O3236" s="268" t="s">
        <v>12722</v>
      </c>
      <c r="P3236" s="268" t="s">
        <v>9492</v>
      </c>
      <c r="Q3236" s="269">
        <v>-3.75</v>
      </c>
      <c r="R3236" s="269">
        <v>-4</v>
      </c>
      <c r="S3236" s="269">
        <v>-47.5</v>
      </c>
      <c r="T3236" s="269">
        <v>-47.75</v>
      </c>
      <c r="DI3236" s="112" t="s">
        <v>6805</v>
      </c>
      <c r="DJ3236" s="112" t="s">
        <v>6305</v>
      </c>
      <c r="DO3236"/>
    </row>
    <row r="3237" spans="15:119" x14ac:dyDescent="0.25">
      <c r="O3237" s="268" t="s">
        <v>12723</v>
      </c>
      <c r="P3237" s="268" t="s">
        <v>9490</v>
      </c>
      <c r="Q3237" s="269">
        <v>-3.5</v>
      </c>
      <c r="R3237" s="269">
        <v>-4</v>
      </c>
      <c r="S3237" s="269">
        <v>-47</v>
      </c>
      <c r="T3237" s="269">
        <v>-47.5</v>
      </c>
      <c r="DI3237" s="112" t="s">
        <v>8799</v>
      </c>
      <c r="DJ3237" s="112" t="s">
        <v>8544</v>
      </c>
      <c r="DO3237"/>
    </row>
    <row r="3238" spans="15:119" x14ac:dyDescent="0.25">
      <c r="O3238" s="268" t="s">
        <v>12724</v>
      </c>
      <c r="P3238" s="268" t="s">
        <v>9492</v>
      </c>
      <c r="Q3238" s="269">
        <v>-3.5</v>
      </c>
      <c r="R3238" s="269">
        <v>-3.75</v>
      </c>
      <c r="S3238" s="269">
        <v>-47.25</v>
      </c>
      <c r="T3238" s="269">
        <v>-47.5</v>
      </c>
      <c r="DI3238" s="112" t="s">
        <v>6806</v>
      </c>
      <c r="DJ3238" s="112" t="s">
        <v>6305</v>
      </c>
      <c r="DO3238"/>
    </row>
    <row r="3239" spans="15:119" x14ac:dyDescent="0.25">
      <c r="O3239" s="268" t="s">
        <v>12725</v>
      </c>
      <c r="P3239" s="268" t="s">
        <v>9492</v>
      </c>
      <c r="Q3239" s="269">
        <v>-3.5</v>
      </c>
      <c r="R3239" s="269">
        <v>-3.75</v>
      </c>
      <c r="S3239" s="269">
        <v>-47</v>
      </c>
      <c r="T3239" s="269">
        <v>-47.25</v>
      </c>
      <c r="DI3239" s="112" t="s">
        <v>7649</v>
      </c>
      <c r="DJ3239" s="112" t="s">
        <v>7298</v>
      </c>
      <c r="DO3239"/>
    </row>
    <row r="3240" spans="15:119" x14ac:dyDescent="0.25">
      <c r="O3240" s="268" t="s">
        <v>12726</v>
      </c>
      <c r="P3240" s="268" t="s">
        <v>9492</v>
      </c>
      <c r="Q3240" s="269">
        <v>-3.75</v>
      </c>
      <c r="R3240" s="269">
        <v>-4</v>
      </c>
      <c r="S3240" s="269">
        <v>-47.25</v>
      </c>
      <c r="T3240" s="269">
        <v>-47.5</v>
      </c>
      <c r="DI3240" s="112" t="s">
        <v>5297</v>
      </c>
      <c r="DJ3240" s="112" t="s">
        <v>5211</v>
      </c>
      <c r="DO3240"/>
    </row>
    <row r="3241" spans="15:119" x14ac:dyDescent="0.25">
      <c r="O3241" s="268" t="s">
        <v>12727</v>
      </c>
      <c r="P3241" s="268" t="s">
        <v>9492</v>
      </c>
      <c r="Q3241" s="269">
        <v>-3.75</v>
      </c>
      <c r="R3241" s="269">
        <v>-4</v>
      </c>
      <c r="S3241" s="269">
        <v>-47</v>
      </c>
      <c r="T3241" s="269">
        <v>-47.25</v>
      </c>
      <c r="DI3241" s="112" t="s">
        <v>6807</v>
      </c>
      <c r="DJ3241" s="112" t="s">
        <v>6305</v>
      </c>
      <c r="DO3241"/>
    </row>
    <row r="3242" spans="15:119" x14ac:dyDescent="0.25">
      <c r="O3242" s="268" t="s">
        <v>12728</v>
      </c>
      <c r="P3242" s="268" t="s">
        <v>9490</v>
      </c>
      <c r="Q3242" s="269">
        <v>-3.5</v>
      </c>
      <c r="R3242" s="269">
        <v>-4</v>
      </c>
      <c r="S3242" s="269">
        <v>-46.5</v>
      </c>
      <c r="T3242" s="269">
        <v>-47</v>
      </c>
      <c r="DI3242" s="112" t="s">
        <v>6808</v>
      </c>
      <c r="DJ3242" s="112" t="s">
        <v>6305</v>
      </c>
      <c r="DO3242"/>
    </row>
    <row r="3243" spans="15:119" x14ac:dyDescent="0.25">
      <c r="O3243" s="268" t="s">
        <v>12729</v>
      </c>
      <c r="P3243" s="268" t="s">
        <v>9492</v>
      </c>
      <c r="Q3243" s="269">
        <v>-3.5</v>
      </c>
      <c r="R3243" s="269">
        <v>-3.75</v>
      </c>
      <c r="S3243" s="269">
        <v>-46.75</v>
      </c>
      <c r="T3243" s="269">
        <v>-47</v>
      </c>
      <c r="DI3243" s="112" t="s">
        <v>4531</v>
      </c>
      <c r="DJ3243" s="112" t="s">
        <v>7211</v>
      </c>
      <c r="DO3243"/>
    </row>
    <row r="3244" spans="15:119" x14ac:dyDescent="0.25">
      <c r="O3244" s="268" t="s">
        <v>12730</v>
      </c>
      <c r="P3244" s="268" t="s">
        <v>9492</v>
      </c>
      <c r="Q3244" s="269">
        <v>-3.5</v>
      </c>
      <c r="R3244" s="269">
        <v>-3.75</v>
      </c>
      <c r="S3244" s="269">
        <v>-46.5</v>
      </c>
      <c r="T3244" s="269">
        <v>-46.75</v>
      </c>
      <c r="DI3244" s="112" t="s">
        <v>4531</v>
      </c>
      <c r="DJ3244" s="112" t="s">
        <v>4452</v>
      </c>
      <c r="DO3244"/>
    </row>
    <row r="3245" spans="15:119" x14ac:dyDescent="0.25">
      <c r="O3245" s="268" t="s">
        <v>12731</v>
      </c>
      <c r="P3245" s="268" t="s">
        <v>9492</v>
      </c>
      <c r="Q3245" s="269">
        <v>-3.75</v>
      </c>
      <c r="R3245" s="269">
        <v>-4</v>
      </c>
      <c r="S3245" s="269">
        <v>-46.75</v>
      </c>
      <c r="T3245" s="269">
        <v>-47</v>
      </c>
      <c r="DI3245" s="112" t="s">
        <v>7650</v>
      </c>
      <c r="DJ3245" s="112" t="s">
        <v>7298</v>
      </c>
      <c r="DO3245"/>
    </row>
    <row r="3246" spans="15:119" x14ac:dyDescent="0.25">
      <c r="O3246" s="268" t="s">
        <v>12732</v>
      </c>
      <c r="P3246" s="268" t="s">
        <v>9492</v>
      </c>
      <c r="Q3246" s="269">
        <v>-3.75</v>
      </c>
      <c r="R3246" s="269">
        <v>-4</v>
      </c>
      <c r="S3246" s="269">
        <v>-46.5</v>
      </c>
      <c r="T3246" s="269">
        <v>-46.75</v>
      </c>
      <c r="DI3246" s="112" t="s">
        <v>5491</v>
      </c>
      <c r="DJ3246" s="112" t="s">
        <v>5373</v>
      </c>
      <c r="DO3246"/>
    </row>
    <row r="3247" spans="15:119" x14ac:dyDescent="0.25">
      <c r="O3247" s="268" t="s">
        <v>12733</v>
      </c>
      <c r="P3247" s="268" t="s">
        <v>9488</v>
      </c>
      <c r="Q3247" s="269">
        <v>-3</v>
      </c>
      <c r="R3247" s="269">
        <v>-4</v>
      </c>
      <c r="S3247" s="269">
        <v>-45</v>
      </c>
      <c r="T3247" s="269">
        <v>-46.5</v>
      </c>
      <c r="DI3247" s="112" t="s">
        <v>8437</v>
      </c>
      <c r="DJ3247" s="112" t="s">
        <v>8285</v>
      </c>
      <c r="DO3247"/>
    </row>
    <row r="3248" spans="15:119" x14ac:dyDescent="0.25">
      <c r="O3248" s="268" t="s">
        <v>12734</v>
      </c>
      <c r="P3248" s="268" t="s">
        <v>9490</v>
      </c>
      <c r="Q3248" s="269">
        <v>-3</v>
      </c>
      <c r="R3248" s="269">
        <v>-3.5</v>
      </c>
      <c r="S3248" s="269">
        <v>-46</v>
      </c>
      <c r="T3248" s="269">
        <v>-46.5</v>
      </c>
      <c r="DI3248" s="112" t="s">
        <v>9060</v>
      </c>
      <c r="DJ3248" s="112" t="s">
        <v>9016</v>
      </c>
      <c r="DO3248"/>
    </row>
    <row r="3249" spans="15:119" x14ac:dyDescent="0.25">
      <c r="O3249" s="268" t="s">
        <v>12735</v>
      </c>
      <c r="P3249" s="268" t="s">
        <v>9492</v>
      </c>
      <c r="Q3249" s="269">
        <v>-3</v>
      </c>
      <c r="R3249" s="269">
        <v>-3.25</v>
      </c>
      <c r="S3249" s="269">
        <v>-46.25</v>
      </c>
      <c r="T3249" s="269">
        <v>-46.5</v>
      </c>
      <c r="DI3249" s="112" t="s">
        <v>4532</v>
      </c>
      <c r="DJ3249" s="112" t="s">
        <v>5909</v>
      </c>
      <c r="DO3249"/>
    </row>
    <row r="3250" spans="15:119" x14ac:dyDescent="0.25">
      <c r="O3250" s="268" t="s">
        <v>12736</v>
      </c>
      <c r="P3250" s="268" t="s">
        <v>9492</v>
      </c>
      <c r="Q3250" s="269">
        <v>-3</v>
      </c>
      <c r="R3250" s="269">
        <v>-3.25</v>
      </c>
      <c r="S3250" s="269">
        <v>-46</v>
      </c>
      <c r="T3250" s="269">
        <v>-46.25</v>
      </c>
      <c r="DI3250" s="112" t="s">
        <v>4532</v>
      </c>
      <c r="DJ3250" s="112" t="s">
        <v>4452</v>
      </c>
      <c r="DO3250"/>
    </row>
    <row r="3251" spans="15:119" x14ac:dyDescent="0.25">
      <c r="O3251" s="268" t="s">
        <v>12737</v>
      </c>
      <c r="P3251" s="268" t="s">
        <v>9492</v>
      </c>
      <c r="Q3251" s="269">
        <v>-3.25</v>
      </c>
      <c r="R3251" s="269">
        <v>-3.5</v>
      </c>
      <c r="S3251" s="269">
        <v>-46.25</v>
      </c>
      <c r="T3251" s="269">
        <v>-46.5</v>
      </c>
      <c r="DI3251" s="112" t="s">
        <v>5675</v>
      </c>
      <c r="DJ3251" s="112" t="s">
        <v>5576</v>
      </c>
      <c r="DO3251"/>
    </row>
    <row r="3252" spans="15:119" x14ac:dyDescent="0.25">
      <c r="O3252" s="268" t="s">
        <v>12738</v>
      </c>
      <c r="P3252" s="268" t="s">
        <v>9492</v>
      </c>
      <c r="Q3252" s="269">
        <v>-3.25</v>
      </c>
      <c r="R3252" s="269">
        <v>-3.5</v>
      </c>
      <c r="S3252" s="269">
        <v>-46</v>
      </c>
      <c r="T3252" s="269">
        <v>-46.25</v>
      </c>
      <c r="DI3252" s="112" t="s">
        <v>4942</v>
      </c>
      <c r="DJ3252" s="112" t="s">
        <v>4808</v>
      </c>
      <c r="DO3252"/>
    </row>
    <row r="3253" spans="15:119" x14ac:dyDescent="0.25">
      <c r="O3253" s="268" t="s">
        <v>12739</v>
      </c>
      <c r="P3253" s="268" t="s">
        <v>9490</v>
      </c>
      <c r="Q3253" s="269">
        <v>-3</v>
      </c>
      <c r="R3253" s="269">
        <v>-3.5</v>
      </c>
      <c r="S3253" s="269">
        <v>-45.5</v>
      </c>
      <c r="T3253" s="269">
        <v>-46</v>
      </c>
      <c r="DI3253" s="112" t="s">
        <v>7651</v>
      </c>
      <c r="DJ3253" s="112" t="s">
        <v>7298</v>
      </c>
      <c r="DO3253"/>
    </row>
    <row r="3254" spans="15:119" x14ac:dyDescent="0.25">
      <c r="O3254" s="268" t="s">
        <v>12740</v>
      </c>
      <c r="P3254" s="268" t="s">
        <v>9492</v>
      </c>
      <c r="Q3254" s="269">
        <v>-3</v>
      </c>
      <c r="R3254" s="269">
        <v>-3.25</v>
      </c>
      <c r="S3254" s="269">
        <v>-45.75</v>
      </c>
      <c r="T3254" s="269">
        <v>-46</v>
      </c>
      <c r="DI3254" s="112" t="s">
        <v>6809</v>
      </c>
      <c r="DJ3254" s="112" t="s">
        <v>6305</v>
      </c>
      <c r="DO3254"/>
    </row>
    <row r="3255" spans="15:119" x14ac:dyDescent="0.25">
      <c r="O3255" s="268" t="s">
        <v>12741</v>
      </c>
      <c r="P3255" s="268" t="s">
        <v>9492</v>
      </c>
      <c r="Q3255" s="269">
        <v>-3</v>
      </c>
      <c r="R3255" s="269">
        <v>-3.25</v>
      </c>
      <c r="S3255" s="269">
        <v>-45.5</v>
      </c>
      <c r="T3255" s="269">
        <v>-45.75</v>
      </c>
      <c r="DI3255" s="112" t="s">
        <v>5492</v>
      </c>
      <c r="DJ3255" s="112" t="s">
        <v>5373</v>
      </c>
      <c r="DO3255"/>
    </row>
    <row r="3256" spans="15:119" x14ac:dyDescent="0.25">
      <c r="O3256" s="268" t="s">
        <v>12742</v>
      </c>
      <c r="P3256" s="268" t="s">
        <v>9492</v>
      </c>
      <c r="Q3256" s="269">
        <v>-3.25</v>
      </c>
      <c r="R3256" s="269">
        <v>-3.5</v>
      </c>
      <c r="S3256" s="269">
        <v>-45.75</v>
      </c>
      <c r="T3256" s="269">
        <v>-46</v>
      </c>
      <c r="DI3256" s="112" t="s">
        <v>9364</v>
      </c>
      <c r="DJ3256" s="112" t="s">
        <v>9220</v>
      </c>
      <c r="DO3256"/>
    </row>
    <row r="3257" spans="15:119" x14ac:dyDescent="0.25">
      <c r="O3257" s="268" t="s">
        <v>12743</v>
      </c>
      <c r="P3257" s="268" t="s">
        <v>9492</v>
      </c>
      <c r="Q3257" s="269">
        <v>-3.25</v>
      </c>
      <c r="R3257" s="269">
        <v>-3.5</v>
      </c>
      <c r="S3257" s="269">
        <v>-45.5</v>
      </c>
      <c r="T3257" s="269">
        <v>-45.75</v>
      </c>
      <c r="DI3257" s="112" t="s">
        <v>5877</v>
      </c>
      <c r="DJ3257" s="112" t="s">
        <v>5840</v>
      </c>
      <c r="DO3257"/>
    </row>
    <row r="3258" spans="15:119" x14ac:dyDescent="0.25">
      <c r="O3258" s="268" t="s">
        <v>12744</v>
      </c>
      <c r="P3258" s="268" t="s">
        <v>9490</v>
      </c>
      <c r="Q3258" s="269">
        <v>-3</v>
      </c>
      <c r="R3258" s="269">
        <v>-3.5</v>
      </c>
      <c r="S3258" s="269">
        <v>-45</v>
      </c>
      <c r="T3258" s="269">
        <v>-45.5</v>
      </c>
      <c r="DI3258" s="112" t="s">
        <v>6810</v>
      </c>
      <c r="DJ3258" s="112" t="s">
        <v>6305</v>
      </c>
      <c r="DO3258"/>
    </row>
    <row r="3259" spans="15:119" x14ac:dyDescent="0.25">
      <c r="O3259" s="268" t="s">
        <v>12745</v>
      </c>
      <c r="P3259" s="268" t="s">
        <v>9492</v>
      </c>
      <c r="Q3259" s="269">
        <v>-3</v>
      </c>
      <c r="R3259" s="269">
        <v>-3.25</v>
      </c>
      <c r="S3259" s="269">
        <v>-45.25</v>
      </c>
      <c r="T3259" s="269">
        <v>-45.5</v>
      </c>
      <c r="DI3259" s="112" t="s">
        <v>9365</v>
      </c>
      <c r="DJ3259" s="112" t="s">
        <v>9220</v>
      </c>
      <c r="DO3259"/>
    </row>
    <row r="3260" spans="15:119" x14ac:dyDescent="0.25">
      <c r="O3260" s="268" t="s">
        <v>12746</v>
      </c>
      <c r="P3260" s="268" t="s">
        <v>9492</v>
      </c>
      <c r="Q3260" s="269">
        <v>-3</v>
      </c>
      <c r="R3260" s="269">
        <v>-3.25</v>
      </c>
      <c r="S3260" s="269">
        <v>-45</v>
      </c>
      <c r="T3260" s="269">
        <v>-45.25</v>
      </c>
      <c r="DI3260" s="112" t="s">
        <v>7652</v>
      </c>
      <c r="DJ3260" s="112" t="s">
        <v>7298</v>
      </c>
      <c r="DO3260"/>
    </row>
    <row r="3261" spans="15:119" x14ac:dyDescent="0.25">
      <c r="O3261" s="268" t="s">
        <v>12747</v>
      </c>
      <c r="P3261" s="268" t="s">
        <v>9492</v>
      </c>
      <c r="Q3261" s="269">
        <v>-3.25</v>
      </c>
      <c r="R3261" s="269">
        <v>-3.5</v>
      </c>
      <c r="S3261" s="269">
        <v>-45.25</v>
      </c>
      <c r="T3261" s="269">
        <v>-45.5</v>
      </c>
      <c r="DI3261" s="112" t="s">
        <v>4253</v>
      </c>
      <c r="DJ3261" s="112" t="s">
        <v>4212</v>
      </c>
      <c r="DO3261"/>
    </row>
    <row r="3262" spans="15:119" x14ac:dyDescent="0.25">
      <c r="O3262" s="268" t="s">
        <v>12748</v>
      </c>
      <c r="P3262" s="268" t="s">
        <v>9492</v>
      </c>
      <c r="Q3262" s="269">
        <v>-3.25</v>
      </c>
      <c r="R3262" s="269">
        <v>-3.5</v>
      </c>
      <c r="S3262" s="269">
        <v>-45</v>
      </c>
      <c r="T3262" s="269">
        <v>-45.25</v>
      </c>
      <c r="DI3262" s="112" t="s">
        <v>7653</v>
      </c>
      <c r="DJ3262" s="112" t="s">
        <v>7298</v>
      </c>
      <c r="DO3262"/>
    </row>
    <row r="3263" spans="15:119" x14ac:dyDescent="0.25">
      <c r="O3263" s="268" t="s">
        <v>12749</v>
      </c>
      <c r="P3263" s="268" t="s">
        <v>9490</v>
      </c>
      <c r="Q3263" s="269">
        <v>-3.5</v>
      </c>
      <c r="R3263" s="269">
        <v>-4</v>
      </c>
      <c r="S3263" s="269">
        <v>-46</v>
      </c>
      <c r="T3263" s="269">
        <v>-46.5</v>
      </c>
      <c r="DI3263" s="112" t="s">
        <v>8800</v>
      </c>
      <c r="DJ3263" s="112" t="s">
        <v>8544</v>
      </c>
      <c r="DO3263"/>
    </row>
    <row r="3264" spans="15:119" x14ac:dyDescent="0.25">
      <c r="O3264" s="268" t="s">
        <v>12750</v>
      </c>
      <c r="P3264" s="268" t="s">
        <v>9492</v>
      </c>
      <c r="Q3264" s="269">
        <v>-3.5</v>
      </c>
      <c r="R3264" s="269">
        <v>-3.75</v>
      </c>
      <c r="S3264" s="269">
        <v>-46.25</v>
      </c>
      <c r="T3264" s="269">
        <v>-46.5</v>
      </c>
      <c r="DI3264" s="112" t="s">
        <v>6173</v>
      </c>
      <c r="DJ3264" s="112" t="s">
        <v>5909</v>
      </c>
      <c r="DO3264"/>
    </row>
    <row r="3265" spans="15:119" x14ac:dyDescent="0.25">
      <c r="O3265" s="268" t="s">
        <v>12751</v>
      </c>
      <c r="P3265" s="268" t="s">
        <v>9492</v>
      </c>
      <c r="Q3265" s="269">
        <v>-3.5</v>
      </c>
      <c r="R3265" s="269">
        <v>-3.75</v>
      </c>
      <c r="S3265" s="269">
        <v>-46</v>
      </c>
      <c r="T3265" s="269">
        <v>-46.25</v>
      </c>
      <c r="DI3265" s="112" t="s">
        <v>7253</v>
      </c>
      <c r="DJ3265" s="112" t="s">
        <v>7211</v>
      </c>
      <c r="DO3265"/>
    </row>
    <row r="3266" spans="15:119" x14ac:dyDescent="0.25">
      <c r="O3266" s="268" t="s">
        <v>12752</v>
      </c>
      <c r="P3266" s="268" t="s">
        <v>9492</v>
      </c>
      <c r="Q3266" s="269">
        <v>-3.75</v>
      </c>
      <c r="R3266" s="269">
        <v>-4</v>
      </c>
      <c r="S3266" s="269">
        <v>-46.25</v>
      </c>
      <c r="T3266" s="269">
        <v>-46.5</v>
      </c>
      <c r="DI3266" s="112" t="s">
        <v>4714</v>
      </c>
      <c r="DJ3266" s="112" t="s">
        <v>4591</v>
      </c>
      <c r="DO3266"/>
    </row>
    <row r="3267" spans="15:119" x14ac:dyDescent="0.25">
      <c r="O3267" s="268" t="s">
        <v>12753</v>
      </c>
      <c r="P3267" s="268" t="s">
        <v>9492</v>
      </c>
      <c r="Q3267" s="269">
        <v>-3.75</v>
      </c>
      <c r="R3267" s="269">
        <v>-4</v>
      </c>
      <c r="S3267" s="269">
        <v>-46</v>
      </c>
      <c r="T3267" s="269">
        <v>-46.25</v>
      </c>
      <c r="DI3267" s="112" t="s">
        <v>6811</v>
      </c>
      <c r="DJ3267" s="112" t="s">
        <v>6305</v>
      </c>
      <c r="DO3267"/>
    </row>
    <row r="3268" spans="15:119" x14ac:dyDescent="0.25">
      <c r="O3268" s="268" t="s">
        <v>12754</v>
      </c>
      <c r="P3268" s="268" t="s">
        <v>9490</v>
      </c>
      <c r="Q3268" s="269">
        <v>-3.5</v>
      </c>
      <c r="R3268" s="269">
        <v>-4</v>
      </c>
      <c r="S3268" s="269">
        <v>-45.5</v>
      </c>
      <c r="T3268" s="269">
        <v>-46</v>
      </c>
      <c r="DI3268" s="112" t="s">
        <v>9061</v>
      </c>
      <c r="DJ3268" s="112" t="s">
        <v>9016</v>
      </c>
      <c r="DO3268"/>
    </row>
    <row r="3269" spans="15:119" x14ac:dyDescent="0.25">
      <c r="O3269" s="268" t="s">
        <v>12755</v>
      </c>
      <c r="P3269" s="268" t="s">
        <v>9492</v>
      </c>
      <c r="Q3269" s="269">
        <v>-3.5</v>
      </c>
      <c r="R3269" s="269">
        <v>-3.75</v>
      </c>
      <c r="S3269" s="269">
        <v>-45.75</v>
      </c>
      <c r="T3269" s="269">
        <v>-46</v>
      </c>
      <c r="DI3269" s="112" t="s">
        <v>7654</v>
      </c>
      <c r="DJ3269" s="112" t="s">
        <v>7298</v>
      </c>
      <c r="DO3269"/>
    </row>
    <row r="3270" spans="15:119" x14ac:dyDescent="0.25">
      <c r="O3270" s="268" t="s">
        <v>12756</v>
      </c>
      <c r="P3270" s="268" t="s">
        <v>9492</v>
      </c>
      <c r="Q3270" s="269">
        <v>-3.5</v>
      </c>
      <c r="R3270" s="269">
        <v>-3.75</v>
      </c>
      <c r="S3270" s="269">
        <v>-45.5</v>
      </c>
      <c r="T3270" s="269">
        <v>-45.75</v>
      </c>
      <c r="DI3270" s="112" t="s">
        <v>9366</v>
      </c>
      <c r="DJ3270" s="112" t="s">
        <v>9220</v>
      </c>
      <c r="DO3270"/>
    </row>
    <row r="3271" spans="15:119" x14ac:dyDescent="0.25">
      <c r="O3271" s="268" t="s">
        <v>12757</v>
      </c>
      <c r="P3271" s="268" t="s">
        <v>9492</v>
      </c>
      <c r="Q3271" s="269">
        <v>-3.75</v>
      </c>
      <c r="R3271" s="269">
        <v>-4</v>
      </c>
      <c r="S3271" s="269">
        <v>-45.75</v>
      </c>
      <c r="T3271" s="269">
        <v>-46</v>
      </c>
      <c r="DI3271" s="112" t="s">
        <v>5298</v>
      </c>
      <c r="DJ3271" s="112" t="s">
        <v>5211</v>
      </c>
      <c r="DO3271"/>
    </row>
    <row r="3272" spans="15:119" x14ac:dyDescent="0.25">
      <c r="O3272" s="268" t="s">
        <v>12758</v>
      </c>
      <c r="P3272" s="268" t="s">
        <v>9492</v>
      </c>
      <c r="Q3272" s="269">
        <v>-3.75</v>
      </c>
      <c r="R3272" s="269">
        <v>-4</v>
      </c>
      <c r="S3272" s="269">
        <v>-45.5</v>
      </c>
      <c r="T3272" s="269">
        <v>-45.75</v>
      </c>
      <c r="DI3272" s="112" t="s">
        <v>7254</v>
      </c>
      <c r="DJ3272" s="112" t="s">
        <v>7211</v>
      </c>
      <c r="DO3272"/>
    </row>
    <row r="3273" spans="15:119" x14ac:dyDescent="0.25">
      <c r="O3273" s="268" t="s">
        <v>12759</v>
      </c>
      <c r="P3273" s="268" t="s">
        <v>9490</v>
      </c>
      <c r="Q3273" s="269">
        <v>-3.5</v>
      </c>
      <c r="R3273" s="269">
        <v>-4</v>
      </c>
      <c r="S3273" s="269">
        <v>-45</v>
      </c>
      <c r="T3273" s="269">
        <v>-45.5</v>
      </c>
      <c r="DI3273" s="112" t="s">
        <v>9151</v>
      </c>
      <c r="DJ3273" s="112" t="s">
        <v>9086</v>
      </c>
      <c r="DO3273"/>
    </row>
    <row r="3274" spans="15:119" x14ac:dyDescent="0.25">
      <c r="O3274" s="268" t="s">
        <v>12760</v>
      </c>
      <c r="P3274" s="268" t="s">
        <v>9492</v>
      </c>
      <c r="Q3274" s="269">
        <v>-3.5</v>
      </c>
      <c r="R3274" s="269">
        <v>-3.75</v>
      </c>
      <c r="S3274" s="269">
        <v>-45.25</v>
      </c>
      <c r="T3274" s="269">
        <v>-45.5</v>
      </c>
      <c r="DI3274" s="112" t="s">
        <v>8801</v>
      </c>
      <c r="DJ3274" s="112" t="s">
        <v>8544</v>
      </c>
      <c r="DO3274"/>
    </row>
    <row r="3275" spans="15:119" x14ac:dyDescent="0.25">
      <c r="O3275" s="268" t="s">
        <v>12761</v>
      </c>
      <c r="P3275" s="268" t="s">
        <v>9492</v>
      </c>
      <c r="Q3275" s="269">
        <v>-3.5</v>
      </c>
      <c r="R3275" s="269">
        <v>-3.75</v>
      </c>
      <c r="S3275" s="269">
        <v>-45</v>
      </c>
      <c r="T3275" s="269">
        <v>-45.25</v>
      </c>
      <c r="DI3275" s="112" t="s">
        <v>6174</v>
      </c>
      <c r="DJ3275" s="112" t="s">
        <v>5909</v>
      </c>
      <c r="DO3275"/>
    </row>
    <row r="3276" spans="15:119" x14ac:dyDescent="0.25">
      <c r="O3276" s="268" t="s">
        <v>12762</v>
      </c>
      <c r="P3276" s="268" t="s">
        <v>9492</v>
      </c>
      <c r="Q3276" s="269">
        <v>-3.75</v>
      </c>
      <c r="R3276" s="269">
        <v>-4</v>
      </c>
      <c r="S3276" s="269">
        <v>-45.25</v>
      </c>
      <c r="T3276" s="269">
        <v>-45.5</v>
      </c>
      <c r="DI3276" s="112" t="s">
        <v>4284</v>
      </c>
      <c r="DJ3276" s="112" t="s">
        <v>4275</v>
      </c>
      <c r="DO3276"/>
    </row>
    <row r="3277" spans="15:119" x14ac:dyDescent="0.25">
      <c r="O3277" s="268" t="s">
        <v>12763</v>
      </c>
      <c r="P3277" s="268" t="s">
        <v>9492</v>
      </c>
      <c r="Q3277" s="269">
        <v>-3.75</v>
      </c>
      <c r="R3277" s="269">
        <v>-4</v>
      </c>
      <c r="S3277" s="269">
        <v>-45</v>
      </c>
      <c r="T3277" s="269">
        <v>-45.25</v>
      </c>
      <c r="DI3277" s="112" t="s">
        <v>9152</v>
      </c>
      <c r="DJ3277" s="112" t="s">
        <v>9086</v>
      </c>
      <c r="DO3277"/>
    </row>
    <row r="3278" spans="15:119" x14ac:dyDescent="0.25">
      <c r="O3278" s="268" t="s">
        <v>12764</v>
      </c>
      <c r="P3278" s="268" t="s">
        <v>9486</v>
      </c>
      <c r="Q3278" s="269">
        <v>-2</v>
      </c>
      <c r="R3278" s="269">
        <v>-4</v>
      </c>
      <c r="S3278" s="269">
        <v>-42</v>
      </c>
      <c r="T3278" s="269">
        <v>-45</v>
      </c>
      <c r="DI3278" s="112" t="s">
        <v>5878</v>
      </c>
      <c r="DJ3278" s="112" t="s">
        <v>5840</v>
      </c>
      <c r="DO3278"/>
    </row>
    <row r="3279" spans="15:119" x14ac:dyDescent="0.25">
      <c r="O3279" s="268" t="s">
        <v>12765</v>
      </c>
      <c r="P3279" s="268" t="s">
        <v>9488</v>
      </c>
      <c r="Q3279" s="269">
        <v>-2</v>
      </c>
      <c r="R3279" s="269">
        <v>-3</v>
      </c>
      <c r="S3279" s="269">
        <v>-43.5</v>
      </c>
      <c r="T3279" s="269">
        <v>-45</v>
      </c>
      <c r="DI3279" s="112" t="s">
        <v>5879</v>
      </c>
      <c r="DJ3279" s="112" t="s">
        <v>5840</v>
      </c>
      <c r="DO3279"/>
    </row>
    <row r="3280" spans="15:119" x14ac:dyDescent="0.25">
      <c r="O3280" s="268" t="s">
        <v>12766</v>
      </c>
      <c r="P3280" s="268" t="s">
        <v>9490</v>
      </c>
      <c r="Q3280" s="269">
        <v>-2</v>
      </c>
      <c r="R3280" s="269">
        <v>-2.5</v>
      </c>
      <c r="S3280" s="269">
        <v>-44.5</v>
      </c>
      <c r="T3280" s="269">
        <v>-45</v>
      </c>
      <c r="DI3280" s="112" t="s">
        <v>5880</v>
      </c>
      <c r="DJ3280" s="112" t="s">
        <v>5840</v>
      </c>
      <c r="DO3280"/>
    </row>
    <row r="3281" spans="15:119" x14ac:dyDescent="0.25">
      <c r="O3281" s="268" t="s">
        <v>12767</v>
      </c>
      <c r="P3281" s="268" t="s">
        <v>9492</v>
      </c>
      <c r="Q3281" s="269">
        <v>-2</v>
      </c>
      <c r="R3281" s="269">
        <v>-2.25</v>
      </c>
      <c r="S3281" s="269">
        <v>-44.75</v>
      </c>
      <c r="T3281" s="269">
        <v>-45</v>
      </c>
      <c r="DI3281" s="112" t="s">
        <v>8125</v>
      </c>
      <c r="DJ3281" s="112" t="s">
        <v>7916</v>
      </c>
      <c r="DO3281"/>
    </row>
    <row r="3282" spans="15:119" ht="30" x14ac:dyDescent="0.25">
      <c r="O3282" s="268" t="s">
        <v>12768</v>
      </c>
      <c r="P3282" s="268" t="s">
        <v>9492</v>
      </c>
      <c r="Q3282" s="269">
        <v>-2</v>
      </c>
      <c r="R3282" s="269">
        <v>-2.25</v>
      </c>
      <c r="S3282" s="269">
        <v>-44.5</v>
      </c>
      <c r="T3282" s="269">
        <v>-44.75</v>
      </c>
      <c r="DI3282" s="112" t="s">
        <v>5881</v>
      </c>
      <c r="DJ3282" s="112" t="s">
        <v>5840</v>
      </c>
      <c r="DO3282"/>
    </row>
    <row r="3283" spans="15:119" x14ac:dyDescent="0.25">
      <c r="O3283" s="268" t="s">
        <v>12769</v>
      </c>
      <c r="P3283" s="268" t="s">
        <v>9492</v>
      </c>
      <c r="Q3283" s="269">
        <v>-2.25</v>
      </c>
      <c r="R3283" s="269">
        <v>-2.5</v>
      </c>
      <c r="S3283" s="269">
        <v>-44.75</v>
      </c>
      <c r="T3283" s="269">
        <v>-45</v>
      </c>
      <c r="DI3283" s="112" t="s">
        <v>4943</v>
      </c>
      <c r="DJ3283" s="112" t="s">
        <v>4808</v>
      </c>
      <c r="DO3283"/>
    </row>
    <row r="3284" spans="15:119" ht="30" x14ac:dyDescent="0.25">
      <c r="O3284" s="268" t="s">
        <v>12770</v>
      </c>
      <c r="P3284" s="268" t="s">
        <v>9492</v>
      </c>
      <c r="Q3284" s="269">
        <v>-2.25</v>
      </c>
      <c r="R3284" s="269">
        <v>-2.5</v>
      </c>
      <c r="S3284" s="269">
        <v>-44.5</v>
      </c>
      <c r="T3284" s="269">
        <v>-44.75</v>
      </c>
      <c r="DI3284" s="112" t="s">
        <v>9153</v>
      </c>
      <c r="DJ3284" s="112" t="s">
        <v>9086</v>
      </c>
      <c r="DO3284"/>
    </row>
    <row r="3285" spans="15:119" ht="30" x14ac:dyDescent="0.25">
      <c r="O3285" s="268" t="s">
        <v>12771</v>
      </c>
      <c r="P3285" s="268" t="s">
        <v>9490</v>
      </c>
      <c r="Q3285" s="269">
        <v>-2</v>
      </c>
      <c r="R3285" s="269">
        <v>-2.5</v>
      </c>
      <c r="S3285" s="269">
        <v>-44</v>
      </c>
      <c r="T3285" s="269">
        <v>-44.5</v>
      </c>
      <c r="DI3285" s="112" t="s">
        <v>5882</v>
      </c>
      <c r="DJ3285" s="112" t="s">
        <v>5840</v>
      </c>
      <c r="DO3285"/>
    </row>
    <row r="3286" spans="15:119" ht="30" x14ac:dyDescent="0.25">
      <c r="O3286" s="268" t="s">
        <v>12772</v>
      </c>
      <c r="P3286" s="268" t="s">
        <v>9492</v>
      </c>
      <c r="Q3286" s="269">
        <v>-2</v>
      </c>
      <c r="R3286" s="269">
        <v>-2.25</v>
      </c>
      <c r="S3286" s="269">
        <v>-44.25</v>
      </c>
      <c r="T3286" s="269">
        <v>-44.5</v>
      </c>
      <c r="DI3286" s="112" t="s">
        <v>4944</v>
      </c>
      <c r="DJ3286" s="112" t="s">
        <v>4808</v>
      </c>
      <c r="DO3286"/>
    </row>
    <row r="3287" spans="15:119" x14ac:dyDescent="0.25">
      <c r="O3287" s="268" t="s">
        <v>12773</v>
      </c>
      <c r="P3287" s="268" t="s">
        <v>9492</v>
      </c>
      <c r="Q3287" s="269">
        <v>-2.25</v>
      </c>
      <c r="R3287" s="269">
        <v>-2.5</v>
      </c>
      <c r="S3287" s="269">
        <v>-44.25</v>
      </c>
      <c r="T3287" s="269">
        <v>-44.5</v>
      </c>
      <c r="DI3287" s="112" t="s">
        <v>7655</v>
      </c>
      <c r="DJ3287" s="112" t="s">
        <v>7298</v>
      </c>
      <c r="DO3287"/>
    </row>
    <row r="3288" spans="15:119" x14ac:dyDescent="0.25">
      <c r="O3288" s="268" t="s">
        <v>12774</v>
      </c>
      <c r="P3288" s="268" t="s">
        <v>9492</v>
      </c>
      <c r="Q3288" s="269">
        <v>-2.25</v>
      </c>
      <c r="R3288" s="269">
        <v>-2.5</v>
      </c>
      <c r="S3288" s="269">
        <v>-44</v>
      </c>
      <c r="T3288" s="269">
        <v>-44.25</v>
      </c>
      <c r="DI3288" s="112" t="s">
        <v>8126</v>
      </c>
      <c r="DJ3288" s="112" t="s">
        <v>7916</v>
      </c>
      <c r="DO3288"/>
    </row>
    <row r="3289" spans="15:119" x14ac:dyDescent="0.25">
      <c r="O3289" s="268" t="s">
        <v>12775</v>
      </c>
      <c r="P3289" s="268" t="s">
        <v>9490</v>
      </c>
      <c r="Q3289" s="269">
        <v>-2</v>
      </c>
      <c r="R3289" s="269">
        <v>-2.5</v>
      </c>
      <c r="S3289" s="269">
        <v>-43.5</v>
      </c>
      <c r="T3289" s="269">
        <v>-44</v>
      </c>
      <c r="DI3289" s="112" t="s">
        <v>8802</v>
      </c>
      <c r="DJ3289" s="112" t="s">
        <v>8544</v>
      </c>
      <c r="DO3289"/>
    </row>
    <row r="3290" spans="15:119" x14ac:dyDescent="0.25">
      <c r="O3290" s="268" t="s">
        <v>12776</v>
      </c>
      <c r="P3290" s="268" t="s">
        <v>9492</v>
      </c>
      <c r="Q3290" s="269">
        <v>-2</v>
      </c>
      <c r="R3290" s="269">
        <v>-2.25</v>
      </c>
      <c r="S3290" s="269">
        <v>-43.75</v>
      </c>
      <c r="T3290" s="269">
        <v>-44</v>
      </c>
      <c r="DI3290" s="112" t="s">
        <v>9062</v>
      </c>
      <c r="DJ3290" s="112" t="s">
        <v>9016</v>
      </c>
      <c r="DO3290"/>
    </row>
    <row r="3291" spans="15:119" x14ac:dyDescent="0.25">
      <c r="O3291" s="268" t="s">
        <v>12777</v>
      </c>
      <c r="P3291" s="268" t="s">
        <v>9492</v>
      </c>
      <c r="Q3291" s="269">
        <v>-2</v>
      </c>
      <c r="R3291" s="269">
        <v>-2.25</v>
      </c>
      <c r="S3291" s="269">
        <v>-43.5</v>
      </c>
      <c r="T3291" s="269">
        <v>-43.75</v>
      </c>
      <c r="DI3291" s="112" t="s">
        <v>9367</v>
      </c>
      <c r="DJ3291" s="112" t="s">
        <v>9220</v>
      </c>
      <c r="DO3291"/>
    </row>
    <row r="3292" spans="15:119" x14ac:dyDescent="0.25">
      <c r="O3292" s="268" t="s">
        <v>12778</v>
      </c>
      <c r="P3292" s="268" t="s">
        <v>9492</v>
      </c>
      <c r="Q3292" s="269">
        <v>-2.25</v>
      </c>
      <c r="R3292" s="269">
        <v>-2.5</v>
      </c>
      <c r="S3292" s="269">
        <v>-43.75</v>
      </c>
      <c r="T3292" s="269">
        <v>-44</v>
      </c>
      <c r="DI3292" s="112" t="s">
        <v>8127</v>
      </c>
      <c r="DJ3292" s="112" t="s">
        <v>7916</v>
      </c>
      <c r="DO3292"/>
    </row>
    <row r="3293" spans="15:119" x14ac:dyDescent="0.25">
      <c r="O3293" s="268" t="s">
        <v>12779</v>
      </c>
      <c r="P3293" s="268" t="s">
        <v>9492</v>
      </c>
      <c r="Q3293" s="269">
        <v>-2.25</v>
      </c>
      <c r="R3293" s="269">
        <v>-2.5</v>
      </c>
      <c r="S3293" s="269">
        <v>-43.5</v>
      </c>
      <c r="T3293" s="269">
        <v>-43.75</v>
      </c>
      <c r="DI3293" s="112" t="s">
        <v>9063</v>
      </c>
      <c r="DJ3293" s="112" t="s">
        <v>9016</v>
      </c>
      <c r="DO3293"/>
    </row>
    <row r="3294" spans="15:119" x14ac:dyDescent="0.25">
      <c r="O3294" s="268" t="s">
        <v>12780</v>
      </c>
      <c r="P3294" s="268" t="s">
        <v>9490</v>
      </c>
      <c r="Q3294" s="269">
        <v>-2.5</v>
      </c>
      <c r="R3294" s="269">
        <v>-3</v>
      </c>
      <c r="S3294" s="269">
        <v>-44.5</v>
      </c>
      <c r="T3294" s="269">
        <v>-45</v>
      </c>
      <c r="DI3294" s="112" t="s">
        <v>8803</v>
      </c>
      <c r="DJ3294" s="112" t="s">
        <v>8544</v>
      </c>
      <c r="DO3294"/>
    </row>
    <row r="3295" spans="15:119" x14ac:dyDescent="0.25">
      <c r="O3295" s="268" t="s">
        <v>12781</v>
      </c>
      <c r="P3295" s="268" t="s">
        <v>9492</v>
      </c>
      <c r="Q3295" s="269">
        <v>-2.5</v>
      </c>
      <c r="R3295" s="269">
        <v>-2.75</v>
      </c>
      <c r="S3295" s="269">
        <v>-44.75</v>
      </c>
      <c r="T3295" s="269">
        <v>-45</v>
      </c>
      <c r="DI3295" s="112" t="s">
        <v>8128</v>
      </c>
      <c r="DJ3295" s="112" t="s">
        <v>9220</v>
      </c>
      <c r="DO3295"/>
    </row>
    <row r="3296" spans="15:119" x14ac:dyDescent="0.25">
      <c r="O3296" s="268" t="s">
        <v>12782</v>
      </c>
      <c r="P3296" s="268" t="s">
        <v>9492</v>
      </c>
      <c r="Q3296" s="269">
        <v>-2.5</v>
      </c>
      <c r="R3296" s="269">
        <v>-2.75</v>
      </c>
      <c r="S3296" s="269">
        <v>-44.5</v>
      </c>
      <c r="T3296" s="269">
        <v>-44.75</v>
      </c>
      <c r="DI3296" s="112" t="s">
        <v>8128</v>
      </c>
      <c r="DJ3296" s="112" t="s">
        <v>7916</v>
      </c>
      <c r="DO3296"/>
    </row>
    <row r="3297" spans="15:119" x14ac:dyDescent="0.25">
      <c r="O3297" s="268" t="s">
        <v>12783</v>
      </c>
      <c r="P3297" s="268" t="s">
        <v>9492</v>
      </c>
      <c r="Q3297" s="269">
        <v>-2.75</v>
      </c>
      <c r="R3297" s="269">
        <v>-3</v>
      </c>
      <c r="S3297" s="269">
        <v>-44.75</v>
      </c>
      <c r="T3297" s="269">
        <v>-45</v>
      </c>
      <c r="DI3297" s="112" t="s">
        <v>9154</v>
      </c>
      <c r="DJ3297" s="112" t="s">
        <v>9086</v>
      </c>
      <c r="DO3297"/>
    </row>
    <row r="3298" spans="15:119" x14ac:dyDescent="0.25">
      <c r="O3298" s="268" t="s">
        <v>12784</v>
      </c>
      <c r="P3298" s="268" t="s">
        <v>9492</v>
      </c>
      <c r="Q3298" s="269">
        <v>-2.75</v>
      </c>
      <c r="R3298" s="269">
        <v>-3</v>
      </c>
      <c r="S3298" s="269">
        <v>-44.5</v>
      </c>
      <c r="T3298" s="269">
        <v>-44.75</v>
      </c>
      <c r="DI3298" s="112" t="s">
        <v>8804</v>
      </c>
      <c r="DJ3298" s="112" t="s">
        <v>8544</v>
      </c>
      <c r="DO3298"/>
    </row>
    <row r="3299" spans="15:119" x14ac:dyDescent="0.25">
      <c r="O3299" s="268" t="s">
        <v>12785</v>
      </c>
      <c r="P3299" s="268" t="s">
        <v>9490</v>
      </c>
      <c r="Q3299" s="269">
        <v>-2.5</v>
      </c>
      <c r="R3299" s="269">
        <v>-3</v>
      </c>
      <c r="S3299" s="269">
        <v>-44</v>
      </c>
      <c r="T3299" s="269">
        <v>-44.5</v>
      </c>
      <c r="DI3299" s="112" t="s">
        <v>6812</v>
      </c>
      <c r="DJ3299" s="112" t="s">
        <v>6305</v>
      </c>
      <c r="DO3299"/>
    </row>
    <row r="3300" spans="15:119" x14ac:dyDescent="0.25">
      <c r="O3300" s="268" t="s">
        <v>12786</v>
      </c>
      <c r="P3300" s="268" t="s">
        <v>9492</v>
      </c>
      <c r="Q3300" s="269">
        <v>-2.5</v>
      </c>
      <c r="R3300" s="269">
        <v>-2.75</v>
      </c>
      <c r="S3300" s="269">
        <v>-44.25</v>
      </c>
      <c r="T3300" s="269">
        <v>-44.5</v>
      </c>
      <c r="DI3300" s="112" t="s">
        <v>8805</v>
      </c>
      <c r="DJ3300" s="112" t="s">
        <v>8544</v>
      </c>
      <c r="DO3300"/>
    </row>
    <row r="3301" spans="15:119" x14ac:dyDescent="0.25">
      <c r="O3301" s="268" t="s">
        <v>12787</v>
      </c>
      <c r="P3301" s="268" t="s">
        <v>9492</v>
      </c>
      <c r="Q3301" s="269">
        <v>-2.5</v>
      </c>
      <c r="R3301" s="269">
        <v>-2.75</v>
      </c>
      <c r="S3301" s="269">
        <v>-44</v>
      </c>
      <c r="T3301" s="269">
        <v>-44.25</v>
      </c>
      <c r="DI3301" s="112" t="s">
        <v>9158</v>
      </c>
      <c r="DJ3301" s="112" t="s">
        <v>9086</v>
      </c>
      <c r="DO3301"/>
    </row>
    <row r="3302" spans="15:119" ht="30" x14ac:dyDescent="0.25">
      <c r="O3302" s="268" t="s">
        <v>12788</v>
      </c>
      <c r="P3302" s="268" t="s">
        <v>9492</v>
      </c>
      <c r="Q3302" s="269">
        <v>-2.75</v>
      </c>
      <c r="R3302" s="269">
        <v>-3</v>
      </c>
      <c r="S3302" s="269">
        <v>-44.25</v>
      </c>
      <c r="T3302" s="269">
        <v>-44.5</v>
      </c>
      <c r="DI3302" s="112" t="s">
        <v>527</v>
      </c>
      <c r="DJ3302" s="112" t="s">
        <v>10</v>
      </c>
      <c r="DO3302"/>
    </row>
    <row r="3303" spans="15:119" x14ac:dyDescent="0.25">
      <c r="O3303" s="268" t="s">
        <v>12789</v>
      </c>
      <c r="P3303" s="268" t="s">
        <v>9492</v>
      </c>
      <c r="Q3303" s="269">
        <v>-2.75</v>
      </c>
      <c r="R3303" s="269">
        <v>-3</v>
      </c>
      <c r="S3303" s="269">
        <v>-44</v>
      </c>
      <c r="T3303" s="269">
        <v>-44.25</v>
      </c>
      <c r="DI3303" s="112" t="s">
        <v>8806</v>
      </c>
      <c r="DJ3303" s="112" t="s">
        <v>8544</v>
      </c>
      <c r="DO3303"/>
    </row>
    <row r="3304" spans="15:119" x14ac:dyDescent="0.25">
      <c r="O3304" s="268" t="s">
        <v>12790</v>
      </c>
      <c r="P3304" s="268" t="s">
        <v>9490</v>
      </c>
      <c r="Q3304" s="269">
        <v>-2.5</v>
      </c>
      <c r="R3304" s="269">
        <v>-3</v>
      </c>
      <c r="S3304" s="269">
        <v>-43.5</v>
      </c>
      <c r="T3304" s="269">
        <v>-44</v>
      </c>
      <c r="DI3304" s="112" t="s">
        <v>7656</v>
      </c>
      <c r="DJ3304" s="112" t="s">
        <v>7298</v>
      </c>
      <c r="DO3304"/>
    </row>
    <row r="3305" spans="15:119" x14ac:dyDescent="0.25">
      <c r="O3305" s="268" t="s">
        <v>12791</v>
      </c>
      <c r="P3305" s="268" t="s">
        <v>9492</v>
      </c>
      <c r="Q3305" s="269">
        <v>-2.5</v>
      </c>
      <c r="R3305" s="269">
        <v>-2.75</v>
      </c>
      <c r="S3305" s="269">
        <v>-43.75</v>
      </c>
      <c r="T3305" s="269">
        <v>-44</v>
      </c>
      <c r="DI3305" s="112" t="s">
        <v>6175</v>
      </c>
      <c r="DJ3305" s="112" t="s">
        <v>5909</v>
      </c>
      <c r="DO3305"/>
    </row>
    <row r="3306" spans="15:119" x14ac:dyDescent="0.25">
      <c r="O3306" s="268" t="s">
        <v>12792</v>
      </c>
      <c r="P3306" s="268" t="s">
        <v>9492</v>
      </c>
      <c r="Q3306" s="269">
        <v>-2.5</v>
      </c>
      <c r="R3306" s="269">
        <v>-2.75</v>
      </c>
      <c r="S3306" s="269">
        <v>-43.5</v>
      </c>
      <c r="T3306" s="269">
        <v>-43.75</v>
      </c>
      <c r="DI3306" s="112" t="s">
        <v>9159</v>
      </c>
      <c r="DJ3306" s="112" t="s">
        <v>9086</v>
      </c>
      <c r="DO3306"/>
    </row>
    <row r="3307" spans="15:119" x14ac:dyDescent="0.25">
      <c r="O3307" s="268" t="s">
        <v>12793</v>
      </c>
      <c r="P3307" s="268" t="s">
        <v>9492</v>
      </c>
      <c r="Q3307" s="269">
        <v>-2.75</v>
      </c>
      <c r="R3307" s="269">
        <v>-3</v>
      </c>
      <c r="S3307" s="269">
        <v>-43.75</v>
      </c>
      <c r="T3307" s="269">
        <v>-44</v>
      </c>
      <c r="DI3307" s="112" t="s">
        <v>7657</v>
      </c>
      <c r="DJ3307" s="112" t="s">
        <v>7298</v>
      </c>
      <c r="DO3307"/>
    </row>
    <row r="3308" spans="15:119" x14ac:dyDescent="0.25">
      <c r="O3308" s="268" t="s">
        <v>12794</v>
      </c>
      <c r="P3308" s="268" t="s">
        <v>9492</v>
      </c>
      <c r="Q3308" s="269">
        <v>-2.75</v>
      </c>
      <c r="R3308" s="269">
        <v>-3</v>
      </c>
      <c r="S3308" s="269">
        <v>-43.5</v>
      </c>
      <c r="T3308" s="269">
        <v>-43.75</v>
      </c>
      <c r="DI3308" s="112" t="s">
        <v>8807</v>
      </c>
      <c r="DJ3308" s="112" t="s">
        <v>8544</v>
      </c>
      <c r="DO3308"/>
    </row>
    <row r="3309" spans="15:119" x14ac:dyDescent="0.25">
      <c r="O3309" s="268" t="s">
        <v>12795</v>
      </c>
      <c r="P3309" s="268" t="s">
        <v>9488</v>
      </c>
      <c r="Q3309" s="269">
        <v>-2</v>
      </c>
      <c r="R3309" s="269">
        <v>-3</v>
      </c>
      <c r="S3309" s="269">
        <v>-42</v>
      </c>
      <c r="T3309" s="269">
        <v>-43.5</v>
      </c>
      <c r="DI3309" s="112" t="s">
        <v>8129</v>
      </c>
      <c r="DJ3309" s="112" t="s">
        <v>7916</v>
      </c>
      <c r="DO3309"/>
    </row>
    <row r="3310" spans="15:119" x14ac:dyDescent="0.25">
      <c r="O3310" s="268" t="s">
        <v>12796</v>
      </c>
      <c r="P3310" s="268" t="s">
        <v>9490</v>
      </c>
      <c r="Q3310" s="269">
        <v>-2</v>
      </c>
      <c r="R3310" s="269">
        <v>-2.5</v>
      </c>
      <c r="S3310" s="269">
        <v>-43</v>
      </c>
      <c r="T3310" s="269">
        <v>-43.5</v>
      </c>
      <c r="DI3310" s="112" t="s">
        <v>7658</v>
      </c>
      <c r="DJ3310" s="112" t="s">
        <v>7298</v>
      </c>
      <c r="DO3310"/>
    </row>
    <row r="3311" spans="15:119" x14ac:dyDescent="0.25">
      <c r="O3311" s="268" t="s">
        <v>12797</v>
      </c>
      <c r="P3311" s="268" t="s">
        <v>9492</v>
      </c>
      <c r="Q3311" s="269">
        <v>-2.25</v>
      </c>
      <c r="R3311" s="269">
        <v>-2.5</v>
      </c>
      <c r="S3311" s="269">
        <v>-43.25</v>
      </c>
      <c r="T3311" s="269">
        <v>-43.5</v>
      </c>
      <c r="DI3311" s="112" t="s">
        <v>4715</v>
      </c>
      <c r="DJ3311" s="112" t="s">
        <v>4591</v>
      </c>
      <c r="DO3311"/>
    </row>
    <row r="3312" spans="15:119" x14ac:dyDescent="0.25">
      <c r="O3312" s="268" t="s">
        <v>12798</v>
      </c>
      <c r="P3312" s="268" t="s">
        <v>9492</v>
      </c>
      <c r="Q3312" s="269">
        <v>-2.25</v>
      </c>
      <c r="R3312" s="269">
        <v>-2.5</v>
      </c>
      <c r="S3312" s="269">
        <v>-43</v>
      </c>
      <c r="T3312" s="269">
        <v>-43.25</v>
      </c>
      <c r="DI3312" s="112" t="s">
        <v>9368</v>
      </c>
      <c r="DJ3312" s="112" t="s">
        <v>9220</v>
      </c>
      <c r="DO3312"/>
    </row>
    <row r="3313" spans="15:119" x14ac:dyDescent="0.25">
      <c r="O3313" s="268" t="s">
        <v>12799</v>
      </c>
      <c r="P3313" s="268" t="s">
        <v>9490</v>
      </c>
      <c r="Q3313" s="269">
        <v>-2</v>
      </c>
      <c r="R3313" s="269">
        <v>-2.5</v>
      </c>
      <c r="S3313" s="269">
        <v>-42.5</v>
      </c>
      <c r="T3313" s="269">
        <v>-43</v>
      </c>
      <c r="DI3313" s="112" t="s">
        <v>5299</v>
      </c>
      <c r="DJ3313" s="112" t="s">
        <v>5211</v>
      </c>
      <c r="DO3313"/>
    </row>
    <row r="3314" spans="15:119" x14ac:dyDescent="0.25">
      <c r="O3314" s="268" t="s">
        <v>12800</v>
      </c>
      <c r="P3314" s="268" t="s">
        <v>9492</v>
      </c>
      <c r="Q3314" s="269">
        <v>-2.25</v>
      </c>
      <c r="R3314" s="269">
        <v>-2.5</v>
      </c>
      <c r="S3314" s="269">
        <v>-42.75</v>
      </c>
      <c r="T3314" s="269">
        <v>-43</v>
      </c>
      <c r="DI3314" s="112" t="s">
        <v>6813</v>
      </c>
      <c r="DJ3314" s="112" t="s">
        <v>6305</v>
      </c>
      <c r="DO3314"/>
    </row>
    <row r="3315" spans="15:119" x14ac:dyDescent="0.25">
      <c r="O3315" s="268" t="s">
        <v>12801</v>
      </c>
      <c r="P3315" s="268" t="s">
        <v>9490</v>
      </c>
      <c r="Q3315" s="269">
        <v>-2.5</v>
      </c>
      <c r="R3315" s="269">
        <v>-3</v>
      </c>
      <c r="S3315" s="269">
        <v>-43</v>
      </c>
      <c r="T3315" s="269">
        <v>-43.5</v>
      </c>
      <c r="DI3315" s="112" t="s">
        <v>8438</v>
      </c>
      <c r="DJ3315" s="112" t="s">
        <v>8285</v>
      </c>
      <c r="DO3315"/>
    </row>
    <row r="3316" spans="15:119" x14ac:dyDescent="0.25">
      <c r="O3316" s="268" t="s">
        <v>12802</v>
      </c>
      <c r="P3316" s="268" t="s">
        <v>9492</v>
      </c>
      <c r="Q3316" s="269">
        <v>-2.5</v>
      </c>
      <c r="R3316" s="269">
        <v>-2.75</v>
      </c>
      <c r="S3316" s="269">
        <v>-43.25</v>
      </c>
      <c r="T3316" s="269">
        <v>-43.5</v>
      </c>
      <c r="DI3316" s="112" t="s">
        <v>8130</v>
      </c>
      <c r="DJ3316" s="112" t="s">
        <v>7916</v>
      </c>
      <c r="DO3316"/>
    </row>
    <row r="3317" spans="15:119" x14ac:dyDescent="0.25">
      <c r="O3317" s="268" t="s">
        <v>12803</v>
      </c>
      <c r="P3317" s="268" t="s">
        <v>9492</v>
      </c>
      <c r="Q3317" s="269">
        <v>-2.5</v>
      </c>
      <c r="R3317" s="269">
        <v>-2.75</v>
      </c>
      <c r="S3317" s="269">
        <v>-43</v>
      </c>
      <c r="T3317" s="269">
        <v>-43.25</v>
      </c>
      <c r="DI3317" s="112" t="s">
        <v>4366</v>
      </c>
      <c r="DJ3317" s="112" t="s">
        <v>4291</v>
      </c>
      <c r="DO3317"/>
    </row>
    <row r="3318" spans="15:119" ht="30" x14ac:dyDescent="0.25">
      <c r="O3318" s="268" t="s">
        <v>12804</v>
      </c>
      <c r="P3318" s="268" t="s">
        <v>9492</v>
      </c>
      <c r="Q3318" s="269">
        <v>-2.75</v>
      </c>
      <c r="R3318" s="269">
        <v>-3</v>
      </c>
      <c r="S3318" s="269">
        <v>-43.25</v>
      </c>
      <c r="T3318" s="269">
        <v>-43.5</v>
      </c>
      <c r="DI3318" s="112" t="s">
        <v>8131</v>
      </c>
      <c r="DJ3318" s="112" t="s">
        <v>7916</v>
      </c>
      <c r="DO3318"/>
    </row>
    <row r="3319" spans="15:119" x14ac:dyDescent="0.25">
      <c r="O3319" s="268" t="s">
        <v>12805</v>
      </c>
      <c r="P3319" s="268" t="s">
        <v>9492</v>
      </c>
      <c r="Q3319" s="269">
        <v>-2.75</v>
      </c>
      <c r="R3319" s="269">
        <v>-3</v>
      </c>
      <c r="S3319" s="269">
        <v>-43</v>
      </c>
      <c r="T3319" s="269">
        <v>-43.25</v>
      </c>
      <c r="DI3319" s="112" t="s">
        <v>8808</v>
      </c>
      <c r="DJ3319" s="112" t="s">
        <v>8544</v>
      </c>
      <c r="DO3319"/>
    </row>
    <row r="3320" spans="15:119" x14ac:dyDescent="0.25">
      <c r="O3320" s="268" t="s">
        <v>12806</v>
      </c>
      <c r="P3320" s="268" t="s">
        <v>9490</v>
      </c>
      <c r="Q3320" s="269">
        <v>-2.5</v>
      </c>
      <c r="R3320" s="269">
        <v>-3</v>
      </c>
      <c r="S3320" s="269">
        <v>-42.5</v>
      </c>
      <c r="T3320" s="269">
        <v>-43</v>
      </c>
      <c r="DI3320" s="112" t="s">
        <v>7659</v>
      </c>
      <c r="DJ3320" s="112" t="s">
        <v>7298</v>
      </c>
      <c r="DO3320"/>
    </row>
    <row r="3321" spans="15:119" x14ac:dyDescent="0.25">
      <c r="O3321" s="268" t="s">
        <v>12807</v>
      </c>
      <c r="P3321" s="268" t="s">
        <v>9492</v>
      </c>
      <c r="Q3321" s="269">
        <v>-2.5</v>
      </c>
      <c r="R3321" s="269">
        <v>-2.75</v>
      </c>
      <c r="S3321" s="269">
        <v>-42.75</v>
      </c>
      <c r="T3321" s="269">
        <v>-43</v>
      </c>
      <c r="DI3321" s="112" t="s">
        <v>6176</v>
      </c>
      <c r="DJ3321" s="112" t="s">
        <v>5909</v>
      </c>
      <c r="DO3321"/>
    </row>
    <row r="3322" spans="15:119" x14ac:dyDescent="0.25">
      <c r="O3322" s="268" t="s">
        <v>12808</v>
      </c>
      <c r="P3322" s="268" t="s">
        <v>9492</v>
      </c>
      <c r="Q3322" s="269">
        <v>-2.5</v>
      </c>
      <c r="R3322" s="269">
        <v>-2.75</v>
      </c>
      <c r="S3322" s="269">
        <v>-42.5</v>
      </c>
      <c r="T3322" s="269">
        <v>-42.75</v>
      </c>
      <c r="DI3322" s="112" t="s">
        <v>6176</v>
      </c>
      <c r="DJ3322" s="112" t="s">
        <v>7916</v>
      </c>
      <c r="DO3322"/>
    </row>
    <row r="3323" spans="15:119" x14ac:dyDescent="0.25">
      <c r="O3323" s="268" t="s">
        <v>12809</v>
      </c>
      <c r="P3323" s="268" t="s">
        <v>9492</v>
      </c>
      <c r="Q3323" s="269">
        <v>-2.75</v>
      </c>
      <c r="R3323" s="269">
        <v>-3</v>
      </c>
      <c r="S3323" s="269">
        <v>-42.75</v>
      </c>
      <c r="T3323" s="269">
        <v>-43</v>
      </c>
      <c r="DI3323" s="112" t="s">
        <v>5493</v>
      </c>
      <c r="DJ3323" s="112" t="s">
        <v>5373</v>
      </c>
      <c r="DO3323"/>
    </row>
    <row r="3324" spans="15:119" x14ac:dyDescent="0.25">
      <c r="O3324" s="268" t="s">
        <v>12810</v>
      </c>
      <c r="P3324" s="268" t="s">
        <v>9492</v>
      </c>
      <c r="Q3324" s="269">
        <v>-2.75</v>
      </c>
      <c r="R3324" s="269">
        <v>-3</v>
      </c>
      <c r="S3324" s="269">
        <v>-42.5</v>
      </c>
      <c r="T3324" s="269">
        <v>-42.75</v>
      </c>
      <c r="DI3324" s="112" t="s">
        <v>7255</v>
      </c>
      <c r="DJ3324" s="112" t="s">
        <v>7211</v>
      </c>
      <c r="DO3324"/>
    </row>
    <row r="3325" spans="15:119" x14ac:dyDescent="0.25">
      <c r="O3325" s="268" t="s">
        <v>12811</v>
      </c>
      <c r="P3325" s="268" t="s">
        <v>9490</v>
      </c>
      <c r="Q3325" s="269">
        <v>-2.5</v>
      </c>
      <c r="R3325" s="269">
        <v>-3</v>
      </c>
      <c r="S3325" s="269">
        <v>-42</v>
      </c>
      <c r="T3325" s="269">
        <v>-42.5</v>
      </c>
      <c r="DI3325" s="112" t="s">
        <v>9369</v>
      </c>
      <c r="DJ3325" s="112" t="s">
        <v>9220</v>
      </c>
      <c r="DO3325"/>
    </row>
    <row r="3326" spans="15:119" x14ac:dyDescent="0.25">
      <c r="O3326" s="268" t="s">
        <v>12812</v>
      </c>
      <c r="P3326" s="268" t="s">
        <v>9492</v>
      </c>
      <c r="Q3326" s="269">
        <v>-2.5</v>
      </c>
      <c r="R3326" s="269">
        <v>-2.75</v>
      </c>
      <c r="S3326" s="269">
        <v>-42.25</v>
      </c>
      <c r="T3326" s="269">
        <v>-42.5</v>
      </c>
      <c r="DI3326" s="112" t="s">
        <v>7660</v>
      </c>
      <c r="DJ3326" s="112" t="s">
        <v>7298</v>
      </c>
      <c r="DO3326"/>
    </row>
    <row r="3327" spans="15:119" x14ac:dyDescent="0.25">
      <c r="O3327" s="268" t="s">
        <v>12813</v>
      </c>
      <c r="P3327" s="268" t="s">
        <v>9492</v>
      </c>
      <c r="Q3327" s="269">
        <v>-2.5</v>
      </c>
      <c r="R3327" s="269">
        <v>-2.75</v>
      </c>
      <c r="S3327" s="269">
        <v>-42</v>
      </c>
      <c r="T3327" s="269">
        <v>-42.25</v>
      </c>
      <c r="DI3327" s="112" t="s">
        <v>9215</v>
      </c>
      <c r="DJ3327" s="112" t="s">
        <v>9086</v>
      </c>
      <c r="DO3327"/>
    </row>
    <row r="3328" spans="15:119" x14ac:dyDescent="0.25">
      <c r="O3328" s="268" t="s">
        <v>12814</v>
      </c>
      <c r="P3328" s="268" t="s">
        <v>9492</v>
      </c>
      <c r="Q3328" s="269">
        <v>-2.75</v>
      </c>
      <c r="R3328" s="269">
        <v>-3</v>
      </c>
      <c r="S3328" s="269">
        <v>-42.25</v>
      </c>
      <c r="T3328" s="269">
        <v>-42.5</v>
      </c>
      <c r="DI3328" s="112" t="s">
        <v>7661</v>
      </c>
      <c r="DJ3328" s="112" t="s">
        <v>7298</v>
      </c>
      <c r="DO3328"/>
    </row>
    <row r="3329" spans="15:119" x14ac:dyDescent="0.25">
      <c r="O3329" s="268" t="s">
        <v>12815</v>
      </c>
      <c r="P3329" s="268" t="s">
        <v>9492</v>
      </c>
      <c r="Q3329" s="269">
        <v>-2.75</v>
      </c>
      <c r="R3329" s="269">
        <v>-3</v>
      </c>
      <c r="S3329" s="269">
        <v>-42</v>
      </c>
      <c r="T3329" s="269">
        <v>-42.25</v>
      </c>
      <c r="DI3329" s="112" t="s">
        <v>8809</v>
      </c>
      <c r="DJ3329" s="112" t="s">
        <v>8544</v>
      </c>
      <c r="DO3329"/>
    </row>
    <row r="3330" spans="15:119" x14ac:dyDescent="0.25">
      <c r="O3330" s="268" t="s">
        <v>12816</v>
      </c>
      <c r="P3330" s="268" t="s">
        <v>9488</v>
      </c>
      <c r="Q3330" s="269">
        <v>-3</v>
      </c>
      <c r="R3330" s="269">
        <v>-4</v>
      </c>
      <c r="S3330" s="269">
        <v>-43.5</v>
      </c>
      <c r="T3330" s="269">
        <v>-45</v>
      </c>
      <c r="DI3330" s="112" t="s">
        <v>6177</v>
      </c>
      <c r="DJ3330" s="112" t="s">
        <v>5909</v>
      </c>
      <c r="DO3330"/>
    </row>
    <row r="3331" spans="15:119" x14ac:dyDescent="0.25">
      <c r="O3331" s="268" t="s">
        <v>12817</v>
      </c>
      <c r="P3331" s="268" t="s">
        <v>9490</v>
      </c>
      <c r="Q3331" s="269">
        <v>-3</v>
      </c>
      <c r="R3331" s="269">
        <v>-3.5</v>
      </c>
      <c r="S3331" s="269">
        <v>-44.5</v>
      </c>
      <c r="T3331" s="269">
        <v>-45</v>
      </c>
      <c r="DI3331" s="112" t="s">
        <v>7256</v>
      </c>
      <c r="DJ3331" s="112" t="s">
        <v>7211</v>
      </c>
      <c r="DO3331"/>
    </row>
    <row r="3332" spans="15:119" x14ac:dyDescent="0.25">
      <c r="O3332" s="268" t="s">
        <v>12818</v>
      </c>
      <c r="P3332" s="268" t="s">
        <v>9492</v>
      </c>
      <c r="Q3332" s="269">
        <v>-3</v>
      </c>
      <c r="R3332" s="269">
        <v>-3.25</v>
      </c>
      <c r="S3332" s="269">
        <v>-44.75</v>
      </c>
      <c r="T3332" s="269">
        <v>-45</v>
      </c>
      <c r="DI3332" s="112" t="s">
        <v>9370</v>
      </c>
      <c r="DJ3332" s="112" t="s">
        <v>9220</v>
      </c>
      <c r="DO3332"/>
    </row>
    <row r="3333" spans="15:119" x14ac:dyDescent="0.25">
      <c r="O3333" s="268" t="s">
        <v>12819</v>
      </c>
      <c r="P3333" s="268" t="s">
        <v>9492</v>
      </c>
      <c r="Q3333" s="269">
        <v>-3</v>
      </c>
      <c r="R3333" s="269">
        <v>-3.25</v>
      </c>
      <c r="S3333" s="269">
        <v>-44.5</v>
      </c>
      <c r="T3333" s="269">
        <v>-44.75</v>
      </c>
      <c r="DI3333" s="112" t="s">
        <v>7662</v>
      </c>
      <c r="DJ3333" s="112" t="s">
        <v>7298</v>
      </c>
      <c r="DO3333"/>
    </row>
    <row r="3334" spans="15:119" x14ac:dyDescent="0.25">
      <c r="O3334" s="268" t="s">
        <v>12820</v>
      </c>
      <c r="P3334" s="268" t="s">
        <v>9492</v>
      </c>
      <c r="Q3334" s="269">
        <v>-3.25</v>
      </c>
      <c r="R3334" s="269">
        <v>-3.5</v>
      </c>
      <c r="S3334" s="269">
        <v>-44.75</v>
      </c>
      <c r="T3334" s="269">
        <v>-45</v>
      </c>
      <c r="DI3334" s="112" t="s">
        <v>4716</v>
      </c>
      <c r="DJ3334" s="112" t="s">
        <v>4591</v>
      </c>
      <c r="DO3334"/>
    </row>
    <row r="3335" spans="15:119" x14ac:dyDescent="0.25">
      <c r="O3335" s="268" t="s">
        <v>12821</v>
      </c>
      <c r="P3335" s="268" t="s">
        <v>9492</v>
      </c>
      <c r="Q3335" s="269">
        <v>-3.25</v>
      </c>
      <c r="R3335" s="269">
        <v>-3.5</v>
      </c>
      <c r="S3335" s="269">
        <v>-44.5</v>
      </c>
      <c r="T3335" s="269">
        <v>-44.75</v>
      </c>
      <c r="DI3335" s="112" t="s">
        <v>4367</v>
      </c>
      <c r="DJ3335" s="112" t="s">
        <v>4291</v>
      </c>
      <c r="DO3335"/>
    </row>
    <row r="3336" spans="15:119" x14ac:dyDescent="0.25">
      <c r="O3336" s="268" t="s">
        <v>12822</v>
      </c>
      <c r="P3336" s="268" t="s">
        <v>9490</v>
      </c>
      <c r="Q3336" s="269">
        <v>-3</v>
      </c>
      <c r="R3336" s="269">
        <v>-3.5</v>
      </c>
      <c r="S3336" s="269">
        <v>-44</v>
      </c>
      <c r="T3336" s="269">
        <v>-44.5</v>
      </c>
      <c r="DI3336" s="112" t="s">
        <v>8439</v>
      </c>
      <c r="DJ3336" s="112" t="s">
        <v>8285</v>
      </c>
      <c r="DO3336"/>
    </row>
    <row r="3337" spans="15:119" x14ac:dyDescent="0.25">
      <c r="O3337" s="268" t="s">
        <v>12823</v>
      </c>
      <c r="P3337" s="268" t="s">
        <v>9492</v>
      </c>
      <c r="Q3337" s="269">
        <v>-3</v>
      </c>
      <c r="R3337" s="269">
        <v>-3.25</v>
      </c>
      <c r="S3337" s="269">
        <v>-44.25</v>
      </c>
      <c r="T3337" s="269">
        <v>-44.5</v>
      </c>
      <c r="DI3337" s="112" t="s">
        <v>6178</v>
      </c>
      <c r="DJ3337" s="112" t="s">
        <v>5909</v>
      </c>
      <c r="DO3337"/>
    </row>
    <row r="3338" spans="15:119" x14ac:dyDescent="0.25">
      <c r="O3338" s="268" t="s">
        <v>12824</v>
      </c>
      <c r="P3338" s="268" t="s">
        <v>9492</v>
      </c>
      <c r="Q3338" s="269">
        <v>-3</v>
      </c>
      <c r="R3338" s="269">
        <v>-3.25</v>
      </c>
      <c r="S3338" s="269">
        <v>-44</v>
      </c>
      <c r="T3338" s="269">
        <v>-44.25</v>
      </c>
      <c r="DI3338" s="112" t="s">
        <v>9156</v>
      </c>
      <c r="DJ3338" s="112" t="s">
        <v>9086</v>
      </c>
      <c r="DO3338"/>
    </row>
    <row r="3339" spans="15:119" x14ac:dyDescent="0.25">
      <c r="O3339" s="268" t="s">
        <v>12825</v>
      </c>
      <c r="P3339" s="268" t="s">
        <v>9492</v>
      </c>
      <c r="Q3339" s="269">
        <v>-3.25</v>
      </c>
      <c r="R3339" s="269">
        <v>-3.5</v>
      </c>
      <c r="S3339" s="269">
        <v>-44.25</v>
      </c>
      <c r="T3339" s="269">
        <v>-44.5</v>
      </c>
      <c r="DI3339" s="112" t="s">
        <v>8132</v>
      </c>
      <c r="DJ3339" s="112" t="s">
        <v>7916</v>
      </c>
      <c r="DO3339"/>
    </row>
    <row r="3340" spans="15:119" x14ac:dyDescent="0.25">
      <c r="O3340" s="268" t="s">
        <v>12826</v>
      </c>
      <c r="P3340" s="268" t="s">
        <v>9492</v>
      </c>
      <c r="Q3340" s="269">
        <v>-3.25</v>
      </c>
      <c r="R3340" s="269">
        <v>-3.5</v>
      </c>
      <c r="S3340" s="269">
        <v>-44</v>
      </c>
      <c r="T3340" s="269">
        <v>-44.25</v>
      </c>
      <c r="DI3340" s="112" t="s">
        <v>6814</v>
      </c>
      <c r="DJ3340" s="112" t="s">
        <v>6305</v>
      </c>
      <c r="DO3340"/>
    </row>
    <row r="3341" spans="15:119" x14ac:dyDescent="0.25">
      <c r="O3341" s="268" t="s">
        <v>12827</v>
      </c>
      <c r="P3341" s="268" t="s">
        <v>9490</v>
      </c>
      <c r="Q3341" s="269">
        <v>-3</v>
      </c>
      <c r="R3341" s="269">
        <v>-3.5</v>
      </c>
      <c r="S3341" s="269">
        <v>-43.5</v>
      </c>
      <c r="T3341" s="269">
        <v>-44</v>
      </c>
      <c r="DI3341" s="112" t="s">
        <v>8133</v>
      </c>
      <c r="DJ3341" s="112" t="s">
        <v>7916</v>
      </c>
      <c r="DO3341"/>
    </row>
    <row r="3342" spans="15:119" x14ac:dyDescent="0.25">
      <c r="O3342" s="268" t="s">
        <v>12828</v>
      </c>
      <c r="P3342" s="268" t="s">
        <v>9492</v>
      </c>
      <c r="Q3342" s="269">
        <v>-3</v>
      </c>
      <c r="R3342" s="269">
        <v>-3.25</v>
      </c>
      <c r="S3342" s="269">
        <v>-43.75</v>
      </c>
      <c r="T3342" s="269">
        <v>-44</v>
      </c>
      <c r="DI3342" s="112" t="s">
        <v>7664</v>
      </c>
      <c r="DJ3342" s="112" t="s">
        <v>7298</v>
      </c>
      <c r="DO3342"/>
    </row>
    <row r="3343" spans="15:119" x14ac:dyDescent="0.25">
      <c r="O3343" s="268" t="s">
        <v>12829</v>
      </c>
      <c r="P3343" s="268" t="s">
        <v>9492</v>
      </c>
      <c r="Q3343" s="269">
        <v>-3</v>
      </c>
      <c r="R3343" s="269">
        <v>-3.25</v>
      </c>
      <c r="S3343" s="269">
        <v>-43.5</v>
      </c>
      <c r="T3343" s="269">
        <v>-43.75</v>
      </c>
      <c r="DI3343" s="112" t="s">
        <v>534</v>
      </c>
      <c r="DJ3343" s="112" t="s">
        <v>10</v>
      </c>
      <c r="DO3343"/>
    </row>
    <row r="3344" spans="15:119" x14ac:dyDescent="0.25">
      <c r="O3344" s="268" t="s">
        <v>12830</v>
      </c>
      <c r="P3344" s="268" t="s">
        <v>9492</v>
      </c>
      <c r="Q3344" s="269">
        <v>-3.25</v>
      </c>
      <c r="R3344" s="269">
        <v>-3.5</v>
      </c>
      <c r="S3344" s="269">
        <v>-43.75</v>
      </c>
      <c r="T3344" s="269">
        <v>-44</v>
      </c>
      <c r="DI3344" s="112" t="s">
        <v>9216</v>
      </c>
      <c r="DJ3344" s="112" t="s">
        <v>9086</v>
      </c>
      <c r="DO3344"/>
    </row>
    <row r="3345" spans="15:119" x14ac:dyDescent="0.25">
      <c r="O3345" s="268" t="s">
        <v>12831</v>
      </c>
      <c r="P3345" s="268" t="s">
        <v>9492</v>
      </c>
      <c r="Q3345" s="269">
        <v>-3.25</v>
      </c>
      <c r="R3345" s="269">
        <v>-3.5</v>
      </c>
      <c r="S3345" s="269">
        <v>-43.5</v>
      </c>
      <c r="T3345" s="269">
        <v>-43.75</v>
      </c>
      <c r="DI3345" s="112" t="s">
        <v>9217</v>
      </c>
      <c r="DJ3345" s="112" t="s">
        <v>9086</v>
      </c>
      <c r="DO3345"/>
    </row>
    <row r="3346" spans="15:119" x14ac:dyDescent="0.25">
      <c r="O3346" s="268" t="s">
        <v>12832</v>
      </c>
      <c r="P3346" s="268" t="s">
        <v>9490</v>
      </c>
      <c r="Q3346" s="269">
        <v>-3.5</v>
      </c>
      <c r="R3346" s="269">
        <v>-4</v>
      </c>
      <c r="S3346" s="269">
        <v>-44.5</v>
      </c>
      <c r="T3346" s="269">
        <v>-45</v>
      </c>
      <c r="DI3346" s="112" t="s">
        <v>6815</v>
      </c>
      <c r="DJ3346" s="112" t="s">
        <v>6305</v>
      </c>
      <c r="DO3346"/>
    </row>
    <row r="3347" spans="15:119" x14ac:dyDescent="0.25">
      <c r="O3347" s="268" t="s">
        <v>12833</v>
      </c>
      <c r="P3347" s="268" t="s">
        <v>9492</v>
      </c>
      <c r="Q3347" s="269">
        <v>-3.5</v>
      </c>
      <c r="R3347" s="269">
        <v>-3.75</v>
      </c>
      <c r="S3347" s="269">
        <v>-44.75</v>
      </c>
      <c r="T3347" s="269">
        <v>-45</v>
      </c>
      <c r="DI3347" s="112" t="s">
        <v>9218</v>
      </c>
      <c r="DJ3347" s="112" t="s">
        <v>9086</v>
      </c>
      <c r="DO3347"/>
    </row>
    <row r="3348" spans="15:119" x14ac:dyDescent="0.25">
      <c r="O3348" s="268" t="s">
        <v>12834</v>
      </c>
      <c r="P3348" s="268" t="s">
        <v>9492</v>
      </c>
      <c r="Q3348" s="269">
        <v>-3.5</v>
      </c>
      <c r="R3348" s="269">
        <v>-3.75</v>
      </c>
      <c r="S3348" s="269">
        <v>-44.5</v>
      </c>
      <c r="T3348" s="269">
        <v>-44.75</v>
      </c>
      <c r="DI3348" s="112" t="s">
        <v>9160</v>
      </c>
      <c r="DJ3348" s="112" t="s">
        <v>9086</v>
      </c>
      <c r="DO3348"/>
    </row>
    <row r="3349" spans="15:119" x14ac:dyDescent="0.25">
      <c r="O3349" s="268" t="s">
        <v>12835</v>
      </c>
      <c r="P3349" s="268" t="s">
        <v>9492</v>
      </c>
      <c r="Q3349" s="269">
        <v>-3.75</v>
      </c>
      <c r="R3349" s="269">
        <v>-4</v>
      </c>
      <c r="S3349" s="269">
        <v>-44.75</v>
      </c>
      <c r="T3349" s="269">
        <v>-45</v>
      </c>
      <c r="DI3349" s="112" t="s">
        <v>9155</v>
      </c>
      <c r="DJ3349" s="112" t="s">
        <v>9086</v>
      </c>
      <c r="DO3349"/>
    </row>
    <row r="3350" spans="15:119" x14ac:dyDescent="0.25">
      <c r="O3350" s="268" t="s">
        <v>12836</v>
      </c>
      <c r="P3350" s="268" t="s">
        <v>9492</v>
      </c>
      <c r="Q3350" s="269">
        <v>-3.75</v>
      </c>
      <c r="R3350" s="269">
        <v>-4</v>
      </c>
      <c r="S3350" s="269">
        <v>-44.5</v>
      </c>
      <c r="T3350" s="269">
        <v>-44.75</v>
      </c>
      <c r="DI3350" s="112" t="s">
        <v>7665</v>
      </c>
      <c r="DJ3350" s="112" t="s">
        <v>7298</v>
      </c>
      <c r="DO3350"/>
    </row>
    <row r="3351" spans="15:119" x14ac:dyDescent="0.25">
      <c r="O3351" s="268" t="s">
        <v>12837</v>
      </c>
      <c r="P3351" s="268" t="s">
        <v>9490</v>
      </c>
      <c r="Q3351" s="269">
        <v>-3.5</v>
      </c>
      <c r="R3351" s="269">
        <v>-4</v>
      </c>
      <c r="S3351" s="269">
        <v>-44</v>
      </c>
      <c r="T3351" s="269">
        <v>-44.5</v>
      </c>
      <c r="DI3351" s="112" t="s">
        <v>8134</v>
      </c>
      <c r="DJ3351" s="112" t="s">
        <v>9086</v>
      </c>
      <c r="DO3351"/>
    </row>
    <row r="3352" spans="15:119" x14ac:dyDescent="0.25">
      <c r="O3352" s="268" t="s">
        <v>12838</v>
      </c>
      <c r="P3352" s="268" t="s">
        <v>9492</v>
      </c>
      <c r="Q3352" s="269">
        <v>-3.5</v>
      </c>
      <c r="R3352" s="269">
        <v>-3.75</v>
      </c>
      <c r="S3352" s="269">
        <v>-44.25</v>
      </c>
      <c r="T3352" s="269">
        <v>-44.5</v>
      </c>
      <c r="DI3352" s="112" t="s">
        <v>8134</v>
      </c>
      <c r="DJ3352" s="112" t="s">
        <v>7916</v>
      </c>
      <c r="DO3352"/>
    </row>
    <row r="3353" spans="15:119" x14ac:dyDescent="0.25">
      <c r="O3353" s="268" t="s">
        <v>12839</v>
      </c>
      <c r="P3353" s="268" t="s">
        <v>9492</v>
      </c>
      <c r="Q3353" s="269">
        <v>-3.5</v>
      </c>
      <c r="R3353" s="269">
        <v>-3.75</v>
      </c>
      <c r="S3353" s="269">
        <v>-44</v>
      </c>
      <c r="T3353" s="269">
        <v>-44.25</v>
      </c>
      <c r="DI3353" s="112" t="s">
        <v>4533</v>
      </c>
      <c r="DJ3353" s="112" t="s">
        <v>5031</v>
      </c>
      <c r="DO3353"/>
    </row>
    <row r="3354" spans="15:119" x14ac:dyDescent="0.25">
      <c r="O3354" s="268" t="s">
        <v>12840</v>
      </c>
      <c r="P3354" s="268" t="s">
        <v>9492</v>
      </c>
      <c r="Q3354" s="269">
        <v>-3.75</v>
      </c>
      <c r="R3354" s="269">
        <v>-4</v>
      </c>
      <c r="S3354" s="269">
        <v>-44.25</v>
      </c>
      <c r="T3354" s="269">
        <v>-44.5</v>
      </c>
      <c r="DI3354" s="112" t="s">
        <v>4533</v>
      </c>
      <c r="DJ3354" s="112" t="s">
        <v>5373</v>
      </c>
      <c r="DO3354"/>
    </row>
    <row r="3355" spans="15:119" x14ac:dyDescent="0.25">
      <c r="O3355" s="268" t="s">
        <v>12841</v>
      </c>
      <c r="P3355" s="268" t="s">
        <v>9492</v>
      </c>
      <c r="Q3355" s="269">
        <v>-3.75</v>
      </c>
      <c r="R3355" s="269">
        <v>-4</v>
      </c>
      <c r="S3355" s="269">
        <v>-44</v>
      </c>
      <c r="T3355" s="269">
        <v>-44.25</v>
      </c>
      <c r="DI3355" s="112" t="s">
        <v>4533</v>
      </c>
      <c r="DJ3355" s="112" t="s">
        <v>4452</v>
      </c>
      <c r="DO3355"/>
    </row>
    <row r="3356" spans="15:119" ht="30" x14ac:dyDescent="0.25">
      <c r="O3356" s="268" t="s">
        <v>12842</v>
      </c>
      <c r="P3356" s="268" t="s">
        <v>9490</v>
      </c>
      <c r="Q3356" s="269">
        <v>-3.5</v>
      </c>
      <c r="R3356" s="269">
        <v>-4</v>
      </c>
      <c r="S3356" s="269">
        <v>-43.5</v>
      </c>
      <c r="T3356" s="269">
        <v>-44</v>
      </c>
      <c r="DI3356" s="112" t="s">
        <v>4717</v>
      </c>
      <c r="DJ3356" s="112" t="s">
        <v>4591</v>
      </c>
      <c r="DO3356"/>
    </row>
    <row r="3357" spans="15:119" x14ac:dyDescent="0.25">
      <c r="O3357" s="268" t="s">
        <v>12843</v>
      </c>
      <c r="P3357" s="268" t="s">
        <v>9492</v>
      </c>
      <c r="Q3357" s="269">
        <v>-3.5</v>
      </c>
      <c r="R3357" s="269">
        <v>-3.75</v>
      </c>
      <c r="S3357" s="269">
        <v>-43.75</v>
      </c>
      <c r="T3357" s="269">
        <v>-44</v>
      </c>
      <c r="DI3357" s="112" t="s">
        <v>4254</v>
      </c>
      <c r="DJ3357" s="112" t="s">
        <v>4212</v>
      </c>
      <c r="DO3357"/>
    </row>
    <row r="3358" spans="15:119" x14ac:dyDescent="0.25">
      <c r="O3358" s="268" t="s">
        <v>12844</v>
      </c>
      <c r="P3358" s="268" t="s">
        <v>9492</v>
      </c>
      <c r="Q3358" s="269">
        <v>-3.5</v>
      </c>
      <c r="R3358" s="269">
        <v>-3.75</v>
      </c>
      <c r="S3358" s="269">
        <v>-43.5</v>
      </c>
      <c r="T3358" s="269">
        <v>-43.75</v>
      </c>
      <c r="DI3358" s="112" t="s">
        <v>8810</v>
      </c>
      <c r="DJ3358" s="112" t="s">
        <v>8544</v>
      </c>
      <c r="DO3358"/>
    </row>
    <row r="3359" spans="15:119" x14ac:dyDescent="0.25">
      <c r="O3359" s="268" t="s">
        <v>12845</v>
      </c>
      <c r="P3359" s="268" t="s">
        <v>9492</v>
      </c>
      <c r="Q3359" s="269">
        <v>-3.75</v>
      </c>
      <c r="R3359" s="269">
        <v>-4</v>
      </c>
      <c r="S3359" s="269">
        <v>-43.75</v>
      </c>
      <c r="T3359" s="269">
        <v>-44</v>
      </c>
      <c r="DI3359" s="112" t="s">
        <v>8811</v>
      </c>
      <c r="DJ3359" s="112" t="s">
        <v>8544</v>
      </c>
      <c r="DO3359"/>
    </row>
    <row r="3360" spans="15:119" x14ac:dyDescent="0.25">
      <c r="O3360" s="268" t="s">
        <v>12846</v>
      </c>
      <c r="P3360" s="268" t="s">
        <v>9492</v>
      </c>
      <c r="Q3360" s="269">
        <v>-3.75</v>
      </c>
      <c r="R3360" s="269">
        <v>-4</v>
      </c>
      <c r="S3360" s="269">
        <v>-43.5</v>
      </c>
      <c r="T3360" s="269">
        <v>-43.75</v>
      </c>
      <c r="DI3360" s="112" t="s">
        <v>5494</v>
      </c>
      <c r="DJ3360" s="112" t="s">
        <v>5373</v>
      </c>
      <c r="DO3360"/>
    </row>
    <row r="3361" spans="15:119" x14ac:dyDescent="0.25">
      <c r="O3361" s="268" t="s">
        <v>12847</v>
      </c>
      <c r="P3361" s="268" t="s">
        <v>9488</v>
      </c>
      <c r="Q3361" s="269">
        <v>-3</v>
      </c>
      <c r="R3361" s="269">
        <v>-4</v>
      </c>
      <c r="S3361" s="269">
        <v>-42</v>
      </c>
      <c r="T3361" s="269">
        <v>-43.5</v>
      </c>
      <c r="DI3361" s="112" t="s">
        <v>8812</v>
      </c>
      <c r="DJ3361" s="112" t="s">
        <v>8544</v>
      </c>
      <c r="DO3361"/>
    </row>
    <row r="3362" spans="15:119" x14ac:dyDescent="0.25">
      <c r="O3362" s="268" t="s">
        <v>12848</v>
      </c>
      <c r="P3362" s="268" t="s">
        <v>9490</v>
      </c>
      <c r="Q3362" s="269">
        <v>-3</v>
      </c>
      <c r="R3362" s="269">
        <v>-3.5</v>
      </c>
      <c r="S3362" s="269">
        <v>-43</v>
      </c>
      <c r="T3362" s="269">
        <v>-43.5</v>
      </c>
      <c r="DI3362" s="112" t="s">
        <v>6816</v>
      </c>
      <c r="DJ3362" s="112" t="s">
        <v>6305</v>
      </c>
      <c r="DO3362"/>
    </row>
    <row r="3363" spans="15:119" x14ac:dyDescent="0.25">
      <c r="O3363" s="268" t="s">
        <v>12849</v>
      </c>
      <c r="P3363" s="268" t="s">
        <v>9492</v>
      </c>
      <c r="Q3363" s="269">
        <v>-3</v>
      </c>
      <c r="R3363" s="269">
        <v>-3.25</v>
      </c>
      <c r="S3363" s="269">
        <v>-43.25</v>
      </c>
      <c r="T3363" s="269">
        <v>-43.5</v>
      </c>
      <c r="DI3363" s="112" t="s">
        <v>6817</v>
      </c>
      <c r="DJ3363" s="112" t="s">
        <v>6305</v>
      </c>
      <c r="DO3363"/>
    </row>
    <row r="3364" spans="15:119" x14ac:dyDescent="0.25">
      <c r="O3364" s="268" t="s">
        <v>12850</v>
      </c>
      <c r="P3364" s="268" t="s">
        <v>9492</v>
      </c>
      <c r="Q3364" s="269">
        <v>-3</v>
      </c>
      <c r="R3364" s="269">
        <v>-3.25</v>
      </c>
      <c r="S3364" s="269">
        <v>-43</v>
      </c>
      <c r="T3364" s="269">
        <v>-43.25</v>
      </c>
      <c r="DI3364" s="112" t="s">
        <v>8813</v>
      </c>
      <c r="DJ3364" s="112" t="s">
        <v>8544</v>
      </c>
      <c r="DO3364"/>
    </row>
    <row r="3365" spans="15:119" x14ac:dyDescent="0.25">
      <c r="O3365" s="268" t="s">
        <v>12851</v>
      </c>
      <c r="P3365" s="268" t="s">
        <v>9492</v>
      </c>
      <c r="Q3365" s="269">
        <v>-3.25</v>
      </c>
      <c r="R3365" s="269">
        <v>-3.5</v>
      </c>
      <c r="S3365" s="269">
        <v>-43.25</v>
      </c>
      <c r="T3365" s="269">
        <v>-43.5</v>
      </c>
      <c r="DI3365" s="112" t="s">
        <v>8137</v>
      </c>
      <c r="DJ3365" s="112" t="s">
        <v>7916</v>
      </c>
      <c r="DO3365"/>
    </row>
    <row r="3366" spans="15:119" x14ac:dyDescent="0.25">
      <c r="O3366" s="268" t="s">
        <v>12852</v>
      </c>
      <c r="P3366" s="268" t="s">
        <v>9492</v>
      </c>
      <c r="Q3366" s="269">
        <v>-3.25</v>
      </c>
      <c r="R3366" s="269">
        <v>-3.5</v>
      </c>
      <c r="S3366" s="269">
        <v>-43</v>
      </c>
      <c r="T3366" s="269">
        <v>-43.25</v>
      </c>
      <c r="DI3366" s="112" t="s">
        <v>8814</v>
      </c>
      <c r="DJ3366" s="112" t="s">
        <v>8544</v>
      </c>
      <c r="DO3366"/>
    </row>
    <row r="3367" spans="15:119" x14ac:dyDescent="0.25">
      <c r="O3367" s="268" t="s">
        <v>12853</v>
      </c>
      <c r="P3367" s="268" t="s">
        <v>9490</v>
      </c>
      <c r="Q3367" s="269">
        <v>-3</v>
      </c>
      <c r="R3367" s="269">
        <v>-3.5</v>
      </c>
      <c r="S3367" s="269">
        <v>-42.5</v>
      </c>
      <c r="T3367" s="269">
        <v>-43</v>
      </c>
      <c r="DI3367" s="112" t="s">
        <v>6179</v>
      </c>
      <c r="DJ3367" s="112" t="s">
        <v>5909</v>
      </c>
      <c r="DO3367"/>
    </row>
    <row r="3368" spans="15:119" x14ac:dyDescent="0.25">
      <c r="O3368" s="268" t="s">
        <v>12854</v>
      </c>
      <c r="P3368" s="268" t="s">
        <v>9492</v>
      </c>
      <c r="Q3368" s="269">
        <v>-3</v>
      </c>
      <c r="R3368" s="269">
        <v>-3.25</v>
      </c>
      <c r="S3368" s="269">
        <v>-42.75</v>
      </c>
      <c r="T3368" s="269">
        <v>-43</v>
      </c>
      <c r="DI3368" s="112" t="s">
        <v>6818</v>
      </c>
      <c r="DJ3368" s="112" t="s">
        <v>6305</v>
      </c>
      <c r="DO3368"/>
    </row>
    <row r="3369" spans="15:119" x14ac:dyDescent="0.25">
      <c r="O3369" s="268" t="s">
        <v>12855</v>
      </c>
      <c r="P3369" s="268" t="s">
        <v>9492</v>
      </c>
      <c r="Q3369" s="269">
        <v>-3</v>
      </c>
      <c r="R3369" s="269">
        <v>-3.25</v>
      </c>
      <c r="S3369" s="269">
        <v>-42.5</v>
      </c>
      <c r="T3369" s="269">
        <v>-42.75</v>
      </c>
      <c r="DI3369" s="112" t="s">
        <v>9371</v>
      </c>
      <c r="DJ3369" s="112" t="s">
        <v>9220</v>
      </c>
      <c r="DO3369"/>
    </row>
    <row r="3370" spans="15:119" x14ac:dyDescent="0.25">
      <c r="O3370" s="268" t="s">
        <v>12856</v>
      </c>
      <c r="P3370" s="268" t="s">
        <v>9492</v>
      </c>
      <c r="Q3370" s="269">
        <v>-3.25</v>
      </c>
      <c r="R3370" s="269">
        <v>-3.5</v>
      </c>
      <c r="S3370" s="269">
        <v>-42.75</v>
      </c>
      <c r="T3370" s="269">
        <v>-43</v>
      </c>
      <c r="DI3370" s="112" t="s">
        <v>8815</v>
      </c>
      <c r="DJ3370" s="112" t="s">
        <v>8544</v>
      </c>
      <c r="DO3370"/>
    </row>
    <row r="3371" spans="15:119" x14ac:dyDescent="0.25">
      <c r="O3371" s="268" t="s">
        <v>12857</v>
      </c>
      <c r="P3371" s="268" t="s">
        <v>9492</v>
      </c>
      <c r="Q3371" s="269">
        <v>-3.25</v>
      </c>
      <c r="R3371" s="269">
        <v>-3.5</v>
      </c>
      <c r="S3371" s="269">
        <v>-42.5</v>
      </c>
      <c r="T3371" s="269">
        <v>-42.75</v>
      </c>
      <c r="DI3371" s="112" t="s">
        <v>4534</v>
      </c>
      <c r="DJ3371" s="112" t="s">
        <v>4452</v>
      </c>
      <c r="DO3371"/>
    </row>
    <row r="3372" spans="15:119" x14ac:dyDescent="0.25">
      <c r="O3372" s="268" t="s">
        <v>12858</v>
      </c>
      <c r="P3372" s="268" t="s">
        <v>9490</v>
      </c>
      <c r="Q3372" s="269">
        <v>-3</v>
      </c>
      <c r="R3372" s="269">
        <v>-3.5</v>
      </c>
      <c r="S3372" s="269">
        <v>-42</v>
      </c>
      <c r="T3372" s="269">
        <v>-42.5</v>
      </c>
      <c r="DI3372" s="112" t="s">
        <v>5150</v>
      </c>
      <c r="DJ3372" s="112" t="s">
        <v>5031</v>
      </c>
      <c r="DO3372"/>
    </row>
    <row r="3373" spans="15:119" x14ac:dyDescent="0.25">
      <c r="O3373" s="268" t="s">
        <v>12859</v>
      </c>
      <c r="P3373" s="268" t="s">
        <v>9492</v>
      </c>
      <c r="Q3373" s="269">
        <v>-3</v>
      </c>
      <c r="R3373" s="269">
        <v>-3.25</v>
      </c>
      <c r="S3373" s="269">
        <v>-42.25</v>
      </c>
      <c r="T3373" s="269">
        <v>-42.5</v>
      </c>
      <c r="DI3373" s="112" t="s">
        <v>8135</v>
      </c>
      <c r="DJ3373" s="112" t="s">
        <v>7916</v>
      </c>
      <c r="DO3373"/>
    </row>
    <row r="3374" spans="15:119" x14ac:dyDescent="0.25">
      <c r="O3374" s="268" t="s">
        <v>12860</v>
      </c>
      <c r="P3374" s="268" t="s">
        <v>9492</v>
      </c>
      <c r="Q3374" s="269">
        <v>-3</v>
      </c>
      <c r="R3374" s="269">
        <v>-3.25</v>
      </c>
      <c r="S3374" s="269">
        <v>-42</v>
      </c>
      <c r="T3374" s="269">
        <v>-42.25</v>
      </c>
      <c r="DI3374" s="112" t="s">
        <v>9157</v>
      </c>
      <c r="DJ3374" s="112" t="s">
        <v>9086</v>
      </c>
      <c r="DO3374"/>
    </row>
    <row r="3375" spans="15:119" x14ac:dyDescent="0.25">
      <c r="O3375" s="268" t="s">
        <v>12861</v>
      </c>
      <c r="P3375" s="268" t="s">
        <v>9492</v>
      </c>
      <c r="Q3375" s="269">
        <v>-3.25</v>
      </c>
      <c r="R3375" s="269">
        <v>-3.5</v>
      </c>
      <c r="S3375" s="269">
        <v>-42.25</v>
      </c>
      <c r="T3375" s="269">
        <v>-42.5</v>
      </c>
      <c r="DI3375" s="112" t="s">
        <v>4964</v>
      </c>
      <c r="DJ3375" s="112" t="s">
        <v>4808</v>
      </c>
      <c r="DO3375"/>
    </row>
    <row r="3376" spans="15:119" x14ac:dyDescent="0.25">
      <c r="O3376" s="268" t="s">
        <v>12862</v>
      </c>
      <c r="P3376" s="268" t="s">
        <v>9492</v>
      </c>
      <c r="Q3376" s="269">
        <v>-3.25</v>
      </c>
      <c r="R3376" s="269">
        <v>-3.5</v>
      </c>
      <c r="S3376" s="269">
        <v>-42</v>
      </c>
      <c r="T3376" s="269">
        <v>-42.25</v>
      </c>
      <c r="DI3376" s="112" t="s">
        <v>4964</v>
      </c>
      <c r="DJ3376" s="112" t="s">
        <v>8544</v>
      </c>
      <c r="DO3376"/>
    </row>
    <row r="3377" spans="15:119" x14ac:dyDescent="0.25">
      <c r="O3377" s="268" t="s">
        <v>12863</v>
      </c>
      <c r="P3377" s="268" t="s">
        <v>9490</v>
      </c>
      <c r="Q3377" s="269">
        <v>-3.5</v>
      </c>
      <c r="R3377" s="269">
        <v>-4</v>
      </c>
      <c r="S3377" s="269">
        <v>-43</v>
      </c>
      <c r="T3377" s="269">
        <v>-43.5</v>
      </c>
      <c r="DI3377" s="112" t="s">
        <v>8136</v>
      </c>
      <c r="DJ3377" s="112" t="s">
        <v>7916</v>
      </c>
      <c r="DO3377"/>
    </row>
    <row r="3378" spans="15:119" x14ac:dyDescent="0.25">
      <c r="O3378" s="268" t="s">
        <v>12864</v>
      </c>
      <c r="P3378" s="268" t="s">
        <v>9492</v>
      </c>
      <c r="Q3378" s="269">
        <v>-3.5</v>
      </c>
      <c r="R3378" s="269">
        <v>-3.75</v>
      </c>
      <c r="S3378" s="269">
        <v>-43.25</v>
      </c>
      <c r="T3378" s="269">
        <v>-43.5</v>
      </c>
      <c r="DI3378" s="112" t="s">
        <v>6819</v>
      </c>
      <c r="DJ3378" s="112" t="s">
        <v>6305</v>
      </c>
      <c r="DO3378"/>
    </row>
    <row r="3379" spans="15:119" x14ac:dyDescent="0.25">
      <c r="O3379" s="268" t="s">
        <v>12865</v>
      </c>
      <c r="P3379" s="268" t="s">
        <v>9492</v>
      </c>
      <c r="Q3379" s="269">
        <v>-3.5</v>
      </c>
      <c r="R3379" s="269">
        <v>-3.75</v>
      </c>
      <c r="S3379" s="269">
        <v>-43</v>
      </c>
      <c r="T3379" s="269">
        <v>-43.25</v>
      </c>
      <c r="DI3379" s="112" t="s">
        <v>6180</v>
      </c>
      <c r="DJ3379" s="112" t="s">
        <v>5909</v>
      </c>
      <c r="DO3379"/>
    </row>
    <row r="3380" spans="15:119" x14ac:dyDescent="0.25">
      <c r="O3380" s="268" t="s">
        <v>12866</v>
      </c>
      <c r="P3380" s="268" t="s">
        <v>9492</v>
      </c>
      <c r="Q3380" s="269">
        <v>-3.75</v>
      </c>
      <c r="R3380" s="269">
        <v>-4</v>
      </c>
      <c r="S3380" s="269">
        <v>-43.25</v>
      </c>
      <c r="T3380" s="269">
        <v>-43.5</v>
      </c>
      <c r="DI3380" s="112" t="s">
        <v>8138</v>
      </c>
      <c r="DJ3380" s="112" t="s">
        <v>7916</v>
      </c>
      <c r="DO3380"/>
    </row>
    <row r="3381" spans="15:119" x14ac:dyDescent="0.25">
      <c r="O3381" s="268" t="s">
        <v>12867</v>
      </c>
      <c r="P3381" s="268" t="s">
        <v>9492</v>
      </c>
      <c r="Q3381" s="269">
        <v>-3.75</v>
      </c>
      <c r="R3381" s="269">
        <v>-4</v>
      </c>
      <c r="S3381" s="269">
        <v>-43</v>
      </c>
      <c r="T3381" s="269">
        <v>-43.25</v>
      </c>
      <c r="DI3381" s="112" t="s">
        <v>4368</v>
      </c>
      <c r="DJ3381" s="112" t="s">
        <v>4291</v>
      </c>
      <c r="DO3381"/>
    </row>
    <row r="3382" spans="15:119" x14ac:dyDescent="0.25">
      <c r="O3382" s="268" t="s">
        <v>12868</v>
      </c>
      <c r="P3382" s="268" t="s">
        <v>9490</v>
      </c>
      <c r="Q3382" s="269">
        <v>-3.5</v>
      </c>
      <c r="R3382" s="269">
        <v>-4</v>
      </c>
      <c r="S3382" s="269">
        <v>-42.5</v>
      </c>
      <c r="T3382" s="269">
        <v>-43</v>
      </c>
      <c r="DI3382" s="112" t="s">
        <v>8440</v>
      </c>
      <c r="DJ3382" s="112" t="s">
        <v>8285</v>
      </c>
      <c r="DO3382"/>
    </row>
    <row r="3383" spans="15:119" x14ac:dyDescent="0.25">
      <c r="O3383" s="268" t="s">
        <v>12869</v>
      </c>
      <c r="P3383" s="268" t="s">
        <v>9492</v>
      </c>
      <c r="Q3383" s="269">
        <v>-3.5</v>
      </c>
      <c r="R3383" s="269">
        <v>-3.75</v>
      </c>
      <c r="S3383" s="269">
        <v>-42.75</v>
      </c>
      <c r="T3383" s="269">
        <v>-43</v>
      </c>
      <c r="DI3383" s="112" t="s">
        <v>9161</v>
      </c>
      <c r="DJ3383" s="112" t="s">
        <v>9086</v>
      </c>
      <c r="DO3383"/>
    </row>
    <row r="3384" spans="15:119" x14ac:dyDescent="0.25">
      <c r="O3384" s="268" t="s">
        <v>12870</v>
      </c>
      <c r="P3384" s="268" t="s">
        <v>9492</v>
      </c>
      <c r="Q3384" s="269">
        <v>-3.5</v>
      </c>
      <c r="R3384" s="269">
        <v>-3.75</v>
      </c>
      <c r="S3384" s="269">
        <v>-42.5</v>
      </c>
      <c r="T3384" s="269">
        <v>-42.75</v>
      </c>
      <c r="DI3384" s="112" t="s">
        <v>548</v>
      </c>
      <c r="DJ3384" s="112" t="s">
        <v>6305</v>
      </c>
      <c r="DO3384"/>
    </row>
    <row r="3385" spans="15:119" x14ac:dyDescent="0.25">
      <c r="O3385" s="268" t="s">
        <v>12871</v>
      </c>
      <c r="P3385" s="268" t="s">
        <v>9492</v>
      </c>
      <c r="Q3385" s="269">
        <v>-3.75</v>
      </c>
      <c r="R3385" s="269">
        <v>-4</v>
      </c>
      <c r="S3385" s="269">
        <v>-42.75</v>
      </c>
      <c r="T3385" s="269">
        <v>-43</v>
      </c>
      <c r="DI3385" s="112" t="s">
        <v>548</v>
      </c>
      <c r="DJ3385" s="112" t="s">
        <v>10</v>
      </c>
      <c r="DO3385"/>
    </row>
    <row r="3386" spans="15:119" x14ac:dyDescent="0.25">
      <c r="O3386" s="268" t="s">
        <v>12872</v>
      </c>
      <c r="P3386" s="268" t="s">
        <v>9492</v>
      </c>
      <c r="Q3386" s="269">
        <v>-3.75</v>
      </c>
      <c r="R3386" s="269">
        <v>-4</v>
      </c>
      <c r="S3386" s="269">
        <v>-42.5</v>
      </c>
      <c r="T3386" s="269">
        <v>-42.75</v>
      </c>
      <c r="DI3386" s="112" t="s">
        <v>7186</v>
      </c>
      <c r="DJ3386" s="112" t="s">
        <v>7135</v>
      </c>
      <c r="DO3386"/>
    </row>
    <row r="3387" spans="15:119" x14ac:dyDescent="0.25">
      <c r="O3387" s="268" t="s">
        <v>12873</v>
      </c>
      <c r="P3387" s="268" t="s">
        <v>9490</v>
      </c>
      <c r="Q3387" s="269">
        <v>-3.5</v>
      </c>
      <c r="R3387" s="269">
        <v>-4</v>
      </c>
      <c r="S3387" s="269">
        <v>-42</v>
      </c>
      <c r="T3387" s="269">
        <v>-42.5</v>
      </c>
      <c r="DI3387" s="112" t="s">
        <v>8441</v>
      </c>
      <c r="DJ3387" s="112" t="s">
        <v>9220</v>
      </c>
      <c r="DO3387"/>
    </row>
    <row r="3388" spans="15:119" x14ac:dyDescent="0.25">
      <c r="O3388" s="268" t="s">
        <v>12874</v>
      </c>
      <c r="P3388" s="268" t="s">
        <v>9492</v>
      </c>
      <c r="Q3388" s="269">
        <v>-3.5</v>
      </c>
      <c r="R3388" s="269">
        <v>-3.75</v>
      </c>
      <c r="S3388" s="269">
        <v>-42.25</v>
      </c>
      <c r="T3388" s="269">
        <v>-42.5</v>
      </c>
      <c r="DI3388" s="112" t="s">
        <v>8441</v>
      </c>
      <c r="DJ3388" s="112" t="s">
        <v>8285</v>
      </c>
      <c r="DO3388"/>
    </row>
    <row r="3389" spans="15:119" x14ac:dyDescent="0.25">
      <c r="O3389" s="268" t="s">
        <v>12875</v>
      </c>
      <c r="P3389" s="268" t="s">
        <v>9492</v>
      </c>
      <c r="Q3389" s="269">
        <v>-3.5</v>
      </c>
      <c r="R3389" s="269">
        <v>-3.75</v>
      </c>
      <c r="S3389" s="269">
        <v>-42</v>
      </c>
      <c r="T3389" s="269">
        <v>-42.25</v>
      </c>
      <c r="DI3389" s="112" t="s">
        <v>6181</v>
      </c>
      <c r="DJ3389" s="112" t="s">
        <v>5909</v>
      </c>
      <c r="DO3389"/>
    </row>
    <row r="3390" spans="15:119" x14ac:dyDescent="0.25">
      <c r="O3390" s="268" t="s">
        <v>12876</v>
      </c>
      <c r="P3390" s="268" t="s">
        <v>9492</v>
      </c>
      <c r="Q3390" s="269">
        <v>-3.75</v>
      </c>
      <c r="R3390" s="269">
        <v>-4</v>
      </c>
      <c r="S3390" s="269">
        <v>-42.25</v>
      </c>
      <c r="T3390" s="269">
        <v>-42.5</v>
      </c>
      <c r="DI3390" s="112" t="s">
        <v>9162</v>
      </c>
      <c r="DJ3390" s="112" t="s">
        <v>9086</v>
      </c>
      <c r="DO3390"/>
    </row>
    <row r="3391" spans="15:119" x14ac:dyDescent="0.25">
      <c r="O3391" s="268" t="s">
        <v>12877</v>
      </c>
      <c r="P3391" s="268" t="s">
        <v>9492</v>
      </c>
      <c r="Q3391" s="269">
        <v>-3.75</v>
      </c>
      <c r="R3391" s="269">
        <v>-4</v>
      </c>
      <c r="S3391" s="269">
        <v>-42</v>
      </c>
      <c r="T3391" s="269">
        <v>-42.25</v>
      </c>
      <c r="DI3391" s="112" t="s">
        <v>7663</v>
      </c>
      <c r="DJ3391" s="112" t="s">
        <v>7298</v>
      </c>
      <c r="DO3391"/>
    </row>
    <row r="3392" spans="15:119" x14ac:dyDescent="0.25">
      <c r="O3392" s="268" t="s">
        <v>12878</v>
      </c>
      <c r="P3392" s="268" t="s">
        <v>9484</v>
      </c>
      <c r="Q3392" s="269">
        <v>0</v>
      </c>
      <c r="R3392" s="269">
        <v>-4</v>
      </c>
      <c r="S3392" s="269">
        <v>-36</v>
      </c>
      <c r="T3392" s="269">
        <v>-42</v>
      </c>
      <c r="DI3392" s="112" t="s">
        <v>4535</v>
      </c>
      <c r="DJ3392" s="112" t="s">
        <v>4452</v>
      </c>
      <c r="DO3392"/>
    </row>
    <row r="3393" spans="15:119" x14ac:dyDescent="0.25">
      <c r="O3393" s="268" t="s">
        <v>12879</v>
      </c>
      <c r="P3393" s="268" t="s">
        <v>9486</v>
      </c>
      <c r="Q3393" s="269">
        <v>-2</v>
      </c>
      <c r="R3393" s="269">
        <v>-4</v>
      </c>
      <c r="S3393" s="269">
        <v>-39</v>
      </c>
      <c r="T3393" s="269">
        <v>-42</v>
      </c>
      <c r="DI3393" s="112" t="s">
        <v>4255</v>
      </c>
      <c r="DJ3393" s="112" t="s">
        <v>4212</v>
      </c>
      <c r="DO3393"/>
    </row>
    <row r="3394" spans="15:119" x14ac:dyDescent="0.25">
      <c r="O3394" s="268" t="s">
        <v>12880</v>
      </c>
      <c r="P3394" s="268" t="s">
        <v>9488</v>
      </c>
      <c r="Q3394" s="269">
        <v>-2</v>
      </c>
      <c r="R3394" s="269">
        <v>-3</v>
      </c>
      <c r="S3394" s="269">
        <v>-40.5</v>
      </c>
      <c r="T3394" s="269">
        <v>-42</v>
      </c>
      <c r="DI3394" s="112" t="s">
        <v>4536</v>
      </c>
      <c r="DJ3394" s="112" t="s">
        <v>4452</v>
      </c>
      <c r="DO3394"/>
    </row>
    <row r="3395" spans="15:119" x14ac:dyDescent="0.25">
      <c r="O3395" s="268" t="s">
        <v>12881</v>
      </c>
      <c r="P3395" s="268" t="s">
        <v>9490</v>
      </c>
      <c r="Q3395" s="269">
        <v>-2.5</v>
      </c>
      <c r="R3395" s="269">
        <v>-3</v>
      </c>
      <c r="S3395" s="269">
        <v>-41.5</v>
      </c>
      <c r="T3395" s="269">
        <v>-42</v>
      </c>
      <c r="DI3395" s="112" t="s">
        <v>4256</v>
      </c>
      <c r="DJ3395" s="112" t="s">
        <v>4212</v>
      </c>
      <c r="DO3395"/>
    </row>
    <row r="3396" spans="15:119" x14ac:dyDescent="0.25">
      <c r="O3396" s="268" t="s">
        <v>12882</v>
      </c>
      <c r="P3396" s="268" t="s">
        <v>9492</v>
      </c>
      <c r="Q3396" s="269">
        <v>-2.5</v>
      </c>
      <c r="R3396" s="269">
        <v>-2.75</v>
      </c>
      <c r="S3396" s="269">
        <v>-41.75</v>
      </c>
      <c r="T3396" s="269">
        <v>-42</v>
      </c>
      <c r="DI3396" s="112" t="s">
        <v>8821</v>
      </c>
      <c r="DJ3396" s="112" t="s">
        <v>8544</v>
      </c>
      <c r="DO3396"/>
    </row>
    <row r="3397" spans="15:119" x14ac:dyDescent="0.25">
      <c r="O3397" s="268" t="s">
        <v>12883</v>
      </c>
      <c r="P3397" s="268" t="s">
        <v>9492</v>
      </c>
      <c r="Q3397" s="269">
        <v>-2.75</v>
      </c>
      <c r="R3397" s="269">
        <v>-3</v>
      </c>
      <c r="S3397" s="269">
        <v>-41.75</v>
      </c>
      <c r="T3397" s="269">
        <v>-42</v>
      </c>
      <c r="DI3397" s="112" t="s">
        <v>9372</v>
      </c>
      <c r="DJ3397" s="112" t="s">
        <v>9220</v>
      </c>
      <c r="DO3397"/>
    </row>
    <row r="3398" spans="15:119" x14ac:dyDescent="0.25">
      <c r="O3398" s="268" t="s">
        <v>12884</v>
      </c>
      <c r="P3398" s="268" t="s">
        <v>9492</v>
      </c>
      <c r="Q3398" s="269">
        <v>-2.75</v>
      </c>
      <c r="R3398" s="269">
        <v>-3</v>
      </c>
      <c r="S3398" s="269">
        <v>-41.5</v>
      </c>
      <c r="T3398" s="269">
        <v>-41.75</v>
      </c>
      <c r="DI3398" s="112" t="s">
        <v>8816</v>
      </c>
      <c r="DJ3398" s="112" t="s">
        <v>8544</v>
      </c>
      <c r="DO3398"/>
    </row>
    <row r="3399" spans="15:119" x14ac:dyDescent="0.25">
      <c r="O3399" s="268" t="s">
        <v>12885</v>
      </c>
      <c r="P3399" s="268" t="s">
        <v>9490</v>
      </c>
      <c r="Q3399" s="269">
        <v>-2.5</v>
      </c>
      <c r="R3399" s="269">
        <v>-3</v>
      </c>
      <c r="S3399" s="269">
        <v>-41</v>
      </c>
      <c r="T3399" s="269">
        <v>-41.5</v>
      </c>
      <c r="DI3399" s="112" t="s">
        <v>6820</v>
      </c>
      <c r="DJ3399" s="112" t="s">
        <v>6305</v>
      </c>
      <c r="DO3399"/>
    </row>
    <row r="3400" spans="15:119" x14ac:dyDescent="0.25">
      <c r="O3400" s="268" t="s">
        <v>12886</v>
      </c>
      <c r="P3400" s="268" t="s">
        <v>9492</v>
      </c>
      <c r="Q3400" s="269">
        <v>-2.75</v>
      </c>
      <c r="R3400" s="269">
        <v>-3</v>
      </c>
      <c r="S3400" s="269">
        <v>-41.25</v>
      </c>
      <c r="T3400" s="269">
        <v>-41.5</v>
      </c>
      <c r="DI3400" s="112" t="s">
        <v>9373</v>
      </c>
      <c r="DJ3400" s="112" t="s">
        <v>9220</v>
      </c>
      <c r="DO3400"/>
    </row>
    <row r="3401" spans="15:119" x14ac:dyDescent="0.25">
      <c r="O3401" s="268" t="s">
        <v>12887</v>
      </c>
      <c r="P3401" s="268" t="s">
        <v>9492</v>
      </c>
      <c r="Q3401" s="269">
        <v>-2.75</v>
      </c>
      <c r="R3401" s="269">
        <v>-3</v>
      </c>
      <c r="S3401" s="269">
        <v>-41</v>
      </c>
      <c r="T3401" s="269">
        <v>-41.25</v>
      </c>
      <c r="DI3401" s="112" t="s">
        <v>8817</v>
      </c>
      <c r="DJ3401" s="112" t="s">
        <v>8544</v>
      </c>
      <c r="DO3401"/>
    </row>
    <row r="3402" spans="15:119" x14ac:dyDescent="0.25">
      <c r="O3402" s="268" t="s">
        <v>12888</v>
      </c>
      <c r="P3402" s="268" t="s">
        <v>9490</v>
      </c>
      <c r="Q3402" s="269">
        <v>-2.5</v>
      </c>
      <c r="R3402" s="269">
        <v>-3</v>
      </c>
      <c r="S3402" s="269">
        <v>-40.5</v>
      </c>
      <c r="T3402" s="269">
        <v>-41</v>
      </c>
      <c r="DI3402" s="112" t="s">
        <v>6182</v>
      </c>
      <c r="DJ3402" s="112" t="s">
        <v>5909</v>
      </c>
      <c r="DO3402"/>
    </row>
    <row r="3403" spans="15:119" x14ac:dyDescent="0.25">
      <c r="O3403" s="268" t="s">
        <v>12889</v>
      </c>
      <c r="P3403" s="268" t="s">
        <v>9492</v>
      </c>
      <c r="Q3403" s="269">
        <v>-2.75</v>
      </c>
      <c r="R3403" s="269">
        <v>-3</v>
      </c>
      <c r="S3403" s="269">
        <v>-40.75</v>
      </c>
      <c r="T3403" s="269">
        <v>-41</v>
      </c>
      <c r="DI3403" s="112" t="s">
        <v>6182</v>
      </c>
      <c r="DJ3403" s="112" t="s">
        <v>8285</v>
      </c>
      <c r="DO3403"/>
    </row>
    <row r="3404" spans="15:119" x14ac:dyDescent="0.25">
      <c r="O3404" s="268" t="s">
        <v>12890</v>
      </c>
      <c r="P3404" s="268" t="s">
        <v>9492</v>
      </c>
      <c r="Q3404" s="269">
        <v>-2.75</v>
      </c>
      <c r="R3404" s="269">
        <v>-3</v>
      </c>
      <c r="S3404" s="269">
        <v>-40.5</v>
      </c>
      <c r="T3404" s="269">
        <v>-40.75</v>
      </c>
      <c r="DI3404" s="112" t="s">
        <v>6182</v>
      </c>
      <c r="DJ3404" s="112" t="s">
        <v>7298</v>
      </c>
      <c r="DO3404"/>
    </row>
    <row r="3405" spans="15:119" x14ac:dyDescent="0.25">
      <c r="O3405" s="268" t="s">
        <v>12891</v>
      </c>
      <c r="P3405" s="268" t="s">
        <v>9488</v>
      </c>
      <c r="Q3405" s="269">
        <v>-2</v>
      </c>
      <c r="R3405" s="269">
        <v>-3</v>
      </c>
      <c r="S3405" s="269">
        <v>-39</v>
      </c>
      <c r="T3405" s="269">
        <v>-40.5</v>
      </c>
      <c r="DI3405" s="112" t="s">
        <v>9164</v>
      </c>
      <c r="DJ3405" s="112" t="s">
        <v>9086</v>
      </c>
      <c r="DO3405"/>
    </row>
    <row r="3406" spans="15:119" x14ac:dyDescent="0.25">
      <c r="O3406" s="268" t="s">
        <v>12892</v>
      </c>
      <c r="P3406" s="268" t="s">
        <v>9490</v>
      </c>
      <c r="Q3406" s="269">
        <v>-2.5</v>
      </c>
      <c r="R3406" s="269">
        <v>-3</v>
      </c>
      <c r="S3406" s="269">
        <v>-40</v>
      </c>
      <c r="T3406" s="269">
        <v>-40.5</v>
      </c>
      <c r="DI3406" s="112" t="s">
        <v>538</v>
      </c>
      <c r="DJ3406" s="112" t="s">
        <v>10</v>
      </c>
      <c r="DO3406"/>
    </row>
    <row r="3407" spans="15:119" x14ac:dyDescent="0.25">
      <c r="O3407" s="268" t="s">
        <v>12893</v>
      </c>
      <c r="P3407" s="268" t="s">
        <v>9492</v>
      </c>
      <c r="Q3407" s="269">
        <v>-2.75</v>
      </c>
      <c r="R3407" s="269">
        <v>-3</v>
      </c>
      <c r="S3407" s="269">
        <v>-40.25</v>
      </c>
      <c r="T3407" s="269">
        <v>-40.5</v>
      </c>
      <c r="DI3407" s="112" t="s">
        <v>9064</v>
      </c>
      <c r="DJ3407" s="112" t="s">
        <v>9016</v>
      </c>
      <c r="DO3407"/>
    </row>
    <row r="3408" spans="15:119" x14ac:dyDescent="0.25">
      <c r="O3408" s="268" t="s">
        <v>12894</v>
      </c>
      <c r="P3408" s="268" t="s">
        <v>9492</v>
      </c>
      <c r="Q3408" s="269">
        <v>-2.75</v>
      </c>
      <c r="R3408" s="269">
        <v>-3</v>
      </c>
      <c r="S3408" s="269">
        <v>-40</v>
      </c>
      <c r="T3408" s="269">
        <v>-40.25</v>
      </c>
      <c r="DI3408" s="112" t="s">
        <v>8139</v>
      </c>
      <c r="DJ3408" s="112" t="s">
        <v>7916</v>
      </c>
      <c r="DO3408"/>
    </row>
    <row r="3409" spans="15:119" x14ac:dyDescent="0.25">
      <c r="O3409" s="268" t="s">
        <v>12895</v>
      </c>
      <c r="P3409" s="268" t="s">
        <v>9490</v>
      </c>
      <c r="Q3409" s="269">
        <v>-2.5</v>
      </c>
      <c r="R3409" s="269">
        <v>-3</v>
      </c>
      <c r="S3409" s="269">
        <v>-39.5</v>
      </c>
      <c r="T3409" s="269">
        <v>-40</v>
      </c>
      <c r="DI3409" s="112" t="s">
        <v>4537</v>
      </c>
      <c r="DJ3409" s="112" t="s">
        <v>4452</v>
      </c>
      <c r="DO3409"/>
    </row>
    <row r="3410" spans="15:119" x14ac:dyDescent="0.25">
      <c r="O3410" s="268" t="s">
        <v>12896</v>
      </c>
      <c r="P3410" s="268" t="s">
        <v>9492</v>
      </c>
      <c r="Q3410" s="269">
        <v>-2.75</v>
      </c>
      <c r="R3410" s="269">
        <v>-3</v>
      </c>
      <c r="S3410" s="269">
        <v>-39.75</v>
      </c>
      <c r="T3410" s="269">
        <v>-40</v>
      </c>
      <c r="DI3410" s="112" t="s">
        <v>5798</v>
      </c>
      <c r="DJ3410" s="112" t="s">
        <v>5743</v>
      </c>
      <c r="DO3410"/>
    </row>
    <row r="3411" spans="15:119" x14ac:dyDescent="0.25">
      <c r="O3411" s="268" t="s">
        <v>12897</v>
      </c>
      <c r="P3411" s="268" t="s">
        <v>9492</v>
      </c>
      <c r="Q3411" s="269">
        <v>-2.75</v>
      </c>
      <c r="R3411" s="269">
        <v>-3</v>
      </c>
      <c r="S3411" s="269">
        <v>-39.5</v>
      </c>
      <c r="T3411" s="269">
        <v>-39.75</v>
      </c>
      <c r="DI3411" s="112" t="s">
        <v>8818</v>
      </c>
      <c r="DJ3411" s="112" t="s">
        <v>8544</v>
      </c>
      <c r="DO3411"/>
    </row>
    <row r="3412" spans="15:119" x14ac:dyDescent="0.25">
      <c r="O3412" s="268" t="s">
        <v>12898</v>
      </c>
      <c r="P3412" s="268" t="s">
        <v>9488</v>
      </c>
      <c r="Q3412" s="269">
        <v>-3</v>
      </c>
      <c r="R3412" s="269">
        <v>-4</v>
      </c>
      <c r="S3412" s="269">
        <v>-40.5</v>
      </c>
      <c r="T3412" s="269">
        <v>-42</v>
      </c>
      <c r="DI3412" s="112" t="s">
        <v>9163</v>
      </c>
      <c r="DJ3412" s="112" t="s">
        <v>9086</v>
      </c>
      <c r="DO3412"/>
    </row>
    <row r="3413" spans="15:119" x14ac:dyDescent="0.25">
      <c r="O3413" s="268" t="s">
        <v>12899</v>
      </c>
      <c r="P3413" s="268" t="s">
        <v>9490</v>
      </c>
      <c r="Q3413" s="269">
        <v>-3</v>
      </c>
      <c r="R3413" s="269">
        <v>-3.5</v>
      </c>
      <c r="S3413" s="269">
        <v>-41.5</v>
      </c>
      <c r="T3413" s="269">
        <v>-42</v>
      </c>
      <c r="DI3413" s="112" t="s">
        <v>5151</v>
      </c>
      <c r="DJ3413" s="112" t="s">
        <v>5031</v>
      </c>
      <c r="DO3413"/>
    </row>
    <row r="3414" spans="15:119" x14ac:dyDescent="0.25">
      <c r="O3414" s="268" t="s">
        <v>12900</v>
      </c>
      <c r="P3414" s="268" t="s">
        <v>9492</v>
      </c>
      <c r="Q3414" s="269">
        <v>-3</v>
      </c>
      <c r="R3414" s="269">
        <v>-3.25</v>
      </c>
      <c r="S3414" s="269">
        <v>-41.75</v>
      </c>
      <c r="T3414" s="269">
        <v>-42</v>
      </c>
      <c r="DI3414" s="112" t="s">
        <v>6821</v>
      </c>
      <c r="DJ3414" s="112" t="s">
        <v>6305</v>
      </c>
      <c r="DO3414"/>
    </row>
    <row r="3415" spans="15:119" x14ac:dyDescent="0.25">
      <c r="O3415" s="268" t="s">
        <v>12901</v>
      </c>
      <c r="P3415" s="268" t="s">
        <v>9492</v>
      </c>
      <c r="Q3415" s="269">
        <v>-3</v>
      </c>
      <c r="R3415" s="269">
        <v>-3.25</v>
      </c>
      <c r="S3415" s="269">
        <v>-41.5</v>
      </c>
      <c r="T3415" s="269">
        <v>-41.75</v>
      </c>
      <c r="DI3415" s="112" t="s">
        <v>4945</v>
      </c>
      <c r="DJ3415" s="112" t="s">
        <v>4808</v>
      </c>
      <c r="DO3415"/>
    </row>
    <row r="3416" spans="15:119" x14ac:dyDescent="0.25">
      <c r="O3416" s="268" t="s">
        <v>12902</v>
      </c>
      <c r="P3416" s="268" t="s">
        <v>9492</v>
      </c>
      <c r="Q3416" s="269">
        <v>-3.25</v>
      </c>
      <c r="R3416" s="269">
        <v>-3.5</v>
      </c>
      <c r="S3416" s="269">
        <v>-41.75</v>
      </c>
      <c r="T3416" s="269">
        <v>-42</v>
      </c>
      <c r="DI3416" s="112" t="s">
        <v>9374</v>
      </c>
      <c r="DJ3416" s="112" t="s">
        <v>9220</v>
      </c>
      <c r="DO3416"/>
    </row>
    <row r="3417" spans="15:119" x14ac:dyDescent="0.25">
      <c r="O3417" s="268" t="s">
        <v>12903</v>
      </c>
      <c r="P3417" s="268" t="s">
        <v>9492</v>
      </c>
      <c r="Q3417" s="269">
        <v>-3.25</v>
      </c>
      <c r="R3417" s="269">
        <v>-3.5</v>
      </c>
      <c r="S3417" s="269">
        <v>-41.5</v>
      </c>
      <c r="T3417" s="269">
        <v>-41.75</v>
      </c>
      <c r="DI3417" s="112" t="s">
        <v>4369</v>
      </c>
      <c r="DJ3417" s="112" t="s">
        <v>4291</v>
      </c>
      <c r="DO3417"/>
    </row>
    <row r="3418" spans="15:119" x14ac:dyDescent="0.25">
      <c r="O3418" s="268" t="s">
        <v>12904</v>
      </c>
      <c r="P3418" s="268" t="s">
        <v>9490</v>
      </c>
      <c r="Q3418" s="269">
        <v>-3</v>
      </c>
      <c r="R3418" s="269">
        <v>-3.5</v>
      </c>
      <c r="S3418" s="269">
        <v>-41</v>
      </c>
      <c r="T3418" s="269">
        <v>-41.5</v>
      </c>
      <c r="DI3418" s="112" t="s">
        <v>4370</v>
      </c>
      <c r="DJ3418" s="112" t="s">
        <v>4291</v>
      </c>
      <c r="DO3418"/>
    </row>
    <row r="3419" spans="15:119" x14ac:dyDescent="0.25">
      <c r="O3419" s="268" t="s">
        <v>12905</v>
      </c>
      <c r="P3419" s="268" t="s">
        <v>9492</v>
      </c>
      <c r="Q3419" s="269">
        <v>-3</v>
      </c>
      <c r="R3419" s="269">
        <v>-3.25</v>
      </c>
      <c r="S3419" s="269">
        <v>-41.25</v>
      </c>
      <c r="T3419" s="269">
        <v>-41.5</v>
      </c>
      <c r="DI3419" s="112" t="s">
        <v>4946</v>
      </c>
      <c r="DJ3419" s="112" t="s">
        <v>9086</v>
      </c>
      <c r="DO3419"/>
    </row>
    <row r="3420" spans="15:119" x14ac:dyDescent="0.25">
      <c r="O3420" s="268" t="s">
        <v>12906</v>
      </c>
      <c r="P3420" s="268" t="s">
        <v>9492</v>
      </c>
      <c r="Q3420" s="269">
        <v>-3</v>
      </c>
      <c r="R3420" s="269">
        <v>-3.25</v>
      </c>
      <c r="S3420" s="269">
        <v>-41</v>
      </c>
      <c r="T3420" s="269">
        <v>-41.25</v>
      </c>
      <c r="DI3420" s="112" t="s">
        <v>4946</v>
      </c>
      <c r="DJ3420" s="112" t="s">
        <v>4808</v>
      </c>
      <c r="DO3420"/>
    </row>
    <row r="3421" spans="15:119" x14ac:dyDescent="0.25">
      <c r="O3421" s="268" t="s">
        <v>12907</v>
      </c>
      <c r="P3421" s="268" t="s">
        <v>9492</v>
      </c>
      <c r="Q3421" s="269">
        <v>-3.25</v>
      </c>
      <c r="R3421" s="269">
        <v>-3.5</v>
      </c>
      <c r="S3421" s="269">
        <v>-41.25</v>
      </c>
      <c r="T3421" s="269">
        <v>-41.5</v>
      </c>
      <c r="DI3421" s="112" t="s">
        <v>9165</v>
      </c>
      <c r="DJ3421" s="112" t="s">
        <v>9086</v>
      </c>
      <c r="DO3421"/>
    </row>
    <row r="3422" spans="15:119" x14ac:dyDescent="0.25">
      <c r="O3422" s="268" t="s">
        <v>12908</v>
      </c>
      <c r="P3422" s="268" t="s">
        <v>9492</v>
      </c>
      <c r="Q3422" s="269">
        <v>-3.25</v>
      </c>
      <c r="R3422" s="269">
        <v>-3.5</v>
      </c>
      <c r="S3422" s="269">
        <v>-41</v>
      </c>
      <c r="T3422" s="269">
        <v>-41.25</v>
      </c>
      <c r="DI3422" s="112" t="s">
        <v>8819</v>
      </c>
      <c r="DJ3422" s="112" t="s">
        <v>8544</v>
      </c>
      <c r="DO3422"/>
    </row>
    <row r="3423" spans="15:119" x14ac:dyDescent="0.25">
      <c r="O3423" s="268" t="s">
        <v>12909</v>
      </c>
      <c r="P3423" s="268" t="s">
        <v>9490</v>
      </c>
      <c r="Q3423" s="269">
        <v>-3</v>
      </c>
      <c r="R3423" s="269">
        <v>-3.5</v>
      </c>
      <c r="S3423" s="269">
        <v>-40.5</v>
      </c>
      <c r="T3423" s="269">
        <v>-41</v>
      </c>
      <c r="DI3423" s="112" t="s">
        <v>6183</v>
      </c>
      <c r="DJ3423" s="112" t="s">
        <v>5909</v>
      </c>
      <c r="DO3423"/>
    </row>
    <row r="3424" spans="15:119" x14ac:dyDescent="0.25">
      <c r="O3424" s="268" t="s">
        <v>12910</v>
      </c>
      <c r="P3424" s="268" t="s">
        <v>9492</v>
      </c>
      <c r="Q3424" s="269">
        <v>-3</v>
      </c>
      <c r="R3424" s="269">
        <v>-3.25</v>
      </c>
      <c r="S3424" s="269">
        <v>-40.75</v>
      </c>
      <c r="T3424" s="269">
        <v>-41</v>
      </c>
      <c r="DI3424" s="112" t="s">
        <v>8820</v>
      </c>
      <c r="DJ3424" s="112" t="s">
        <v>8544</v>
      </c>
      <c r="DO3424"/>
    </row>
    <row r="3425" spans="15:119" x14ac:dyDescent="0.25">
      <c r="O3425" s="268" t="s">
        <v>12911</v>
      </c>
      <c r="P3425" s="268" t="s">
        <v>9492</v>
      </c>
      <c r="Q3425" s="269">
        <v>-3</v>
      </c>
      <c r="R3425" s="269">
        <v>-3.25</v>
      </c>
      <c r="S3425" s="269">
        <v>-40.5</v>
      </c>
      <c r="T3425" s="269">
        <v>-40.75</v>
      </c>
      <c r="DI3425" s="112" t="s">
        <v>6822</v>
      </c>
      <c r="DJ3425" s="112" t="s">
        <v>6305</v>
      </c>
      <c r="DO3425"/>
    </row>
    <row r="3426" spans="15:119" x14ac:dyDescent="0.25">
      <c r="O3426" s="268" t="s">
        <v>12912</v>
      </c>
      <c r="P3426" s="268" t="s">
        <v>9492</v>
      </c>
      <c r="Q3426" s="269">
        <v>-3.25</v>
      </c>
      <c r="R3426" s="269">
        <v>-3.5</v>
      </c>
      <c r="S3426" s="269">
        <v>-40.75</v>
      </c>
      <c r="T3426" s="269">
        <v>-41</v>
      </c>
      <c r="DI3426" s="112" t="s">
        <v>7666</v>
      </c>
      <c r="DJ3426" s="112" t="s">
        <v>7298</v>
      </c>
      <c r="DO3426"/>
    </row>
    <row r="3427" spans="15:119" x14ac:dyDescent="0.25">
      <c r="O3427" s="268" t="s">
        <v>12913</v>
      </c>
      <c r="P3427" s="268" t="s">
        <v>9492</v>
      </c>
      <c r="Q3427" s="269">
        <v>-3.25</v>
      </c>
      <c r="R3427" s="269">
        <v>-3.5</v>
      </c>
      <c r="S3427" s="269">
        <v>-40.5</v>
      </c>
      <c r="T3427" s="269">
        <v>-40.75</v>
      </c>
      <c r="DI3427" s="112" t="s">
        <v>4371</v>
      </c>
      <c r="DJ3427" s="112" t="s">
        <v>4291</v>
      </c>
      <c r="DO3427"/>
    </row>
    <row r="3428" spans="15:119" x14ac:dyDescent="0.25">
      <c r="O3428" s="268" t="s">
        <v>12914</v>
      </c>
      <c r="P3428" s="268" t="s">
        <v>9490</v>
      </c>
      <c r="Q3428" s="269">
        <v>-3.5</v>
      </c>
      <c r="R3428" s="269">
        <v>-4</v>
      </c>
      <c r="S3428" s="269">
        <v>-41.5</v>
      </c>
      <c r="T3428" s="269">
        <v>-42</v>
      </c>
      <c r="DI3428" s="112" t="s">
        <v>5152</v>
      </c>
      <c r="DJ3428" s="112" t="s">
        <v>5031</v>
      </c>
      <c r="DO3428"/>
    </row>
    <row r="3429" spans="15:119" x14ac:dyDescent="0.25">
      <c r="O3429" s="268" t="s">
        <v>12915</v>
      </c>
      <c r="P3429" s="268" t="s">
        <v>9492</v>
      </c>
      <c r="Q3429" s="269">
        <v>-3.5</v>
      </c>
      <c r="R3429" s="269">
        <v>-3.75</v>
      </c>
      <c r="S3429" s="269">
        <v>-41.75</v>
      </c>
      <c r="T3429" s="269">
        <v>-42</v>
      </c>
      <c r="DI3429" s="112" t="s">
        <v>7667</v>
      </c>
      <c r="DJ3429" s="112" t="s">
        <v>7298</v>
      </c>
      <c r="DO3429"/>
    </row>
    <row r="3430" spans="15:119" x14ac:dyDescent="0.25">
      <c r="O3430" s="268" t="s">
        <v>12916</v>
      </c>
      <c r="P3430" s="268" t="s">
        <v>9492</v>
      </c>
      <c r="Q3430" s="269">
        <v>-3.5</v>
      </c>
      <c r="R3430" s="269">
        <v>-3.75</v>
      </c>
      <c r="S3430" s="269">
        <v>-41.5</v>
      </c>
      <c r="T3430" s="269">
        <v>-41.75</v>
      </c>
      <c r="DI3430" s="112" t="s">
        <v>4947</v>
      </c>
      <c r="DJ3430" s="112" t="s">
        <v>4808</v>
      </c>
      <c r="DO3430"/>
    </row>
    <row r="3431" spans="15:119" x14ac:dyDescent="0.25">
      <c r="O3431" s="268" t="s">
        <v>12917</v>
      </c>
      <c r="P3431" s="268" t="s">
        <v>9492</v>
      </c>
      <c r="Q3431" s="269">
        <v>-3.75</v>
      </c>
      <c r="R3431" s="269">
        <v>-4</v>
      </c>
      <c r="S3431" s="269">
        <v>-41.75</v>
      </c>
      <c r="T3431" s="269">
        <v>-42</v>
      </c>
      <c r="DI3431" s="112" t="s">
        <v>4372</v>
      </c>
      <c r="DJ3431" s="112" t="s">
        <v>4291</v>
      </c>
      <c r="DO3431"/>
    </row>
    <row r="3432" spans="15:119" x14ac:dyDescent="0.25">
      <c r="O3432" s="268" t="s">
        <v>12918</v>
      </c>
      <c r="P3432" s="268" t="s">
        <v>9492</v>
      </c>
      <c r="Q3432" s="269">
        <v>-3.75</v>
      </c>
      <c r="R3432" s="269">
        <v>-4</v>
      </c>
      <c r="S3432" s="269">
        <v>-41.5</v>
      </c>
      <c r="T3432" s="269">
        <v>-41.75</v>
      </c>
      <c r="DI3432" s="112" t="s">
        <v>4445</v>
      </c>
      <c r="DJ3432" s="112" t="s">
        <v>4435</v>
      </c>
      <c r="DO3432"/>
    </row>
    <row r="3433" spans="15:119" x14ac:dyDescent="0.25">
      <c r="O3433" s="268" t="s">
        <v>12919</v>
      </c>
      <c r="P3433" s="268" t="s">
        <v>9490</v>
      </c>
      <c r="Q3433" s="269">
        <v>-3.5</v>
      </c>
      <c r="R3433" s="269">
        <v>-4</v>
      </c>
      <c r="S3433" s="269">
        <v>-41</v>
      </c>
      <c r="T3433" s="269">
        <v>-41.5</v>
      </c>
      <c r="DI3433" s="112" t="s">
        <v>6823</v>
      </c>
      <c r="DJ3433" s="112" t="s">
        <v>6305</v>
      </c>
      <c r="DO3433"/>
    </row>
    <row r="3434" spans="15:119" x14ac:dyDescent="0.25">
      <c r="O3434" s="268" t="s">
        <v>12920</v>
      </c>
      <c r="P3434" s="268" t="s">
        <v>9492</v>
      </c>
      <c r="Q3434" s="269">
        <v>-3.5</v>
      </c>
      <c r="R3434" s="269">
        <v>-3.75</v>
      </c>
      <c r="S3434" s="269">
        <v>-41.25</v>
      </c>
      <c r="T3434" s="269">
        <v>-41.5</v>
      </c>
      <c r="DI3434" s="112" t="s">
        <v>1887</v>
      </c>
      <c r="DJ3434" s="112" t="s">
        <v>7298</v>
      </c>
      <c r="DO3434"/>
    </row>
    <row r="3435" spans="15:119" x14ac:dyDescent="0.25">
      <c r="O3435" s="268" t="s">
        <v>12921</v>
      </c>
      <c r="P3435" s="268" t="s">
        <v>9492</v>
      </c>
      <c r="Q3435" s="269">
        <v>-3.5</v>
      </c>
      <c r="R3435" s="269">
        <v>-3.75</v>
      </c>
      <c r="S3435" s="269">
        <v>-41</v>
      </c>
      <c r="T3435" s="269">
        <v>-41.25</v>
      </c>
      <c r="DI3435" s="112" t="s">
        <v>5495</v>
      </c>
      <c r="DJ3435" s="112" t="s">
        <v>5373</v>
      </c>
      <c r="DO3435"/>
    </row>
    <row r="3436" spans="15:119" x14ac:dyDescent="0.25">
      <c r="O3436" s="268" t="s">
        <v>12922</v>
      </c>
      <c r="P3436" s="268" t="s">
        <v>9492</v>
      </c>
      <c r="Q3436" s="269">
        <v>-3.75</v>
      </c>
      <c r="R3436" s="269">
        <v>-4</v>
      </c>
      <c r="S3436" s="269">
        <v>-41.25</v>
      </c>
      <c r="T3436" s="269">
        <v>-41.5</v>
      </c>
      <c r="DI3436" s="112" t="s">
        <v>4718</v>
      </c>
      <c r="DJ3436" s="112" t="s">
        <v>4591</v>
      </c>
      <c r="DO3436"/>
    </row>
    <row r="3437" spans="15:119" x14ac:dyDescent="0.25">
      <c r="O3437" s="268" t="s">
        <v>12923</v>
      </c>
      <c r="P3437" s="268" t="s">
        <v>9492</v>
      </c>
      <c r="Q3437" s="269">
        <v>-3.75</v>
      </c>
      <c r="R3437" s="269">
        <v>-4</v>
      </c>
      <c r="S3437" s="269">
        <v>-41</v>
      </c>
      <c r="T3437" s="269">
        <v>-41.25</v>
      </c>
      <c r="DI3437" s="112" t="s">
        <v>5799</v>
      </c>
      <c r="DJ3437" s="112" t="s">
        <v>5743</v>
      </c>
      <c r="DO3437"/>
    </row>
    <row r="3438" spans="15:119" x14ac:dyDescent="0.25">
      <c r="O3438" s="268" t="s">
        <v>12924</v>
      </c>
      <c r="P3438" s="268" t="s">
        <v>9490</v>
      </c>
      <c r="Q3438" s="269">
        <v>-3.5</v>
      </c>
      <c r="R3438" s="269">
        <v>-4</v>
      </c>
      <c r="S3438" s="269">
        <v>-40.5</v>
      </c>
      <c r="T3438" s="269">
        <v>-41</v>
      </c>
      <c r="DI3438" s="112" t="s">
        <v>5800</v>
      </c>
      <c r="DJ3438" s="112" t="s">
        <v>5743</v>
      </c>
      <c r="DO3438"/>
    </row>
    <row r="3439" spans="15:119" x14ac:dyDescent="0.25">
      <c r="O3439" s="268" t="s">
        <v>12925</v>
      </c>
      <c r="P3439" s="268" t="s">
        <v>9492</v>
      </c>
      <c r="Q3439" s="269">
        <v>-3.5</v>
      </c>
      <c r="R3439" s="269">
        <v>-3.75</v>
      </c>
      <c r="S3439" s="269">
        <v>-40.75</v>
      </c>
      <c r="T3439" s="269">
        <v>-41</v>
      </c>
      <c r="DI3439" s="112" t="s">
        <v>4948</v>
      </c>
      <c r="DJ3439" s="112" t="s">
        <v>4808</v>
      </c>
      <c r="DO3439"/>
    </row>
    <row r="3440" spans="15:119" x14ac:dyDescent="0.25">
      <c r="O3440" s="268" t="s">
        <v>12926</v>
      </c>
      <c r="P3440" s="268" t="s">
        <v>9492</v>
      </c>
      <c r="Q3440" s="269">
        <v>-3.5</v>
      </c>
      <c r="R3440" s="269">
        <v>-3.75</v>
      </c>
      <c r="S3440" s="269">
        <v>-40.5</v>
      </c>
      <c r="T3440" s="269">
        <v>-40.75</v>
      </c>
      <c r="DI3440" s="112" t="s">
        <v>5801</v>
      </c>
      <c r="DJ3440" s="112" t="s">
        <v>5743</v>
      </c>
      <c r="DO3440"/>
    </row>
    <row r="3441" spans="15:119" x14ac:dyDescent="0.25">
      <c r="O3441" s="268" t="s">
        <v>12927</v>
      </c>
      <c r="P3441" s="268" t="s">
        <v>9492</v>
      </c>
      <c r="Q3441" s="269">
        <v>-3.75</v>
      </c>
      <c r="R3441" s="269">
        <v>-4</v>
      </c>
      <c r="S3441" s="269">
        <v>-40.75</v>
      </c>
      <c r="T3441" s="269">
        <v>-41</v>
      </c>
      <c r="DI3441" s="112" t="s">
        <v>5300</v>
      </c>
      <c r="DJ3441" s="112" t="s">
        <v>5211</v>
      </c>
      <c r="DO3441"/>
    </row>
    <row r="3442" spans="15:119" x14ac:dyDescent="0.25">
      <c r="O3442" s="268" t="s">
        <v>12928</v>
      </c>
      <c r="P3442" s="268" t="s">
        <v>9492</v>
      </c>
      <c r="Q3442" s="269">
        <v>-3.75</v>
      </c>
      <c r="R3442" s="269">
        <v>-4</v>
      </c>
      <c r="S3442" s="269">
        <v>-40.5</v>
      </c>
      <c r="T3442" s="269">
        <v>-40.75</v>
      </c>
      <c r="DI3442" s="112" t="s">
        <v>6824</v>
      </c>
      <c r="DJ3442" s="112" t="s">
        <v>6305</v>
      </c>
      <c r="DO3442"/>
    </row>
    <row r="3443" spans="15:119" x14ac:dyDescent="0.25">
      <c r="O3443" s="268" t="s">
        <v>12929</v>
      </c>
      <c r="P3443" s="268" t="s">
        <v>9488</v>
      </c>
      <c r="Q3443" s="269">
        <v>-3</v>
      </c>
      <c r="R3443" s="269">
        <v>-4</v>
      </c>
      <c r="S3443" s="269">
        <v>-39</v>
      </c>
      <c r="T3443" s="269">
        <v>-40.5</v>
      </c>
      <c r="DI3443" s="112" t="s">
        <v>7668</v>
      </c>
      <c r="DJ3443" s="112" t="s">
        <v>7298</v>
      </c>
      <c r="DO3443"/>
    </row>
    <row r="3444" spans="15:119" x14ac:dyDescent="0.25">
      <c r="O3444" s="268" t="s">
        <v>12930</v>
      </c>
      <c r="P3444" s="268" t="s">
        <v>9490</v>
      </c>
      <c r="Q3444" s="269">
        <v>-3</v>
      </c>
      <c r="R3444" s="269">
        <v>-3.5</v>
      </c>
      <c r="S3444" s="269">
        <v>-40</v>
      </c>
      <c r="T3444" s="269">
        <v>-40.5</v>
      </c>
      <c r="DI3444" s="112" t="s">
        <v>6825</v>
      </c>
      <c r="DJ3444" s="112" t="s">
        <v>6305</v>
      </c>
      <c r="DO3444"/>
    </row>
    <row r="3445" spans="15:119" x14ac:dyDescent="0.25">
      <c r="O3445" s="268" t="s">
        <v>12931</v>
      </c>
      <c r="P3445" s="268" t="s">
        <v>9492</v>
      </c>
      <c r="Q3445" s="269">
        <v>-3</v>
      </c>
      <c r="R3445" s="269">
        <v>-3.25</v>
      </c>
      <c r="S3445" s="269">
        <v>-40.25</v>
      </c>
      <c r="T3445" s="269">
        <v>-40.5</v>
      </c>
      <c r="DI3445" s="112" t="s">
        <v>5676</v>
      </c>
      <c r="DJ3445" s="112" t="s">
        <v>5576</v>
      </c>
      <c r="DO3445"/>
    </row>
    <row r="3446" spans="15:119" ht="30" x14ac:dyDescent="0.25">
      <c r="O3446" s="268" t="s">
        <v>12932</v>
      </c>
      <c r="P3446" s="268" t="s">
        <v>9492</v>
      </c>
      <c r="Q3446" s="269">
        <v>-3</v>
      </c>
      <c r="R3446" s="269">
        <v>-3.25</v>
      </c>
      <c r="S3446" s="269">
        <v>-40</v>
      </c>
      <c r="T3446" s="269">
        <v>-40.25</v>
      </c>
      <c r="DI3446" s="112" t="s">
        <v>4719</v>
      </c>
      <c r="DJ3446" s="112" t="s">
        <v>4591</v>
      </c>
      <c r="DO3446"/>
    </row>
    <row r="3447" spans="15:119" x14ac:dyDescent="0.25">
      <c r="O3447" s="268" t="s">
        <v>12933</v>
      </c>
      <c r="P3447" s="268" t="s">
        <v>9492</v>
      </c>
      <c r="Q3447" s="269">
        <v>-3.25</v>
      </c>
      <c r="R3447" s="269">
        <v>-3.5</v>
      </c>
      <c r="S3447" s="269">
        <v>-40.25</v>
      </c>
      <c r="T3447" s="269">
        <v>-40.5</v>
      </c>
      <c r="DI3447" s="112" t="s">
        <v>6184</v>
      </c>
      <c r="DJ3447" s="112" t="s">
        <v>5909</v>
      </c>
      <c r="DO3447"/>
    </row>
    <row r="3448" spans="15:119" x14ac:dyDescent="0.25">
      <c r="O3448" s="268" t="s">
        <v>12934</v>
      </c>
      <c r="P3448" s="268" t="s">
        <v>9492</v>
      </c>
      <c r="Q3448" s="269">
        <v>-3.25</v>
      </c>
      <c r="R3448" s="269">
        <v>-3.5</v>
      </c>
      <c r="S3448" s="269">
        <v>-40</v>
      </c>
      <c r="T3448" s="269">
        <v>-40.25</v>
      </c>
      <c r="DI3448" s="112" t="s">
        <v>5496</v>
      </c>
      <c r="DJ3448" s="112" t="s">
        <v>5373</v>
      </c>
      <c r="DO3448"/>
    </row>
    <row r="3449" spans="15:119" x14ac:dyDescent="0.25">
      <c r="O3449" s="268" t="s">
        <v>12935</v>
      </c>
      <c r="P3449" s="268" t="s">
        <v>9490</v>
      </c>
      <c r="Q3449" s="269">
        <v>-3</v>
      </c>
      <c r="R3449" s="269">
        <v>-3.5</v>
      </c>
      <c r="S3449" s="269">
        <v>-39.5</v>
      </c>
      <c r="T3449" s="269">
        <v>-40</v>
      </c>
      <c r="DI3449" s="112" t="s">
        <v>6826</v>
      </c>
      <c r="DJ3449" s="112" t="s">
        <v>6305</v>
      </c>
      <c r="DO3449"/>
    </row>
    <row r="3450" spans="15:119" x14ac:dyDescent="0.25">
      <c r="O3450" s="268" t="s">
        <v>12936</v>
      </c>
      <c r="P3450" s="268" t="s">
        <v>9492</v>
      </c>
      <c r="Q3450" s="269">
        <v>-3</v>
      </c>
      <c r="R3450" s="269">
        <v>-3.25</v>
      </c>
      <c r="S3450" s="269">
        <v>-39.75</v>
      </c>
      <c r="T3450" s="269">
        <v>-40</v>
      </c>
      <c r="DI3450" s="112" t="s">
        <v>4538</v>
      </c>
      <c r="DJ3450" s="112" t="s">
        <v>4452</v>
      </c>
      <c r="DO3450"/>
    </row>
    <row r="3451" spans="15:119" x14ac:dyDescent="0.25">
      <c r="O3451" s="268" t="s">
        <v>12937</v>
      </c>
      <c r="P3451" s="268" t="s">
        <v>9492</v>
      </c>
      <c r="Q3451" s="269">
        <v>-3</v>
      </c>
      <c r="R3451" s="269">
        <v>-3.25</v>
      </c>
      <c r="S3451" s="269">
        <v>-39.5</v>
      </c>
      <c r="T3451" s="269">
        <v>-39.75</v>
      </c>
      <c r="DI3451" s="112" t="s">
        <v>6185</v>
      </c>
      <c r="DJ3451" s="112" t="s">
        <v>5909</v>
      </c>
      <c r="DO3451"/>
    </row>
    <row r="3452" spans="15:119" x14ac:dyDescent="0.25">
      <c r="O3452" s="268" t="s">
        <v>12938</v>
      </c>
      <c r="P3452" s="268" t="s">
        <v>9492</v>
      </c>
      <c r="Q3452" s="269">
        <v>-3.25</v>
      </c>
      <c r="R3452" s="269">
        <v>-3.5</v>
      </c>
      <c r="S3452" s="269">
        <v>-39.75</v>
      </c>
      <c r="T3452" s="269">
        <v>-40</v>
      </c>
      <c r="DI3452" s="112" t="s">
        <v>6827</v>
      </c>
      <c r="DJ3452" s="112" t="s">
        <v>6305</v>
      </c>
      <c r="DO3452"/>
    </row>
    <row r="3453" spans="15:119" x14ac:dyDescent="0.25">
      <c r="O3453" s="268" t="s">
        <v>12939</v>
      </c>
      <c r="P3453" s="268" t="s">
        <v>9492</v>
      </c>
      <c r="Q3453" s="269">
        <v>-3.25</v>
      </c>
      <c r="R3453" s="269">
        <v>-3.5</v>
      </c>
      <c r="S3453" s="269">
        <v>-39.5</v>
      </c>
      <c r="T3453" s="269">
        <v>-39.75</v>
      </c>
      <c r="DI3453" s="112" t="s">
        <v>5802</v>
      </c>
      <c r="DJ3453" s="112" t="s">
        <v>5743</v>
      </c>
      <c r="DO3453"/>
    </row>
    <row r="3454" spans="15:119" x14ac:dyDescent="0.25">
      <c r="O3454" s="268" t="s">
        <v>12940</v>
      </c>
      <c r="P3454" s="268" t="s">
        <v>9490</v>
      </c>
      <c r="Q3454" s="269">
        <v>-3</v>
      </c>
      <c r="R3454" s="269">
        <v>-3.5</v>
      </c>
      <c r="S3454" s="269">
        <v>-39</v>
      </c>
      <c r="T3454" s="269">
        <v>-39.5</v>
      </c>
      <c r="DI3454" s="112" t="s">
        <v>6828</v>
      </c>
      <c r="DJ3454" s="112" t="s">
        <v>6305</v>
      </c>
      <c r="DO3454"/>
    </row>
    <row r="3455" spans="15:119" x14ac:dyDescent="0.25">
      <c r="O3455" s="268" t="s">
        <v>12941</v>
      </c>
      <c r="P3455" s="268" t="s">
        <v>9492</v>
      </c>
      <c r="Q3455" s="269">
        <v>-3</v>
      </c>
      <c r="R3455" s="269">
        <v>-3.25</v>
      </c>
      <c r="S3455" s="269">
        <v>-39.25</v>
      </c>
      <c r="T3455" s="269">
        <v>-39.5</v>
      </c>
      <c r="DI3455" s="112" t="s">
        <v>7669</v>
      </c>
      <c r="DJ3455" s="112" t="s">
        <v>7298</v>
      </c>
      <c r="DO3455"/>
    </row>
    <row r="3456" spans="15:119" x14ac:dyDescent="0.25">
      <c r="O3456" s="268" t="s">
        <v>12942</v>
      </c>
      <c r="P3456" s="268" t="s">
        <v>9492</v>
      </c>
      <c r="Q3456" s="269">
        <v>-3</v>
      </c>
      <c r="R3456" s="269">
        <v>-3.25</v>
      </c>
      <c r="S3456" s="269">
        <v>-39</v>
      </c>
      <c r="T3456" s="269">
        <v>-39.25</v>
      </c>
      <c r="DI3456" s="112" t="s">
        <v>6829</v>
      </c>
      <c r="DJ3456" s="112" t="s">
        <v>6305</v>
      </c>
      <c r="DO3456"/>
    </row>
    <row r="3457" spans="15:119" x14ac:dyDescent="0.25">
      <c r="O3457" s="268" t="s">
        <v>12943</v>
      </c>
      <c r="P3457" s="268" t="s">
        <v>9492</v>
      </c>
      <c r="Q3457" s="269">
        <v>-3.25</v>
      </c>
      <c r="R3457" s="269">
        <v>-3.5</v>
      </c>
      <c r="S3457" s="269">
        <v>-39.25</v>
      </c>
      <c r="T3457" s="269">
        <v>-39.5</v>
      </c>
      <c r="DI3457" s="112" t="s">
        <v>7670</v>
      </c>
      <c r="DJ3457" s="112" t="s">
        <v>7298</v>
      </c>
      <c r="DO3457"/>
    </row>
    <row r="3458" spans="15:119" x14ac:dyDescent="0.25">
      <c r="O3458" s="268" t="s">
        <v>12944</v>
      </c>
      <c r="P3458" s="268" t="s">
        <v>9492</v>
      </c>
      <c r="Q3458" s="269">
        <v>-3.25</v>
      </c>
      <c r="R3458" s="269">
        <v>-3.5</v>
      </c>
      <c r="S3458" s="269">
        <v>-39</v>
      </c>
      <c r="T3458" s="269">
        <v>-39.25</v>
      </c>
      <c r="DI3458" s="112" t="s">
        <v>7671</v>
      </c>
      <c r="DJ3458" s="112" t="s">
        <v>7298</v>
      </c>
      <c r="DO3458"/>
    </row>
    <row r="3459" spans="15:119" x14ac:dyDescent="0.25">
      <c r="O3459" s="268" t="s">
        <v>12945</v>
      </c>
      <c r="P3459" s="268" t="s">
        <v>9490</v>
      </c>
      <c r="Q3459" s="269">
        <v>-3.5</v>
      </c>
      <c r="R3459" s="269">
        <v>-4</v>
      </c>
      <c r="S3459" s="269">
        <v>-40</v>
      </c>
      <c r="T3459" s="269">
        <v>-40.5</v>
      </c>
      <c r="DI3459" s="112" t="s">
        <v>4373</v>
      </c>
      <c r="DJ3459" s="112" t="s">
        <v>4291</v>
      </c>
      <c r="DO3459"/>
    </row>
    <row r="3460" spans="15:119" x14ac:dyDescent="0.25">
      <c r="O3460" s="268" t="s">
        <v>12946</v>
      </c>
      <c r="P3460" s="268" t="s">
        <v>9492</v>
      </c>
      <c r="Q3460" s="269">
        <v>-3.5</v>
      </c>
      <c r="R3460" s="269">
        <v>-3.75</v>
      </c>
      <c r="S3460" s="269">
        <v>-40.25</v>
      </c>
      <c r="T3460" s="269">
        <v>-40.5</v>
      </c>
      <c r="DI3460" s="112" t="s">
        <v>6830</v>
      </c>
      <c r="DJ3460" s="112" t="s">
        <v>6305</v>
      </c>
      <c r="DO3460"/>
    </row>
    <row r="3461" spans="15:119" x14ac:dyDescent="0.25">
      <c r="O3461" s="268" t="s">
        <v>12947</v>
      </c>
      <c r="P3461" s="268" t="s">
        <v>9492</v>
      </c>
      <c r="Q3461" s="269">
        <v>-3.5</v>
      </c>
      <c r="R3461" s="269">
        <v>-3.75</v>
      </c>
      <c r="S3461" s="269">
        <v>-40</v>
      </c>
      <c r="T3461" s="269">
        <v>-40.25</v>
      </c>
      <c r="DI3461" s="112" t="s">
        <v>9375</v>
      </c>
      <c r="DJ3461" s="112" t="s">
        <v>9220</v>
      </c>
      <c r="DO3461"/>
    </row>
    <row r="3462" spans="15:119" x14ac:dyDescent="0.25">
      <c r="O3462" s="268" t="s">
        <v>12948</v>
      </c>
      <c r="P3462" s="268" t="s">
        <v>9492</v>
      </c>
      <c r="Q3462" s="269">
        <v>-3.75</v>
      </c>
      <c r="R3462" s="269">
        <v>-4</v>
      </c>
      <c r="S3462" s="269">
        <v>-40.25</v>
      </c>
      <c r="T3462" s="269">
        <v>-40.5</v>
      </c>
      <c r="DI3462" s="112" t="s">
        <v>7672</v>
      </c>
      <c r="DJ3462" s="112" t="s">
        <v>7298</v>
      </c>
      <c r="DO3462"/>
    </row>
    <row r="3463" spans="15:119" x14ac:dyDescent="0.25">
      <c r="O3463" s="268" t="s">
        <v>12949</v>
      </c>
      <c r="P3463" s="268" t="s">
        <v>9492</v>
      </c>
      <c r="Q3463" s="269">
        <v>-3.75</v>
      </c>
      <c r="R3463" s="269">
        <v>-4</v>
      </c>
      <c r="S3463" s="269">
        <v>-40</v>
      </c>
      <c r="T3463" s="269">
        <v>-40.25</v>
      </c>
      <c r="DI3463" s="112" t="s">
        <v>8442</v>
      </c>
      <c r="DJ3463" s="112" t="s">
        <v>8285</v>
      </c>
      <c r="DO3463"/>
    </row>
    <row r="3464" spans="15:119" x14ac:dyDescent="0.25">
      <c r="O3464" s="268" t="s">
        <v>12950</v>
      </c>
      <c r="P3464" s="268" t="s">
        <v>9490</v>
      </c>
      <c r="Q3464" s="269">
        <v>-3.5</v>
      </c>
      <c r="R3464" s="269">
        <v>-4</v>
      </c>
      <c r="S3464" s="269">
        <v>-39.5</v>
      </c>
      <c r="T3464" s="269">
        <v>-40</v>
      </c>
      <c r="DI3464" s="112" t="s">
        <v>5677</v>
      </c>
      <c r="DJ3464" s="112" t="s">
        <v>5576</v>
      </c>
      <c r="DO3464"/>
    </row>
    <row r="3465" spans="15:119" x14ac:dyDescent="0.25">
      <c r="O3465" s="268" t="s">
        <v>12951</v>
      </c>
      <c r="P3465" s="268" t="s">
        <v>9492</v>
      </c>
      <c r="Q3465" s="269">
        <v>-3.5</v>
      </c>
      <c r="R3465" s="269">
        <v>-3.75</v>
      </c>
      <c r="S3465" s="269">
        <v>-39.75</v>
      </c>
      <c r="T3465" s="269">
        <v>-40</v>
      </c>
      <c r="DI3465" s="112" t="s">
        <v>5678</v>
      </c>
      <c r="DJ3465" s="112" t="s">
        <v>5576</v>
      </c>
      <c r="DO3465"/>
    </row>
    <row r="3466" spans="15:119" x14ac:dyDescent="0.25">
      <c r="O3466" s="268" t="s">
        <v>12952</v>
      </c>
      <c r="P3466" s="268" t="s">
        <v>9492</v>
      </c>
      <c r="Q3466" s="269">
        <v>-3.5</v>
      </c>
      <c r="R3466" s="269">
        <v>-3.75</v>
      </c>
      <c r="S3466" s="269">
        <v>-39.5</v>
      </c>
      <c r="T3466" s="269">
        <v>-39.75</v>
      </c>
      <c r="DI3466" s="112" t="s">
        <v>5153</v>
      </c>
      <c r="DJ3466" s="112" t="s">
        <v>5031</v>
      </c>
      <c r="DO3466"/>
    </row>
    <row r="3467" spans="15:119" x14ac:dyDescent="0.25">
      <c r="O3467" s="268" t="s">
        <v>12953</v>
      </c>
      <c r="P3467" s="268" t="s">
        <v>9492</v>
      </c>
      <c r="Q3467" s="269">
        <v>-3.75</v>
      </c>
      <c r="R3467" s="269">
        <v>-4</v>
      </c>
      <c r="S3467" s="269">
        <v>-39.75</v>
      </c>
      <c r="T3467" s="269">
        <v>-40</v>
      </c>
      <c r="DI3467" s="112" t="s">
        <v>8140</v>
      </c>
      <c r="DJ3467" s="112" t="s">
        <v>7916</v>
      </c>
      <c r="DO3467"/>
    </row>
    <row r="3468" spans="15:119" x14ac:dyDescent="0.25">
      <c r="O3468" s="268" t="s">
        <v>12954</v>
      </c>
      <c r="P3468" s="268" t="s">
        <v>9492</v>
      </c>
      <c r="Q3468" s="269">
        <v>-3.75</v>
      </c>
      <c r="R3468" s="269">
        <v>-4</v>
      </c>
      <c r="S3468" s="269">
        <v>-39.5</v>
      </c>
      <c r="T3468" s="269">
        <v>-39.75</v>
      </c>
      <c r="DI3468" s="112" t="s">
        <v>7673</v>
      </c>
      <c r="DJ3468" s="112" t="s">
        <v>7298</v>
      </c>
      <c r="DO3468"/>
    </row>
    <row r="3469" spans="15:119" x14ac:dyDescent="0.25">
      <c r="O3469" s="268" t="s">
        <v>12955</v>
      </c>
      <c r="P3469" s="268" t="s">
        <v>9490</v>
      </c>
      <c r="Q3469" s="269">
        <v>-3.5</v>
      </c>
      <c r="R3469" s="269">
        <v>-4</v>
      </c>
      <c r="S3469" s="269">
        <v>-39</v>
      </c>
      <c r="T3469" s="269">
        <v>-39.5</v>
      </c>
      <c r="DI3469" s="112" t="s">
        <v>7674</v>
      </c>
      <c r="DJ3469" s="112" t="s">
        <v>7298</v>
      </c>
      <c r="DO3469"/>
    </row>
    <row r="3470" spans="15:119" x14ac:dyDescent="0.25">
      <c r="O3470" s="268" t="s">
        <v>12956</v>
      </c>
      <c r="P3470" s="268" t="s">
        <v>9492</v>
      </c>
      <c r="Q3470" s="269">
        <v>-3.5</v>
      </c>
      <c r="R3470" s="269">
        <v>-3.75</v>
      </c>
      <c r="S3470" s="269">
        <v>-39.25</v>
      </c>
      <c r="T3470" s="269">
        <v>-39.5</v>
      </c>
      <c r="DI3470" s="112" t="s">
        <v>8822</v>
      </c>
      <c r="DJ3470" s="112" t="s">
        <v>8544</v>
      </c>
      <c r="DO3470"/>
    </row>
    <row r="3471" spans="15:119" x14ac:dyDescent="0.25">
      <c r="O3471" s="268" t="s">
        <v>12957</v>
      </c>
      <c r="P3471" s="268" t="s">
        <v>9492</v>
      </c>
      <c r="Q3471" s="269">
        <v>-3.5</v>
      </c>
      <c r="R3471" s="269">
        <v>-3.75</v>
      </c>
      <c r="S3471" s="269">
        <v>-39</v>
      </c>
      <c r="T3471" s="269">
        <v>-39.25</v>
      </c>
      <c r="DI3471" s="112" t="s">
        <v>7675</v>
      </c>
      <c r="DJ3471" s="112" t="s">
        <v>7298</v>
      </c>
      <c r="DO3471"/>
    </row>
    <row r="3472" spans="15:119" x14ac:dyDescent="0.25">
      <c r="O3472" s="268" t="s">
        <v>12958</v>
      </c>
      <c r="P3472" s="268" t="s">
        <v>9492</v>
      </c>
      <c r="Q3472" s="269">
        <v>-3.75</v>
      </c>
      <c r="R3472" s="269">
        <v>-4</v>
      </c>
      <c r="S3472" s="269">
        <v>-39.25</v>
      </c>
      <c r="T3472" s="269">
        <v>-39.5</v>
      </c>
      <c r="DI3472" s="112" t="s">
        <v>8443</v>
      </c>
      <c r="DJ3472" s="112" t="s">
        <v>8285</v>
      </c>
      <c r="DO3472"/>
    </row>
    <row r="3473" spans="15:119" x14ac:dyDescent="0.25">
      <c r="O3473" s="268" t="s">
        <v>12959</v>
      </c>
      <c r="P3473" s="268" t="s">
        <v>9492</v>
      </c>
      <c r="Q3473" s="269">
        <v>-3.75</v>
      </c>
      <c r="R3473" s="269">
        <v>-4</v>
      </c>
      <c r="S3473" s="269">
        <v>-39</v>
      </c>
      <c r="T3473" s="269">
        <v>-39.25</v>
      </c>
      <c r="DI3473" s="112" t="s">
        <v>4374</v>
      </c>
      <c r="DJ3473" s="112" t="s">
        <v>4291</v>
      </c>
      <c r="DO3473"/>
    </row>
    <row r="3474" spans="15:119" x14ac:dyDescent="0.25">
      <c r="O3474" s="268" t="s">
        <v>12960</v>
      </c>
      <c r="P3474" s="268" t="s">
        <v>9486</v>
      </c>
      <c r="Q3474" s="269">
        <v>-2</v>
      </c>
      <c r="R3474" s="269">
        <v>-4</v>
      </c>
      <c r="S3474" s="269">
        <v>-36</v>
      </c>
      <c r="T3474" s="269">
        <v>-39</v>
      </c>
      <c r="DI3474" s="112" t="s">
        <v>6186</v>
      </c>
      <c r="DJ3474" s="112" t="s">
        <v>5909</v>
      </c>
      <c r="DO3474"/>
    </row>
    <row r="3475" spans="15:119" x14ac:dyDescent="0.25">
      <c r="O3475" s="268" t="s">
        <v>12961</v>
      </c>
      <c r="P3475" s="268" t="s">
        <v>9488</v>
      </c>
      <c r="Q3475" s="269">
        <v>-3</v>
      </c>
      <c r="R3475" s="269">
        <v>-4</v>
      </c>
      <c r="S3475" s="269">
        <v>-37.5</v>
      </c>
      <c r="T3475" s="269">
        <v>-39</v>
      </c>
      <c r="DI3475" s="112" t="s">
        <v>5679</v>
      </c>
      <c r="DJ3475" s="112" t="s">
        <v>5576</v>
      </c>
      <c r="DO3475"/>
    </row>
    <row r="3476" spans="15:119" x14ac:dyDescent="0.25">
      <c r="O3476" s="268" t="s">
        <v>12962</v>
      </c>
      <c r="P3476" s="268" t="s">
        <v>9490</v>
      </c>
      <c r="Q3476" s="269">
        <v>-3</v>
      </c>
      <c r="R3476" s="269">
        <v>-3.5</v>
      </c>
      <c r="S3476" s="269">
        <v>-38.5</v>
      </c>
      <c r="T3476" s="269">
        <v>-39</v>
      </c>
      <c r="DI3476" s="112" t="s">
        <v>4375</v>
      </c>
      <c r="DJ3476" s="112" t="s">
        <v>4291</v>
      </c>
      <c r="DO3476"/>
    </row>
    <row r="3477" spans="15:119" x14ac:dyDescent="0.25">
      <c r="O3477" s="268" t="s">
        <v>12963</v>
      </c>
      <c r="P3477" s="268" t="s">
        <v>9492</v>
      </c>
      <c r="Q3477" s="269">
        <v>-3.25</v>
      </c>
      <c r="R3477" s="269">
        <v>-3.5</v>
      </c>
      <c r="S3477" s="269">
        <v>-38.75</v>
      </c>
      <c r="T3477" s="269">
        <v>-39</v>
      </c>
      <c r="DI3477" s="112" t="s">
        <v>7676</v>
      </c>
      <c r="DJ3477" s="112" t="s">
        <v>7298</v>
      </c>
      <c r="DO3477"/>
    </row>
    <row r="3478" spans="15:119" x14ac:dyDescent="0.25">
      <c r="O3478" s="268" t="s">
        <v>12964</v>
      </c>
      <c r="P3478" s="268" t="s">
        <v>9490</v>
      </c>
      <c r="Q3478" s="269">
        <v>-3.5</v>
      </c>
      <c r="R3478" s="269">
        <v>-4</v>
      </c>
      <c r="S3478" s="269">
        <v>-38.5</v>
      </c>
      <c r="T3478" s="269">
        <v>-39</v>
      </c>
      <c r="DI3478" s="112" t="s">
        <v>8141</v>
      </c>
      <c r="DJ3478" s="112" t="s">
        <v>7916</v>
      </c>
      <c r="DO3478"/>
    </row>
    <row r="3479" spans="15:119" x14ac:dyDescent="0.25">
      <c r="O3479" s="268" t="s">
        <v>12965</v>
      </c>
      <c r="P3479" s="268" t="s">
        <v>9492</v>
      </c>
      <c r="Q3479" s="269">
        <v>-3.5</v>
      </c>
      <c r="R3479" s="269">
        <v>-3.75</v>
      </c>
      <c r="S3479" s="269">
        <v>-38.75</v>
      </c>
      <c r="T3479" s="269">
        <v>-39</v>
      </c>
      <c r="DI3479" s="112" t="s">
        <v>1889</v>
      </c>
      <c r="DJ3479" s="112" t="s">
        <v>8285</v>
      </c>
      <c r="DO3479"/>
    </row>
    <row r="3480" spans="15:119" x14ac:dyDescent="0.25">
      <c r="O3480" s="268" t="s">
        <v>12966</v>
      </c>
      <c r="P3480" s="268" t="s">
        <v>9492</v>
      </c>
      <c r="Q3480" s="269">
        <v>-3.5</v>
      </c>
      <c r="R3480" s="269">
        <v>-3.75</v>
      </c>
      <c r="S3480" s="269">
        <v>-38.5</v>
      </c>
      <c r="T3480" s="269">
        <v>-38.75</v>
      </c>
      <c r="DI3480" s="112" t="s">
        <v>5301</v>
      </c>
      <c r="DJ3480" s="112" t="s">
        <v>5743</v>
      </c>
      <c r="DO3480"/>
    </row>
    <row r="3481" spans="15:119" x14ac:dyDescent="0.25">
      <c r="O3481" s="268" t="s">
        <v>12967</v>
      </c>
      <c r="P3481" s="268" t="s">
        <v>9492</v>
      </c>
      <c r="Q3481" s="269">
        <v>-3.75</v>
      </c>
      <c r="R3481" s="269">
        <v>-4</v>
      </c>
      <c r="S3481" s="269">
        <v>-38.75</v>
      </c>
      <c r="T3481" s="269">
        <v>-39</v>
      </c>
      <c r="DI3481" s="112" t="s">
        <v>5301</v>
      </c>
      <c r="DJ3481" s="112" t="s">
        <v>6305</v>
      </c>
      <c r="DO3481"/>
    </row>
    <row r="3482" spans="15:119" x14ac:dyDescent="0.25">
      <c r="O3482" s="268" t="s">
        <v>12968</v>
      </c>
      <c r="P3482" s="268" t="s">
        <v>9492</v>
      </c>
      <c r="Q3482" s="269">
        <v>-3.75</v>
      </c>
      <c r="R3482" s="269">
        <v>-4</v>
      </c>
      <c r="S3482" s="269">
        <v>-38.5</v>
      </c>
      <c r="T3482" s="269">
        <v>-38.75</v>
      </c>
      <c r="DI3482" s="112" t="s">
        <v>5301</v>
      </c>
      <c r="DJ3482" s="112" t="s">
        <v>5211</v>
      </c>
      <c r="DO3482"/>
    </row>
    <row r="3483" spans="15:119" x14ac:dyDescent="0.25">
      <c r="O3483" s="268" t="s">
        <v>12969</v>
      </c>
      <c r="P3483" s="268" t="s">
        <v>9490</v>
      </c>
      <c r="Q3483" s="269">
        <v>-3.5</v>
      </c>
      <c r="R3483" s="269">
        <v>-4</v>
      </c>
      <c r="S3483" s="269">
        <v>-38</v>
      </c>
      <c r="T3483" s="269">
        <v>-38.5</v>
      </c>
      <c r="DI3483" s="112" t="s">
        <v>6831</v>
      </c>
      <c r="DJ3483" s="112" t="s">
        <v>6305</v>
      </c>
      <c r="DO3483"/>
    </row>
    <row r="3484" spans="15:119" x14ac:dyDescent="0.25">
      <c r="O3484" s="268" t="s">
        <v>12970</v>
      </c>
      <c r="P3484" s="268" t="s">
        <v>9492</v>
      </c>
      <c r="Q3484" s="269">
        <v>-3.5</v>
      </c>
      <c r="R3484" s="269">
        <v>-3.75</v>
      </c>
      <c r="S3484" s="269">
        <v>-38.25</v>
      </c>
      <c r="T3484" s="269">
        <v>-38.5</v>
      </c>
      <c r="DI3484" s="112" t="s">
        <v>6832</v>
      </c>
      <c r="DJ3484" s="112" t="s">
        <v>6305</v>
      </c>
      <c r="DO3484"/>
    </row>
    <row r="3485" spans="15:119" x14ac:dyDescent="0.25">
      <c r="O3485" s="268" t="s">
        <v>12971</v>
      </c>
      <c r="P3485" s="268" t="s">
        <v>9492</v>
      </c>
      <c r="Q3485" s="269">
        <v>-3.75</v>
      </c>
      <c r="R3485" s="269">
        <v>-4</v>
      </c>
      <c r="S3485" s="269">
        <v>-38.25</v>
      </c>
      <c r="T3485" s="269">
        <v>-38.5</v>
      </c>
      <c r="DI3485" s="112" t="s">
        <v>528</v>
      </c>
      <c r="DJ3485" s="112" t="s">
        <v>10</v>
      </c>
      <c r="DO3485"/>
    </row>
    <row r="3486" spans="15:119" x14ac:dyDescent="0.25">
      <c r="O3486" s="268" t="s">
        <v>12972</v>
      </c>
      <c r="P3486" s="268" t="s">
        <v>9492</v>
      </c>
      <c r="Q3486" s="269">
        <v>-3.75</v>
      </c>
      <c r="R3486" s="269">
        <v>-4</v>
      </c>
      <c r="S3486" s="269">
        <v>-38</v>
      </c>
      <c r="T3486" s="269">
        <v>-38.25</v>
      </c>
      <c r="DI3486" s="112" t="s">
        <v>5497</v>
      </c>
      <c r="DJ3486" s="112" t="s">
        <v>5373</v>
      </c>
      <c r="DO3486"/>
    </row>
    <row r="3487" spans="15:119" x14ac:dyDescent="0.25">
      <c r="O3487" s="268" t="s">
        <v>12973</v>
      </c>
      <c r="P3487" s="268" t="s">
        <v>9484</v>
      </c>
      <c r="Q3487" s="269">
        <v>-4</v>
      </c>
      <c r="R3487" s="269">
        <v>-8</v>
      </c>
      <c r="S3487" s="269">
        <v>-72</v>
      </c>
      <c r="T3487" s="269">
        <v>-78</v>
      </c>
      <c r="DI3487" s="112" t="s">
        <v>7678</v>
      </c>
      <c r="DJ3487" s="112" t="s">
        <v>8285</v>
      </c>
      <c r="DO3487"/>
    </row>
    <row r="3488" spans="15:119" x14ac:dyDescent="0.25">
      <c r="O3488" s="268" t="s">
        <v>12974</v>
      </c>
      <c r="P3488" s="268" t="s">
        <v>9486</v>
      </c>
      <c r="Q3488" s="269">
        <v>-4</v>
      </c>
      <c r="R3488" s="269">
        <v>-6</v>
      </c>
      <c r="S3488" s="269">
        <v>-72</v>
      </c>
      <c r="T3488" s="269">
        <v>-75</v>
      </c>
      <c r="DI3488" s="112" t="s">
        <v>7678</v>
      </c>
      <c r="DJ3488" s="112" t="s">
        <v>7298</v>
      </c>
      <c r="DO3488"/>
    </row>
    <row r="3489" spans="15:119" x14ac:dyDescent="0.25">
      <c r="O3489" s="268" t="s">
        <v>12975</v>
      </c>
      <c r="P3489" s="268" t="s">
        <v>9488</v>
      </c>
      <c r="Q3489" s="269">
        <v>-4</v>
      </c>
      <c r="R3489" s="269">
        <v>-5</v>
      </c>
      <c r="S3489" s="269">
        <v>-72</v>
      </c>
      <c r="T3489" s="269">
        <v>-73.5</v>
      </c>
      <c r="DI3489" s="112" t="s">
        <v>9376</v>
      </c>
      <c r="DJ3489" s="112" t="s">
        <v>9220</v>
      </c>
      <c r="DO3489"/>
    </row>
    <row r="3490" spans="15:119" x14ac:dyDescent="0.25">
      <c r="O3490" s="268" t="s">
        <v>12976</v>
      </c>
      <c r="P3490" s="268" t="s">
        <v>9490</v>
      </c>
      <c r="Q3490" s="269">
        <v>-4.5</v>
      </c>
      <c r="R3490" s="269">
        <v>-5</v>
      </c>
      <c r="S3490" s="269">
        <v>-72.5</v>
      </c>
      <c r="T3490" s="269">
        <v>-73</v>
      </c>
      <c r="DI3490" s="112" t="s">
        <v>6833</v>
      </c>
      <c r="DJ3490" s="112" t="s">
        <v>6305</v>
      </c>
      <c r="DO3490"/>
    </row>
    <row r="3491" spans="15:119" x14ac:dyDescent="0.25">
      <c r="O3491" s="268" t="s">
        <v>12977</v>
      </c>
      <c r="P3491" s="268" t="s">
        <v>9492</v>
      </c>
      <c r="Q3491" s="269">
        <v>-4.75</v>
      </c>
      <c r="R3491" s="269">
        <v>-5</v>
      </c>
      <c r="S3491" s="269">
        <v>-72.5</v>
      </c>
      <c r="T3491" s="269">
        <v>-72.75</v>
      </c>
      <c r="DI3491" s="112" t="s">
        <v>8142</v>
      </c>
      <c r="DJ3491" s="112" t="s">
        <v>7916</v>
      </c>
      <c r="DO3491"/>
    </row>
    <row r="3492" spans="15:119" x14ac:dyDescent="0.25">
      <c r="O3492" s="268" t="s">
        <v>12978</v>
      </c>
      <c r="P3492" s="268" t="s">
        <v>9490</v>
      </c>
      <c r="Q3492" s="269">
        <v>-4.5</v>
      </c>
      <c r="R3492" s="269">
        <v>-5</v>
      </c>
      <c r="S3492" s="269">
        <v>-72</v>
      </c>
      <c r="T3492" s="269">
        <v>-72.5</v>
      </c>
      <c r="DI3492" s="112" t="s">
        <v>7677</v>
      </c>
      <c r="DJ3492" s="112" t="s">
        <v>7298</v>
      </c>
      <c r="DO3492"/>
    </row>
    <row r="3493" spans="15:119" x14ac:dyDescent="0.25">
      <c r="O3493" s="268" t="s">
        <v>12979</v>
      </c>
      <c r="P3493" s="268" t="s">
        <v>9492</v>
      </c>
      <c r="Q3493" s="269">
        <v>-4.5</v>
      </c>
      <c r="R3493" s="269">
        <v>-4.75</v>
      </c>
      <c r="S3493" s="269">
        <v>-72</v>
      </c>
      <c r="T3493" s="269">
        <v>-72.25</v>
      </c>
      <c r="DI3493" s="112" t="s">
        <v>6187</v>
      </c>
      <c r="DJ3493" s="112" t="s">
        <v>5909</v>
      </c>
      <c r="DO3493"/>
    </row>
    <row r="3494" spans="15:119" x14ac:dyDescent="0.25">
      <c r="O3494" s="268" t="s">
        <v>12980</v>
      </c>
      <c r="P3494" s="268" t="s">
        <v>9492</v>
      </c>
      <c r="Q3494" s="269">
        <v>-4.75</v>
      </c>
      <c r="R3494" s="269">
        <v>-5</v>
      </c>
      <c r="S3494" s="269">
        <v>-72.25</v>
      </c>
      <c r="T3494" s="269">
        <v>-72.5</v>
      </c>
      <c r="DI3494" s="112" t="s">
        <v>9377</v>
      </c>
      <c r="DJ3494" s="112" t="s">
        <v>9220</v>
      </c>
      <c r="DO3494"/>
    </row>
    <row r="3495" spans="15:119" x14ac:dyDescent="0.25">
      <c r="O3495" s="268" t="s">
        <v>12981</v>
      </c>
      <c r="P3495" s="268" t="s">
        <v>9492</v>
      </c>
      <c r="Q3495" s="269">
        <v>-4.75</v>
      </c>
      <c r="R3495" s="269">
        <v>-5</v>
      </c>
      <c r="S3495" s="269">
        <v>-72</v>
      </c>
      <c r="T3495" s="269">
        <v>-72.25</v>
      </c>
      <c r="DI3495" s="112" t="s">
        <v>7679</v>
      </c>
      <c r="DJ3495" s="112" t="s">
        <v>7298</v>
      </c>
      <c r="DO3495"/>
    </row>
    <row r="3496" spans="15:119" x14ac:dyDescent="0.25">
      <c r="O3496" s="268" t="s">
        <v>12982</v>
      </c>
      <c r="P3496" s="268" t="s">
        <v>9488</v>
      </c>
      <c r="Q3496" s="269">
        <v>-5</v>
      </c>
      <c r="R3496" s="269">
        <v>-6</v>
      </c>
      <c r="S3496" s="269">
        <v>-72</v>
      </c>
      <c r="T3496" s="269">
        <v>-73.5</v>
      </c>
      <c r="DI3496" s="112" t="s">
        <v>4376</v>
      </c>
      <c r="DJ3496" s="112" t="s">
        <v>4291</v>
      </c>
      <c r="DO3496"/>
    </row>
    <row r="3497" spans="15:119" x14ac:dyDescent="0.25">
      <c r="O3497" s="268" t="s">
        <v>12983</v>
      </c>
      <c r="P3497" s="268" t="s">
        <v>9490</v>
      </c>
      <c r="Q3497" s="269">
        <v>-5</v>
      </c>
      <c r="R3497" s="269">
        <v>-5.5</v>
      </c>
      <c r="S3497" s="269">
        <v>-72.5</v>
      </c>
      <c r="T3497" s="269">
        <v>-73</v>
      </c>
      <c r="DI3497" s="112" t="s">
        <v>5154</v>
      </c>
      <c r="DJ3497" s="112" t="s">
        <v>5031</v>
      </c>
      <c r="DO3497"/>
    </row>
    <row r="3498" spans="15:119" x14ac:dyDescent="0.25">
      <c r="O3498" s="268" t="s">
        <v>12984</v>
      </c>
      <c r="P3498" s="268" t="s">
        <v>9492</v>
      </c>
      <c r="Q3498" s="269">
        <v>-5</v>
      </c>
      <c r="R3498" s="269">
        <v>-5.25</v>
      </c>
      <c r="S3498" s="269">
        <v>-72.75</v>
      </c>
      <c r="T3498" s="269">
        <v>-73</v>
      </c>
      <c r="DI3498" s="112" t="s">
        <v>4285</v>
      </c>
      <c r="DJ3498" s="112" t="s">
        <v>4275</v>
      </c>
      <c r="DO3498"/>
    </row>
    <row r="3499" spans="15:119" x14ac:dyDescent="0.25">
      <c r="O3499" s="268" t="s">
        <v>12985</v>
      </c>
      <c r="P3499" s="268" t="s">
        <v>9492</v>
      </c>
      <c r="Q3499" s="269">
        <v>-5</v>
      </c>
      <c r="R3499" s="269">
        <v>-5.25</v>
      </c>
      <c r="S3499" s="269">
        <v>-72.5</v>
      </c>
      <c r="T3499" s="269">
        <v>-72.75</v>
      </c>
      <c r="DI3499" s="112" t="s">
        <v>5155</v>
      </c>
      <c r="DJ3499" s="112" t="s">
        <v>5031</v>
      </c>
      <c r="DO3499"/>
    </row>
    <row r="3500" spans="15:119" x14ac:dyDescent="0.25">
      <c r="O3500" s="268" t="s">
        <v>12986</v>
      </c>
      <c r="P3500" s="268" t="s">
        <v>9492</v>
      </c>
      <c r="Q3500" s="269">
        <v>-5.25</v>
      </c>
      <c r="R3500" s="269">
        <v>-5.5</v>
      </c>
      <c r="S3500" s="269">
        <v>-72.75</v>
      </c>
      <c r="T3500" s="269">
        <v>-73</v>
      </c>
      <c r="DI3500" s="112" t="s">
        <v>5155</v>
      </c>
      <c r="DJ3500" s="112" t="s">
        <v>5840</v>
      </c>
      <c r="DO3500"/>
    </row>
    <row r="3501" spans="15:119" x14ac:dyDescent="0.25">
      <c r="O3501" s="268" t="s">
        <v>12987</v>
      </c>
      <c r="P3501" s="268" t="s">
        <v>9492</v>
      </c>
      <c r="Q3501" s="269">
        <v>-5.25</v>
      </c>
      <c r="R3501" s="269">
        <v>-5.5</v>
      </c>
      <c r="S3501" s="269">
        <v>-72.5</v>
      </c>
      <c r="T3501" s="269">
        <v>-72.75</v>
      </c>
      <c r="DI3501" s="112" t="s">
        <v>4720</v>
      </c>
      <c r="DJ3501" s="112" t="s">
        <v>4591</v>
      </c>
      <c r="DO3501"/>
    </row>
    <row r="3502" spans="15:119" x14ac:dyDescent="0.25">
      <c r="O3502" s="268" t="s">
        <v>12988</v>
      </c>
      <c r="P3502" s="268" t="s">
        <v>9490</v>
      </c>
      <c r="Q3502" s="269">
        <v>-5</v>
      </c>
      <c r="R3502" s="269">
        <v>-5.5</v>
      </c>
      <c r="S3502" s="269">
        <v>-72</v>
      </c>
      <c r="T3502" s="269">
        <v>-72.5</v>
      </c>
      <c r="DI3502" s="112" t="s">
        <v>5156</v>
      </c>
      <c r="DJ3502" s="112" t="s">
        <v>5031</v>
      </c>
      <c r="DO3502"/>
    </row>
    <row r="3503" spans="15:119" x14ac:dyDescent="0.25">
      <c r="O3503" s="268" t="s">
        <v>12989</v>
      </c>
      <c r="P3503" s="268" t="s">
        <v>9492</v>
      </c>
      <c r="Q3503" s="269">
        <v>-5</v>
      </c>
      <c r="R3503" s="269">
        <v>-5.25</v>
      </c>
      <c r="S3503" s="269">
        <v>-72.25</v>
      </c>
      <c r="T3503" s="269">
        <v>-72.5</v>
      </c>
      <c r="DI3503" s="112" t="s">
        <v>5157</v>
      </c>
      <c r="DJ3503" s="112" t="s">
        <v>5031</v>
      </c>
      <c r="DO3503"/>
    </row>
    <row r="3504" spans="15:119" x14ac:dyDescent="0.25">
      <c r="O3504" s="268" t="s">
        <v>12990</v>
      </c>
      <c r="P3504" s="268" t="s">
        <v>9492</v>
      </c>
      <c r="Q3504" s="269">
        <v>-5</v>
      </c>
      <c r="R3504" s="269">
        <v>-5.25</v>
      </c>
      <c r="S3504" s="269">
        <v>-72</v>
      </c>
      <c r="T3504" s="269">
        <v>-72.25</v>
      </c>
      <c r="DI3504" s="112" t="s">
        <v>9378</v>
      </c>
      <c r="DJ3504" s="112" t="s">
        <v>9220</v>
      </c>
      <c r="DO3504"/>
    </row>
    <row r="3505" spans="15:119" x14ac:dyDescent="0.25">
      <c r="O3505" s="268" t="s">
        <v>12991</v>
      </c>
      <c r="P3505" s="268" t="s">
        <v>9492</v>
      </c>
      <c r="Q3505" s="269">
        <v>-5.25</v>
      </c>
      <c r="R3505" s="269">
        <v>-5.5</v>
      </c>
      <c r="S3505" s="269">
        <v>-72.25</v>
      </c>
      <c r="T3505" s="269">
        <v>-72.5</v>
      </c>
      <c r="DI3505" s="112" t="s">
        <v>6834</v>
      </c>
      <c r="DJ3505" s="112" t="s">
        <v>6305</v>
      </c>
      <c r="DO3505"/>
    </row>
    <row r="3506" spans="15:119" x14ac:dyDescent="0.25">
      <c r="O3506" s="268" t="s">
        <v>12992</v>
      </c>
      <c r="P3506" s="268" t="s">
        <v>9492</v>
      </c>
      <c r="Q3506" s="269">
        <v>-5.25</v>
      </c>
      <c r="R3506" s="269">
        <v>-5.5</v>
      </c>
      <c r="S3506" s="269">
        <v>-72</v>
      </c>
      <c r="T3506" s="269">
        <v>-72.25</v>
      </c>
      <c r="DI3506" s="112" t="s">
        <v>4949</v>
      </c>
      <c r="DJ3506" s="112" t="s">
        <v>4808</v>
      </c>
      <c r="DO3506"/>
    </row>
    <row r="3507" spans="15:119" x14ac:dyDescent="0.25">
      <c r="O3507" s="268" t="s">
        <v>12993</v>
      </c>
      <c r="P3507" s="268" t="s">
        <v>9490</v>
      </c>
      <c r="Q3507" s="269">
        <v>-5.5</v>
      </c>
      <c r="R3507" s="269">
        <v>-6</v>
      </c>
      <c r="S3507" s="269">
        <v>-73</v>
      </c>
      <c r="T3507" s="269">
        <v>-73.5</v>
      </c>
      <c r="DI3507" s="112" t="s">
        <v>6835</v>
      </c>
      <c r="DJ3507" s="112" t="s">
        <v>6305</v>
      </c>
      <c r="DO3507"/>
    </row>
    <row r="3508" spans="15:119" x14ac:dyDescent="0.25">
      <c r="O3508" s="268" t="s">
        <v>12994</v>
      </c>
      <c r="P3508" s="268" t="s">
        <v>9492</v>
      </c>
      <c r="Q3508" s="269">
        <v>-5.5</v>
      </c>
      <c r="R3508" s="269">
        <v>-5.75</v>
      </c>
      <c r="S3508" s="269">
        <v>-73</v>
      </c>
      <c r="T3508" s="269">
        <v>-73.25</v>
      </c>
      <c r="DI3508" s="112" t="s">
        <v>4950</v>
      </c>
      <c r="DJ3508" s="112" t="s">
        <v>4808</v>
      </c>
      <c r="DO3508"/>
    </row>
    <row r="3509" spans="15:119" x14ac:dyDescent="0.25">
      <c r="O3509" s="268" t="s">
        <v>12995</v>
      </c>
      <c r="P3509" s="268" t="s">
        <v>9492</v>
      </c>
      <c r="Q3509" s="269">
        <v>-5.75</v>
      </c>
      <c r="R3509" s="269">
        <v>-6</v>
      </c>
      <c r="S3509" s="269">
        <v>-73</v>
      </c>
      <c r="T3509" s="269">
        <v>-73.25</v>
      </c>
      <c r="DI3509" s="112" t="s">
        <v>6838</v>
      </c>
      <c r="DJ3509" s="112" t="s">
        <v>6305</v>
      </c>
      <c r="DO3509"/>
    </row>
    <row r="3510" spans="15:119" x14ac:dyDescent="0.25">
      <c r="O3510" s="268" t="s">
        <v>12996</v>
      </c>
      <c r="P3510" s="268" t="s">
        <v>9490</v>
      </c>
      <c r="Q3510" s="269">
        <v>-5.5</v>
      </c>
      <c r="R3510" s="269">
        <v>-6</v>
      </c>
      <c r="S3510" s="269">
        <v>-72.5</v>
      </c>
      <c r="T3510" s="269">
        <v>-73</v>
      </c>
      <c r="DI3510" s="112" t="s">
        <v>8444</v>
      </c>
      <c r="DJ3510" s="112" t="s">
        <v>8285</v>
      </c>
      <c r="DO3510"/>
    </row>
    <row r="3511" spans="15:119" x14ac:dyDescent="0.25">
      <c r="O3511" s="268" t="s">
        <v>12997</v>
      </c>
      <c r="P3511" s="268" t="s">
        <v>9492</v>
      </c>
      <c r="Q3511" s="269">
        <v>-5.5</v>
      </c>
      <c r="R3511" s="269">
        <v>-5.75</v>
      </c>
      <c r="S3511" s="269">
        <v>-72.75</v>
      </c>
      <c r="T3511" s="269">
        <v>-73</v>
      </c>
      <c r="DI3511" s="112" t="s">
        <v>8143</v>
      </c>
      <c r="DJ3511" s="112" t="s">
        <v>7916</v>
      </c>
      <c r="DO3511"/>
    </row>
    <row r="3512" spans="15:119" x14ac:dyDescent="0.25">
      <c r="O3512" s="268" t="s">
        <v>12998</v>
      </c>
      <c r="P3512" s="268" t="s">
        <v>9492</v>
      </c>
      <c r="Q3512" s="269">
        <v>-5.5</v>
      </c>
      <c r="R3512" s="269">
        <v>-5.75</v>
      </c>
      <c r="S3512" s="269">
        <v>-72.5</v>
      </c>
      <c r="T3512" s="269">
        <v>-72.75</v>
      </c>
      <c r="DI3512" s="112" t="s">
        <v>8823</v>
      </c>
      <c r="DJ3512" s="112" t="s">
        <v>8544</v>
      </c>
      <c r="DO3512"/>
    </row>
    <row r="3513" spans="15:119" x14ac:dyDescent="0.25">
      <c r="O3513" s="268" t="s">
        <v>12999</v>
      </c>
      <c r="P3513" s="268" t="s">
        <v>9492</v>
      </c>
      <c r="Q3513" s="269">
        <v>-5.75</v>
      </c>
      <c r="R3513" s="269">
        <v>-6</v>
      </c>
      <c r="S3513" s="269">
        <v>-72.75</v>
      </c>
      <c r="T3513" s="269">
        <v>-73</v>
      </c>
      <c r="DI3513" s="112" t="s">
        <v>6836</v>
      </c>
      <c r="DJ3513" s="112" t="s">
        <v>6305</v>
      </c>
      <c r="DO3513"/>
    </row>
    <row r="3514" spans="15:119" x14ac:dyDescent="0.25">
      <c r="O3514" s="268" t="s">
        <v>13000</v>
      </c>
      <c r="P3514" s="268" t="s">
        <v>9492</v>
      </c>
      <c r="Q3514" s="269">
        <v>-5.75</v>
      </c>
      <c r="R3514" s="269">
        <v>-6</v>
      </c>
      <c r="S3514" s="269">
        <v>-72.5</v>
      </c>
      <c r="T3514" s="269">
        <v>-72.75</v>
      </c>
      <c r="DI3514" s="112" t="s">
        <v>8445</v>
      </c>
      <c r="DJ3514" s="112" t="s">
        <v>8285</v>
      </c>
      <c r="DO3514"/>
    </row>
    <row r="3515" spans="15:119" x14ac:dyDescent="0.25">
      <c r="O3515" s="268" t="s">
        <v>13001</v>
      </c>
      <c r="P3515" s="268" t="s">
        <v>9490</v>
      </c>
      <c r="Q3515" s="269">
        <v>-5.5</v>
      </c>
      <c r="R3515" s="269">
        <v>-6</v>
      </c>
      <c r="S3515" s="269">
        <v>-72</v>
      </c>
      <c r="T3515" s="269">
        <v>-72.5</v>
      </c>
      <c r="DI3515" s="112" t="s">
        <v>6837</v>
      </c>
      <c r="DJ3515" s="112" t="s">
        <v>6305</v>
      </c>
      <c r="DO3515"/>
    </row>
    <row r="3516" spans="15:119" x14ac:dyDescent="0.25">
      <c r="O3516" s="268" t="s">
        <v>13002</v>
      </c>
      <c r="P3516" s="268" t="s">
        <v>9492</v>
      </c>
      <c r="Q3516" s="269">
        <v>-5.5</v>
      </c>
      <c r="R3516" s="269">
        <v>-5.75</v>
      </c>
      <c r="S3516" s="269">
        <v>-72.25</v>
      </c>
      <c r="T3516" s="269">
        <v>-72.5</v>
      </c>
      <c r="DI3516" s="112" t="s">
        <v>6839</v>
      </c>
      <c r="DJ3516" s="112" t="s">
        <v>6305</v>
      </c>
      <c r="DO3516"/>
    </row>
    <row r="3517" spans="15:119" x14ac:dyDescent="0.25">
      <c r="O3517" s="268" t="s">
        <v>13003</v>
      </c>
      <c r="P3517" s="268" t="s">
        <v>9492</v>
      </c>
      <c r="Q3517" s="269">
        <v>-5.5</v>
      </c>
      <c r="R3517" s="269">
        <v>-5.75</v>
      </c>
      <c r="S3517" s="269">
        <v>-72</v>
      </c>
      <c r="T3517" s="269">
        <v>-72.25</v>
      </c>
      <c r="DI3517" s="112" t="s">
        <v>4951</v>
      </c>
      <c r="DJ3517" s="112" t="s">
        <v>4808</v>
      </c>
      <c r="DO3517"/>
    </row>
    <row r="3518" spans="15:119" x14ac:dyDescent="0.25">
      <c r="O3518" s="268" t="s">
        <v>13004</v>
      </c>
      <c r="P3518" s="268" t="s">
        <v>9492</v>
      </c>
      <c r="Q3518" s="269">
        <v>-5.75</v>
      </c>
      <c r="R3518" s="269">
        <v>-6</v>
      </c>
      <c r="S3518" s="269">
        <v>-72.25</v>
      </c>
      <c r="T3518" s="269">
        <v>-72.5</v>
      </c>
      <c r="DI3518" s="112" t="s">
        <v>5803</v>
      </c>
      <c r="DJ3518" s="112" t="s">
        <v>5743</v>
      </c>
      <c r="DO3518"/>
    </row>
    <row r="3519" spans="15:119" x14ac:dyDescent="0.25">
      <c r="O3519" s="268" t="s">
        <v>13005</v>
      </c>
      <c r="P3519" s="268" t="s">
        <v>9492</v>
      </c>
      <c r="Q3519" s="269">
        <v>-5.75</v>
      </c>
      <c r="R3519" s="269">
        <v>-6</v>
      </c>
      <c r="S3519" s="269">
        <v>-72</v>
      </c>
      <c r="T3519" s="269">
        <v>-72.25</v>
      </c>
      <c r="DI3519" s="112" t="s">
        <v>5803</v>
      </c>
      <c r="DJ3519" s="112" t="s">
        <v>7298</v>
      </c>
      <c r="DO3519"/>
    </row>
    <row r="3520" spans="15:119" x14ac:dyDescent="0.25">
      <c r="O3520" s="268" t="s">
        <v>13006</v>
      </c>
      <c r="P3520" s="268" t="s">
        <v>9486</v>
      </c>
      <c r="Q3520" s="269">
        <v>-6</v>
      </c>
      <c r="R3520" s="269">
        <v>-8</v>
      </c>
      <c r="S3520" s="269">
        <v>-72</v>
      </c>
      <c r="T3520" s="269">
        <v>-75</v>
      </c>
      <c r="DI3520" s="112" t="s">
        <v>9379</v>
      </c>
      <c r="DJ3520" s="112" t="s">
        <v>9220</v>
      </c>
      <c r="DO3520"/>
    </row>
    <row r="3521" spans="15:119" x14ac:dyDescent="0.25">
      <c r="O3521" s="268" t="s">
        <v>13007</v>
      </c>
      <c r="P3521" s="268" t="s">
        <v>9488</v>
      </c>
      <c r="Q3521" s="269">
        <v>-6</v>
      </c>
      <c r="R3521" s="269">
        <v>-7</v>
      </c>
      <c r="S3521" s="269">
        <v>-73.5</v>
      </c>
      <c r="T3521" s="269">
        <v>-75</v>
      </c>
      <c r="DI3521" s="112" t="s">
        <v>4377</v>
      </c>
      <c r="DJ3521" s="112" t="s">
        <v>4291</v>
      </c>
      <c r="DO3521"/>
    </row>
    <row r="3522" spans="15:119" x14ac:dyDescent="0.25">
      <c r="O3522" s="268" t="s">
        <v>13008</v>
      </c>
      <c r="P3522" s="268" t="s">
        <v>9490</v>
      </c>
      <c r="Q3522" s="269">
        <v>-6.5</v>
      </c>
      <c r="R3522" s="269">
        <v>-7</v>
      </c>
      <c r="S3522" s="269">
        <v>-73.5</v>
      </c>
      <c r="T3522" s="269">
        <v>-74</v>
      </c>
      <c r="DI3522" s="112" t="s">
        <v>5158</v>
      </c>
      <c r="DJ3522" s="112" t="s">
        <v>5031</v>
      </c>
      <c r="DO3522"/>
    </row>
    <row r="3523" spans="15:119" x14ac:dyDescent="0.25">
      <c r="O3523" s="268" t="s">
        <v>13009</v>
      </c>
      <c r="P3523" s="268" t="s">
        <v>9492</v>
      </c>
      <c r="Q3523" s="269">
        <v>-6.5</v>
      </c>
      <c r="R3523" s="269">
        <v>-6.75</v>
      </c>
      <c r="S3523" s="269">
        <v>-73.5</v>
      </c>
      <c r="T3523" s="269">
        <v>-73.75</v>
      </c>
      <c r="DI3523" s="112" t="s">
        <v>8446</v>
      </c>
      <c r="DJ3523" s="112" t="s">
        <v>8285</v>
      </c>
      <c r="DO3523"/>
    </row>
    <row r="3524" spans="15:119" x14ac:dyDescent="0.25">
      <c r="O3524" s="268" t="s">
        <v>13010</v>
      </c>
      <c r="P3524" s="268" t="s">
        <v>9492</v>
      </c>
      <c r="Q3524" s="269">
        <v>-6.75</v>
      </c>
      <c r="R3524" s="269">
        <v>-7</v>
      </c>
      <c r="S3524" s="269">
        <v>-73.5</v>
      </c>
      <c r="T3524" s="269">
        <v>-73.75</v>
      </c>
      <c r="DI3524" s="112" t="s">
        <v>6840</v>
      </c>
      <c r="DJ3524" s="112" t="s">
        <v>6305</v>
      </c>
      <c r="DO3524"/>
    </row>
    <row r="3525" spans="15:119" x14ac:dyDescent="0.25">
      <c r="O3525" s="268" t="s">
        <v>13011</v>
      </c>
      <c r="P3525" s="268" t="s">
        <v>9488</v>
      </c>
      <c r="Q3525" s="269">
        <v>-6</v>
      </c>
      <c r="R3525" s="269">
        <v>-7</v>
      </c>
      <c r="S3525" s="269">
        <v>-72</v>
      </c>
      <c r="T3525" s="269">
        <v>-73.5</v>
      </c>
      <c r="DI3525" s="112" t="s">
        <v>8447</v>
      </c>
      <c r="DJ3525" s="112" t="s">
        <v>8285</v>
      </c>
      <c r="DO3525"/>
    </row>
    <row r="3526" spans="15:119" x14ac:dyDescent="0.25">
      <c r="O3526" s="268" t="s">
        <v>13012</v>
      </c>
      <c r="P3526" s="268" t="s">
        <v>9490</v>
      </c>
      <c r="Q3526" s="269">
        <v>-6</v>
      </c>
      <c r="R3526" s="269">
        <v>-6.5</v>
      </c>
      <c r="S3526" s="269">
        <v>-73</v>
      </c>
      <c r="T3526" s="269">
        <v>-73.5</v>
      </c>
      <c r="DI3526" s="112" t="s">
        <v>5159</v>
      </c>
      <c r="DJ3526" s="112" t="s">
        <v>5031</v>
      </c>
      <c r="DO3526"/>
    </row>
    <row r="3527" spans="15:119" x14ac:dyDescent="0.25">
      <c r="O3527" s="268" t="s">
        <v>13013</v>
      </c>
      <c r="P3527" s="268" t="s">
        <v>9492</v>
      </c>
      <c r="Q3527" s="269">
        <v>-6</v>
      </c>
      <c r="R3527" s="269">
        <v>-6.25</v>
      </c>
      <c r="S3527" s="269">
        <v>-73</v>
      </c>
      <c r="T3527" s="269">
        <v>-73.25</v>
      </c>
      <c r="DI3527" s="112" t="s">
        <v>5680</v>
      </c>
      <c r="DJ3527" s="112" t="s">
        <v>5576</v>
      </c>
      <c r="DO3527"/>
    </row>
    <row r="3528" spans="15:119" x14ac:dyDescent="0.25">
      <c r="O3528" s="268" t="s">
        <v>13014</v>
      </c>
      <c r="P3528" s="268" t="s">
        <v>9492</v>
      </c>
      <c r="Q3528" s="269">
        <v>-6.25</v>
      </c>
      <c r="R3528" s="269">
        <v>-6.5</v>
      </c>
      <c r="S3528" s="269">
        <v>-73</v>
      </c>
      <c r="T3528" s="269">
        <v>-73.25</v>
      </c>
      <c r="DI3528" s="112" t="s">
        <v>8824</v>
      </c>
      <c r="DJ3528" s="112" t="s">
        <v>8544</v>
      </c>
      <c r="DO3528"/>
    </row>
    <row r="3529" spans="15:119" x14ac:dyDescent="0.25">
      <c r="O3529" s="268" t="s">
        <v>13015</v>
      </c>
      <c r="P3529" s="268" t="s">
        <v>9490</v>
      </c>
      <c r="Q3529" s="269">
        <v>-6</v>
      </c>
      <c r="R3529" s="269">
        <v>-6.5</v>
      </c>
      <c r="S3529" s="269">
        <v>-72.5</v>
      </c>
      <c r="T3529" s="269">
        <v>-73</v>
      </c>
      <c r="DI3529" s="112" t="s">
        <v>7680</v>
      </c>
      <c r="DJ3529" s="112" t="s">
        <v>7298</v>
      </c>
      <c r="DO3529"/>
    </row>
    <row r="3530" spans="15:119" x14ac:dyDescent="0.25">
      <c r="O3530" s="268" t="s">
        <v>13016</v>
      </c>
      <c r="P3530" s="268" t="s">
        <v>9492</v>
      </c>
      <c r="Q3530" s="269">
        <v>-6</v>
      </c>
      <c r="R3530" s="269">
        <v>-6.25</v>
      </c>
      <c r="S3530" s="269">
        <v>-72.75</v>
      </c>
      <c r="T3530" s="269">
        <v>-73</v>
      </c>
      <c r="DI3530" s="112" t="s">
        <v>4583</v>
      </c>
      <c r="DJ3530" s="112" t="s">
        <v>7916</v>
      </c>
      <c r="DO3530"/>
    </row>
    <row r="3531" spans="15:119" x14ac:dyDescent="0.25">
      <c r="O3531" s="268" t="s">
        <v>13017</v>
      </c>
      <c r="P3531" s="268" t="s">
        <v>9492</v>
      </c>
      <c r="Q3531" s="269">
        <v>-6</v>
      </c>
      <c r="R3531" s="269">
        <v>-6.25</v>
      </c>
      <c r="S3531" s="269">
        <v>-72.5</v>
      </c>
      <c r="T3531" s="269">
        <v>-72.75</v>
      </c>
      <c r="DI3531" s="112" t="s">
        <v>4583</v>
      </c>
      <c r="DJ3531" s="112" t="s">
        <v>4452</v>
      </c>
      <c r="DO3531"/>
    </row>
    <row r="3532" spans="15:119" x14ac:dyDescent="0.25">
      <c r="O3532" s="268" t="s">
        <v>13018</v>
      </c>
      <c r="P3532" s="268" t="s">
        <v>9492</v>
      </c>
      <c r="Q3532" s="269">
        <v>-6.25</v>
      </c>
      <c r="R3532" s="269">
        <v>-6.5</v>
      </c>
      <c r="S3532" s="269">
        <v>-72.75</v>
      </c>
      <c r="T3532" s="269">
        <v>-73</v>
      </c>
      <c r="DI3532" s="112" t="s">
        <v>6188</v>
      </c>
      <c r="DJ3532" s="112" t="s">
        <v>5909</v>
      </c>
      <c r="DO3532"/>
    </row>
    <row r="3533" spans="15:119" x14ac:dyDescent="0.25">
      <c r="O3533" s="268" t="s">
        <v>13019</v>
      </c>
      <c r="P3533" s="268" t="s">
        <v>9492</v>
      </c>
      <c r="Q3533" s="269">
        <v>-6.25</v>
      </c>
      <c r="R3533" s="269">
        <v>-6.5</v>
      </c>
      <c r="S3533" s="269">
        <v>-72.5</v>
      </c>
      <c r="T3533" s="269">
        <v>-72.75</v>
      </c>
      <c r="DI3533" s="112" t="s">
        <v>8144</v>
      </c>
      <c r="DJ3533" s="112" t="s">
        <v>7916</v>
      </c>
      <c r="DO3533"/>
    </row>
    <row r="3534" spans="15:119" x14ac:dyDescent="0.25">
      <c r="O3534" s="268" t="s">
        <v>13020</v>
      </c>
      <c r="P3534" s="268" t="s">
        <v>9490</v>
      </c>
      <c r="Q3534" s="269">
        <v>-6</v>
      </c>
      <c r="R3534" s="269">
        <v>-6.5</v>
      </c>
      <c r="S3534" s="269">
        <v>-72</v>
      </c>
      <c r="T3534" s="269">
        <v>-72.5</v>
      </c>
      <c r="DI3534" s="112" t="s">
        <v>8144</v>
      </c>
      <c r="DJ3534" s="112" t="s">
        <v>8285</v>
      </c>
      <c r="DO3534"/>
    </row>
    <row r="3535" spans="15:119" x14ac:dyDescent="0.25">
      <c r="O3535" s="268" t="s">
        <v>13021</v>
      </c>
      <c r="P3535" s="268" t="s">
        <v>9492</v>
      </c>
      <c r="Q3535" s="269">
        <v>-6</v>
      </c>
      <c r="R3535" s="269">
        <v>-6.25</v>
      </c>
      <c r="S3535" s="269">
        <v>-72.25</v>
      </c>
      <c r="T3535" s="269">
        <v>-72.5</v>
      </c>
      <c r="DI3535" s="112" t="s">
        <v>8825</v>
      </c>
      <c r="DJ3535" s="112" t="s">
        <v>8544</v>
      </c>
      <c r="DO3535"/>
    </row>
    <row r="3536" spans="15:119" x14ac:dyDescent="0.25">
      <c r="O3536" s="268" t="s">
        <v>13022</v>
      </c>
      <c r="P3536" s="268" t="s">
        <v>9492</v>
      </c>
      <c r="Q3536" s="269">
        <v>-6</v>
      </c>
      <c r="R3536" s="269">
        <v>-6.25</v>
      </c>
      <c r="S3536" s="269">
        <v>-72</v>
      </c>
      <c r="T3536" s="269">
        <v>-72.25</v>
      </c>
      <c r="DI3536" s="112" t="s">
        <v>7681</v>
      </c>
      <c r="DJ3536" s="112" t="s">
        <v>7298</v>
      </c>
      <c r="DO3536"/>
    </row>
    <row r="3537" spans="15:119" x14ac:dyDescent="0.25">
      <c r="O3537" s="268" t="s">
        <v>13023</v>
      </c>
      <c r="P3537" s="268" t="s">
        <v>9492</v>
      </c>
      <c r="Q3537" s="269">
        <v>-6.25</v>
      </c>
      <c r="R3537" s="269">
        <v>-6.5</v>
      </c>
      <c r="S3537" s="269">
        <v>-72.25</v>
      </c>
      <c r="T3537" s="269">
        <v>-72.5</v>
      </c>
      <c r="DI3537" s="112" t="s">
        <v>4952</v>
      </c>
      <c r="DJ3537" s="112" t="s">
        <v>4808</v>
      </c>
      <c r="DO3537"/>
    </row>
    <row r="3538" spans="15:119" x14ac:dyDescent="0.25">
      <c r="O3538" s="268" t="s">
        <v>13024</v>
      </c>
      <c r="P3538" s="268" t="s">
        <v>9492</v>
      </c>
      <c r="Q3538" s="269">
        <v>-6.25</v>
      </c>
      <c r="R3538" s="269">
        <v>-6.5</v>
      </c>
      <c r="S3538" s="269">
        <v>-72</v>
      </c>
      <c r="T3538" s="269">
        <v>-72.25</v>
      </c>
      <c r="DI3538" s="112" t="s">
        <v>5804</v>
      </c>
      <c r="DJ3538" s="112" t="s">
        <v>5743</v>
      </c>
      <c r="DO3538"/>
    </row>
    <row r="3539" spans="15:119" x14ac:dyDescent="0.25">
      <c r="O3539" s="268" t="s">
        <v>13025</v>
      </c>
      <c r="P3539" s="268" t="s">
        <v>9490</v>
      </c>
      <c r="Q3539" s="269">
        <v>-6.5</v>
      </c>
      <c r="R3539" s="269">
        <v>-7</v>
      </c>
      <c r="S3539" s="269">
        <v>-73</v>
      </c>
      <c r="T3539" s="269">
        <v>-73.5</v>
      </c>
      <c r="DI3539" s="112" t="s">
        <v>4953</v>
      </c>
      <c r="DJ3539" s="112" t="s">
        <v>4808</v>
      </c>
      <c r="DO3539"/>
    </row>
    <row r="3540" spans="15:119" x14ac:dyDescent="0.25">
      <c r="O3540" s="268" t="s">
        <v>13026</v>
      </c>
      <c r="P3540" s="268" t="s">
        <v>9492</v>
      </c>
      <c r="Q3540" s="269">
        <v>-6.5</v>
      </c>
      <c r="R3540" s="269">
        <v>-6.75</v>
      </c>
      <c r="S3540" s="269">
        <v>-73.25</v>
      </c>
      <c r="T3540" s="269">
        <v>-73.5</v>
      </c>
      <c r="DI3540" s="112" t="s">
        <v>4721</v>
      </c>
      <c r="DJ3540" s="112" t="s">
        <v>4591</v>
      </c>
      <c r="DO3540"/>
    </row>
    <row r="3541" spans="15:119" x14ac:dyDescent="0.25">
      <c r="O3541" s="268" t="s">
        <v>13027</v>
      </c>
      <c r="P3541" s="268" t="s">
        <v>9492</v>
      </c>
      <c r="Q3541" s="269">
        <v>-6.5</v>
      </c>
      <c r="R3541" s="269">
        <v>-6.75</v>
      </c>
      <c r="S3541" s="269">
        <v>-73</v>
      </c>
      <c r="T3541" s="269">
        <v>-73.25</v>
      </c>
      <c r="DI3541" s="112" t="s">
        <v>4539</v>
      </c>
      <c r="DJ3541" s="112" t="s">
        <v>4452</v>
      </c>
      <c r="DO3541"/>
    </row>
    <row r="3542" spans="15:119" x14ac:dyDescent="0.25">
      <c r="O3542" s="268" t="s">
        <v>13028</v>
      </c>
      <c r="P3542" s="268" t="s">
        <v>9492</v>
      </c>
      <c r="Q3542" s="269">
        <v>-6.75</v>
      </c>
      <c r="R3542" s="269">
        <v>-7</v>
      </c>
      <c r="S3542" s="269">
        <v>-73.25</v>
      </c>
      <c r="T3542" s="269">
        <v>-73.5</v>
      </c>
      <c r="DI3542" s="112" t="s">
        <v>6189</v>
      </c>
      <c r="DJ3542" s="112" t="s">
        <v>5909</v>
      </c>
      <c r="DO3542"/>
    </row>
    <row r="3543" spans="15:119" x14ac:dyDescent="0.25">
      <c r="O3543" s="268" t="s">
        <v>13029</v>
      </c>
      <c r="P3543" s="268" t="s">
        <v>9492</v>
      </c>
      <c r="Q3543" s="269">
        <v>-6.75</v>
      </c>
      <c r="R3543" s="269">
        <v>-7</v>
      </c>
      <c r="S3543" s="269">
        <v>-73</v>
      </c>
      <c r="T3543" s="269">
        <v>-73.25</v>
      </c>
      <c r="DI3543" s="112" t="s">
        <v>9380</v>
      </c>
      <c r="DJ3543" s="112" t="s">
        <v>9220</v>
      </c>
      <c r="DO3543"/>
    </row>
    <row r="3544" spans="15:119" x14ac:dyDescent="0.25">
      <c r="O3544" s="268" t="s">
        <v>13030</v>
      </c>
      <c r="P3544" s="268" t="s">
        <v>9490</v>
      </c>
      <c r="Q3544" s="269">
        <v>-6.5</v>
      </c>
      <c r="R3544" s="269">
        <v>-7</v>
      </c>
      <c r="S3544" s="269">
        <v>-72.5</v>
      </c>
      <c r="T3544" s="269">
        <v>-73</v>
      </c>
      <c r="DI3544" s="112" t="s">
        <v>4529</v>
      </c>
      <c r="DJ3544" s="112" t="s">
        <v>4452</v>
      </c>
      <c r="DO3544"/>
    </row>
    <row r="3545" spans="15:119" x14ac:dyDescent="0.25">
      <c r="O3545" s="268" t="s">
        <v>13031</v>
      </c>
      <c r="P3545" s="268" t="s">
        <v>9492</v>
      </c>
      <c r="Q3545" s="269">
        <v>-6.5</v>
      </c>
      <c r="R3545" s="269">
        <v>-6.75</v>
      </c>
      <c r="S3545" s="269">
        <v>-72.75</v>
      </c>
      <c r="T3545" s="269">
        <v>-73</v>
      </c>
      <c r="DI3545" s="112" t="s">
        <v>5681</v>
      </c>
      <c r="DJ3545" s="112" t="s">
        <v>5576</v>
      </c>
      <c r="DO3545"/>
    </row>
    <row r="3546" spans="15:119" x14ac:dyDescent="0.25">
      <c r="O3546" s="268" t="s">
        <v>13032</v>
      </c>
      <c r="P3546" s="268" t="s">
        <v>9492</v>
      </c>
      <c r="Q3546" s="269">
        <v>-6.5</v>
      </c>
      <c r="R3546" s="269">
        <v>-6.75</v>
      </c>
      <c r="S3546" s="269">
        <v>-72.5</v>
      </c>
      <c r="T3546" s="269">
        <v>-72.75</v>
      </c>
      <c r="DI3546" s="112" t="s">
        <v>4540</v>
      </c>
      <c r="DJ3546" s="112" t="s">
        <v>4452</v>
      </c>
      <c r="DO3546"/>
    </row>
    <row r="3547" spans="15:119" x14ac:dyDescent="0.25">
      <c r="O3547" s="268" t="s">
        <v>13033</v>
      </c>
      <c r="P3547" s="268" t="s">
        <v>9492</v>
      </c>
      <c r="Q3547" s="269">
        <v>-6.75</v>
      </c>
      <c r="R3547" s="269">
        <v>-7</v>
      </c>
      <c r="S3547" s="269">
        <v>-72.75</v>
      </c>
      <c r="T3547" s="269">
        <v>-73</v>
      </c>
      <c r="DI3547" s="112" t="s">
        <v>9381</v>
      </c>
      <c r="DJ3547" s="112" t="s">
        <v>9220</v>
      </c>
      <c r="DO3547"/>
    </row>
    <row r="3548" spans="15:119" x14ac:dyDescent="0.25">
      <c r="O3548" s="268" t="s">
        <v>13034</v>
      </c>
      <c r="P3548" s="268" t="s">
        <v>9492</v>
      </c>
      <c r="Q3548" s="269">
        <v>-6.75</v>
      </c>
      <c r="R3548" s="269">
        <v>-7</v>
      </c>
      <c r="S3548" s="269">
        <v>-72.5</v>
      </c>
      <c r="T3548" s="269">
        <v>-72.75</v>
      </c>
      <c r="DI3548" s="112" t="s">
        <v>9382</v>
      </c>
      <c r="DJ3548" s="112" t="s">
        <v>9220</v>
      </c>
      <c r="DO3548"/>
    </row>
    <row r="3549" spans="15:119" x14ac:dyDescent="0.25">
      <c r="O3549" s="268" t="s">
        <v>13035</v>
      </c>
      <c r="P3549" s="268" t="s">
        <v>9490</v>
      </c>
      <c r="Q3549" s="269">
        <v>-6.5</v>
      </c>
      <c r="R3549" s="269">
        <v>-7</v>
      </c>
      <c r="S3549" s="269">
        <v>-72</v>
      </c>
      <c r="T3549" s="269">
        <v>-72.5</v>
      </c>
      <c r="DI3549" s="112" t="s">
        <v>7682</v>
      </c>
      <c r="DJ3549" s="112" t="s">
        <v>7916</v>
      </c>
      <c r="DO3549"/>
    </row>
    <row r="3550" spans="15:119" x14ac:dyDescent="0.25">
      <c r="O3550" s="268" t="s">
        <v>13036</v>
      </c>
      <c r="P3550" s="268" t="s">
        <v>9492</v>
      </c>
      <c r="Q3550" s="269">
        <v>-6.5</v>
      </c>
      <c r="R3550" s="269">
        <v>-6.75</v>
      </c>
      <c r="S3550" s="269">
        <v>-72.25</v>
      </c>
      <c r="T3550" s="269">
        <v>-72.5</v>
      </c>
      <c r="DI3550" s="112" t="s">
        <v>7682</v>
      </c>
      <c r="DJ3550" s="112" t="s">
        <v>7298</v>
      </c>
      <c r="DO3550"/>
    </row>
    <row r="3551" spans="15:119" x14ac:dyDescent="0.25">
      <c r="O3551" s="268" t="s">
        <v>13037</v>
      </c>
      <c r="P3551" s="268" t="s">
        <v>9492</v>
      </c>
      <c r="Q3551" s="269">
        <v>-6.5</v>
      </c>
      <c r="R3551" s="269">
        <v>-6.75</v>
      </c>
      <c r="S3551" s="269">
        <v>-72</v>
      </c>
      <c r="T3551" s="269">
        <v>-72.25</v>
      </c>
      <c r="DI3551" s="112" t="s">
        <v>8826</v>
      </c>
      <c r="DJ3551" s="112" t="s">
        <v>8544</v>
      </c>
      <c r="DO3551"/>
    </row>
    <row r="3552" spans="15:119" x14ac:dyDescent="0.25">
      <c r="O3552" s="268" t="s">
        <v>13038</v>
      </c>
      <c r="P3552" s="268" t="s">
        <v>9492</v>
      </c>
      <c r="Q3552" s="269">
        <v>-6.75</v>
      </c>
      <c r="R3552" s="269">
        <v>-7</v>
      </c>
      <c r="S3552" s="269">
        <v>-72.25</v>
      </c>
      <c r="T3552" s="269">
        <v>-72.5</v>
      </c>
      <c r="DI3552" s="112" t="s">
        <v>8448</v>
      </c>
      <c r="DJ3552" s="112" t="s">
        <v>8285</v>
      </c>
      <c r="DO3552"/>
    </row>
    <row r="3553" spans="15:119" x14ac:dyDescent="0.25">
      <c r="O3553" s="268" t="s">
        <v>13039</v>
      </c>
      <c r="P3553" s="268" t="s">
        <v>9492</v>
      </c>
      <c r="Q3553" s="269">
        <v>-6.75</v>
      </c>
      <c r="R3553" s="269">
        <v>-7</v>
      </c>
      <c r="S3553" s="269">
        <v>-72</v>
      </c>
      <c r="T3553" s="269">
        <v>-72.25</v>
      </c>
      <c r="DI3553" s="112" t="s">
        <v>6841</v>
      </c>
      <c r="DJ3553" s="112" t="s">
        <v>6305</v>
      </c>
      <c r="DO3553"/>
    </row>
    <row r="3554" spans="15:119" x14ac:dyDescent="0.25">
      <c r="O3554" s="268" t="s">
        <v>13040</v>
      </c>
      <c r="P3554" s="268" t="s">
        <v>9488</v>
      </c>
      <c r="Q3554" s="269">
        <v>-7</v>
      </c>
      <c r="R3554" s="269">
        <v>-8</v>
      </c>
      <c r="S3554" s="269">
        <v>-73.5</v>
      </c>
      <c r="T3554" s="269">
        <v>-75</v>
      </c>
      <c r="DI3554" s="112" t="s">
        <v>8145</v>
      </c>
      <c r="DJ3554" s="112" t="s">
        <v>7916</v>
      </c>
      <c r="DO3554"/>
    </row>
    <row r="3555" spans="15:119" x14ac:dyDescent="0.25">
      <c r="O3555" s="268" t="s">
        <v>13041</v>
      </c>
      <c r="P3555" s="268" t="s">
        <v>9490</v>
      </c>
      <c r="Q3555" s="269">
        <v>-7</v>
      </c>
      <c r="R3555" s="269">
        <v>-7.5</v>
      </c>
      <c r="S3555" s="269">
        <v>-73.5</v>
      </c>
      <c r="T3555" s="269">
        <v>-74</v>
      </c>
      <c r="DI3555" s="112" t="s">
        <v>9383</v>
      </c>
      <c r="DJ3555" s="112" t="s">
        <v>9220</v>
      </c>
      <c r="DO3555"/>
    </row>
    <row r="3556" spans="15:119" x14ac:dyDescent="0.25">
      <c r="O3556" s="268" t="s">
        <v>13042</v>
      </c>
      <c r="P3556" s="268" t="s">
        <v>9492</v>
      </c>
      <c r="Q3556" s="269">
        <v>-7</v>
      </c>
      <c r="R3556" s="269">
        <v>-7.25</v>
      </c>
      <c r="S3556" s="269">
        <v>-73.75</v>
      </c>
      <c r="T3556" s="269">
        <v>-74</v>
      </c>
      <c r="DI3556" s="112" t="s">
        <v>8827</v>
      </c>
      <c r="DJ3556" s="112" t="s">
        <v>8544</v>
      </c>
      <c r="DO3556"/>
    </row>
    <row r="3557" spans="15:119" x14ac:dyDescent="0.25">
      <c r="O3557" s="268" t="s">
        <v>13043</v>
      </c>
      <c r="P3557" s="268" t="s">
        <v>9492</v>
      </c>
      <c r="Q3557" s="269">
        <v>-7</v>
      </c>
      <c r="R3557" s="269">
        <v>-7.25</v>
      </c>
      <c r="S3557" s="269">
        <v>-73.5</v>
      </c>
      <c r="T3557" s="269">
        <v>-73.75</v>
      </c>
      <c r="DI3557" s="112" t="s">
        <v>7187</v>
      </c>
      <c r="DJ3557" s="112" t="s">
        <v>7135</v>
      </c>
      <c r="DO3557"/>
    </row>
    <row r="3558" spans="15:119" x14ac:dyDescent="0.25">
      <c r="O3558" s="268" t="s">
        <v>13044</v>
      </c>
      <c r="P3558" s="268" t="s">
        <v>9492</v>
      </c>
      <c r="Q3558" s="269">
        <v>-7.25</v>
      </c>
      <c r="R3558" s="269">
        <v>-7.5</v>
      </c>
      <c r="S3558" s="269">
        <v>-73.75</v>
      </c>
      <c r="T3558" s="269">
        <v>-74</v>
      </c>
      <c r="DI3558" s="112" t="s">
        <v>5682</v>
      </c>
      <c r="DJ3558" s="112" t="s">
        <v>5576</v>
      </c>
      <c r="DO3558"/>
    </row>
    <row r="3559" spans="15:119" x14ac:dyDescent="0.25">
      <c r="O3559" s="268" t="s">
        <v>13045</v>
      </c>
      <c r="P3559" s="268" t="s">
        <v>9492</v>
      </c>
      <c r="Q3559" s="269">
        <v>-7.25</v>
      </c>
      <c r="R3559" s="269">
        <v>-7.5</v>
      </c>
      <c r="S3559" s="269">
        <v>-73.5</v>
      </c>
      <c r="T3559" s="269">
        <v>-73.75</v>
      </c>
      <c r="DI3559" s="112" t="s">
        <v>7683</v>
      </c>
      <c r="DJ3559" s="112" t="s">
        <v>7298</v>
      </c>
      <c r="DO3559"/>
    </row>
    <row r="3560" spans="15:119" x14ac:dyDescent="0.25">
      <c r="O3560" s="268" t="s">
        <v>13046</v>
      </c>
      <c r="P3560" s="268" t="s">
        <v>9490</v>
      </c>
      <c r="Q3560" s="269">
        <v>-7.5</v>
      </c>
      <c r="R3560" s="269">
        <v>-8</v>
      </c>
      <c r="S3560" s="269">
        <v>-73.5</v>
      </c>
      <c r="T3560" s="269">
        <v>-74</v>
      </c>
      <c r="DI3560" s="112" t="s">
        <v>8828</v>
      </c>
      <c r="DJ3560" s="112" t="s">
        <v>8544</v>
      </c>
      <c r="DO3560"/>
    </row>
    <row r="3561" spans="15:119" x14ac:dyDescent="0.25">
      <c r="O3561" s="268" t="s">
        <v>13047</v>
      </c>
      <c r="P3561" s="268" t="s">
        <v>9492</v>
      </c>
      <c r="Q3561" s="269">
        <v>-7.5</v>
      </c>
      <c r="R3561" s="269">
        <v>-7.75</v>
      </c>
      <c r="S3561" s="269">
        <v>-73.75</v>
      </c>
      <c r="T3561" s="269">
        <v>-74</v>
      </c>
      <c r="DI3561" s="112" t="s">
        <v>5805</v>
      </c>
      <c r="DJ3561" s="112" t="s">
        <v>5743</v>
      </c>
      <c r="DO3561"/>
    </row>
    <row r="3562" spans="15:119" x14ac:dyDescent="0.25">
      <c r="O3562" s="268" t="s">
        <v>13048</v>
      </c>
      <c r="P3562" s="268" t="s">
        <v>9492</v>
      </c>
      <c r="Q3562" s="269">
        <v>-7.5</v>
      </c>
      <c r="R3562" s="269">
        <v>-7.75</v>
      </c>
      <c r="S3562" s="269">
        <v>-73.5</v>
      </c>
      <c r="T3562" s="269">
        <v>-73.75</v>
      </c>
      <c r="DI3562" s="112" t="s">
        <v>6842</v>
      </c>
      <c r="DJ3562" s="112" t="s">
        <v>6305</v>
      </c>
      <c r="DO3562"/>
    </row>
    <row r="3563" spans="15:119" x14ac:dyDescent="0.25">
      <c r="O3563" s="268" t="s">
        <v>13049</v>
      </c>
      <c r="P3563" s="268" t="s">
        <v>9492</v>
      </c>
      <c r="Q3563" s="269">
        <v>-7.75</v>
      </c>
      <c r="R3563" s="269">
        <v>-8</v>
      </c>
      <c r="S3563" s="269">
        <v>-73.75</v>
      </c>
      <c r="T3563" s="269">
        <v>-74</v>
      </c>
      <c r="DI3563" s="112" t="s">
        <v>8449</v>
      </c>
      <c r="DJ3563" s="112" t="s">
        <v>8285</v>
      </c>
      <c r="DO3563"/>
    </row>
    <row r="3564" spans="15:119" x14ac:dyDescent="0.25">
      <c r="O3564" s="268" t="s">
        <v>13050</v>
      </c>
      <c r="P3564" s="268" t="s">
        <v>9492</v>
      </c>
      <c r="Q3564" s="269">
        <v>-7.75</v>
      </c>
      <c r="R3564" s="269">
        <v>-8</v>
      </c>
      <c r="S3564" s="269">
        <v>-73.5</v>
      </c>
      <c r="T3564" s="269">
        <v>-73.75</v>
      </c>
      <c r="DI3564" s="112" t="s">
        <v>4954</v>
      </c>
      <c r="DJ3564" s="112" t="s">
        <v>4808</v>
      </c>
      <c r="DO3564"/>
    </row>
    <row r="3565" spans="15:119" x14ac:dyDescent="0.25">
      <c r="O3565" s="268" t="s">
        <v>13051</v>
      </c>
      <c r="P3565" s="268" t="s">
        <v>9488</v>
      </c>
      <c r="Q3565" s="269">
        <v>-7</v>
      </c>
      <c r="R3565" s="269">
        <v>-8</v>
      </c>
      <c r="S3565" s="269">
        <v>-72</v>
      </c>
      <c r="T3565" s="269">
        <v>-73.5</v>
      </c>
      <c r="DI3565" s="112" t="s">
        <v>6844</v>
      </c>
      <c r="DJ3565" s="112" t="s">
        <v>6305</v>
      </c>
      <c r="DO3565"/>
    </row>
    <row r="3566" spans="15:119" x14ac:dyDescent="0.25">
      <c r="O3566" s="268" t="s">
        <v>13052</v>
      </c>
      <c r="P3566" s="268" t="s">
        <v>9490</v>
      </c>
      <c r="Q3566" s="269">
        <v>-7</v>
      </c>
      <c r="R3566" s="269">
        <v>-7.5</v>
      </c>
      <c r="S3566" s="269">
        <v>-73</v>
      </c>
      <c r="T3566" s="269">
        <v>-73.5</v>
      </c>
      <c r="DI3566" s="112" t="s">
        <v>7257</v>
      </c>
      <c r="DJ3566" s="112" t="s">
        <v>7211</v>
      </c>
      <c r="DO3566"/>
    </row>
    <row r="3567" spans="15:119" x14ac:dyDescent="0.25">
      <c r="O3567" s="268" t="s">
        <v>13053</v>
      </c>
      <c r="P3567" s="268" t="s">
        <v>9492</v>
      </c>
      <c r="Q3567" s="269">
        <v>-7</v>
      </c>
      <c r="R3567" s="269">
        <v>-7.25</v>
      </c>
      <c r="S3567" s="269">
        <v>-73.25</v>
      </c>
      <c r="T3567" s="269">
        <v>-73.5</v>
      </c>
      <c r="DI3567" s="112" t="s">
        <v>6843</v>
      </c>
      <c r="DJ3567" s="112" t="s">
        <v>6305</v>
      </c>
      <c r="DO3567"/>
    </row>
    <row r="3568" spans="15:119" x14ac:dyDescent="0.25">
      <c r="O3568" s="268" t="s">
        <v>13054</v>
      </c>
      <c r="P3568" s="268" t="s">
        <v>9492</v>
      </c>
      <c r="Q3568" s="269">
        <v>-7</v>
      </c>
      <c r="R3568" s="269">
        <v>-7.25</v>
      </c>
      <c r="S3568" s="269">
        <v>-73</v>
      </c>
      <c r="T3568" s="269">
        <v>-73.25</v>
      </c>
      <c r="DI3568" s="112" t="s">
        <v>5160</v>
      </c>
      <c r="DJ3568" s="112" t="s">
        <v>5031</v>
      </c>
      <c r="DO3568"/>
    </row>
    <row r="3569" spans="15:119" x14ac:dyDescent="0.25">
      <c r="O3569" s="268" t="s">
        <v>13055</v>
      </c>
      <c r="P3569" s="268" t="s">
        <v>9492</v>
      </c>
      <c r="Q3569" s="269">
        <v>-7.25</v>
      </c>
      <c r="R3569" s="269">
        <v>-7.5</v>
      </c>
      <c r="S3569" s="269">
        <v>-73.25</v>
      </c>
      <c r="T3569" s="269">
        <v>-73.5</v>
      </c>
      <c r="DI3569" s="112" t="s">
        <v>4378</v>
      </c>
      <c r="DJ3569" s="112" t="s">
        <v>4291</v>
      </c>
      <c r="DO3569"/>
    </row>
    <row r="3570" spans="15:119" x14ac:dyDescent="0.25">
      <c r="O3570" s="268" t="s">
        <v>13056</v>
      </c>
      <c r="P3570" s="268" t="s">
        <v>9492</v>
      </c>
      <c r="Q3570" s="269">
        <v>-7.25</v>
      </c>
      <c r="R3570" s="269">
        <v>-7.5</v>
      </c>
      <c r="S3570" s="269">
        <v>-73</v>
      </c>
      <c r="T3570" s="269">
        <v>-73.25</v>
      </c>
      <c r="DI3570" s="112" t="s">
        <v>6845</v>
      </c>
      <c r="DJ3570" s="112" t="s">
        <v>6305</v>
      </c>
      <c r="DO3570"/>
    </row>
    <row r="3571" spans="15:119" x14ac:dyDescent="0.25">
      <c r="O3571" s="268" t="s">
        <v>13057</v>
      </c>
      <c r="P3571" s="268" t="s">
        <v>9490</v>
      </c>
      <c r="Q3571" s="269">
        <v>-7</v>
      </c>
      <c r="R3571" s="269">
        <v>-7.5</v>
      </c>
      <c r="S3571" s="269">
        <v>-72.5</v>
      </c>
      <c r="T3571" s="269">
        <v>-73</v>
      </c>
      <c r="DI3571" s="112" t="s">
        <v>7684</v>
      </c>
      <c r="DJ3571" s="112" t="s">
        <v>7298</v>
      </c>
      <c r="DO3571"/>
    </row>
    <row r="3572" spans="15:119" x14ac:dyDescent="0.25">
      <c r="O3572" s="268" t="s">
        <v>13058</v>
      </c>
      <c r="P3572" s="268" t="s">
        <v>9492</v>
      </c>
      <c r="Q3572" s="269">
        <v>-7</v>
      </c>
      <c r="R3572" s="269">
        <v>-7.25</v>
      </c>
      <c r="S3572" s="269">
        <v>-72.75</v>
      </c>
      <c r="T3572" s="269">
        <v>-73</v>
      </c>
      <c r="DI3572" s="112" t="s">
        <v>8829</v>
      </c>
      <c r="DJ3572" s="112" t="s">
        <v>8544</v>
      </c>
      <c r="DO3572"/>
    </row>
    <row r="3573" spans="15:119" x14ac:dyDescent="0.25">
      <c r="O3573" s="268" t="s">
        <v>13059</v>
      </c>
      <c r="P3573" s="268" t="s">
        <v>9492</v>
      </c>
      <c r="Q3573" s="269">
        <v>-7</v>
      </c>
      <c r="R3573" s="269">
        <v>-7.25</v>
      </c>
      <c r="S3573" s="269">
        <v>-72.5</v>
      </c>
      <c r="T3573" s="269">
        <v>-72.75</v>
      </c>
      <c r="DI3573" s="112" t="s">
        <v>7258</v>
      </c>
      <c r="DJ3573" s="112" t="s">
        <v>7211</v>
      </c>
      <c r="DO3573"/>
    </row>
    <row r="3574" spans="15:119" x14ac:dyDescent="0.25">
      <c r="O3574" s="268" t="s">
        <v>13060</v>
      </c>
      <c r="P3574" s="268" t="s">
        <v>9492</v>
      </c>
      <c r="Q3574" s="269">
        <v>-7.25</v>
      </c>
      <c r="R3574" s="269">
        <v>-7.5</v>
      </c>
      <c r="S3574" s="269">
        <v>-72.75</v>
      </c>
      <c r="T3574" s="269">
        <v>-73</v>
      </c>
      <c r="DI3574" s="112" t="s">
        <v>4722</v>
      </c>
      <c r="DJ3574" s="112" t="s">
        <v>4591</v>
      </c>
      <c r="DO3574"/>
    </row>
    <row r="3575" spans="15:119" x14ac:dyDescent="0.25">
      <c r="O3575" s="268" t="s">
        <v>13061</v>
      </c>
      <c r="P3575" s="268" t="s">
        <v>9492</v>
      </c>
      <c r="Q3575" s="269">
        <v>-7.25</v>
      </c>
      <c r="R3575" s="269">
        <v>-7.5</v>
      </c>
      <c r="S3575" s="269">
        <v>-72.5</v>
      </c>
      <c r="T3575" s="269">
        <v>-72.75</v>
      </c>
      <c r="DI3575" s="112" t="s">
        <v>7685</v>
      </c>
      <c r="DJ3575" s="112" t="s">
        <v>7298</v>
      </c>
      <c r="DO3575"/>
    </row>
    <row r="3576" spans="15:119" x14ac:dyDescent="0.25">
      <c r="O3576" s="268" t="s">
        <v>13062</v>
      </c>
      <c r="P3576" s="268" t="s">
        <v>9490</v>
      </c>
      <c r="Q3576" s="269">
        <v>-7</v>
      </c>
      <c r="R3576" s="269">
        <v>-7.5</v>
      </c>
      <c r="S3576" s="269">
        <v>-72</v>
      </c>
      <c r="T3576" s="269">
        <v>-72.5</v>
      </c>
      <c r="DI3576" s="112" t="s">
        <v>5161</v>
      </c>
      <c r="DJ3576" s="112" t="s">
        <v>5031</v>
      </c>
      <c r="DO3576"/>
    </row>
    <row r="3577" spans="15:119" x14ac:dyDescent="0.25">
      <c r="O3577" s="268" t="s">
        <v>13063</v>
      </c>
      <c r="P3577" s="268" t="s">
        <v>9492</v>
      </c>
      <c r="Q3577" s="269">
        <v>-7</v>
      </c>
      <c r="R3577" s="269">
        <v>-7.25</v>
      </c>
      <c r="S3577" s="269">
        <v>-72.25</v>
      </c>
      <c r="T3577" s="269">
        <v>-72.5</v>
      </c>
      <c r="DI3577" s="112" t="s">
        <v>7686</v>
      </c>
      <c r="DJ3577" s="112" t="s">
        <v>8285</v>
      </c>
      <c r="DO3577"/>
    </row>
    <row r="3578" spans="15:119" x14ac:dyDescent="0.25">
      <c r="O3578" s="268" t="s">
        <v>13064</v>
      </c>
      <c r="P3578" s="268" t="s">
        <v>9492</v>
      </c>
      <c r="Q3578" s="269">
        <v>-7</v>
      </c>
      <c r="R3578" s="269">
        <v>-7.25</v>
      </c>
      <c r="S3578" s="269">
        <v>-72</v>
      </c>
      <c r="T3578" s="269">
        <v>-72.25</v>
      </c>
      <c r="DI3578" s="112" t="s">
        <v>7686</v>
      </c>
      <c r="DJ3578" s="112" t="s">
        <v>7298</v>
      </c>
      <c r="DO3578"/>
    </row>
    <row r="3579" spans="15:119" x14ac:dyDescent="0.25">
      <c r="O3579" s="268" t="s">
        <v>13065</v>
      </c>
      <c r="P3579" s="268" t="s">
        <v>9492</v>
      </c>
      <c r="Q3579" s="269">
        <v>-7.25</v>
      </c>
      <c r="R3579" s="269">
        <v>-7.5</v>
      </c>
      <c r="S3579" s="269">
        <v>-72.25</v>
      </c>
      <c r="T3579" s="269">
        <v>-72.5</v>
      </c>
      <c r="DI3579" s="112" t="s">
        <v>8146</v>
      </c>
      <c r="DJ3579" s="112" t="s">
        <v>7916</v>
      </c>
      <c r="DO3579"/>
    </row>
    <row r="3580" spans="15:119" x14ac:dyDescent="0.25">
      <c r="O3580" s="268" t="s">
        <v>13066</v>
      </c>
      <c r="P3580" s="268" t="s">
        <v>9492</v>
      </c>
      <c r="Q3580" s="269">
        <v>-7.25</v>
      </c>
      <c r="R3580" s="269">
        <v>-7.5</v>
      </c>
      <c r="S3580" s="269">
        <v>-72</v>
      </c>
      <c r="T3580" s="269">
        <v>-72.25</v>
      </c>
      <c r="DI3580" s="112" t="s">
        <v>8830</v>
      </c>
      <c r="DJ3580" s="112" t="s">
        <v>8544</v>
      </c>
      <c r="DO3580"/>
    </row>
    <row r="3581" spans="15:119" x14ac:dyDescent="0.25">
      <c r="O3581" s="268" t="s">
        <v>13067</v>
      </c>
      <c r="P3581" s="268" t="s">
        <v>9490</v>
      </c>
      <c r="Q3581" s="269">
        <v>-7.5</v>
      </c>
      <c r="R3581" s="269">
        <v>-8</v>
      </c>
      <c r="S3581" s="269">
        <v>-73</v>
      </c>
      <c r="T3581" s="269">
        <v>-73.5</v>
      </c>
      <c r="DI3581" s="112" t="s">
        <v>4541</v>
      </c>
      <c r="DJ3581" s="112" t="s">
        <v>4452</v>
      </c>
      <c r="DO3581"/>
    </row>
    <row r="3582" spans="15:119" x14ac:dyDescent="0.25">
      <c r="O3582" s="268" t="s">
        <v>13068</v>
      </c>
      <c r="P3582" s="268" t="s">
        <v>9492</v>
      </c>
      <c r="Q3582" s="269">
        <v>-7.5</v>
      </c>
      <c r="R3582" s="269">
        <v>-7.75</v>
      </c>
      <c r="S3582" s="269">
        <v>-73.25</v>
      </c>
      <c r="T3582" s="269">
        <v>-73.5</v>
      </c>
      <c r="DI3582" s="112" t="s">
        <v>6846</v>
      </c>
      <c r="DJ3582" s="112" t="s">
        <v>6305</v>
      </c>
      <c r="DO3582"/>
    </row>
    <row r="3583" spans="15:119" x14ac:dyDescent="0.25">
      <c r="O3583" s="268" t="s">
        <v>13069</v>
      </c>
      <c r="P3583" s="268" t="s">
        <v>9492</v>
      </c>
      <c r="Q3583" s="269">
        <v>-7.5</v>
      </c>
      <c r="R3583" s="269">
        <v>-7.75</v>
      </c>
      <c r="S3583" s="269">
        <v>-73</v>
      </c>
      <c r="T3583" s="269">
        <v>-73.25</v>
      </c>
      <c r="DI3583" s="112" t="s">
        <v>5162</v>
      </c>
      <c r="DJ3583" s="112" t="s">
        <v>5031</v>
      </c>
      <c r="DO3583"/>
    </row>
    <row r="3584" spans="15:119" x14ac:dyDescent="0.25">
      <c r="O3584" s="268" t="s">
        <v>13070</v>
      </c>
      <c r="P3584" s="268" t="s">
        <v>9492</v>
      </c>
      <c r="Q3584" s="269">
        <v>-7.75</v>
      </c>
      <c r="R3584" s="269">
        <v>-8</v>
      </c>
      <c r="S3584" s="269">
        <v>-73.25</v>
      </c>
      <c r="T3584" s="269">
        <v>-73.5</v>
      </c>
      <c r="DI3584" s="112" t="s">
        <v>6190</v>
      </c>
      <c r="DJ3584" s="112" t="s">
        <v>5909</v>
      </c>
      <c r="DO3584"/>
    </row>
    <row r="3585" spans="15:119" x14ac:dyDescent="0.25">
      <c r="O3585" s="268" t="s">
        <v>13071</v>
      </c>
      <c r="P3585" s="268" t="s">
        <v>9492</v>
      </c>
      <c r="Q3585" s="269">
        <v>-7.75</v>
      </c>
      <c r="R3585" s="269">
        <v>-8</v>
      </c>
      <c r="S3585" s="269">
        <v>-73</v>
      </c>
      <c r="T3585" s="269">
        <v>-73.25</v>
      </c>
      <c r="DI3585" s="112" t="s">
        <v>5163</v>
      </c>
      <c r="DJ3585" s="112" t="s">
        <v>5031</v>
      </c>
      <c r="DO3585"/>
    </row>
    <row r="3586" spans="15:119" x14ac:dyDescent="0.25">
      <c r="O3586" s="268" t="s">
        <v>13072</v>
      </c>
      <c r="P3586" s="268" t="s">
        <v>9490</v>
      </c>
      <c r="Q3586" s="269">
        <v>-7.5</v>
      </c>
      <c r="R3586" s="269">
        <v>-8</v>
      </c>
      <c r="S3586" s="269">
        <v>-72.5</v>
      </c>
      <c r="T3586" s="269">
        <v>-73</v>
      </c>
      <c r="DI3586" s="112" t="s">
        <v>5302</v>
      </c>
      <c r="DJ3586" s="112" t="s">
        <v>5211</v>
      </c>
      <c r="DO3586"/>
    </row>
    <row r="3587" spans="15:119" x14ac:dyDescent="0.25">
      <c r="O3587" s="268" t="s">
        <v>13073</v>
      </c>
      <c r="P3587" s="268" t="s">
        <v>9492</v>
      </c>
      <c r="Q3587" s="269">
        <v>-7.5</v>
      </c>
      <c r="R3587" s="269">
        <v>-7.75</v>
      </c>
      <c r="S3587" s="269">
        <v>-72.75</v>
      </c>
      <c r="T3587" s="269">
        <v>-73</v>
      </c>
      <c r="DI3587" s="112" t="s">
        <v>4542</v>
      </c>
      <c r="DJ3587" s="112" t="s">
        <v>4452</v>
      </c>
      <c r="DO3587"/>
    </row>
    <row r="3588" spans="15:119" x14ac:dyDescent="0.25">
      <c r="O3588" s="268" t="s">
        <v>13074</v>
      </c>
      <c r="P3588" s="268" t="s">
        <v>9492</v>
      </c>
      <c r="Q3588" s="269">
        <v>-7.5</v>
      </c>
      <c r="R3588" s="269">
        <v>-7.75</v>
      </c>
      <c r="S3588" s="269">
        <v>-72.5</v>
      </c>
      <c r="T3588" s="269">
        <v>-72.75</v>
      </c>
      <c r="DI3588" s="112" t="s">
        <v>8147</v>
      </c>
      <c r="DJ3588" s="112" t="s">
        <v>7916</v>
      </c>
      <c r="DO3588"/>
    </row>
    <row r="3589" spans="15:119" x14ac:dyDescent="0.25">
      <c r="O3589" s="268" t="s">
        <v>13075</v>
      </c>
      <c r="P3589" s="268" t="s">
        <v>9492</v>
      </c>
      <c r="Q3589" s="269">
        <v>-7.75</v>
      </c>
      <c r="R3589" s="269">
        <v>-8</v>
      </c>
      <c r="S3589" s="269">
        <v>-72.75</v>
      </c>
      <c r="T3589" s="269">
        <v>-73</v>
      </c>
      <c r="DI3589" s="112" t="s">
        <v>8148</v>
      </c>
      <c r="DJ3589" s="112" t="s">
        <v>7916</v>
      </c>
      <c r="DO3589"/>
    </row>
    <row r="3590" spans="15:119" x14ac:dyDescent="0.25">
      <c r="O3590" s="268" t="s">
        <v>13076</v>
      </c>
      <c r="P3590" s="268" t="s">
        <v>9492</v>
      </c>
      <c r="Q3590" s="269">
        <v>-7.75</v>
      </c>
      <c r="R3590" s="269">
        <v>-8</v>
      </c>
      <c r="S3590" s="269">
        <v>-72.5</v>
      </c>
      <c r="T3590" s="269">
        <v>-72.75</v>
      </c>
      <c r="DI3590" s="112" t="s">
        <v>9065</v>
      </c>
      <c r="DJ3590" s="112" t="s">
        <v>9016</v>
      </c>
      <c r="DO3590"/>
    </row>
    <row r="3591" spans="15:119" x14ac:dyDescent="0.25">
      <c r="O3591" s="268" t="s">
        <v>13077</v>
      </c>
      <c r="P3591" s="268" t="s">
        <v>9490</v>
      </c>
      <c r="Q3591" s="269">
        <v>-7.5</v>
      </c>
      <c r="R3591" s="269">
        <v>-8</v>
      </c>
      <c r="S3591" s="269">
        <v>-72</v>
      </c>
      <c r="T3591" s="269">
        <v>-72.5</v>
      </c>
      <c r="DI3591" s="112" t="s">
        <v>9384</v>
      </c>
      <c r="DJ3591" s="112" t="s">
        <v>9220</v>
      </c>
      <c r="DO3591"/>
    </row>
    <row r="3592" spans="15:119" x14ac:dyDescent="0.25">
      <c r="O3592" s="268" t="s">
        <v>13078</v>
      </c>
      <c r="P3592" s="268" t="s">
        <v>9492</v>
      </c>
      <c r="Q3592" s="269">
        <v>-7.5</v>
      </c>
      <c r="R3592" s="269">
        <v>-7.75</v>
      </c>
      <c r="S3592" s="269">
        <v>-72.25</v>
      </c>
      <c r="T3592" s="269">
        <v>-72.5</v>
      </c>
      <c r="DI3592" s="112" t="s">
        <v>9166</v>
      </c>
      <c r="DJ3592" s="112" t="s">
        <v>9086</v>
      </c>
      <c r="DO3592"/>
    </row>
    <row r="3593" spans="15:119" x14ac:dyDescent="0.25">
      <c r="O3593" s="268" t="s">
        <v>13079</v>
      </c>
      <c r="P3593" s="268" t="s">
        <v>9492</v>
      </c>
      <c r="Q3593" s="269">
        <v>-7.5</v>
      </c>
      <c r="R3593" s="269">
        <v>-7.75</v>
      </c>
      <c r="S3593" s="269">
        <v>-72</v>
      </c>
      <c r="T3593" s="269">
        <v>-72.25</v>
      </c>
      <c r="DI3593" s="112" t="s">
        <v>7687</v>
      </c>
      <c r="DJ3593" s="112" t="s">
        <v>7298</v>
      </c>
      <c r="DO3593"/>
    </row>
    <row r="3594" spans="15:119" x14ac:dyDescent="0.25">
      <c r="O3594" s="268" t="s">
        <v>13080</v>
      </c>
      <c r="P3594" s="268" t="s">
        <v>9492</v>
      </c>
      <c r="Q3594" s="269">
        <v>-7.75</v>
      </c>
      <c r="R3594" s="269">
        <v>-8</v>
      </c>
      <c r="S3594" s="269">
        <v>-72.25</v>
      </c>
      <c r="T3594" s="269">
        <v>-72.5</v>
      </c>
      <c r="DI3594" s="112" t="s">
        <v>8149</v>
      </c>
      <c r="DJ3594" s="112" t="s">
        <v>7916</v>
      </c>
      <c r="DO3594"/>
    </row>
    <row r="3595" spans="15:119" x14ac:dyDescent="0.25">
      <c r="O3595" s="268" t="s">
        <v>13081</v>
      </c>
      <c r="P3595" s="268" t="s">
        <v>9492</v>
      </c>
      <c r="Q3595" s="269">
        <v>-7.75</v>
      </c>
      <c r="R3595" s="269">
        <v>-8</v>
      </c>
      <c r="S3595" s="269">
        <v>-72</v>
      </c>
      <c r="T3595" s="269">
        <v>-72.25</v>
      </c>
      <c r="DI3595" s="112" t="s">
        <v>7688</v>
      </c>
      <c r="DJ3595" s="112" t="s">
        <v>7298</v>
      </c>
      <c r="DO3595"/>
    </row>
    <row r="3596" spans="15:119" x14ac:dyDescent="0.25">
      <c r="O3596" s="268" t="s">
        <v>13082</v>
      </c>
      <c r="P3596" s="268" t="s">
        <v>9484</v>
      </c>
      <c r="Q3596" s="269">
        <v>-4</v>
      </c>
      <c r="R3596" s="269">
        <v>-8</v>
      </c>
      <c r="S3596" s="269">
        <v>-66</v>
      </c>
      <c r="T3596" s="269">
        <v>-72</v>
      </c>
      <c r="DI3596" s="112" t="s">
        <v>5683</v>
      </c>
      <c r="DJ3596" s="112" t="s">
        <v>5576</v>
      </c>
      <c r="DO3596"/>
    </row>
    <row r="3597" spans="15:119" x14ac:dyDescent="0.25">
      <c r="O3597" s="268" t="s">
        <v>13083</v>
      </c>
      <c r="P3597" s="268" t="s">
        <v>9486</v>
      </c>
      <c r="Q3597" s="269">
        <v>-4</v>
      </c>
      <c r="R3597" s="269">
        <v>-6</v>
      </c>
      <c r="S3597" s="269">
        <v>-69</v>
      </c>
      <c r="T3597" s="269">
        <v>-72</v>
      </c>
      <c r="DI3597" s="112" t="s">
        <v>9167</v>
      </c>
      <c r="DJ3597" s="112" t="s">
        <v>9086</v>
      </c>
      <c r="DO3597"/>
    </row>
    <row r="3598" spans="15:119" x14ac:dyDescent="0.25">
      <c r="O3598" s="268" t="s">
        <v>13084</v>
      </c>
      <c r="P3598" s="268" t="s">
        <v>9488</v>
      </c>
      <c r="Q3598" s="269">
        <v>-4</v>
      </c>
      <c r="R3598" s="269">
        <v>-5</v>
      </c>
      <c r="S3598" s="269">
        <v>-70.5</v>
      </c>
      <c r="T3598" s="269">
        <v>-72</v>
      </c>
      <c r="DI3598" s="112" t="s">
        <v>8150</v>
      </c>
      <c r="DJ3598" s="112" t="s">
        <v>7916</v>
      </c>
      <c r="DO3598"/>
    </row>
    <row r="3599" spans="15:119" x14ac:dyDescent="0.25">
      <c r="O3599" s="268" t="s">
        <v>13085</v>
      </c>
      <c r="P3599" s="268" t="s">
        <v>9490</v>
      </c>
      <c r="Q3599" s="269">
        <v>-4</v>
      </c>
      <c r="R3599" s="269">
        <v>-4.5</v>
      </c>
      <c r="S3599" s="269">
        <v>-71.5</v>
      </c>
      <c r="T3599" s="269">
        <v>-72</v>
      </c>
      <c r="DI3599" s="112" t="s">
        <v>9066</v>
      </c>
      <c r="DJ3599" s="112" t="s">
        <v>9016</v>
      </c>
      <c r="DO3599"/>
    </row>
    <row r="3600" spans="15:119" x14ac:dyDescent="0.25">
      <c r="O3600" s="268" t="s">
        <v>13086</v>
      </c>
      <c r="P3600" s="268" t="s">
        <v>9492</v>
      </c>
      <c r="Q3600" s="269">
        <v>-4.25</v>
      </c>
      <c r="R3600" s="269">
        <v>-4.5</v>
      </c>
      <c r="S3600" s="269">
        <v>-71.75</v>
      </c>
      <c r="T3600" s="269">
        <v>-72</v>
      </c>
      <c r="DI3600" s="112" t="s">
        <v>6847</v>
      </c>
      <c r="DJ3600" s="112" t="s">
        <v>6305</v>
      </c>
      <c r="DO3600"/>
    </row>
    <row r="3601" spans="15:119" x14ac:dyDescent="0.25">
      <c r="O3601" s="268" t="s">
        <v>13087</v>
      </c>
      <c r="P3601" s="268" t="s">
        <v>9492</v>
      </c>
      <c r="Q3601" s="269">
        <v>-4.25</v>
      </c>
      <c r="R3601" s="269">
        <v>-4.5</v>
      </c>
      <c r="S3601" s="269">
        <v>-71.5</v>
      </c>
      <c r="T3601" s="269">
        <v>-71.75</v>
      </c>
      <c r="DI3601" s="112" t="s">
        <v>7689</v>
      </c>
      <c r="DJ3601" s="112" t="s">
        <v>7298</v>
      </c>
      <c r="DO3601"/>
    </row>
    <row r="3602" spans="15:119" x14ac:dyDescent="0.25">
      <c r="O3602" s="268" t="s">
        <v>13088</v>
      </c>
      <c r="P3602" s="268" t="s">
        <v>9490</v>
      </c>
      <c r="Q3602" s="269">
        <v>-4</v>
      </c>
      <c r="R3602" s="269">
        <v>-4.5</v>
      </c>
      <c r="S3602" s="269">
        <v>-71</v>
      </c>
      <c r="T3602" s="269">
        <v>-71.5</v>
      </c>
      <c r="DI3602" s="112" t="s">
        <v>5498</v>
      </c>
      <c r="DJ3602" s="112" t="s">
        <v>5373</v>
      </c>
      <c r="DO3602"/>
    </row>
    <row r="3603" spans="15:119" x14ac:dyDescent="0.25">
      <c r="O3603" s="268" t="s">
        <v>13089</v>
      </c>
      <c r="P3603" s="268" t="s">
        <v>9492</v>
      </c>
      <c r="Q3603" s="269">
        <v>-4.25</v>
      </c>
      <c r="R3603" s="269">
        <v>-4.5</v>
      </c>
      <c r="S3603" s="269">
        <v>-71.25</v>
      </c>
      <c r="T3603" s="269">
        <v>-71.5</v>
      </c>
      <c r="DI3603" s="112" t="s">
        <v>7259</v>
      </c>
      <c r="DJ3603" s="112" t="s">
        <v>7211</v>
      </c>
      <c r="DO3603"/>
    </row>
    <row r="3604" spans="15:119" x14ac:dyDescent="0.25">
      <c r="O3604" s="268" t="s">
        <v>13090</v>
      </c>
      <c r="P3604" s="268" t="s">
        <v>9492</v>
      </c>
      <c r="Q3604" s="269">
        <v>-4.25</v>
      </c>
      <c r="R3604" s="269">
        <v>-4.5</v>
      </c>
      <c r="S3604" s="269">
        <v>-71</v>
      </c>
      <c r="T3604" s="269">
        <v>-71.25</v>
      </c>
      <c r="DI3604" s="112" t="s">
        <v>6191</v>
      </c>
      <c r="DJ3604" s="112" t="s">
        <v>5909</v>
      </c>
      <c r="DO3604"/>
    </row>
    <row r="3605" spans="15:119" x14ac:dyDescent="0.25">
      <c r="O3605" s="268" t="s">
        <v>13091</v>
      </c>
      <c r="P3605" s="268" t="s">
        <v>9490</v>
      </c>
      <c r="Q3605" s="269">
        <v>-4</v>
      </c>
      <c r="R3605" s="269">
        <v>-4.5</v>
      </c>
      <c r="S3605" s="269">
        <v>-70.5</v>
      </c>
      <c r="T3605" s="269">
        <v>-71</v>
      </c>
      <c r="DI3605" s="112" t="s">
        <v>5303</v>
      </c>
      <c r="DJ3605" s="112" t="s">
        <v>5211</v>
      </c>
      <c r="DO3605"/>
    </row>
    <row r="3606" spans="15:119" x14ac:dyDescent="0.25">
      <c r="O3606" s="268" t="s">
        <v>13092</v>
      </c>
      <c r="P3606" s="268" t="s">
        <v>9492</v>
      </c>
      <c r="Q3606" s="269">
        <v>-4</v>
      </c>
      <c r="R3606" s="269">
        <v>-4.25</v>
      </c>
      <c r="S3606" s="269">
        <v>-70.75</v>
      </c>
      <c r="T3606" s="269">
        <v>-71</v>
      </c>
      <c r="DI3606" s="112" t="s">
        <v>4379</v>
      </c>
      <c r="DJ3606" s="112" t="s">
        <v>4291</v>
      </c>
      <c r="DO3606"/>
    </row>
    <row r="3607" spans="15:119" x14ac:dyDescent="0.25">
      <c r="O3607" s="268" t="s">
        <v>13093</v>
      </c>
      <c r="P3607" s="268" t="s">
        <v>9492</v>
      </c>
      <c r="Q3607" s="269">
        <v>-4</v>
      </c>
      <c r="R3607" s="269">
        <v>-4.25</v>
      </c>
      <c r="S3607" s="269">
        <v>-70.5</v>
      </c>
      <c r="T3607" s="269">
        <v>-70.75</v>
      </c>
      <c r="DI3607" s="112" t="s">
        <v>9385</v>
      </c>
      <c r="DJ3607" s="112" t="s">
        <v>9220</v>
      </c>
      <c r="DO3607"/>
    </row>
    <row r="3608" spans="15:119" x14ac:dyDescent="0.25">
      <c r="O3608" s="268" t="s">
        <v>13094</v>
      </c>
      <c r="P3608" s="268" t="s">
        <v>9492</v>
      </c>
      <c r="Q3608" s="269">
        <v>-4.25</v>
      </c>
      <c r="R3608" s="269">
        <v>-4.5</v>
      </c>
      <c r="S3608" s="269">
        <v>-70.75</v>
      </c>
      <c r="T3608" s="269">
        <v>-71</v>
      </c>
      <c r="DI3608" s="112" t="s">
        <v>5304</v>
      </c>
      <c r="DJ3608" s="112" t="s">
        <v>5211</v>
      </c>
      <c r="DO3608"/>
    </row>
    <row r="3609" spans="15:119" x14ac:dyDescent="0.25">
      <c r="O3609" s="268" t="s">
        <v>13095</v>
      </c>
      <c r="P3609" s="268" t="s">
        <v>9492</v>
      </c>
      <c r="Q3609" s="269">
        <v>-4.25</v>
      </c>
      <c r="R3609" s="269">
        <v>-4.5</v>
      </c>
      <c r="S3609" s="269">
        <v>-70.5</v>
      </c>
      <c r="T3609" s="269">
        <v>-70.75</v>
      </c>
      <c r="DI3609" s="112" t="s">
        <v>7690</v>
      </c>
      <c r="DJ3609" s="112" t="s">
        <v>7298</v>
      </c>
      <c r="DO3609"/>
    </row>
    <row r="3610" spans="15:119" x14ac:dyDescent="0.25">
      <c r="O3610" s="268" t="s">
        <v>13096</v>
      </c>
      <c r="P3610" s="268" t="s">
        <v>9490</v>
      </c>
      <c r="Q3610" s="269">
        <v>-4.5</v>
      </c>
      <c r="R3610" s="269">
        <v>-5</v>
      </c>
      <c r="S3610" s="269">
        <v>-71.5</v>
      </c>
      <c r="T3610" s="269">
        <v>-72</v>
      </c>
      <c r="DI3610" s="112" t="s">
        <v>8831</v>
      </c>
      <c r="DJ3610" s="112" t="s">
        <v>8544</v>
      </c>
      <c r="DO3610"/>
    </row>
    <row r="3611" spans="15:119" x14ac:dyDescent="0.25">
      <c r="O3611" s="268" t="s">
        <v>13097</v>
      </c>
      <c r="P3611" s="268" t="s">
        <v>9492</v>
      </c>
      <c r="Q3611" s="269">
        <v>-4.5</v>
      </c>
      <c r="R3611" s="269">
        <v>-4.75</v>
      </c>
      <c r="S3611" s="269">
        <v>-71.75</v>
      </c>
      <c r="T3611" s="269">
        <v>-72</v>
      </c>
      <c r="DI3611" s="112" t="s">
        <v>164</v>
      </c>
      <c r="DJ3611" s="112" t="s">
        <v>10</v>
      </c>
      <c r="DO3611"/>
    </row>
    <row r="3612" spans="15:119" x14ac:dyDescent="0.25">
      <c r="O3612" s="268" t="s">
        <v>13098</v>
      </c>
      <c r="P3612" s="268" t="s">
        <v>9492</v>
      </c>
      <c r="Q3612" s="269">
        <v>-4.5</v>
      </c>
      <c r="R3612" s="269">
        <v>-4.75</v>
      </c>
      <c r="S3612" s="269">
        <v>-71.5</v>
      </c>
      <c r="T3612" s="269">
        <v>-71.75</v>
      </c>
      <c r="DI3612" s="112" t="s">
        <v>5305</v>
      </c>
      <c r="DJ3612" s="112" t="s">
        <v>5211</v>
      </c>
      <c r="DO3612"/>
    </row>
    <row r="3613" spans="15:119" x14ac:dyDescent="0.25">
      <c r="O3613" s="268" t="s">
        <v>13099</v>
      </c>
      <c r="P3613" s="268" t="s">
        <v>9492</v>
      </c>
      <c r="Q3613" s="269">
        <v>-4.75</v>
      </c>
      <c r="R3613" s="269">
        <v>-5</v>
      </c>
      <c r="S3613" s="269">
        <v>-71.75</v>
      </c>
      <c r="T3613" s="269">
        <v>-72</v>
      </c>
      <c r="DI3613" s="112" t="s">
        <v>5806</v>
      </c>
      <c r="DJ3613" s="112" t="s">
        <v>5743</v>
      </c>
      <c r="DO3613"/>
    </row>
    <row r="3614" spans="15:119" x14ac:dyDescent="0.25">
      <c r="O3614" s="268" t="s">
        <v>13100</v>
      </c>
      <c r="P3614" s="268" t="s">
        <v>9492</v>
      </c>
      <c r="Q3614" s="269">
        <v>-4.75</v>
      </c>
      <c r="R3614" s="269">
        <v>-5</v>
      </c>
      <c r="S3614" s="269">
        <v>-71.5</v>
      </c>
      <c r="T3614" s="269">
        <v>-71.75</v>
      </c>
      <c r="DI3614" s="112" t="s">
        <v>4257</v>
      </c>
      <c r="DJ3614" s="112" t="s">
        <v>4212</v>
      </c>
      <c r="DO3614"/>
    </row>
    <row r="3615" spans="15:119" x14ac:dyDescent="0.25">
      <c r="O3615" s="268" t="s">
        <v>13101</v>
      </c>
      <c r="P3615" s="268" t="s">
        <v>9490</v>
      </c>
      <c r="Q3615" s="269">
        <v>-4.5</v>
      </c>
      <c r="R3615" s="269">
        <v>-5</v>
      </c>
      <c r="S3615" s="269">
        <v>-71</v>
      </c>
      <c r="T3615" s="269">
        <v>-71.5</v>
      </c>
      <c r="DI3615" s="112" t="s">
        <v>6192</v>
      </c>
      <c r="DJ3615" s="112" t="s">
        <v>5909</v>
      </c>
      <c r="DO3615"/>
    </row>
    <row r="3616" spans="15:119" x14ac:dyDescent="0.25">
      <c r="O3616" s="268" t="s">
        <v>13102</v>
      </c>
      <c r="P3616" s="268" t="s">
        <v>9492</v>
      </c>
      <c r="Q3616" s="269">
        <v>-4.5</v>
      </c>
      <c r="R3616" s="269">
        <v>-4.75</v>
      </c>
      <c r="S3616" s="269">
        <v>-71.25</v>
      </c>
      <c r="T3616" s="269">
        <v>-71.5</v>
      </c>
      <c r="DI3616" s="112" t="s">
        <v>5807</v>
      </c>
      <c r="DJ3616" s="112" t="s">
        <v>5743</v>
      </c>
      <c r="DO3616"/>
    </row>
    <row r="3617" spans="15:119" x14ac:dyDescent="0.25">
      <c r="O3617" s="268" t="s">
        <v>13103</v>
      </c>
      <c r="P3617" s="268" t="s">
        <v>9492</v>
      </c>
      <c r="Q3617" s="269">
        <v>-4.5</v>
      </c>
      <c r="R3617" s="269">
        <v>-4.75</v>
      </c>
      <c r="S3617" s="269">
        <v>-71</v>
      </c>
      <c r="T3617" s="269">
        <v>-71.25</v>
      </c>
      <c r="DI3617" s="112" t="s">
        <v>7691</v>
      </c>
      <c r="DJ3617" s="112" t="s">
        <v>7298</v>
      </c>
      <c r="DO3617"/>
    </row>
    <row r="3618" spans="15:119" x14ac:dyDescent="0.25">
      <c r="O3618" s="268" t="s">
        <v>13104</v>
      </c>
      <c r="P3618" s="268" t="s">
        <v>9492</v>
      </c>
      <c r="Q3618" s="269">
        <v>-4.75</v>
      </c>
      <c r="R3618" s="269">
        <v>-5</v>
      </c>
      <c r="S3618" s="269">
        <v>-71.25</v>
      </c>
      <c r="T3618" s="269">
        <v>-71.5</v>
      </c>
      <c r="DI3618" s="112" t="s">
        <v>7692</v>
      </c>
      <c r="DJ3618" s="112" t="s">
        <v>7298</v>
      </c>
      <c r="DO3618"/>
    </row>
    <row r="3619" spans="15:119" x14ac:dyDescent="0.25">
      <c r="O3619" s="268" t="s">
        <v>13105</v>
      </c>
      <c r="P3619" s="268" t="s">
        <v>9492</v>
      </c>
      <c r="Q3619" s="269">
        <v>-4.75</v>
      </c>
      <c r="R3619" s="269">
        <v>-5</v>
      </c>
      <c r="S3619" s="269">
        <v>-71</v>
      </c>
      <c r="T3619" s="269">
        <v>-71.25</v>
      </c>
      <c r="DI3619" s="112" t="s">
        <v>4955</v>
      </c>
      <c r="DJ3619" s="112" t="s">
        <v>4808</v>
      </c>
      <c r="DO3619"/>
    </row>
    <row r="3620" spans="15:119" x14ac:dyDescent="0.25">
      <c r="O3620" s="268" t="s">
        <v>13106</v>
      </c>
      <c r="P3620" s="268" t="s">
        <v>9490</v>
      </c>
      <c r="Q3620" s="269">
        <v>-4.5</v>
      </c>
      <c r="R3620" s="269">
        <v>-5</v>
      </c>
      <c r="S3620" s="269">
        <v>-70.5</v>
      </c>
      <c r="T3620" s="269">
        <v>-71</v>
      </c>
      <c r="DI3620" s="112" t="s">
        <v>4956</v>
      </c>
      <c r="DJ3620" s="112" t="s">
        <v>4808</v>
      </c>
      <c r="DO3620"/>
    </row>
    <row r="3621" spans="15:119" x14ac:dyDescent="0.25">
      <c r="O3621" s="268" t="s">
        <v>13107</v>
      </c>
      <c r="P3621" s="268" t="s">
        <v>9492</v>
      </c>
      <c r="Q3621" s="269">
        <v>-4.5</v>
      </c>
      <c r="R3621" s="269">
        <v>-4.75</v>
      </c>
      <c r="S3621" s="269">
        <v>-70.75</v>
      </c>
      <c r="T3621" s="269">
        <v>-71</v>
      </c>
      <c r="DI3621" s="112" t="s">
        <v>5245</v>
      </c>
      <c r="DJ3621" s="112" t="s">
        <v>5576</v>
      </c>
      <c r="DO3621"/>
    </row>
    <row r="3622" spans="15:119" x14ac:dyDescent="0.25">
      <c r="O3622" s="268" t="s">
        <v>13108</v>
      </c>
      <c r="P3622" s="268" t="s">
        <v>9492</v>
      </c>
      <c r="Q3622" s="269">
        <v>-4.5</v>
      </c>
      <c r="R3622" s="269">
        <v>-4.75</v>
      </c>
      <c r="S3622" s="269">
        <v>-70.5</v>
      </c>
      <c r="T3622" s="269">
        <v>-70.75</v>
      </c>
      <c r="DI3622" s="112" t="s">
        <v>5245</v>
      </c>
      <c r="DJ3622" s="112" t="s">
        <v>5211</v>
      </c>
      <c r="DO3622"/>
    </row>
    <row r="3623" spans="15:119" x14ac:dyDescent="0.25">
      <c r="O3623" s="268" t="s">
        <v>13109</v>
      </c>
      <c r="P3623" s="268" t="s">
        <v>9492</v>
      </c>
      <c r="Q3623" s="269">
        <v>-4.75</v>
      </c>
      <c r="R3623" s="269">
        <v>-5</v>
      </c>
      <c r="S3623" s="269">
        <v>-70.75</v>
      </c>
      <c r="T3623" s="269">
        <v>-71</v>
      </c>
      <c r="DI3623" s="112" t="s">
        <v>4723</v>
      </c>
      <c r="DJ3623" s="112" t="s">
        <v>4591</v>
      </c>
      <c r="DO3623"/>
    </row>
    <row r="3624" spans="15:119" x14ac:dyDescent="0.25">
      <c r="O3624" s="268" t="s">
        <v>13110</v>
      </c>
      <c r="P3624" s="268" t="s">
        <v>9492</v>
      </c>
      <c r="Q3624" s="269">
        <v>-4.75</v>
      </c>
      <c r="R3624" s="269">
        <v>-5</v>
      </c>
      <c r="S3624" s="269">
        <v>-70.5</v>
      </c>
      <c r="T3624" s="269">
        <v>-70.75</v>
      </c>
      <c r="DI3624" s="112" t="s">
        <v>8832</v>
      </c>
      <c r="DJ3624" s="112" t="s">
        <v>8544</v>
      </c>
      <c r="DO3624"/>
    </row>
    <row r="3625" spans="15:119" x14ac:dyDescent="0.25">
      <c r="O3625" s="268" t="s">
        <v>13111</v>
      </c>
      <c r="P3625" s="268" t="s">
        <v>9488</v>
      </c>
      <c r="Q3625" s="269">
        <v>-4</v>
      </c>
      <c r="R3625" s="269">
        <v>-5</v>
      </c>
      <c r="S3625" s="269">
        <v>-69</v>
      </c>
      <c r="T3625" s="269">
        <v>-70.5</v>
      </c>
      <c r="DI3625" s="112" t="s">
        <v>5307</v>
      </c>
      <c r="DJ3625" s="112" t="s">
        <v>5211</v>
      </c>
      <c r="DO3625"/>
    </row>
    <row r="3626" spans="15:119" x14ac:dyDescent="0.25">
      <c r="O3626" s="268" t="s">
        <v>13112</v>
      </c>
      <c r="P3626" s="268" t="s">
        <v>9490</v>
      </c>
      <c r="Q3626" s="269">
        <v>-4</v>
      </c>
      <c r="R3626" s="269">
        <v>-4.5</v>
      </c>
      <c r="S3626" s="269">
        <v>-70</v>
      </c>
      <c r="T3626" s="269">
        <v>-70.5</v>
      </c>
      <c r="DI3626" s="112" t="s">
        <v>6849</v>
      </c>
      <c r="DJ3626" s="112" t="s">
        <v>6305</v>
      </c>
      <c r="DO3626"/>
    </row>
    <row r="3627" spans="15:119" x14ac:dyDescent="0.25">
      <c r="O3627" s="268" t="s">
        <v>13113</v>
      </c>
      <c r="P3627" s="268" t="s">
        <v>9492</v>
      </c>
      <c r="Q3627" s="269">
        <v>-4</v>
      </c>
      <c r="R3627" s="269">
        <v>-4.25</v>
      </c>
      <c r="S3627" s="269">
        <v>-70.25</v>
      </c>
      <c r="T3627" s="269">
        <v>-70.5</v>
      </c>
      <c r="DI3627" s="112" t="s">
        <v>8833</v>
      </c>
      <c r="DJ3627" s="112" t="s">
        <v>8544</v>
      </c>
      <c r="DO3627"/>
    </row>
    <row r="3628" spans="15:119" x14ac:dyDescent="0.25">
      <c r="O3628" s="268" t="s">
        <v>13114</v>
      </c>
      <c r="P3628" s="268" t="s">
        <v>9492</v>
      </c>
      <c r="Q3628" s="269">
        <v>-4</v>
      </c>
      <c r="R3628" s="269">
        <v>-4.25</v>
      </c>
      <c r="S3628" s="269">
        <v>-70</v>
      </c>
      <c r="T3628" s="269">
        <v>-70.25</v>
      </c>
      <c r="DI3628" s="112" t="s">
        <v>6850</v>
      </c>
      <c r="DJ3628" s="112" t="s">
        <v>6305</v>
      </c>
      <c r="DO3628"/>
    </row>
    <row r="3629" spans="15:119" x14ac:dyDescent="0.25">
      <c r="O3629" s="268" t="s">
        <v>13115</v>
      </c>
      <c r="P3629" s="268" t="s">
        <v>9492</v>
      </c>
      <c r="Q3629" s="269">
        <v>-4.25</v>
      </c>
      <c r="R3629" s="269">
        <v>-4.5</v>
      </c>
      <c r="S3629" s="269">
        <v>-70.25</v>
      </c>
      <c r="T3629" s="269">
        <v>-70.5</v>
      </c>
      <c r="DI3629" s="112" t="s">
        <v>6848</v>
      </c>
      <c r="DJ3629" s="112" t="s">
        <v>6305</v>
      </c>
      <c r="DO3629"/>
    </row>
    <row r="3630" spans="15:119" x14ac:dyDescent="0.25">
      <c r="O3630" s="268" t="s">
        <v>13116</v>
      </c>
      <c r="P3630" s="268" t="s">
        <v>9492</v>
      </c>
      <c r="Q3630" s="269">
        <v>-4.25</v>
      </c>
      <c r="R3630" s="269">
        <v>-4.5</v>
      </c>
      <c r="S3630" s="269">
        <v>-70</v>
      </c>
      <c r="T3630" s="269">
        <v>-70.25</v>
      </c>
      <c r="DI3630" s="112" t="s">
        <v>5308</v>
      </c>
      <c r="DJ3630" s="112" t="s">
        <v>5373</v>
      </c>
      <c r="DO3630"/>
    </row>
    <row r="3631" spans="15:119" x14ac:dyDescent="0.25">
      <c r="O3631" s="268" t="s">
        <v>13117</v>
      </c>
      <c r="P3631" s="268" t="s">
        <v>9490</v>
      </c>
      <c r="Q3631" s="269">
        <v>-4</v>
      </c>
      <c r="R3631" s="269">
        <v>-4.5</v>
      </c>
      <c r="S3631" s="269">
        <v>-69.5</v>
      </c>
      <c r="T3631" s="269">
        <v>-70</v>
      </c>
      <c r="DI3631" s="112" t="s">
        <v>5308</v>
      </c>
      <c r="DJ3631" s="112" t="s">
        <v>5211</v>
      </c>
      <c r="DO3631"/>
    </row>
    <row r="3632" spans="15:119" x14ac:dyDescent="0.25">
      <c r="O3632" s="268" t="s">
        <v>13118</v>
      </c>
      <c r="P3632" s="268" t="s">
        <v>9492</v>
      </c>
      <c r="Q3632" s="269">
        <v>-4</v>
      </c>
      <c r="R3632" s="269">
        <v>-4.25</v>
      </c>
      <c r="S3632" s="269">
        <v>-69.75</v>
      </c>
      <c r="T3632" s="269">
        <v>-70</v>
      </c>
      <c r="DI3632" s="112" t="s">
        <v>4724</v>
      </c>
      <c r="DJ3632" s="112" t="s">
        <v>4591</v>
      </c>
      <c r="DO3632"/>
    </row>
    <row r="3633" spans="15:119" x14ac:dyDescent="0.25">
      <c r="O3633" s="268" t="s">
        <v>13119</v>
      </c>
      <c r="P3633" s="268" t="s">
        <v>9492</v>
      </c>
      <c r="Q3633" s="269">
        <v>-4</v>
      </c>
      <c r="R3633" s="269">
        <v>-4.25</v>
      </c>
      <c r="S3633" s="269">
        <v>-69.5</v>
      </c>
      <c r="T3633" s="269">
        <v>-69.75</v>
      </c>
      <c r="DI3633" s="112" t="s">
        <v>4957</v>
      </c>
      <c r="DJ3633" s="112" t="s">
        <v>4808</v>
      </c>
      <c r="DO3633"/>
    </row>
    <row r="3634" spans="15:119" x14ac:dyDescent="0.25">
      <c r="O3634" s="268" t="s">
        <v>13120</v>
      </c>
      <c r="P3634" s="268" t="s">
        <v>9492</v>
      </c>
      <c r="Q3634" s="269">
        <v>-4.25</v>
      </c>
      <c r="R3634" s="269">
        <v>-4.5</v>
      </c>
      <c r="S3634" s="269">
        <v>-69.75</v>
      </c>
      <c r="T3634" s="269">
        <v>-70</v>
      </c>
      <c r="DI3634" s="112" t="s">
        <v>6851</v>
      </c>
      <c r="DJ3634" s="112" t="s">
        <v>6305</v>
      </c>
      <c r="DO3634"/>
    </row>
    <row r="3635" spans="15:119" x14ac:dyDescent="0.25">
      <c r="O3635" s="268" t="s">
        <v>13121</v>
      </c>
      <c r="P3635" s="268" t="s">
        <v>9492</v>
      </c>
      <c r="Q3635" s="269">
        <v>-4.25</v>
      </c>
      <c r="R3635" s="269">
        <v>-4.5</v>
      </c>
      <c r="S3635" s="269">
        <v>-69.5</v>
      </c>
      <c r="T3635" s="269">
        <v>-69.75</v>
      </c>
      <c r="DI3635" s="112" t="s">
        <v>5684</v>
      </c>
      <c r="DJ3635" s="112" t="s">
        <v>5576</v>
      </c>
      <c r="DO3635"/>
    </row>
    <row r="3636" spans="15:119" x14ac:dyDescent="0.25">
      <c r="O3636" s="268" t="s">
        <v>13122</v>
      </c>
      <c r="P3636" s="268" t="s">
        <v>9490</v>
      </c>
      <c r="Q3636" s="269">
        <v>-4</v>
      </c>
      <c r="R3636" s="269">
        <v>-4.5</v>
      </c>
      <c r="S3636" s="269">
        <v>-69</v>
      </c>
      <c r="T3636" s="269">
        <v>-69.5</v>
      </c>
      <c r="DI3636" s="112" t="s">
        <v>5808</v>
      </c>
      <c r="DJ3636" s="112" t="s">
        <v>5743</v>
      </c>
      <c r="DO3636"/>
    </row>
    <row r="3637" spans="15:119" x14ac:dyDescent="0.25">
      <c r="O3637" s="268" t="s">
        <v>13123</v>
      </c>
      <c r="P3637" s="268" t="s">
        <v>9492</v>
      </c>
      <c r="Q3637" s="269">
        <v>-4</v>
      </c>
      <c r="R3637" s="269">
        <v>-4.25</v>
      </c>
      <c r="S3637" s="269">
        <v>-69.25</v>
      </c>
      <c r="T3637" s="269">
        <v>-69.5</v>
      </c>
      <c r="DI3637" s="112" t="s">
        <v>8450</v>
      </c>
      <c r="DJ3637" s="112" t="s">
        <v>8285</v>
      </c>
      <c r="DO3637"/>
    </row>
    <row r="3638" spans="15:119" x14ac:dyDescent="0.25">
      <c r="O3638" s="268" t="s">
        <v>13124</v>
      </c>
      <c r="P3638" s="268" t="s">
        <v>9492</v>
      </c>
      <c r="Q3638" s="269">
        <v>-4</v>
      </c>
      <c r="R3638" s="269">
        <v>-4.25</v>
      </c>
      <c r="S3638" s="269">
        <v>-69</v>
      </c>
      <c r="T3638" s="269">
        <v>-69.25</v>
      </c>
      <c r="DI3638" s="112" t="s">
        <v>8834</v>
      </c>
      <c r="DJ3638" s="112" t="s">
        <v>8544</v>
      </c>
      <c r="DO3638"/>
    </row>
    <row r="3639" spans="15:119" x14ac:dyDescent="0.25">
      <c r="O3639" s="268" t="s">
        <v>13125</v>
      </c>
      <c r="P3639" s="268" t="s">
        <v>9492</v>
      </c>
      <c r="Q3639" s="269">
        <v>-4.25</v>
      </c>
      <c r="R3639" s="269">
        <v>-4.5</v>
      </c>
      <c r="S3639" s="269">
        <v>-69.25</v>
      </c>
      <c r="T3639" s="269">
        <v>-69.5</v>
      </c>
      <c r="DI3639" s="112" t="s">
        <v>8835</v>
      </c>
      <c r="DJ3639" s="112" t="s">
        <v>8544</v>
      </c>
      <c r="DO3639"/>
    </row>
    <row r="3640" spans="15:119" x14ac:dyDescent="0.25">
      <c r="O3640" s="268" t="s">
        <v>13126</v>
      </c>
      <c r="P3640" s="268" t="s">
        <v>9492</v>
      </c>
      <c r="Q3640" s="269">
        <v>-4.25</v>
      </c>
      <c r="R3640" s="269">
        <v>-4.5</v>
      </c>
      <c r="S3640" s="269">
        <v>-69</v>
      </c>
      <c r="T3640" s="269">
        <v>-69.25</v>
      </c>
      <c r="DI3640" s="112" t="s">
        <v>6852</v>
      </c>
      <c r="DJ3640" s="112" t="s">
        <v>6305</v>
      </c>
      <c r="DO3640"/>
    </row>
    <row r="3641" spans="15:119" x14ac:dyDescent="0.25">
      <c r="O3641" s="268" t="s">
        <v>13127</v>
      </c>
      <c r="P3641" s="268" t="s">
        <v>9490</v>
      </c>
      <c r="Q3641" s="269">
        <v>-4.5</v>
      </c>
      <c r="R3641" s="269">
        <v>-5</v>
      </c>
      <c r="S3641" s="269">
        <v>-70</v>
      </c>
      <c r="T3641" s="269">
        <v>-70.5</v>
      </c>
      <c r="DI3641" s="112" t="s">
        <v>8451</v>
      </c>
      <c r="DJ3641" s="112" t="s">
        <v>8285</v>
      </c>
      <c r="DO3641"/>
    </row>
    <row r="3642" spans="15:119" x14ac:dyDescent="0.25">
      <c r="O3642" s="268" t="s">
        <v>13128</v>
      </c>
      <c r="P3642" s="268" t="s">
        <v>9492</v>
      </c>
      <c r="Q3642" s="269">
        <v>-4.5</v>
      </c>
      <c r="R3642" s="269">
        <v>-4.75</v>
      </c>
      <c r="S3642" s="269">
        <v>-70.25</v>
      </c>
      <c r="T3642" s="269">
        <v>-70.5</v>
      </c>
      <c r="DI3642" s="112" t="s">
        <v>4725</v>
      </c>
      <c r="DJ3642" s="112" t="s">
        <v>4591</v>
      </c>
      <c r="DO3642"/>
    </row>
    <row r="3643" spans="15:119" x14ac:dyDescent="0.25">
      <c r="O3643" s="268" t="s">
        <v>13129</v>
      </c>
      <c r="P3643" s="268" t="s">
        <v>9492</v>
      </c>
      <c r="Q3643" s="269">
        <v>-4.5</v>
      </c>
      <c r="R3643" s="269">
        <v>-4.75</v>
      </c>
      <c r="S3643" s="269">
        <v>-70</v>
      </c>
      <c r="T3643" s="269">
        <v>-70.25</v>
      </c>
      <c r="DI3643" s="112" t="s">
        <v>6853</v>
      </c>
      <c r="DJ3643" s="112" t="s">
        <v>6305</v>
      </c>
      <c r="DO3643"/>
    </row>
    <row r="3644" spans="15:119" x14ac:dyDescent="0.25">
      <c r="O3644" s="268" t="s">
        <v>13130</v>
      </c>
      <c r="P3644" s="268" t="s">
        <v>9492</v>
      </c>
      <c r="Q3644" s="269">
        <v>-4.75</v>
      </c>
      <c r="R3644" s="269">
        <v>-5</v>
      </c>
      <c r="S3644" s="269">
        <v>-70.25</v>
      </c>
      <c r="T3644" s="269">
        <v>-70.5</v>
      </c>
      <c r="DI3644" s="112" t="s">
        <v>8151</v>
      </c>
      <c r="DJ3644" s="112" t="s">
        <v>7916</v>
      </c>
      <c r="DO3644"/>
    </row>
    <row r="3645" spans="15:119" x14ac:dyDescent="0.25">
      <c r="O3645" s="268" t="s">
        <v>13131</v>
      </c>
      <c r="P3645" s="268" t="s">
        <v>9492</v>
      </c>
      <c r="Q3645" s="269">
        <v>-4.75</v>
      </c>
      <c r="R3645" s="269">
        <v>-5</v>
      </c>
      <c r="S3645" s="269">
        <v>-70</v>
      </c>
      <c r="T3645" s="269">
        <v>-70.25</v>
      </c>
      <c r="DI3645" s="112" t="s">
        <v>8152</v>
      </c>
      <c r="DJ3645" s="112" t="s">
        <v>7916</v>
      </c>
      <c r="DO3645"/>
    </row>
    <row r="3646" spans="15:119" x14ac:dyDescent="0.25">
      <c r="O3646" s="268" t="s">
        <v>13132</v>
      </c>
      <c r="P3646" s="268" t="s">
        <v>9490</v>
      </c>
      <c r="Q3646" s="269">
        <v>-4.5</v>
      </c>
      <c r="R3646" s="269">
        <v>-5</v>
      </c>
      <c r="S3646" s="269">
        <v>-69.5</v>
      </c>
      <c r="T3646" s="269">
        <v>-70</v>
      </c>
      <c r="DI3646" s="112" t="s">
        <v>5499</v>
      </c>
      <c r="DJ3646" s="112" t="s">
        <v>5373</v>
      </c>
      <c r="DO3646"/>
    </row>
    <row r="3647" spans="15:119" x14ac:dyDescent="0.25">
      <c r="O3647" s="268" t="s">
        <v>13133</v>
      </c>
      <c r="P3647" s="268" t="s">
        <v>9492</v>
      </c>
      <c r="Q3647" s="269">
        <v>-4.5</v>
      </c>
      <c r="R3647" s="269">
        <v>-4.75</v>
      </c>
      <c r="S3647" s="269">
        <v>-69.75</v>
      </c>
      <c r="T3647" s="269">
        <v>-70</v>
      </c>
      <c r="DI3647" s="112" t="s">
        <v>6854</v>
      </c>
      <c r="DJ3647" s="112" t="s">
        <v>6305</v>
      </c>
      <c r="DO3647"/>
    </row>
    <row r="3648" spans="15:119" x14ac:dyDescent="0.25">
      <c r="O3648" s="268" t="s">
        <v>13134</v>
      </c>
      <c r="P3648" s="268" t="s">
        <v>9492</v>
      </c>
      <c r="Q3648" s="269">
        <v>-4.5</v>
      </c>
      <c r="R3648" s="269">
        <v>-4.75</v>
      </c>
      <c r="S3648" s="269">
        <v>-69.5</v>
      </c>
      <c r="T3648" s="269">
        <v>-69.75</v>
      </c>
      <c r="DI3648" s="112" t="s">
        <v>4958</v>
      </c>
      <c r="DJ3648" s="112" t="s">
        <v>4808</v>
      </c>
      <c r="DO3648"/>
    </row>
    <row r="3649" spans="15:119" x14ac:dyDescent="0.25">
      <c r="O3649" s="268" t="s">
        <v>13135</v>
      </c>
      <c r="P3649" s="268" t="s">
        <v>9492</v>
      </c>
      <c r="Q3649" s="269">
        <v>-4.75</v>
      </c>
      <c r="R3649" s="269">
        <v>-5</v>
      </c>
      <c r="S3649" s="269">
        <v>-69.75</v>
      </c>
      <c r="T3649" s="269">
        <v>-70</v>
      </c>
      <c r="DI3649" s="112" t="s">
        <v>6855</v>
      </c>
      <c r="DJ3649" s="112" t="s">
        <v>6305</v>
      </c>
      <c r="DO3649"/>
    </row>
    <row r="3650" spans="15:119" x14ac:dyDescent="0.25">
      <c r="O3650" s="268" t="s">
        <v>13136</v>
      </c>
      <c r="P3650" s="268" t="s">
        <v>9492</v>
      </c>
      <c r="Q3650" s="269">
        <v>-4.75</v>
      </c>
      <c r="R3650" s="269">
        <v>-5</v>
      </c>
      <c r="S3650" s="269">
        <v>-69.5</v>
      </c>
      <c r="T3650" s="269">
        <v>-69.75</v>
      </c>
      <c r="DI3650" s="112" t="s">
        <v>6856</v>
      </c>
      <c r="DJ3650" s="112" t="s">
        <v>6305</v>
      </c>
      <c r="DO3650"/>
    </row>
    <row r="3651" spans="15:119" x14ac:dyDescent="0.25">
      <c r="O3651" s="268" t="s">
        <v>13137</v>
      </c>
      <c r="P3651" s="268" t="s">
        <v>9490</v>
      </c>
      <c r="Q3651" s="269">
        <v>-4.5</v>
      </c>
      <c r="R3651" s="269">
        <v>-5</v>
      </c>
      <c r="S3651" s="269">
        <v>-69</v>
      </c>
      <c r="T3651" s="269">
        <v>-69.5</v>
      </c>
      <c r="DI3651" s="112" t="s">
        <v>7693</v>
      </c>
      <c r="DJ3651" s="112" t="s">
        <v>7298</v>
      </c>
      <c r="DO3651"/>
    </row>
    <row r="3652" spans="15:119" x14ac:dyDescent="0.25">
      <c r="O3652" s="268" t="s">
        <v>13138</v>
      </c>
      <c r="P3652" s="268" t="s">
        <v>9492</v>
      </c>
      <c r="Q3652" s="269">
        <v>-4.5</v>
      </c>
      <c r="R3652" s="269">
        <v>-4.75</v>
      </c>
      <c r="S3652" s="269">
        <v>-69.25</v>
      </c>
      <c r="T3652" s="269">
        <v>-69.5</v>
      </c>
      <c r="DI3652" s="112" t="s">
        <v>5309</v>
      </c>
      <c r="DJ3652" s="112" t="s">
        <v>5211</v>
      </c>
      <c r="DO3652"/>
    </row>
    <row r="3653" spans="15:119" x14ac:dyDescent="0.25">
      <c r="O3653" s="268" t="s">
        <v>13139</v>
      </c>
      <c r="P3653" s="268" t="s">
        <v>9492</v>
      </c>
      <c r="Q3653" s="269">
        <v>-4.5</v>
      </c>
      <c r="R3653" s="269">
        <v>-4.75</v>
      </c>
      <c r="S3653" s="269">
        <v>-69</v>
      </c>
      <c r="T3653" s="269">
        <v>-69.25</v>
      </c>
      <c r="DI3653" s="112" t="s">
        <v>7260</v>
      </c>
      <c r="DJ3653" s="112" t="s">
        <v>7211</v>
      </c>
      <c r="DO3653"/>
    </row>
    <row r="3654" spans="15:119" x14ac:dyDescent="0.25">
      <c r="O3654" s="268" t="s">
        <v>13140</v>
      </c>
      <c r="P3654" s="268" t="s">
        <v>9492</v>
      </c>
      <c r="Q3654" s="269">
        <v>-4.75</v>
      </c>
      <c r="R3654" s="269">
        <v>-5</v>
      </c>
      <c r="S3654" s="269">
        <v>-69.25</v>
      </c>
      <c r="T3654" s="269">
        <v>-69.5</v>
      </c>
      <c r="DI3654" s="112" t="s">
        <v>6193</v>
      </c>
      <c r="DJ3654" s="112" t="s">
        <v>5909</v>
      </c>
      <c r="DO3654"/>
    </row>
    <row r="3655" spans="15:119" x14ac:dyDescent="0.25">
      <c r="O3655" s="268" t="s">
        <v>13141</v>
      </c>
      <c r="P3655" s="268" t="s">
        <v>9492</v>
      </c>
      <c r="Q3655" s="269">
        <v>-4.75</v>
      </c>
      <c r="R3655" s="269">
        <v>-5</v>
      </c>
      <c r="S3655" s="269">
        <v>-69</v>
      </c>
      <c r="T3655" s="269">
        <v>-69.25</v>
      </c>
      <c r="DI3655" s="112" t="s">
        <v>4380</v>
      </c>
      <c r="DJ3655" s="112" t="s">
        <v>4291</v>
      </c>
      <c r="DO3655"/>
    </row>
    <row r="3656" spans="15:119" x14ac:dyDescent="0.25">
      <c r="O3656" s="268" t="s">
        <v>13142</v>
      </c>
      <c r="P3656" s="268" t="s">
        <v>9488</v>
      </c>
      <c r="Q3656" s="269">
        <v>-5</v>
      </c>
      <c r="R3656" s="269">
        <v>-6</v>
      </c>
      <c r="S3656" s="269">
        <v>-70.5</v>
      </c>
      <c r="T3656" s="269">
        <v>-72</v>
      </c>
      <c r="DI3656" s="112" t="s">
        <v>4543</v>
      </c>
      <c r="DJ3656" s="112" t="s">
        <v>4452</v>
      </c>
      <c r="DO3656"/>
    </row>
    <row r="3657" spans="15:119" x14ac:dyDescent="0.25">
      <c r="O3657" s="268" t="s">
        <v>13143</v>
      </c>
      <c r="P3657" s="268" t="s">
        <v>9490</v>
      </c>
      <c r="Q3657" s="269">
        <v>-5</v>
      </c>
      <c r="R3657" s="269">
        <v>-5.5</v>
      </c>
      <c r="S3657" s="269">
        <v>-71.5</v>
      </c>
      <c r="T3657" s="269">
        <v>-72</v>
      </c>
      <c r="DI3657" s="112" t="s">
        <v>4959</v>
      </c>
      <c r="DJ3657" s="112" t="s">
        <v>4808</v>
      </c>
      <c r="DO3657"/>
    </row>
    <row r="3658" spans="15:119" x14ac:dyDescent="0.25">
      <c r="O3658" s="268" t="s">
        <v>13144</v>
      </c>
      <c r="P3658" s="268" t="s">
        <v>9492</v>
      </c>
      <c r="Q3658" s="269">
        <v>-5</v>
      </c>
      <c r="R3658" s="269">
        <v>-5.25</v>
      </c>
      <c r="S3658" s="269">
        <v>-71.75</v>
      </c>
      <c r="T3658" s="269">
        <v>-72</v>
      </c>
      <c r="DI3658" s="112" t="s">
        <v>5311</v>
      </c>
      <c r="DJ3658" s="112" t="s">
        <v>5211</v>
      </c>
      <c r="DO3658"/>
    </row>
    <row r="3659" spans="15:119" x14ac:dyDescent="0.25">
      <c r="O3659" s="268" t="s">
        <v>13145</v>
      </c>
      <c r="P3659" s="268" t="s">
        <v>9492</v>
      </c>
      <c r="Q3659" s="269">
        <v>-5</v>
      </c>
      <c r="R3659" s="269">
        <v>-5.25</v>
      </c>
      <c r="S3659" s="269">
        <v>-71.5</v>
      </c>
      <c r="T3659" s="269">
        <v>-71.75</v>
      </c>
      <c r="DI3659" s="112" t="s">
        <v>5685</v>
      </c>
      <c r="DJ3659" s="112" t="s">
        <v>5576</v>
      </c>
      <c r="DO3659"/>
    </row>
    <row r="3660" spans="15:119" x14ac:dyDescent="0.25">
      <c r="O3660" s="268" t="s">
        <v>13146</v>
      </c>
      <c r="P3660" s="268" t="s">
        <v>9492</v>
      </c>
      <c r="Q3660" s="269">
        <v>-5.25</v>
      </c>
      <c r="R3660" s="269">
        <v>-5.5</v>
      </c>
      <c r="S3660" s="269">
        <v>-71.75</v>
      </c>
      <c r="T3660" s="269">
        <v>-72</v>
      </c>
      <c r="DI3660" s="112" t="s">
        <v>4258</v>
      </c>
      <c r="DJ3660" s="112" t="s">
        <v>4212</v>
      </c>
      <c r="DO3660"/>
    </row>
    <row r="3661" spans="15:119" x14ac:dyDescent="0.25">
      <c r="O3661" s="268" t="s">
        <v>13147</v>
      </c>
      <c r="P3661" s="268" t="s">
        <v>9492</v>
      </c>
      <c r="Q3661" s="269">
        <v>-5.25</v>
      </c>
      <c r="R3661" s="269">
        <v>-5.5</v>
      </c>
      <c r="S3661" s="269">
        <v>-71.5</v>
      </c>
      <c r="T3661" s="269">
        <v>-71.75</v>
      </c>
      <c r="DI3661" s="112" t="s">
        <v>6857</v>
      </c>
      <c r="DJ3661" s="112" t="s">
        <v>6305</v>
      </c>
      <c r="DO3661"/>
    </row>
    <row r="3662" spans="15:119" x14ac:dyDescent="0.25">
      <c r="O3662" s="268" t="s">
        <v>13148</v>
      </c>
      <c r="P3662" s="268" t="s">
        <v>9490</v>
      </c>
      <c r="Q3662" s="269">
        <v>-5</v>
      </c>
      <c r="R3662" s="269">
        <v>-5.5</v>
      </c>
      <c r="S3662" s="269">
        <v>-71</v>
      </c>
      <c r="T3662" s="269">
        <v>-71.5</v>
      </c>
      <c r="DI3662" s="112" t="s">
        <v>8153</v>
      </c>
      <c r="DJ3662" s="112" t="s">
        <v>7916</v>
      </c>
      <c r="DO3662"/>
    </row>
    <row r="3663" spans="15:119" x14ac:dyDescent="0.25">
      <c r="O3663" s="268" t="s">
        <v>13149</v>
      </c>
      <c r="P3663" s="268" t="s">
        <v>9492</v>
      </c>
      <c r="Q3663" s="269">
        <v>-5</v>
      </c>
      <c r="R3663" s="269">
        <v>-5.25</v>
      </c>
      <c r="S3663" s="269">
        <v>-71.25</v>
      </c>
      <c r="T3663" s="269">
        <v>-71.5</v>
      </c>
      <c r="DI3663" s="112" t="s">
        <v>7694</v>
      </c>
      <c r="DJ3663" s="112" t="s">
        <v>7298</v>
      </c>
      <c r="DO3663"/>
    </row>
    <row r="3664" spans="15:119" x14ac:dyDescent="0.25">
      <c r="O3664" s="268" t="s">
        <v>13150</v>
      </c>
      <c r="P3664" s="268" t="s">
        <v>9492</v>
      </c>
      <c r="Q3664" s="269">
        <v>-5</v>
      </c>
      <c r="R3664" s="269">
        <v>-5.25</v>
      </c>
      <c r="S3664" s="269">
        <v>-71</v>
      </c>
      <c r="T3664" s="269">
        <v>-71.25</v>
      </c>
      <c r="DI3664" s="112" t="s">
        <v>7695</v>
      </c>
      <c r="DJ3664" s="112" t="s">
        <v>7298</v>
      </c>
      <c r="DO3664"/>
    </row>
    <row r="3665" spans="15:119" x14ac:dyDescent="0.25">
      <c r="O3665" s="268" t="s">
        <v>13151</v>
      </c>
      <c r="P3665" s="268" t="s">
        <v>9492</v>
      </c>
      <c r="Q3665" s="269">
        <v>-5.25</v>
      </c>
      <c r="R3665" s="269">
        <v>-5.5</v>
      </c>
      <c r="S3665" s="269">
        <v>-71.25</v>
      </c>
      <c r="T3665" s="269">
        <v>-71.5</v>
      </c>
      <c r="DI3665" s="112" t="s">
        <v>4726</v>
      </c>
      <c r="DJ3665" s="112" t="s">
        <v>4591</v>
      </c>
      <c r="DO3665"/>
    </row>
    <row r="3666" spans="15:119" x14ac:dyDescent="0.25">
      <c r="O3666" s="268" t="s">
        <v>13152</v>
      </c>
      <c r="P3666" s="268" t="s">
        <v>9492</v>
      </c>
      <c r="Q3666" s="269">
        <v>-5.25</v>
      </c>
      <c r="R3666" s="269">
        <v>-5.5</v>
      </c>
      <c r="S3666" s="269">
        <v>-71</v>
      </c>
      <c r="T3666" s="269">
        <v>-71.25</v>
      </c>
      <c r="DI3666" s="112" t="s">
        <v>5500</v>
      </c>
      <c r="DJ3666" s="112" t="s">
        <v>5373</v>
      </c>
      <c r="DO3666"/>
    </row>
    <row r="3667" spans="15:119" x14ac:dyDescent="0.25">
      <c r="O3667" s="268" t="s">
        <v>13153</v>
      </c>
      <c r="P3667" s="268" t="s">
        <v>9490</v>
      </c>
      <c r="Q3667" s="269">
        <v>-5</v>
      </c>
      <c r="R3667" s="269">
        <v>-5.5</v>
      </c>
      <c r="S3667" s="269">
        <v>-70.5</v>
      </c>
      <c r="T3667" s="269">
        <v>-71</v>
      </c>
      <c r="DI3667" s="112" t="s">
        <v>5500</v>
      </c>
      <c r="DJ3667" s="112" t="s">
        <v>5576</v>
      </c>
      <c r="DO3667"/>
    </row>
    <row r="3668" spans="15:119" x14ac:dyDescent="0.25">
      <c r="O3668" s="268" t="s">
        <v>13154</v>
      </c>
      <c r="P3668" s="268" t="s">
        <v>9492</v>
      </c>
      <c r="Q3668" s="269">
        <v>-5</v>
      </c>
      <c r="R3668" s="269">
        <v>-5.25</v>
      </c>
      <c r="S3668" s="269">
        <v>-70.75</v>
      </c>
      <c r="T3668" s="269">
        <v>-71</v>
      </c>
      <c r="DI3668" s="112" t="s">
        <v>4960</v>
      </c>
      <c r="DJ3668" s="112" t="s">
        <v>4808</v>
      </c>
      <c r="DO3668"/>
    </row>
    <row r="3669" spans="15:119" x14ac:dyDescent="0.25">
      <c r="O3669" s="268" t="s">
        <v>13155</v>
      </c>
      <c r="P3669" s="268" t="s">
        <v>9492</v>
      </c>
      <c r="Q3669" s="269">
        <v>-5</v>
      </c>
      <c r="R3669" s="269">
        <v>-5.25</v>
      </c>
      <c r="S3669" s="269">
        <v>-70.5</v>
      </c>
      <c r="T3669" s="269">
        <v>-70.75</v>
      </c>
      <c r="DI3669" s="112" t="s">
        <v>7696</v>
      </c>
      <c r="DJ3669" s="112" t="s">
        <v>7298</v>
      </c>
      <c r="DO3669"/>
    </row>
    <row r="3670" spans="15:119" x14ac:dyDescent="0.25">
      <c r="O3670" s="268" t="s">
        <v>13156</v>
      </c>
      <c r="P3670" s="268" t="s">
        <v>9492</v>
      </c>
      <c r="Q3670" s="269">
        <v>-5.25</v>
      </c>
      <c r="R3670" s="269">
        <v>-5.5</v>
      </c>
      <c r="S3670" s="269">
        <v>-70.75</v>
      </c>
      <c r="T3670" s="269">
        <v>-71</v>
      </c>
      <c r="DI3670" s="112" t="s">
        <v>6858</v>
      </c>
      <c r="DJ3670" s="112" t="s">
        <v>6305</v>
      </c>
      <c r="DO3670"/>
    </row>
    <row r="3671" spans="15:119" x14ac:dyDescent="0.25">
      <c r="O3671" s="268" t="s">
        <v>13157</v>
      </c>
      <c r="P3671" s="268" t="s">
        <v>9492</v>
      </c>
      <c r="Q3671" s="269">
        <v>-5.25</v>
      </c>
      <c r="R3671" s="269">
        <v>-5.5</v>
      </c>
      <c r="S3671" s="269">
        <v>-70.5</v>
      </c>
      <c r="T3671" s="269">
        <v>-70.75</v>
      </c>
      <c r="DI3671" s="112" t="s">
        <v>6194</v>
      </c>
      <c r="DJ3671" s="112" t="s">
        <v>5909</v>
      </c>
      <c r="DO3671"/>
    </row>
    <row r="3672" spans="15:119" x14ac:dyDescent="0.25">
      <c r="O3672" s="268" t="s">
        <v>13158</v>
      </c>
      <c r="P3672" s="268" t="s">
        <v>9490</v>
      </c>
      <c r="Q3672" s="269">
        <v>-5.5</v>
      </c>
      <c r="R3672" s="269">
        <v>-6</v>
      </c>
      <c r="S3672" s="269">
        <v>-71.5</v>
      </c>
      <c r="T3672" s="269">
        <v>-72</v>
      </c>
      <c r="DI3672" s="112" t="s">
        <v>8836</v>
      </c>
      <c r="DJ3672" s="112" t="s">
        <v>8544</v>
      </c>
      <c r="DO3672"/>
    </row>
    <row r="3673" spans="15:119" x14ac:dyDescent="0.25">
      <c r="O3673" s="268" t="s">
        <v>13159</v>
      </c>
      <c r="P3673" s="268" t="s">
        <v>9492</v>
      </c>
      <c r="Q3673" s="269">
        <v>-5.5</v>
      </c>
      <c r="R3673" s="269">
        <v>-5.75</v>
      </c>
      <c r="S3673" s="269">
        <v>-71.75</v>
      </c>
      <c r="T3673" s="269">
        <v>-72</v>
      </c>
      <c r="DI3673" s="112" t="s">
        <v>7697</v>
      </c>
      <c r="DJ3673" s="112" t="s">
        <v>7298</v>
      </c>
      <c r="DO3673"/>
    </row>
    <row r="3674" spans="15:119" x14ac:dyDescent="0.25">
      <c r="O3674" s="268" t="s">
        <v>13160</v>
      </c>
      <c r="P3674" s="268" t="s">
        <v>9492</v>
      </c>
      <c r="Q3674" s="269">
        <v>-5.5</v>
      </c>
      <c r="R3674" s="269">
        <v>-5.75</v>
      </c>
      <c r="S3674" s="269">
        <v>-71.5</v>
      </c>
      <c r="T3674" s="269">
        <v>-71.75</v>
      </c>
      <c r="DI3674" s="112" t="s">
        <v>8154</v>
      </c>
      <c r="DJ3674" s="112" t="s">
        <v>7916</v>
      </c>
      <c r="DO3674"/>
    </row>
    <row r="3675" spans="15:119" x14ac:dyDescent="0.25">
      <c r="O3675" s="268" t="s">
        <v>13161</v>
      </c>
      <c r="P3675" s="268" t="s">
        <v>9492</v>
      </c>
      <c r="Q3675" s="269">
        <v>-5.75</v>
      </c>
      <c r="R3675" s="269">
        <v>-6</v>
      </c>
      <c r="S3675" s="269">
        <v>-71.75</v>
      </c>
      <c r="T3675" s="269">
        <v>-72</v>
      </c>
      <c r="DI3675" s="112" t="s">
        <v>5809</v>
      </c>
      <c r="DJ3675" s="112" t="s">
        <v>5743</v>
      </c>
      <c r="DO3675"/>
    </row>
    <row r="3676" spans="15:119" x14ac:dyDescent="0.25">
      <c r="O3676" s="268" t="s">
        <v>13162</v>
      </c>
      <c r="P3676" s="268" t="s">
        <v>9492</v>
      </c>
      <c r="Q3676" s="269">
        <v>-5.75</v>
      </c>
      <c r="R3676" s="269">
        <v>-6</v>
      </c>
      <c r="S3676" s="269">
        <v>-71.5</v>
      </c>
      <c r="T3676" s="269">
        <v>-71.75</v>
      </c>
      <c r="DI3676" s="112" t="s">
        <v>8452</v>
      </c>
      <c r="DJ3676" s="112" t="s">
        <v>8285</v>
      </c>
      <c r="DO3676"/>
    </row>
    <row r="3677" spans="15:119" x14ac:dyDescent="0.25">
      <c r="O3677" s="268" t="s">
        <v>13163</v>
      </c>
      <c r="P3677" s="268" t="s">
        <v>9490</v>
      </c>
      <c r="Q3677" s="269">
        <v>-5.5</v>
      </c>
      <c r="R3677" s="269">
        <v>-6</v>
      </c>
      <c r="S3677" s="269">
        <v>-71</v>
      </c>
      <c r="T3677" s="269">
        <v>-71.5</v>
      </c>
      <c r="DI3677" s="112" t="s">
        <v>4727</v>
      </c>
      <c r="DJ3677" s="112" t="s">
        <v>4591</v>
      </c>
      <c r="DO3677"/>
    </row>
    <row r="3678" spans="15:119" x14ac:dyDescent="0.25">
      <c r="O3678" s="268" t="s">
        <v>13164</v>
      </c>
      <c r="P3678" s="268" t="s">
        <v>9492</v>
      </c>
      <c r="Q3678" s="269">
        <v>-5.5</v>
      </c>
      <c r="R3678" s="269">
        <v>-5.75</v>
      </c>
      <c r="S3678" s="269">
        <v>-71.25</v>
      </c>
      <c r="T3678" s="269">
        <v>-71.5</v>
      </c>
      <c r="DI3678" s="112" t="s">
        <v>6859</v>
      </c>
      <c r="DJ3678" s="112" t="s">
        <v>6305</v>
      </c>
      <c r="DO3678"/>
    </row>
    <row r="3679" spans="15:119" x14ac:dyDescent="0.25">
      <c r="O3679" s="268" t="s">
        <v>13165</v>
      </c>
      <c r="P3679" s="268" t="s">
        <v>9492</v>
      </c>
      <c r="Q3679" s="269">
        <v>-5.5</v>
      </c>
      <c r="R3679" s="269">
        <v>-5.75</v>
      </c>
      <c r="S3679" s="269">
        <v>-71</v>
      </c>
      <c r="T3679" s="269">
        <v>-71.25</v>
      </c>
      <c r="DI3679" s="112" t="s">
        <v>8837</v>
      </c>
      <c r="DJ3679" s="112" t="s">
        <v>8544</v>
      </c>
      <c r="DO3679"/>
    </row>
    <row r="3680" spans="15:119" x14ac:dyDescent="0.25">
      <c r="O3680" s="268" t="s">
        <v>13166</v>
      </c>
      <c r="P3680" s="268" t="s">
        <v>9492</v>
      </c>
      <c r="Q3680" s="269">
        <v>-5.75</v>
      </c>
      <c r="R3680" s="269">
        <v>-6</v>
      </c>
      <c r="S3680" s="269">
        <v>-71.25</v>
      </c>
      <c r="T3680" s="269">
        <v>-71.5</v>
      </c>
      <c r="DI3680" s="112" t="s">
        <v>4961</v>
      </c>
      <c r="DJ3680" s="112" t="s">
        <v>4808</v>
      </c>
      <c r="DO3680"/>
    </row>
    <row r="3681" spans="15:119" x14ac:dyDescent="0.25">
      <c r="O3681" s="268" t="s">
        <v>13167</v>
      </c>
      <c r="P3681" s="268" t="s">
        <v>9492</v>
      </c>
      <c r="Q3681" s="269">
        <v>-5.75</v>
      </c>
      <c r="R3681" s="269">
        <v>-6</v>
      </c>
      <c r="S3681" s="269">
        <v>-71</v>
      </c>
      <c r="T3681" s="269">
        <v>-71.25</v>
      </c>
      <c r="DI3681" s="112" t="s">
        <v>6195</v>
      </c>
      <c r="DJ3681" s="112" t="s">
        <v>5909</v>
      </c>
      <c r="DO3681"/>
    </row>
    <row r="3682" spans="15:119" x14ac:dyDescent="0.25">
      <c r="O3682" s="268" t="s">
        <v>13168</v>
      </c>
      <c r="P3682" s="268" t="s">
        <v>9490</v>
      </c>
      <c r="Q3682" s="269">
        <v>-5.5</v>
      </c>
      <c r="R3682" s="269">
        <v>-6</v>
      </c>
      <c r="S3682" s="269">
        <v>-70.5</v>
      </c>
      <c r="T3682" s="269">
        <v>-71</v>
      </c>
      <c r="DI3682" s="112" t="s">
        <v>8155</v>
      </c>
      <c r="DJ3682" s="112" t="s">
        <v>7916</v>
      </c>
      <c r="DO3682"/>
    </row>
    <row r="3683" spans="15:119" x14ac:dyDescent="0.25">
      <c r="O3683" s="268" t="s">
        <v>13169</v>
      </c>
      <c r="P3683" s="268" t="s">
        <v>9492</v>
      </c>
      <c r="Q3683" s="269">
        <v>-5.5</v>
      </c>
      <c r="R3683" s="269">
        <v>-5.75</v>
      </c>
      <c r="S3683" s="269">
        <v>-70.75</v>
      </c>
      <c r="T3683" s="269">
        <v>-71</v>
      </c>
      <c r="DI3683" s="112" t="s">
        <v>6860</v>
      </c>
      <c r="DJ3683" s="112" t="s">
        <v>6305</v>
      </c>
      <c r="DO3683"/>
    </row>
    <row r="3684" spans="15:119" x14ac:dyDescent="0.25">
      <c r="O3684" s="268" t="s">
        <v>13170</v>
      </c>
      <c r="P3684" s="268" t="s">
        <v>9492</v>
      </c>
      <c r="Q3684" s="269">
        <v>-5.5</v>
      </c>
      <c r="R3684" s="269">
        <v>-5.75</v>
      </c>
      <c r="S3684" s="269">
        <v>-70.5</v>
      </c>
      <c r="T3684" s="269">
        <v>-70.75</v>
      </c>
      <c r="DI3684" s="112" t="s">
        <v>7698</v>
      </c>
      <c r="DJ3684" s="112" t="s">
        <v>7298</v>
      </c>
      <c r="DO3684"/>
    </row>
    <row r="3685" spans="15:119" x14ac:dyDescent="0.25">
      <c r="O3685" s="268" t="s">
        <v>13171</v>
      </c>
      <c r="P3685" s="268" t="s">
        <v>9492</v>
      </c>
      <c r="Q3685" s="269">
        <v>-5.75</v>
      </c>
      <c r="R3685" s="269">
        <v>-6</v>
      </c>
      <c r="S3685" s="269">
        <v>-70.75</v>
      </c>
      <c r="T3685" s="269">
        <v>-71</v>
      </c>
      <c r="DI3685" s="112" t="s">
        <v>5686</v>
      </c>
      <c r="DJ3685" s="112" t="s">
        <v>5576</v>
      </c>
      <c r="DO3685"/>
    </row>
    <row r="3686" spans="15:119" x14ac:dyDescent="0.25">
      <c r="O3686" s="268" t="s">
        <v>13172</v>
      </c>
      <c r="P3686" s="268" t="s">
        <v>9492</v>
      </c>
      <c r="Q3686" s="269">
        <v>-5.75</v>
      </c>
      <c r="R3686" s="269">
        <v>-6</v>
      </c>
      <c r="S3686" s="269">
        <v>-70.5</v>
      </c>
      <c r="T3686" s="269">
        <v>-70.75</v>
      </c>
      <c r="DI3686" s="112" t="s">
        <v>6861</v>
      </c>
      <c r="DJ3686" s="112" t="s">
        <v>6305</v>
      </c>
      <c r="DO3686"/>
    </row>
    <row r="3687" spans="15:119" x14ac:dyDescent="0.25">
      <c r="O3687" s="268" t="s">
        <v>13173</v>
      </c>
      <c r="P3687" s="268" t="s">
        <v>9488</v>
      </c>
      <c r="Q3687" s="269">
        <v>-5</v>
      </c>
      <c r="R3687" s="269">
        <v>-6</v>
      </c>
      <c r="S3687" s="269">
        <v>-69</v>
      </c>
      <c r="T3687" s="269">
        <v>-70.5</v>
      </c>
      <c r="DI3687" s="112" t="s">
        <v>7699</v>
      </c>
      <c r="DJ3687" s="112" t="s">
        <v>7298</v>
      </c>
      <c r="DO3687"/>
    </row>
    <row r="3688" spans="15:119" x14ac:dyDescent="0.25">
      <c r="O3688" s="268" t="s">
        <v>13174</v>
      </c>
      <c r="P3688" s="268" t="s">
        <v>9490</v>
      </c>
      <c r="Q3688" s="269">
        <v>-5</v>
      </c>
      <c r="R3688" s="269">
        <v>-5.5</v>
      </c>
      <c r="S3688" s="269">
        <v>-70</v>
      </c>
      <c r="T3688" s="269">
        <v>-70.5</v>
      </c>
      <c r="DI3688" s="112" t="s">
        <v>6862</v>
      </c>
      <c r="DJ3688" s="112" t="s">
        <v>6305</v>
      </c>
      <c r="DO3688"/>
    </row>
    <row r="3689" spans="15:119" x14ac:dyDescent="0.25">
      <c r="O3689" s="268" t="s">
        <v>13175</v>
      </c>
      <c r="P3689" s="268" t="s">
        <v>9492</v>
      </c>
      <c r="Q3689" s="269">
        <v>-5</v>
      </c>
      <c r="R3689" s="269">
        <v>-5.25</v>
      </c>
      <c r="S3689" s="269">
        <v>-70.25</v>
      </c>
      <c r="T3689" s="269">
        <v>-70.5</v>
      </c>
      <c r="DI3689" s="112" t="s">
        <v>5164</v>
      </c>
      <c r="DJ3689" s="112" t="s">
        <v>5031</v>
      </c>
      <c r="DO3689"/>
    </row>
    <row r="3690" spans="15:119" x14ac:dyDescent="0.25">
      <c r="O3690" s="268" t="s">
        <v>13176</v>
      </c>
      <c r="P3690" s="268" t="s">
        <v>9492</v>
      </c>
      <c r="Q3690" s="269">
        <v>-5</v>
      </c>
      <c r="R3690" s="269">
        <v>-5.25</v>
      </c>
      <c r="S3690" s="269">
        <v>-70</v>
      </c>
      <c r="T3690" s="269">
        <v>-70.25</v>
      </c>
      <c r="DI3690" s="112" t="s">
        <v>5164</v>
      </c>
      <c r="DJ3690" s="112" t="s">
        <v>5373</v>
      </c>
      <c r="DO3690"/>
    </row>
    <row r="3691" spans="15:119" x14ac:dyDescent="0.25">
      <c r="O3691" s="268" t="s">
        <v>13177</v>
      </c>
      <c r="P3691" s="268" t="s">
        <v>9492</v>
      </c>
      <c r="Q3691" s="269">
        <v>-5.25</v>
      </c>
      <c r="R3691" s="269">
        <v>-5.5</v>
      </c>
      <c r="S3691" s="269">
        <v>-70.25</v>
      </c>
      <c r="T3691" s="269">
        <v>-70.5</v>
      </c>
      <c r="DI3691" s="112" t="s">
        <v>4437</v>
      </c>
      <c r="DJ3691" s="112" t="s">
        <v>4435</v>
      </c>
      <c r="DO3691"/>
    </row>
    <row r="3692" spans="15:119" x14ac:dyDescent="0.25">
      <c r="O3692" s="268" t="s">
        <v>13178</v>
      </c>
      <c r="P3692" s="268" t="s">
        <v>9492</v>
      </c>
      <c r="Q3692" s="269">
        <v>-5.25</v>
      </c>
      <c r="R3692" s="269">
        <v>-5.5</v>
      </c>
      <c r="S3692" s="269">
        <v>-70</v>
      </c>
      <c r="T3692" s="269">
        <v>-70.25</v>
      </c>
      <c r="DI3692" s="112" t="s">
        <v>6863</v>
      </c>
      <c r="DJ3692" s="112" t="s">
        <v>6305</v>
      </c>
      <c r="DO3692"/>
    </row>
    <row r="3693" spans="15:119" x14ac:dyDescent="0.25">
      <c r="O3693" s="268" t="s">
        <v>13179</v>
      </c>
      <c r="P3693" s="268" t="s">
        <v>9490</v>
      </c>
      <c r="Q3693" s="269">
        <v>-5</v>
      </c>
      <c r="R3693" s="269">
        <v>-5.5</v>
      </c>
      <c r="S3693" s="269">
        <v>-69.5</v>
      </c>
      <c r="T3693" s="269">
        <v>-70</v>
      </c>
      <c r="DI3693" s="112" t="s">
        <v>6864</v>
      </c>
      <c r="DJ3693" s="112" t="s">
        <v>6305</v>
      </c>
      <c r="DO3693"/>
    </row>
    <row r="3694" spans="15:119" x14ac:dyDescent="0.25">
      <c r="O3694" s="268" t="s">
        <v>13180</v>
      </c>
      <c r="P3694" s="268" t="s">
        <v>9492</v>
      </c>
      <c r="Q3694" s="269">
        <v>-5</v>
      </c>
      <c r="R3694" s="269">
        <v>-5.25</v>
      </c>
      <c r="S3694" s="269">
        <v>-69.75</v>
      </c>
      <c r="T3694" s="269">
        <v>-70</v>
      </c>
      <c r="DI3694" s="112" t="s">
        <v>6865</v>
      </c>
      <c r="DJ3694" s="112" t="s">
        <v>6305</v>
      </c>
      <c r="DO3694"/>
    </row>
    <row r="3695" spans="15:119" x14ac:dyDescent="0.25">
      <c r="O3695" s="268" t="s">
        <v>13181</v>
      </c>
      <c r="P3695" s="268" t="s">
        <v>9492</v>
      </c>
      <c r="Q3695" s="269">
        <v>-5</v>
      </c>
      <c r="R3695" s="269">
        <v>-5.25</v>
      </c>
      <c r="S3695" s="269">
        <v>-69.5</v>
      </c>
      <c r="T3695" s="269">
        <v>-69.75</v>
      </c>
      <c r="DI3695" s="112" t="s">
        <v>5312</v>
      </c>
      <c r="DJ3695" s="112" t="s">
        <v>5211</v>
      </c>
      <c r="DO3695"/>
    </row>
    <row r="3696" spans="15:119" x14ac:dyDescent="0.25">
      <c r="O3696" s="268" t="s">
        <v>13182</v>
      </c>
      <c r="P3696" s="268" t="s">
        <v>9492</v>
      </c>
      <c r="Q3696" s="269">
        <v>-5.25</v>
      </c>
      <c r="R3696" s="269">
        <v>-5.5</v>
      </c>
      <c r="S3696" s="269">
        <v>-69.75</v>
      </c>
      <c r="T3696" s="269">
        <v>-70</v>
      </c>
      <c r="DI3696" s="112" t="s">
        <v>5501</v>
      </c>
      <c r="DJ3696" s="112" t="s">
        <v>5373</v>
      </c>
      <c r="DO3696"/>
    </row>
    <row r="3697" spans="15:119" x14ac:dyDescent="0.25">
      <c r="O3697" s="268" t="s">
        <v>13183</v>
      </c>
      <c r="P3697" s="268" t="s">
        <v>9492</v>
      </c>
      <c r="Q3697" s="269">
        <v>-5.25</v>
      </c>
      <c r="R3697" s="269">
        <v>-5.5</v>
      </c>
      <c r="S3697" s="269">
        <v>-69.5</v>
      </c>
      <c r="T3697" s="269">
        <v>-69.75</v>
      </c>
      <c r="DI3697" s="112" t="s">
        <v>5883</v>
      </c>
      <c r="DJ3697" s="112" t="s">
        <v>5840</v>
      </c>
      <c r="DO3697"/>
    </row>
    <row r="3698" spans="15:119" x14ac:dyDescent="0.25">
      <c r="O3698" s="268" t="s">
        <v>13184</v>
      </c>
      <c r="P3698" s="268" t="s">
        <v>9490</v>
      </c>
      <c r="Q3698" s="269">
        <v>-5</v>
      </c>
      <c r="R3698" s="269">
        <v>-5.5</v>
      </c>
      <c r="S3698" s="269">
        <v>-69</v>
      </c>
      <c r="T3698" s="269">
        <v>-69.5</v>
      </c>
      <c r="DI3698" s="112" t="s">
        <v>5313</v>
      </c>
      <c r="DJ3698" s="112" t="s">
        <v>9086</v>
      </c>
      <c r="DO3698"/>
    </row>
    <row r="3699" spans="15:119" x14ac:dyDescent="0.25">
      <c r="O3699" s="268" t="s">
        <v>13185</v>
      </c>
      <c r="P3699" s="268" t="s">
        <v>9492</v>
      </c>
      <c r="Q3699" s="269">
        <v>-5</v>
      </c>
      <c r="R3699" s="269">
        <v>-5.25</v>
      </c>
      <c r="S3699" s="269">
        <v>-69.25</v>
      </c>
      <c r="T3699" s="269">
        <v>-69.5</v>
      </c>
      <c r="DI3699" s="112" t="s">
        <v>5313</v>
      </c>
      <c r="DJ3699" s="112" t="s">
        <v>5211</v>
      </c>
      <c r="DO3699"/>
    </row>
    <row r="3700" spans="15:119" x14ac:dyDescent="0.25">
      <c r="O3700" s="268" t="s">
        <v>13186</v>
      </c>
      <c r="P3700" s="268" t="s">
        <v>9492</v>
      </c>
      <c r="Q3700" s="269">
        <v>-5</v>
      </c>
      <c r="R3700" s="269">
        <v>-5.25</v>
      </c>
      <c r="S3700" s="269">
        <v>-69</v>
      </c>
      <c r="T3700" s="269">
        <v>-69.25</v>
      </c>
      <c r="DI3700" s="112" t="s">
        <v>6866</v>
      </c>
      <c r="DJ3700" s="112" t="s">
        <v>6305</v>
      </c>
      <c r="DO3700"/>
    </row>
    <row r="3701" spans="15:119" x14ac:dyDescent="0.25">
      <c r="O3701" s="268" t="s">
        <v>13187</v>
      </c>
      <c r="P3701" s="268" t="s">
        <v>9492</v>
      </c>
      <c r="Q3701" s="269">
        <v>-5.25</v>
      </c>
      <c r="R3701" s="269">
        <v>-5.5</v>
      </c>
      <c r="S3701" s="269">
        <v>-69.25</v>
      </c>
      <c r="T3701" s="269">
        <v>-69.5</v>
      </c>
      <c r="DI3701" s="112" t="s">
        <v>7700</v>
      </c>
      <c r="DJ3701" s="112" t="s">
        <v>7298</v>
      </c>
      <c r="DO3701"/>
    </row>
    <row r="3702" spans="15:119" x14ac:dyDescent="0.25">
      <c r="O3702" s="268" t="s">
        <v>13188</v>
      </c>
      <c r="P3702" s="268" t="s">
        <v>9492</v>
      </c>
      <c r="Q3702" s="269">
        <v>-5.25</v>
      </c>
      <c r="R3702" s="269">
        <v>-5.5</v>
      </c>
      <c r="S3702" s="269">
        <v>-69</v>
      </c>
      <c r="T3702" s="269">
        <v>-69.25</v>
      </c>
      <c r="DI3702" s="112" t="s">
        <v>6196</v>
      </c>
      <c r="DJ3702" s="112" t="s">
        <v>5909</v>
      </c>
      <c r="DO3702"/>
    </row>
    <row r="3703" spans="15:119" x14ac:dyDescent="0.25">
      <c r="O3703" s="268" t="s">
        <v>13189</v>
      </c>
      <c r="P3703" s="268" t="s">
        <v>9490</v>
      </c>
      <c r="Q3703" s="269">
        <v>-5.5</v>
      </c>
      <c r="R3703" s="269">
        <v>-6</v>
      </c>
      <c r="S3703" s="269">
        <v>-70</v>
      </c>
      <c r="T3703" s="269">
        <v>-70.5</v>
      </c>
      <c r="DI3703" s="112" t="s">
        <v>8838</v>
      </c>
      <c r="DJ3703" s="112" t="s">
        <v>8544</v>
      </c>
      <c r="DO3703"/>
    </row>
    <row r="3704" spans="15:119" x14ac:dyDescent="0.25">
      <c r="O3704" s="268" t="s">
        <v>13190</v>
      </c>
      <c r="P3704" s="268" t="s">
        <v>9492</v>
      </c>
      <c r="Q3704" s="269">
        <v>-5.5</v>
      </c>
      <c r="R3704" s="269">
        <v>-5.75</v>
      </c>
      <c r="S3704" s="269">
        <v>-70.25</v>
      </c>
      <c r="T3704" s="269">
        <v>-70.5</v>
      </c>
      <c r="DI3704" s="112" t="s">
        <v>5502</v>
      </c>
      <c r="DJ3704" s="112" t="s">
        <v>5373</v>
      </c>
      <c r="DO3704"/>
    </row>
    <row r="3705" spans="15:119" x14ac:dyDescent="0.25">
      <c r="O3705" s="268" t="s">
        <v>13191</v>
      </c>
      <c r="P3705" s="268" t="s">
        <v>9492</v>
      </c>
      <c r="Q3705" s="269">
        <v>-5.5</v>
      </c>
      <c r="R3705" s="269">
        <v>-5.75</v>
      </c>
      <c r="S3705" s="269">
        <v>-70</v>
      </c>
      <c r="T3705" s="269">
        <v>-70.25</v>
      </c>
      <c r="DI3705" s="112" t="s">
        <v>6867</v>
      </c>
      <c r="DJ3705" s="112" t="s">
        <v>6305</v>
      </c>
      <c r="DO3705"/>
    </row>
    <row r="3706" spans="15:119" x14ac:dyDescent="0.25">
      <c r="O3706" s="268" t="s">
        <v>13192</v>
      </c>
      <c r="P3706" s="268" t="s">
        <v>9492</v>
      </c>
      <c r="Q3706" s="269">
        <v>-5.75</v>
      </c>
      <c r="R3706" s="269">
        <v>-6</v>
      </c>
      <c r="S3706" s="269">
        <v>-70.25</v>
      </c>
      <c r="T3706" s="269">
        <v>-70.5</v>
      </c>
      <c r="DI3706" s="112" t="s">
        <v>8453</v>
      </c>
      <c r="DJ3706" s="112" t="s">
        <v>8285</v>
      </c>
      <c r="DO3706"/>
    </row>
    <row r="3707" spans="15:119" x14ac:dyDescent="0.25">
      <c r="O3707" s="268" t="s">
        <v>13193</v>
      </c>
      <c r="P3707" s="268" t="s">
        <v>9492</v>
      </c>
      <c r="Q3707" s="269">
        <v>-5.75</v>
      </c>
      <c r="R3707" s="269">
        <v>-6</v>
      </c>
      <c r="S3707" s="269">
        <v>-70</v>
      </c>
      <c r="T3707" s="269">
        <v>-70.25</v>
      </c>
      <c r="DI3707" s="112" t="s">
        <v>7701</v>
      </c>
      <c r="DJ3707" s="112" t="s">
        <v>7298</v>
      </c>
      <c r="DO3707"/>
    </row>
    <row r="3708" spans="15:119" x14ac:dyDescent="0.25">
      <c r="O3708" s="268" t="s">
        <v>13194</v>
      </c>
      <c r="P3708" s="268" t="s">
        <v>9490</v>
      </c>
      <c r="Q3708" s="269">
        <v>-5.5</v>
      </c>
      <c r="R3708" s="269">
        <v>-6</v>
      </c>
      <c r="S3708" s="269">
        <v>-69.5</v>
      </c>
      <c r="T3708" s="269">
        <v>-70</v>
      </c>
      <c r="DI3708" s="112" t="s">
        <v>34</v>
      </c>
      <c r="DJ3708" s="112" t="s">
        <v>7298</v>
      </c>
      <c r="DO3708"/>
    </row>
    <row r="3709" spans="15:119" x14ac:dyDescent="0.25">
      <c r="O3709" s="268" t="s">
        <v>13195</v>
      </c>
      <c r="P3709" s="268" t="s">
        <v>9492</v>
      </c>
      <c r="Q3709" s="269">
        <v>-5.5</v>
      </c>
      <c r="R3709" s="269">
        <v>-5.75</v>
      </c>
      <c r="S3709" s="269">
        <v>-69.75</v>
      </c>
      <c r="T3709" s="269">
        <v>-70</v>
      </c>
      <c r="DI3709" s="112" t="s">
        <v>4728</v>
      </c>
      <c r="DJ3709" s="112" t="s">
        <v>4591</v>
      </c>
      <c r="DO3709"/>
    </row>
    <row r="3710" spans="15:119" x14ac:dyDescent="0.25">
      <c r="O3710" s="268" t="s">
        <v>13196</v>
      </c>
      <c r="P3710" s="268" t="s">
        <v>9492</v>
      </c>
      <c r="Q3710" s="269">
        <v>-5.5</v>
      </c>
      <c r="R3710" s="269">
        <v>-5.75</v>
      </c>
      <c r="S3710" s="269">
        <v>-69.5</v>
      </c>
      <c r="T3710" s="269">
        <v>-69.75</v>
      </c>
      <c r="DI3710" s="112" t="s">
        <v>5884</v>
      </c>
      <c r="DJ3710" s="112" t="s">
        <v>5840</v>
      </c>
      <c r="DO3710"/>
    </row>
    <row r="3711" spans="15:119" x14ac:dyDescent="0.25">
      <c r="O3711" s="268" t="s">
        <v>13197</v>
      </c>
      <c r="P3711" s="268" t="s">
        <v>9492</v>
      </c>
      <c r="Q3711" s="269">
        <v>-5.75</v>
      </c>
      <c r="R3711" s="269">
        <v>-6</v>
      </c>
      <c r="S3711" s="269">
        <v>-69.75</v>
      </c>
      <c r="T3711" s="269">
        <v>-70</v>
      </c>
      <c r="DI3711" s="112" t="s">
        <v>7702</v>
      </c>
      <c r="DJ3711" s="112" t="s">
        <v>7298</v>
      </c>
      <c r="DO3711"/>
    </row>
    <row r="3712" spans="15:119" x14ac:dyDescent="0.25">
      <c r="O3712" s="268" t="s">
        <v>13198</v>
      </c>
      <c r="P3712" s="268" t="s">
        <v>9492</v>
      </c>
      <c r="Q3712" s="269">
        <v>-5.75</v>
      </c>
      <c r="R3712" s="269">
        <v>-6</v>
      </c>
      <c r="S3712" s="269">
        <v>-69.5</v>
      </c>
      <c r="T3712" s="269">
        <v>-69.75</v>
      </c>
      <c r="DI3712" s="112" t="s">
        <v>6868</v>
      </c>
      <c r="DJ3712" s="112" t="s">
        <v>6305</v>
      </c>
      <c r="DO3712"/>
    </row>
    <row r="3713" spans="15:119" x14ac:dyDescent="0.25">
      <c r="O3713" s="268" t="s">
        <v>13199</v>
      </c>
      <c r="P3713" s="268" t="s">
        <v>9490</v>
      </c>
      <c r="Q3713" s="269">
        <v>-5.5</v>
      </c>
      <c r="R3713" s="269">
        <v>-6</v>
      </c>
      <c r="S3713" s="269">
        <v>-69</v>
      </c>
      <c r="T3713" s="269">
        <v>-69.5</v>
      </c>
      <c r="DI3713" s="112" t="s">
        <v>4544</v>
      </c>
      <c r="DJ3713" s="112" t="s">
        <v>4452</v>
      </c>
      <c r="DO3713"/>
    </row>
    <row r="3714" spans="15:119" x14ac:dyDescent="0.25">
      <c r="O3714" s="268" t="s">
        <v>13200</v>
      </c>
      <c r="P3714" s="268" t="s">
        <v>9492</v>
      </c>
      <c r="Q3714" s="269">
        <v>-5.5</v>
      </c>
      <c r="R3714" s="269">
        <v>-5.75</v>
      </c>
      <c r="S3714" s="269">
        <v>-69.25</v>
      </c>
      <c r="T3714" s="269">
        <v>-69.5</v>
      </c>
      <c r="DI3714" s="112" t="s">
        <v>6197</v>
      </c>
      <c r="DJ3714" s="112" t="s">
        <v>5909</v>
      </c>
      <c r="DO3714"/>
    </row>
    <row r="3715" spans="15:119" x14ac:dyDescent="0.25">
      <c r="O3715" s="268" t="s">
        <v>13201</v>
      </c>
      <c r="P3715" s="268" t="s">
        <v>9492</v>
      </c>
      <c r="Q3715" s="269">
        <v>-5.5</v>
      </c>
      <c r="R3715" s="269">
        <v>-5.75</v>
      </c>
      <c r="S3715" s="269">
        <v>-69</v>
      </c>
      <c r="T3715" s="269">
        <v>-69.25</v>
      </c>
      <c r="DI3715" s="112" t="s">
        <v>5314</v>
      </c>
      <c r="DJ3715" s="112" t="s">
        <v>5211</v>
      </c>
      <c r="DO3715"/>
    </row>
    <row r="3716" spans="15:119" x14ac:dyDescent="0.25">
      <c r="O3716" s="268" t="s">
        <v>13202</v>
      </c>
      <c r="P3716" s="268" t="s">
        <v>9492</v>
      </c>
      <c r="Q3716" s="269">
        <v>-5.75</v>
      </c>
      <c r="R3716" s="269">
        <v>-6</v>
      </c>
      <c r="S3716" s="269">
        <v>-69.25</v>
      </c>
      <c r="T3716" s="269">
        <v>-69.5</v>
      </c>
      <c r="DI3716" s="112" t="s">
        <v>7188</v>
      </c>
      <c r="DJ3716" s="112" t="s">
        <v>7135</v>
      </c>
      <c r="DO3716"/>
    </row>
    <row r="3717" spans="15:119" x14ac:dyDescent="0.25">
      <c r="O3717" s="268" t="s">
        <v>13203</v>
      </c>
      <c r="P3717" s="268" t="s">
        <v>9492</v>
      </c>
      <c r="Q3717" s="269">
        <v>-5.75</v>
      </c>
      <c r="R3717" s="269">
        <v>-6</v>
      </c>
      <c r="S3717" s="269">
        <v>-69</v>
      </c>
      <c r="T3717" s="269">
        <v>-69.25</v>
      </c>
      <c r="DI3717" s="112" t="s">
        <v>7703</v>
      </c>
      <c r="DJ3717" s="112" t="s">
        <v>7298</v>
      </c>
      <c r="DO3717"/>
    </row>
    <row r="3718" spans="15:119" x14ac:dyDescent="0.25">
      <c r="O3718" s="268" t="s">
        <v>13204</v>
      </c>
      <c r="P3718" s="268" t="s">
        <v>9486</v>
      </c>
      <c r="Q3718" s="269">
        <v>-4</v>
      </c>
      <c r="R3718" s="269">
        <v>-6</v>
      </c>
      <c r="S3718" s="269">
        <v>-66</v>
      </c>
      <c r="T3718" s="269">
        <v>-69</v>
      </c>
      <c r="DI3718" s="112" t="s">
        <v>4729</v>
      </c>
      <c r="DJ3718" s="112" t="s">
        <v>4591</v>
      </c>
      <c r="DO3718"/>
    </row>
    <row r="3719" spans="15:119" x14ac:dyDescent="0.25">
      <c r="O3719" s="268" t="s">
        <v>13205</v>
      </c>
      <c r="P3719" s="268" t="s">
        <v>9488</v>
      </c>
      <c r="Q3719" s="269">
        <v>-4</v>
      </c>
      <c r="R3719" s="269">
        <v>-5</v>
      </c>
      <c r="S3719" s="269">
        <v>-67.5</v>
      </c>
      <c r="T3719" s="269">
        <v>-69</v>
      </c>
      <c r="DI3719" s="112" t="s">
        <v>9067</v>
      </c>
      <c r="DJ3719" s="112" t="s">
        <v>9016</v>
      </c>
      <c r="DO3719"/>
    </row>
    <row r="3720" spans="15:119" x14ac:dyDescent="0.25">
      <c r="O3720" s="268" t="s">
        <v>13206</v>
      </c>
      <c r="P3720" s="268" t="s">
        <v>9490</v>
      </c>
      <c r="Q3720" s="269">
        <v>-4</v>
      </c>
      <c r="R3720" s="269">
        <v>-4.5</v>
      </c>
      <c r="S3720" s="269">
        <v>-68.5</v>
      </c>
      <c r="T3720" s="269">
        <v>-69</v>
      </c>
      <c r="DI3720" s="112" t="s">
        <v>4962</v>
      </c>
      <c r="DJ3720" s="112" t="s">
        <v>4808</v>
      </c>
      <c r="DO3720"/>
    </row>
    <row r="3721" spans="15:119" x14ac:dyDescent="0.25">
      <c r="O3721" s="268" t="s">
        <v>13207</v>
      </c>
      <c r="P3721" s="268" t="s">
        <v>9492</v>
      </c>
      <c r="Q3721" s="269">
        <v>-4</v>
      </c>
      <c r="R3721" s="269">
        <v>-4.25</v>
      </c>
      <c r="S3721" s="269">
        <v>-68.75</v>
      </c>
      <c r="T3721" s="269">
        <v>-69</v>
      </c>
      <c r="DI3721" s="112" t="s">
        <v>4963</v>
      </c>
      <c r="DJ3721" s="112" t="s">
        <v>4808</v>
      </c>
      <c r="DO3721"/>
    </row>
    <row r="3722" spans="15:119" x14ac:dyDescent="0.25">
      <c r="O3722" s="268" t="s">
        <v>13208</v>
      </c>
      <c r="P3722" s="268" t="s">
        <v>9492</v>
      </c>
      <c r="Q3722" s="269">
        <v>-4</v>
      </c>
      <c r="R3722" s="269">
        <v>-4.25</v>
      </c>
      <c r="S3722" s="269">
        <v>-68.5</v>
      </c>
      <c r="T3722" s="269">
        <v>-68.75</v>
      </c>
      <c r="DI3722" s="112" t="s">
        <v>6869</v>
      </c>
      <c r="DJ3722" s="112" t="s">
        <v>6305</v>
      </c>
      <c r="DO3722"/>
    </row>
    <row r="3723" spans="15:119" x14ac:dyDescent="0.25">
      <c r="O3723" s="268" t="s">
        <v>13209</v>
      </c>
      <c r="P3723" s="268" t="s">
        <v>9492</v>
      </c>
      <c r="Q3723" s="269">
        <v>-4.25</v>
      </c>
      <c r="R3723" s="269">
        <v>-4.5</v>
      </c>
      <c r="S3723" s="269">
        <v>-68.75</v>
      </c>
      <c r="T3723" s="269">
        <v>-69</v>
      </c>
      <c r="DI3723" s="112" t="s">
        <v>8839</v>
      </c>
      <c r="DJ3723" s="112" t="s">
        <v>8544</v>
      </c>
      <c r="DO3723"/>
    </row>
    <row r="3724" spans="15:119" x14ac:dyDescent="0.25">
      <c r="O3724" s="268" t="s">
        <v>13210</v>
      </c>
      <c r="P3724" s="268" t="s">
        <v>9492</v>
      </c>
      <c r="Q3724" s="269">
        <v>-4.25</v>
      </c>
      <c r="R3724" s="269">
        <v>-4.5</v>
      </c>
      <c r="S3724" s="269">
        <v>-68.5</v>
      </c>
      <c r="T3724" s="269">
        <v>-68.75</v>
      </c>
      <c r="DI3724" s="112" t="s">
        <v>5518</v>
      </c>
      <c r="DJ3724" s="112" t="s">
        <v>5373</v>
      </c>
      <c r="DO3724"/>
    </row>
    <row r="3725" spans="15:119" x14ac:dyDescent="0.25">
      <c r="O3725" s="268" t="s">
        <v>13211</v>
      </c>
      <c r="P3725" s="268" t="s">
        <v>9490</v>
      </c>
      <c r="Q3725" s="269">
        <v>-4</v>
      </c>
      <c r="R3725" s="269">
        <v>-4.5</v>
      </c>
      <c r="S3725" s="269">
        <v>-68</v>
      </c>
      <c r="T3725" s="269">
        <v>-68.5</v>
      </c>
      <c r="DI3725" s="112" t="s">
        <v>6870</v>
      </c>
      <c r="DJ3725" s="112" t="s">
        <v>6305</v>
      </c>
      <c r="DO3725"/>
    </row>
    <row r="3726" spans="15:119" x14ac:dyDescent="0.25">
      <c r="O3726" s="268" t="s">
        <v>13212</v>
      </c>
      <c r="P3726" s="268" t="s">
        <v>9492</v>
      </c>
      <c r="Q3726" s="269">
        <v>-4</v>
      </c>
      <c r="R3726" s="269">
        <v>-4.25</v>
      </c>
      <c r="S3726" s="269">
        <v>-68.25</v>
      </c>
      <c r="T3726" s="269">
        <v>-68.5</v>
      </c>
      <c r="DI3726" s="112" t="s">
        <v>5315</v>
      </c>
      <c r="DJ3726" s="112" t="s">
        <v>5211</v>
      </c>
      <c r="DO3726"/>
    </row>
    <row r="3727" spans="15:119" x14ac:dyDescent="0.25">
      <c r="O3727" s="268" t="s">
        <v>13213</v>
      </c>
      <c r="P3727" s="268" t="s">
        <v>9492</v>
      </c>
      <c r="Q3727" s="269">
        <v>-4</v>
      </c>
      <c r="R3727" s="269">
        <v>-4.25</v>
      </c>
      <c r="S3727" s="269">
        <v>-68</v>
      </c>
      <c r="T3727" s="269">
        <v>-68.25</v>
      </c>
      <c r="DI3727" s="112" t="s">
        <v>4545</v>
      </c>
      <c r="DJ3727" s="112" t="s">
        <v>4452</v>
      </c>
      <c r="DO3727"/>
    </row>
    <row r="3728" spans="15:119" x14ac:dyDescent="0.25">
      <c r="O3728" s="268" t="s">
        <v>13214</v>
      </c>
      <c r="P3728" s="268" t="s">
        <v>9492</v>
      </c>
      <c r="Q3728" s="269">
        <v>-4.25</v>
      </c>
      <c r="R3728" s="269">
        <v>-4.5</v>
      </c>
      <c r="S3728" s="269">
        <v>-68.25</v>
      </c>
      <c r="T3728" s="269">
        <v>-68.5</v>
      </c>
      <c r="DI3728" s="112" t="s">
        <v>4381</v>
      </c>
      <c r="DJ3728" s="112" t="s">
        <v>4291</v>
      </c>
      <c r="DO3728"/>
    </row>
    <row r="3729" spans="15:119" x14ac:dyDescent="0.25">
      <c r="O3729" s="268" t="s">
        <v>13215</v>
      </c>
      <c r="P3729" s="268" t="s">
        <v>9492</v>
      </c>
      <c r="Q3729" s="269">
        <v>-4.25</v>
      </c>
      <c r="R3729" s="269">
        <v>-4.5</v>
      </c>
      <c r="S3729" s="269">
        <v>-68</v>
      </c>
      <c r="T3729" s="269">
        <v>-68.25</v>
      </c>
      <c r="DI3729" s="112" t="s">
        <v>9168</v>
      </c>
      <c r="DJ3729" s="112" t="s">
        <v>9086</v>
      </c>
      <c r="DO3729"/>
    </row>
    <row r="3730" spans="15:119" x14ac:dyDescent="0.25">
      <c r="O3730" s="268" t="s">
        <v>13216</v>
      </c>
      <c r="P3730" s="268" t="s">
        <v>9490</v>
      </c>
      <c r="Q3730" s="269">
        <v>-4</v>
      </c>
      <c r="R3730" s="269">
        <v>-4.5</v>
      </c>
      <c r="S3730" s="269">
        <v>-67.5</v>
      </c>
      <c r="T3730" s="269">
        <v>-68</v>
      </c>
      <c r="DI3730" s="112" t="s">
        <v>8840</v>
      </c>
      <c r="DJ3730" s="112" t="s">
        <v>8544</v>
      </c>
      <c r="DO3730"/>
    </row>
    <row r="3731" spans="15:119" x14ac:dyDescent="0.25">
      <c r="O3731" s="268" t="s">
        <v>13217</v>
      </c>
      <c r="P3731" s="268" t="s">
        <v>9492</v>
      </c>
      <c r="Q3731" s="269">
        <v>-4</v>
      </c>
      <c r="R3731" s="269">
        <v>-4.25</v>
      </c>
      <c r="S3731" s="269">
        <v>-67.75</v>
      </c>
      <c r="T3731" s="269">
        <v>-68</v>
      </c>
      <c r="DI3731" s="112" t="s">
        <v>8841</v>
      </c>
      <c r="DJ3731" s="112" t="s">
        <v>8544</v>
      </c>
      <c r="DO3731"/>
    </row>
    <row r="3732" spans="15:119" x14ac:dyDescent="0.25">
      <c r="O3732" s="268" t="s">
        <v>13218</v>
      </c>
      <c r="P3732" s="268" t="s">
        <v>9492</v>
      </c>
      <c r="Q3732" s="269">
        <v>-4</v>
      </c>
      <c r="R3732" s="269">
        <v>-4.25</v>
      </c>
      <c r="S3732" s="269">
        <v>-67.5</v>
      </c>
      <c r="T3732" s="269">
        <v>-67.75</v>
      </c>
      <c r="DI3732" s="112" t="s">
        <v>5165</v>
      </c>
      <c r="DJ3732" s="112" t="s">
        <v>5031</v>
      </c>
      <c r="DO3732"/>
    </row>
    <row r="3733" spans="15:119" x14ac:dyDescent="0.25">
      <c r="O3733" s="268" t="s">
        <v>13219</v>
      </c>
      <c r="P3733" s="268" t="s">
        <v>9492</v>
      </c>
      <c r="Q3733" s="269">
        <v>-4.25</v>
      </c>
      <c r="R3733" s="269">
        <v>-4.5</v>
      </c>
      <c r="S3733" s="269">
        <v>-67.75</v>
      </c>
      <c r="T3733" s="269">
        <v>-68</v>
      </c>
      <c r="DI3733" s="112" t="s">
        <v>4730</v>
      </c>
      <c r="DJ3733" s="112" t="s">
        <v>4591</v>
      </c>
      <c r="DO3733"/>
    </row>
    <row r="3734" spans="15:119" x14ac:dyDescent="0.25">
      <c r="O3734" s="268" t="s">
        <v>13220</v>
      </c>
      <c r="P3734" s="268" t="s">
        <v>9492</v>
      </c>
      <c r="Q3734" s="269">
        <v>-4.25</v>
      </c>
      <c r="R3734" s="269">
        <v>-4.5</v>
      </c>
      <c r="S3734" s="269">
        <v>-67.5</v>
      </c>
      <c r="T3734" s="269">
        <v>-67.75</v>
      </c>
      <c r="DI3734" s="112" t="s">
        <v>7704</v>
      </c>
      <c r="DJ3734" s="112" t="s">
        <v>7298</v>
      </c>
      <c r="DO3734"/>
    </row>
    <row r="3735" spans="15:119" x14ac:dyDescent="0.25">
      <c r="O3735" s="268" t="s">
        <v>13221</v>
      </c>
      <c r="P3735" s="268" t="s">
        <v>9490</v>
      </c>
      <c r="Q3735" s="269">
        <v>-4.5</v>
      </c>
      <c r="R3735" s="269">
        <v>-5</v>
      </c>
      <c r="S3735" s="269">
        <v>-68.5</v>
      </c>
      <c r="T3735" s="269">
        <v>-69</v>
      </c>
      <c r="DI3735" s="112" t="s">
        <v>5316</v>
      </c>
      <c r="DJ3735" s="112" t="s">
        <v>5211</v>
      </c>
      <c r="DO3735"/>
    </row>
    <row r="3736" spans="15:119" x14ac:dyDescent="0.25">
      <c r="O3736" s="268" t="s">
        <v>13222</v>
      </c>
      <c r="P3736" s="268" t="s">
        <v>9492</v>
      </c>
      <c r="Q3736" s="269">
        <v>-4.5</v>
      </c>
      <c r="R3736" s="269">
        <v>-4.75</v>
      </c>
      <c r="S3736" s="269">
        <v>-68.75</v>
      </c>
      <c r="T3736" s="269">
        <v>-69</v>
      </c>
      <c r="DI3736" s="112" t="s">
        <v>5810</v>
      </c>
      <c r="DJ3736" s="112" t="s">
        <v>5743</v>
      </c>
      <c r="DO3736"/>
    </row>
    <row r="3737" spans="15:119" x14ac:dyDescent="0.25">
      <c r="O3737" s="268" t="s">
        <v>13223</v>
      </c>
      <c r="P3737" s="268" t="s">
        <v>9492</v>
      </c>
      <c r="Q3737" s="269">
        <v>-4.5</v>
      </c>
      <c r="R3737" s="269">
        <v>-4.75</v>
      </c>
      <c r="S3737" s="269">
        <v>-68.5</v>
      </c>
      <c r="T3737" s="269">
        <v>-68.75</v>
      </c>
      <c r="DI3737" s="112" t="s">
        <v>8454</v>
      </c>
      <c r="DJ3737" s="112" t="s">
        <v>8285</v>
      </c>
      <c r="DO3737"/>
    </row>
    <row r="3738" spans="15:119" x14ac:dyDescent="0.25">
      <c r="O3738" s="268" t="s">
        <v>13224</v>
      </c>
      <c r="P3738" s="268" t="s">
        <v>9492</v>
      </c>
      <c r="Q3738" s="269">
        <v>-4.75</v>
      </c>
      <c r="R3738" s="269">
        <v>-5</v>
      </c>
      <c r="S3738" s="269">
        <v>-68.75</v>
      </c>
      <c r="T3738" s="269">
        <v>-69</v>
      </c>
      <c r="DI3738" s="112" t="s">
        <v>5166</v>
      </c>
      <c r="DJ3738" s="112" t="s">
        <v>5031</v>
      </c>
      <c r="DO3738"/>
    </row>
    <row r="3739" spans="15:119" x14ac:dyDescent="0.25">
      <c r="O3739" s="268" t="s">
        <v>13225</v>
      </c>
      <c r="P3739" s="268" t="s">
        <v>9492</v>
      </c>
      <c r="Q3739" s="269">
        <v>-4.75</v>
      </c>
      <c r="R3739" s="269">
        <v>-5</v>
      </c>
      <c r="S3739" s="269">
        <v>-68.5</v>
      </c>
      <c r="T3739" s="269">
        <v>-68.75</v>
      </c>
      <c r="DI3739" s="112" t="s">
        <v>6871</v>
      </c>
      <c r="DJ3739" s="112" t="s">
        <v>6305</v>
      </c>
      <c r="DO3739"/>
    </row>
    <row r="3740" spans="15:119" x14ac:dyDescent="0.25">
      <c r="O3740" s="268" t="s">
        <v>13226</v>
      </c>
      <c r="P3740" s="268" t="s">
        <v>9490</v>
      </c>
      <c r="Q3740" s="269">
        <v>-4.5</v>
      </c>
      <c r="R3740" s="269">
        <v>-5</v>
      </c>
      <c r="S3740" s="269">
        <v>-68</v>
      </c>
      <c r="T3740" s="269">
        <v>-68.5</v>
      </c>
      <c r="DI3740" s="112" t="s">
        <v>6872</v>
      </c>
      <c r="DJ3740" s="112" t="s">
        <v>6305</v>
      </c>
      <c r="DO3740"/>
    </row>
    <row r="3741" spans="15:119" x14ac:dyDescent="0.25">
      <c r="O3741" s="268" t="s">
        <v>13227</v>
      </c>
      <c r="P3741" s="268" t="s">
        <v>9492</v>
      </c>
      <c r="Q3741" s="269">
        <v>-4.5</v>
      </c>
      <c r="R3741" s="269">
        <v>-4.75</v>
      </c>
      <c r="S3741" s="269">
        <v>-68.25</v>
      </c>
      <c r="T3741" s="269">
        <v>-68.5</v>
      </c>
      <c r="DI3741" s="112" t="s">
        <v>4546</v>
      </c>
      <c r="DJ3741" s="112" t="s">
        <v>4452</v>
      </c>
      <c r="DO3741"/>
    </row>
    <row r="3742" spans="15:119" x14ac:dyDescent="0.25">
      <c r="O3742" s="268" t="s">
        <v>13228</v>
      </c>
      <c r="P3742" s="268" t="s">
        <v>9492</v>
      </c>
      <c r="Q3742" s="269">
        <v>-4.5</v>
      </c>
      <c r="R3742" s="269">
        <v>-4.75</v>
      </c>
      <c r="S3742" s="269">
        <v>-68</v>
      </c>
      <c r="T3742" s="269">
        <v>-68.25</v>
      </c>
      <c r="DI3742" s="112" t="s">
        <v>6873</v>
      </c>
      <c r="DJ3742" s="112" t="s">
        <v>6305</v>
      </c>
      <c r="DO3742"/>
    </row>
    <row r="3743" spans="15:119" x14ac:dyDescent="0.25">
      <c r="O3743" s="268" t="s">
        <v>13229</v>
      </c>
      <c r="P3743" s="268" t="s">
        <v>9492</v>
      </c>
      <c r="Q3743" s="269">
        <v>-4.75</v>
      </c>
      <c r="R3743" s="269">
        <v>-5</v>
      </c>
      <c r="S3743" s="269">
        <v>-68.25</v>
      </c>
      <c r="T3743" s="269">
        <v>-68.5</v>
      </c>
      <c r="DI3743" s="112" t="s">
        <v>6874</v>
      </c>
      <c r="DJ3743" s="112" t="s">
        <v>6305</v>
      </c>
      <c r="DO3743"/>
    </row>
    <row r="3744" spans="15:119" x14ac:dyDescent="0.25">
      <c r="O3744" s="268" t="s">
        <v>13230</v>
      </c>
      <c r="P3744" s="268" t="s">
        <v>9492</v>
      </c>
      <c r="Q3744" s="269">
        <v>-4.75</v>
      </c>
      <c r="R3744" s="269">
        <v>-5</v>
      </c>
      <c r="S3744" s="269">
        <v>-68</v>
      </c>
      <c r="T3744" s="269">
        <v>-68.25</v>
      </c>
      <c r="DI3744" s="112" t="s">
        <v>6875</v>
      </c>
      <c r="DJ3744" s="112" t="s">
        <v>6305</v>
      </c>
      <c r="DO3744"/>
    </row>
    <row r="3745" spans="15:119" x14ac:dyDescent="0.25">
      <c r="O3745" s="268" t="s">
        <v>13231</v>
      </c>
      <c r="P3745" s="268" t="s">
        <v>9490</v>
      </c>
      <c r="Q3745" s="269">
        <v>-4.5</v>
      </c>
      <c r="R3745" s="269">
        <v>-5</v>
      </c>
      <c r="S3745" s="269">
        <v>-67.5</v>
      </c>
      <c r="T3745" s="269">
        <v>-68</v>
      </c>
      <c r="DI3745" s="112" t="s">
        <v>7705</v>
      </c>
      <c r="DJ3745" s="112" t="s">
        <v>7298</v>
      </c>
      <c r="DO3745"/>
    </row>
    <row r="3746" spans="15:119" x14ac:dyDescent="0.25">
      <c r="O3746" s="268" t="s">
        <v>13232</v>
      </c>
      <c r="P3746" s="268" t="s">
        <v>9492</v>
      </c>
      <c r="Q3746" s="269">
        <v>-4.5</v>
      </c>
      <c r="R3746" s="269">
        <v>-4.75</v>
      </c>
      <c r="S3746" s="269">
        <v>-67.75</v>
      </c>
      <c r="T3746" s="269">
        <v>-68</v>
      </c>
      <c r="DI3746" s="112" t="s">
        <v>7706</v>
      </c>
      <c r="DJ3746" s="112" t="s">
        <v>7298</v>
      </c>
      <c r="DO3746"/>
    </row>
    <row r="3747" spans="15:119" x14ac:dyDescent="0.25">
      <c r="O3747" s="268" t="s">
        <v>13233</v>
      </c>
      <c r="P3747" s="268" t="s">
        <v>9492</v>
      </c>
      <c r="Q3747" s="269">
        <v>-4.5</v>
      </c>
      <c r="R3747" s="269">
        <v>-4.75</v>
      </c>
      <c r="S3747" s="269">
        <v>-67.5</v>
      </c>
      <c r="T3747" s="269">
        <v>-67.75</v>
      </c>
      <c r="DI3747" s="112" t="s">
        <v>5167</v>
      </c>
      <c r="DJ3747" s="112" t="s">
        <v>5031</v>
      </c>
      <c r="DO3747"/>
    </row>
    <row r="3748" spans="15:119" x14ac:dyDescent="0.25">
      <c r="O3748" s="268" t="s">
        <v>13234</v>
      </c>
      <c r="P3748" s="268" t="s">
        <v>9492</v>
      </c>
      <c r="Q3748" s="269">
        <v>-4.75</v>
      </c>
      <c r="R3748" s="269">
        <v>-5</v>
      </c>
      <c r="S3748" s="269">
        <v>-67.75</v>
      </c>
      <c r="T3748" s="269">
        <v>-68</v>
      </c>
      <c r="DI3748" s="112" t="s">
        <v>4731</v>
      </c>
      <c r="DJ3748" s="112" t="s">
        <v>4591</v>
      </c>
      <c r="DO3748"/>
    </row>
    <row r="3749" spans="15:119" x14ac:dyDescent="0.25">
      <c r="O3749" s="268" t="s">
        <v>13235</v>
      </c>
      <c r="P3749" s="268" t="s">
        <v>9492</v>
      </c>
      <c r="Q3749" s="269">
        <v>-4.75</v>
      </c>
      <c r="R3749" s="269">
        <v>-5</v>
      </c>
      <c r="S3749" s="269">
        <v>-67.5</v>
      </c>
      <c r="T3749" s="269">
        <v>-67.75</v>
      </c>
      <c r="DI3749" s="112" t="s">
        <v>6876</v>
      </c>
      <c r="DJ3749" s="112" t="s">
        <v>6305</v>
      </c>
      <c r="DO3749"/>
    </row>
    <row r="3750" spans="15:119" x14ac:dyDescent="0.25">
      <c r="O3750" s="268" t="s">
        <v>13236</v>
      </c>
      <c r="P3750" s="268" t="s">
        <v>9488</v>
      </c>
      <c r="Q3750" s="269">
        <v>-4</v>
      </c>
      <c r="R3750" s="269">
        <v>-5</v>
      </c>
      <c r="S3750" s="269">
        <v>-66</v>
      </c>
      <c r="T3750" s="269">
        <v>-67.5</v>
      </c>
      <c r="DI3750" s="112" t="s">
        <v>8455</v>
      </c>
      <c r="DJ3750" s="112" t="s">
        <v>8285</v>
      </c>
      <c r="DO3750"/>
    </row>
    <row r="3751" spans="15:119" x14ac:dyDescent="0.25">
      <c r="O3751" s="268" t="s">
        <v>13237</v>
      </c>
      <c r="P3751" s="268" t="s">
        <v>9490</v>
      </c>
      <c r="Q3751" s="269">
        <v>-4</v>
      </c>
      <c r="R3751" s="269">
        <v>-4.5</v>
      </c>
      <c r="S3751" s="269">
        <v>-67</v>
      </c>
      <c r="T3751" s="269">
        <v>-67.5</v>
      </c>
      <c r="DI3751" s="112" t="s">
        <v>4732</v>
      </c>
      <c r="DJ3751" s="112" t="s">
        <v>4591</v>
      </c>
      <c r="DO3751"/>
    </row>
    <row r="3752" spans="15:119" x14ac:dyDescent="0.25">
      <c r="O3752" s="268" t="s">
        <v>13238</v>
      </c>
      <c r="P3752" s="268" t="s">
        <v>9492</v>
      </c>
      <c r="Q3752" s="269">
        <v>-4</v>
      </c>
      <c r="R3752" s="269">
        <v>-4.25</v>
      </c>
      <c r="S3752" s="269">
        <v>-67.25</v>
      </c>
      <c r="T3752" s="269">
        <v>-67.5</v>
      </c>
      <c r="DI3752" s="112" t="s">
        <v>8156</v>
      </c>
      <c r="DJ3752" s="112" t="s">
        <v>7916</v>
      </c>
      <c r="DO3752"/>
    </row>
    <row r="3753" spans="15:119" x14ac:dyDescent="0.25">
      <c r="O3753" s="268" t="s">
        <v>13239</v>
      </c>
      <c r="P3753" s="268" t="s">
        <v>9492</v>
      </c>
      <c r="Q3753" s="269">
        <v>-4</v>
      </c>
      <c r="R3753" s="269">
        <v>-4.25</v>
      </c>
      <c r="S3753" s="269">
        <v>-67</v>
      </c>
      <c r="T3753" s="269">
        <v>-67.25</v>
      </c>
      <c r="DI3753" s="112" t="s">
        <v>8157</v>
      </c>
      <c r="DJ3753" s="112" t="s">
        <v>7916</v>
      </c>
      <c r="DO3753"/>
    </row>
    <row r="3754" spans="15:119" x14ac:dyDescent="0.25">
      <c r="O3754" s="268" t="s">
        <v>13240</v>
      </c>
      <c r="P3754" s="268" t="s">
        <v>9492</v>
      </c>
      <c r="Q3754" s="269">
        <v>-4.25</v>
      </c>
      <c r="R3754" s="269">
        <v>-4.5</v>
      </c>
      <c r="S3754" s="269">
        <v>-67.25</v>
      </c>
      <c r="T3754" s="269">
        <v>-67.5</v>
      </c>
      <c r="DI3754" s="112" t="s">
        <v>8158</v>
      </c>
      <c r="DJ3754" s="112" t="s">
        <v>7916</v>
      </c>
      <c r="DO3754"/>
    </row>
    <row r="3755" spans="15:119" x14ac:dyDescent="0.25">
      <c r="O3755" s="268" t="s">
        <v>13241</v>
      </c>
      <c r="P3755" s="268" t="s">
        <v>9492</v>
      </c>
      <c r="Q3755" s="269">
        <v>-4.25</v>
      </c>
      <c r="R3755" s="269">
        <v>-4.5</v>
      </c>
      <c r="S3755" s="269">
        <v>-67</v>
      </c>
      <c r="T3755" s="269">
        <v>-67.25</v>
      </c>
      <c r="DI3755" s="112" t="s">
        <v>9386</v>
      </c>
      <c r="DJ3755" s="112" t="s">
        <v>9220</v>
      </c>
      <c r="DO3755"/>
    </row>
    <row r="3756" spans="15:119" x14ac:dyDescent="0.25">
      <c r="O3756" s="268" t="s">
        <v>13242</v>
      </c>
      <c r="P3756" s="268" t="s">
        <v>9490</v>
      </c>
      <c r="Q3756" s="269">
        <v>-4</v>
      </c>
      <c r="R3756" s="269">
        <v>-4.5</v>
      </c>
      <c r="S3756" s="269">
        <v>-66.5</v>
      </c>
      <c r="T3756" s="269">
        <v>-67</v>
      </c>
      <c r="DI3756" s="112" t="s">
        <v>7707</v>
      </c>
      <c r="DJ3756" s="112" t="s">
        <v>7298</v>
      </c>
      <c r="DO3756"/>
    </row>
    <row r="3757" spans="15:119" x14ac:dyDescent="0.25">
      <c r="O3757" s="268" t="s">
        <v>13243</v>
      </c>
      <c r="P3757" s="268" t="s">
        <v>9492</v>
      </c>
      <c r="Q3757" s="269">
        <v>-4</v>
      </c>
      <c r="R3757" s="269">
        <v>-4.25</v>
      </c>
      <c r="S3757" s="269">
        <v>-66.75</v>
      </c>
      <c r="T3757" s="269">
        <v>-67</v>
      </c>
      <c r="DI3757" s="112" t="s">
        <v>6877</v>
      </c>
      <c r="DJ3757" s="112" t="s">
        <v>6305</v>
      </c>
      <c r="DO3757"/>
    </row>
    <row r="3758" spans="15:119" x14ac:dyDescent="0.25">
      <c r="O3758" s="268" t="s">
        <v>13244</v>
      </c>
      <c r="P3758" s="268" t="s">
        <v>9492</v>
      </c>
      <c r="Q3758" s="269">
        <v>-4</v>
      </c>
      <c r="R3758" s="269">
        <v>-4.25</v>
      </c>
      <c r="S3758" s="269">
        <v>-66.5</v>
      </c>
      <c r="T3758" s="269">
        <v>-66.75</v>
      </c>
      <c r="DI3758" s="112" t="s">
        <v>5687</v>
      </c>
      <c r="DJ3758" s="112" t="s">
        <v>5576</v>
      </c>
      <c r="DO3758"/>
    </row>
    <row r="3759" spans="15:119" x14ac:dyDescent="0.25">
      <c r="O3759" s="268" t="s">
        <v>13245</v>
      </c>
      <c r="P3759" s="268" t="s">
        <v>9492</v>
      </c>
      <c r="Q3759" s="269">
        <v>-4.25</v>
      </c>
      <c r="R3759" s="269">
        <v>-4.5</v>
      </c>
      <c r="S3759" s="269">
        <v>-66.75</v>
      </c>
      <c r="T3759" s="269">
        <v>-67</v>
      </c>
      <c r="DI3759" s="112" t="s">
        <v>5688</v>
      </c>
      <c r="DJ3759" s="112" t="s">
        <v>5576</v>
      </c>
      <c r="DO3759"/>
    </row>
    <row r="3760" spans="15:119" x14ac:dyDescent="0.25">
      <c r="O3760" s="268" t="s">
        <v>13246</v>
      </c>
      <c r="P3760" s="268" t="s">
        <v>9492</v>
      </c>
      <c r="Q3760" s="269">
        <v>-4.25</v>
      </c>
      <c r="R3760" s="269">
        <v>-4.5</v>
      </c>
      <c r="S3760" s="269">
        <v>-66.5</v>
      </c>
      <c r="T3760" s="269">
        <v>-66.75</v>
      </c>
      <c r="DI3760" s="112" t="s">
        <v>5688</v>
      </c>
      <c r="DJ3760" s="112" t="s">
        <v>8285</v>
      </c>
      <c r="DO3760"/>
    </row>
    <row r="3761" spans="15:119" x14ac:dyDescent="0.25">
      <c r="O3761" s="268" t="s">
        <v>13247</v>
      </c>
      <c r="P3761" s="268" t="s">
        <v>9490</v>
      </c>
      <c r="Q3761" s="269">
        <v>-4</v>
      </c>
      <c r="R3761" s="269">
        <v>-4.5</v>
      </c>
      <c r="S3761" s="269">
        <v>-66</v>
      </c>
      <c r="T3761" s="269">
        <v>-66.5</v>
      </c>
      <c r="DI3761" s="112" t="s">
        <v>5689</v>
      </c>
      <c r="DJ3761" s="112" t="s">
        <v>5576</v>
      </c>
      <c r="DO3761"/>
    </row>
    <row r="3762" spans="15:119" x14ac:dyDescent="0.25">
      <c r="O3762" s="268" t="s">
        <v>13248</v>
      </c>
      <c r="P3762" s="268" t="s">
        <v>9492</v>
      </c>
      <c r="Q3762" s="269">
        <v>-4</v>
      </c>
      <c r="R3762" s="269">
        <v>-4.25</v>
      </c>
      <c r="S3762" s="269">
        <v>-66.25</v>
      </c>
      <c r="T3762" s="269">
        <v>-66.5</v>
      </c>
      <c r="DI3762" s="112" t="s">
        <v>9387</v>
      </c>
      <c r="DJ3762" s="112" t="s">
        <v>9220</v>
      </c>
      <c r="DO3762"/>
    </row>
    <row r="3763" spans="15:119" x14ac:dyDescent="0.25">
      <c r="O3763" s="268" t="s">
        <v>13249</v>
      </c>
      <c r="P3763" s="268" t="s">
        <v>9492</v>
      </c>
      <c r="Q3763" s="269">
        <v>-4</v>
      </c>
      <c r="R3763" s="269">
        <v>-4.25</v>
      </c>
      <c r="S3763" s="269">
        <v>-66</v>
      </c>
      <c r="T3763" s="269">
        <v>-66.25</v>
      </c>
      <c r="DI3763" s="112" t="s">
        <v>7261</v>
      </c>
      <c r="DJ3763" s="112" t="s">
        <v>7211</v>
      </c>
      <c r="DO3763"/>
    </row>
    <row r="3764" spans="15:119" x14ac:dyDescent="0.25">
      <c r="O3764" s="268" t="s">
        <v>13250</v>
      </c>
      <c r="P3764" s="268" t="s">
        <v>9492</v>
      </c>
      <c r="Q3764" s="269">
        <v>-4.25</v>
      </c>
      <c r="R3764" s="269">
        <v>-4.5</v>
      </c>
      <c r="S3764" s="269">
        <v>-66.25</v>
      </c>
      <c r="T3764" s="269">
        <v>-66.5</v>
      </c>
      <c r="DI3764" s="112" t="s">
        <v>5811</v>
      </c>
      <c r="DJ3764" s="112" t="s">
        <v>5743</v>
      </c>
      <c r="DO3764"/>
    </row>
    <row r="3765" spans="15:119" x14ac:dyDescent="0.25">
      <c r="O3765" s="268" t="s">
        <v>13251</v>
      </c>
      <c r="P3765" s="268" t="s">
        <v>9492</v>
      </c>
      <c r="Q3765" s="269">
        <v>-4.25</v>
      </c>
      <c r="R3765" s="269">
        <v>-4.5</v>
      </c>
      <c r="S3765" s="269">
        <v>-66</v>
      </c>
      <c r="T3765" s="269">
        <v>-66.25</v>
      </c>
      <c r="DI3765" s="112" t="s">
        <v>7708</v>
      </c>
      <c r="DJ3765" s="112" t="s">
        <v>7298</v>
      </c>
      <c r="DO3765"/>
    </row>
    <row r="3766" spans="15:119" x14ac:dyDescent="0.25">
      <c r="O3766" s="268" t="s">
        <v>13252</v>
      </c>
      <c r="P3766" s="268" t="s">
        <v>9490</v>
      </c>
      <c r="Q3766" s="269">
        <v>-4.5</v>
      </c>
      <c r="R3766" s="269">
        <v>-5</v>
      </c>
      <c r="S3766" s="269">
        <v>-67</v>
      </c>
      <c r="T3766" s="269">
        <v>-67.5</v>
      </c>
      <c r="DI3766" s="112" t="s">
        <v>5503</v>
      </c>
      <c r="DJ3766" s="112" t="s">
        <v>5373</v>
      </c>
      <c r="DO3766"/>
    </row>
    <row r="3767" spans="15:119" x14ac:dyDescent="0.25">
      <c r="O3767" s="268" t="s">
        <v>13253</v>
      </c>
      <c r="P3767" s="268" t="s">
        <v>9492</v>
      </c>
      <c r="Q3767" s="269">
        <v>-4.5</v>
      </c>
      <c r="R3767" s="269">
        <v>-4.75</v>
      </c>
      <c r="S3767" s="269">
        <v>-67.25</v>
      </c>
      <c r="T3767" s="269">
        <v>-67.5</v>
      </c>
      <c r="DI3767" s="112" t="s">
        <v>6198</v>
      </c>
      <c r="DJ3767" s="112" t="s">
        <v>5909</v>
      </c>
      <c r="DO3767"/>
    </row>
    <row r="3768" spans="15:119" x14ac:dyDescent="0.25">
      <c r="O3768" s="268" t="s">
        <v>13254</v>
      </c>
      <c r="P3768" s="268" t="s">
        <v>9492</v>
      </c>
      <c r="Q3768" s="269">
        <v>-4.5</v>
      </c>
      <c r="R3768" s="269">
        <v>-4.75</v>
      </c>
      <c r="S3768" s="269">
        <v>-67</v>
      </c>
      <c r="T3768" s="269">
        <v>-67.25</v>
      </c>
      <c r="DI3768" s="112" t="s">
        <v>6878</v>
      </c>
      <c r="DJ3768" s="112" t="s">
        <v>6305</v>
      </c>
      <c r="DO3768"/>
    </row>
    <row r="3769" spans="15:119" x14ac:dyDescent="0.25">
      <c r="O3769" s="268" t="s">
        <v>13255</v>
      </c>
      <c r="P3769" s="268" t="s">
        <v>9492</v>
      </c>
      <c r="Q3769" s="269">
        <v>-4.75</v>
      </c>
      <c r="R3769" s="269">
        <v>-5</v>
      </c>
      <c r="S3769" s="269">
        <v>-67.25</v>
      </c>
      <c r="T3769" s="269">
        <v>-67.5</v>
      </c>
      <c r="DI3769" s="112" t="s">
        <v>8842</v>
      </c>
      <c r="DJ3769" s="112" t="s">
        <v>8544</v>
      </c>
      <c r="DO3769"/>
    </row>
    <row r="3770" spans="15:119" x14ac:dyDescent="0.25">
      <c r="O3770" s="268" t="s">
        <v>13256</v>
      </c>
      <c r="P3770" s="268" t="s">
        <v>9492</v>
      </c>
      <c r="Q3770" s="269">
        <v>-4.75</v>
      </c>
      <c r="R3770" s="269">
        <v>-5</v>
      </c>
      <c r="S3770" s="269">
        <v>-67</v>
      </c>
      <c r="T3770" s="269">
        <v>-67.25</v>
      </c>
      <c r="DI3770" s="112" t="s">
        <v>4382</v>
      </c>
      <c r="DJ3770" s="112" t="s">
        <v>4291</v>
      </c>
      <c r="DO3770"/>
    </row>
    <row r="3771" spans="15:119" x14ac:dyDescent="0.25">
      <c r="O3771" s="268" t="s">
        <v>13257</v>
      </c>
      <c r="P3771" s="268" t="s">
        <v>9490</v>
      </c>
      <c r="Q3771" s="269">
        <v>-4.5</v>
      </c>
      <c r="R3771" s="269">
        <v>-5</v>
      </c>
      <c r="S3771" s="269">
        <v>-66.5</v>
      </c>
      <c r="T3771" s="269">
        <v>-67</v>
      </c>
      <c r="DI3771" s="112" t="s">
        <v>4965</v>
      </c>
      <c r="DJ3771" s="112" t="s">
        <v>4808</v>
      </c>
      <c r="DO3771"/>
    </row>
    <row r="3772" spans="15:119" x14ac:dyDescent="0.25">
      <c r="O3772" s="268" t="s">
        <v>13258</v>
      </c>
      <c r="P3772" s="268" t="s">
        <v>9492</v>
      </c>
      <c r="Q3772" s="269">
        <v>-4.5</v>
      </c>
      <c r="R3772" s="269">
        <v>-4.75</v>
      </c>
      <c r="S3772" s="269">
        <v>-66.75</v>
      </c>
      <c r="T3772" s="269">
        <v>-67</v>
      </c>
      <c r="DI3772" s="112" t="s">
        <v>5504</v>
      </c>
      <c r="DJ3772" s="112" t="s">
        <v>5373</v>
      </c>
      <c r="DO3772"/>
    </row>
    <row r="3773" spans="15:119" x14ac:dyDescent="0.25">
      <c r="O3773" s="268" t="s">
        <v>13259</v>
      </c>
      <c r="P3773" s="268" t="s">
        <v>9492</v>
      </c>
      <c r="Q3773" s="269">
        <v>-4.5</v>
      </c>
      <c r="R3773" s="269">
        <v>-4.75</v>
      </c>
      <c r="S3773" s="269">
        <v>-66.5</v>
      </c>
      <c r="T3773" s="269">
        <v>-66.75</v>
      </c>
      <c r="DI3773" s="112" t="s">
        <v>7709</v>
      </c>
      <c r="DJ3773" s="112" t="s">
        <v>7298</v>
      </c>
      <c r="DO3773"/>
    </row>
    <row r="3774" spans="15:119" x14ac:dyDescent="0.25">
      <c r="O3774" s="268" t="s">
        <v>13260</v>
      </c>
      <c r="P3774" s="268" t="s">
        <v>9492</v>
      </c>
      <c r="Q3774" s="269">
        <v>-4.75</v>
      </c>
      <c r="R3774" s="269">
        <v>-5</v>
      </c>
      <c r="S3774" s="269">
        <v>-66.75</v>
      </c>
      <c r="T3774" s="269">
        <v>-67</v>
      </c>
      <c r="DI3774" s="112" t="s">
        <v>6879</v>
      </c>
      <c r="DJ3774" s="112" t="s">
        <v>6305</v>
      </c>
      <c r="DO3774"/>
    </row>
    <row r="3775" spans="15:119" x14ac:dyDescent="0.25">
      <c r="O3775" s="268" t="s">
        <v>13261</v>
      </c>
      <c r="P3775" s="268" t="s">
        <v>9492</v>
      </c>
      <c r="Q3775" s="269">
        <v>-4.75</v>
      </c>
      <c r="R3775" s="269">
        <v>-5</v>
      </c>
      <c r="S3775" s="269">
        <v>-66.5</v>
      </c>
      <c r="T3775" s="269">
        <v>-66.75</v>
      </c>
      <c r="DI3775" s="112" t="s">
        <v>6880</v>
      </c>
      <c r="DJ3775" s="112" t="s">
        <v>6305</v>
      </c>
      <c r="DO3775"/>
    </row>
    <row r="3776" spans="15:119" x14ac:dyDescent="0.25">
      <c r="O3776" s="268" t="s">
        <v>13262</v>
      </c>
      <c r="P3776" s="268" t="s">
        <v>9490</v>
      </c>
      <c r="Q3776" s="269">
        <v>-4.5</v>
      </c>
      <c r="R3776" s="269">
        <v>-5</v>
      </c>
      <c r="S3776" s="269">
        <v>-66</v>
      </c>
      <c r="T3776" s="269">
        <v>-66.5</v>
      </c>
      <c r="DI3776" s="112" t="s">
        <v>6881</v>
      </c>
      <c r="DJ3776" s="112" t="s">
        <v>6305</v>
      </c>
      <c r="DO3776"/>
    </row>
    <row r="3777" spans="15:119" x14ac:dyDescent="0.25">
      <c r="O3777" s="268" t="s">
        <v>13263</v>
      </c>
      <c r="P3777" s="268" t="s">
        <v>9492</v>
      </c>
      <c r="Q3777" s="269">
        <v>-4.5</v>
      </c>
      <c r="R3777" s="269">
        <v>-4.75</v>
      </c>
      <c r="S3777" s="269">
        <v>-66.25</v>
      </c>
      <c r="T3777" s="269">
        <v>-66.5</v>
      </c>
      <c r="DI3777" s="112" t="s">
        <v>6882</v>
      </c>
      <c r="DJ3777" s="112" t="s">
        <v>6305</v>
      </c>
      <c r="DO3777"/>
    </row>
    <row r="3778" spans="15:119" x14ac:dyDescent="0.25">
      <c r="O3778" s="268" t="s">
        <v>13264</v>
      </c>
      <c r="P3778" s="268" t="s">
        <v>9492</v>
      </c>
      <c r="Q3778" s="269">
        <v>-4.5</v>
      </c>
      <c r="R3778" s="269">
        <v>-4.75</v>
      </c>
      <c r="S3778" s="269">
        <v>-66</v>
      </c>
      <c r="T3778" s="269">
        <v>-66.25</v>
      </c>
      <c r="DI3778" s="112" t="s">
        <v>8159</v>
      </c>
      <c r="DJ3778" s="112" t="s">
        <v>7916</v>
      </c>
      <c r="DO3778"/>
    </row>
    <row r="3779" spans="15:119" x14ac:dyDescent="0.25">
      <c r="O3779" s="268" t="s">
        <v>13265</v>
      </c>
      <c r="P3779" s="268" t="s">
        <v>9492</v>
      </c>
      <c r="Q3779" s="269">
        <v>-4.75</v>
      </c>
      <c r="R3779" s="269">
        <v>-5</v>
      </c>
      <c r="S3779" s="269">
        <v>-66.25</v>
      </c>
      <c r="T3779" s="269">
        <v>-66.5</v>
      </c>
      <c r="DI3779" s="112" t="s">
        <v>6199</v>
      </c>
      <c r="DJ3779" s="112" t="s">
        <v>5909</v>
      </c>
      <c r="DO3779"/>
    </row>
    <row r="3780" spans="15:119" x14ac:dyDescent="0.25">
      <c r="O3780" s="268" t="s">
        <v>13266</v>
      </c>
      <c r="P3780" s="268" t="s">
        <v>9492</v>
      </c>
      <c r="Q3780" s="269">
        <v>-4.75</v>
      </c>
      <c r="R3780" s="269">
        <v>-5</v>
      </c>
      <c r="S3780" s="269">
        <v>-66</v>
      </c>
      <c r="T3780" s="269">
        <v>-66.25</v>
      </c>
      <c r="DI3780" s="112" t="s">
        <v>5505</v>
      </c>
      <c r="DJ3780" s="112" t="s">
        <v>5743</v>
      </c>
      <c r="DO3780"/>
    </row>
    <row r="3781" spans="15:119" x14ac:dyDescent="0.25">
      <c r="O3781" s="268" t="s">
        <v>13267</v>
      </c>
      <c r="P3781" s="268" t="s">
        <v>9488</v>
      </c>
      <c r="Q3781" s="269">
        <v>-5</v>
      </c>
      <c r="R3781" s="269">
        <v>-6</v>
      </c>
      <c r="S3781" s="269">
        <v>-67.5</v>
      </c>
      <c r="T3781" s="269">
        <v>-69</v>
      </c>
      <c r="DI3781" s="112" t="s">
        <v>5505</v>
      </c>
      <c r="DJ3781" s="112" t="s">
        <v>5373</v>
      </c>
      <c r="DO3781"/>
    </row>
    <row r="3782" spans="15:119" x14ac:dyDescent="0.25">
      <c r="O3782" s="268" t="s">
        <v>13268</v>
      </c>
      <c r="P3782" s="268" t="s">
        <v>9490</v>
      </c>
      <c r="Q3782" s="269">
        <v>-5</v>
      </c>
      <c r="R3782" s="269">
        <v>-5.5</v>
      </c>
      <c r="S3782" s="269">
        <v>-68.5</v>
      </c>
      <c r="T3782" s="269">
        <v>-69</v>
      </c>
      <c r="DI3782" s="112" t="s">
        <v>9388</v>
      </c>
      <c r="DJ3782" s="112" t="s">
        <v>9220</v>
      </c>
      <c r="DO3782"/>
    </row>
    <row r="3783" spans="15:119" x14ac:dyDescent="0.25">
      <c r="O3783" s="268" t="s">
        <v>13269</v>
      </c>
      <c r="P3783" s="268" t="s">
        <v>9492</v>
      </c>
      <c r="Q3783" s="269">
        <v>-5</v>
      </c>
      <c r="R3783" s="269">
        <v>-5.25</v>
      </c>
      <c r="S3783" s="269">
        <v>-68.75</v>
      </c>
      <c r="T3783" s="269">
        <v>-69</v>
      </c>
      <c r="DI3783" s="112" t="s">
        <v>7710</v>
      </c>
      <c r="DJ3783" s="112" t="s">
        <v>7298</v>
      </c>
      <c r="DO3783"/>
    </row>
    <row r="3784" spans="15:119" x14ac:dyDescent="0.25">
      <c r="O3784" s="268" t="s">
        <v>13270</v>
      </c>
      <c r="P3784" s="268" t="s">
        <v>9492</v>
      </c>
      <c r="Q3784" s="269">
        <v>-5</v>
      </c>
      <c r="R3784" s="269">
        <v>-5.25</v>
      </c>
      <c r="S3784" s="269">
        <v>-68.5</v>
      </c>
      <c r="T3784" s="269">
        <v>-68.75</v>
      </c>
      <c r="DI3784" s="112" t="s">
        <v>5317</v>
      </c>
      <c r="DJ3784" s="112" t="s">
        <v>5373</v>
      </c>
      <c r="DO3784"/>
    </row>
    <row r="3785" spans="15:119" x14ac:dyDescent="0.25">
      <c r="O3785" s="268" t="s">
        <v>13271</v>
      </c>
      <c r="P3785" s="268" t="s">
        <v>9492</v>
      </c>
      <c r="Q3785" s="269">
        <v>-5.25</v>
      </c>
      <c r="R3785" s="269">
        <v>-5.5</v>
      </c>
      <c r="S3785" s="269">
        <v>-68.75</v>
      </c>
      <c r="T3785" s="269">
        <v>-69</v>
      </c>
      <c r="DI3785" s="112" t="s">
        <v>5317</v>
      </c>
      <c r="DJ3785" s="112" t="s">
        <v>5211</v>
      </c>
      <c r="DO3785"/>
    </row>
    <row r="3786" spans="15:119" x14ac:dyDescent="0.25">
      <c r="O3786" s="268" t="s">
        <v>13272</v>
      </c>
      <c r="P3786" s="268" t="s">
        <v>9492</v>
      </c>
      <c r="Q3786" s="269">
        <v>-5.25</v>
      </c>
      <c r="R3786" s="269">
        <v>-5.5</v>
      </c>
      <c r="S3786" s="269">
        <v>-68.5</v>
      </c>
      <c r="T3786" s="269">
        <v>-68.75</v>
      </c>
      <c r="DI3786" s="112" t="s">
        <v>5506</v>
      </c>
      <c r="DJ3786" s="112" t="s">
        <v>5373</v>
      </c>
      <c r="DO3786"/>
    </row>
    <row r="3787" spans="15:119" x14ac:dyDescent="0.25">
      <c r="O3787" s="268" t="s">
        <v>13273</v>
      </c>
      <c r="P3787" s="268" t="s">
        <v>9490</v>
      </c>
      <c r="Q3787" s="269">
        <v>-5</v>
      </c>
      <c r="R3787" s="269">
        <v>-5.5</v>
      </c>
      <c r="S3787" s="269">
        <v>-68</v>
      </c>
      <c r="T3787" s="269">
        <v>-68.5</v>
      </c>
      <c r="DI3787" s="112" t="s">
        <v>6883</v>
      </c>
      <c r="DJ3787" s="112" t="s">
        <v>6305</v>
      </c>
      <c r="DO3787"/>
    </row>
    <row r="3788" spans="15:119" x14ac:dyDescent="0.25">
      <c r="O3788" s="268" t="s">
        <v>13274</v>
      </c>
      <c r="P3788" s="268" t="s">
        <v>9492</v>
      </c>
      <c r="Q3788" s="269">
        <v>-5</v>
      </c>
      <c r="R3788" s="269">
        <v>-5.25</v>
      </c>
      <c r="S3788" s="269">
        <v>-68.25</v>
      </c>
      <c r="T3788" s="269">
        <v>-68.5</v>
      </c>
      <c r="DI3788" s="112" t="s">
        <v>158</v>
      </c>
      <c r="DJ3788" s="112" t="s">
        <v>10</v>
      </c>
      <c r="DO3788"/>
    </row>
    <row r="3789" spans="15:119" x14ac:dyDescent="0.25">
      <c r="O3789" s="268" t="s">
        <v>13275</v>
      </c>
      <c r="P3789" s="268" t="s">
        <v>9492</v>
      </c>
      <c r="Q3789" s="269">
        <v>-5</v>
      </c>
      <c r="R3789" s="269">
        <v>-5.25</v>
      </c>
      <c r="S3789" s="269">
        <v>-68</v>
      </c>
      <c r="T3789" s="269">
        <v>-68.25</v>
      </c>
      <c r="DI3789" s="112" t="s">
        <v>4966</v>
      </c>
      <c r="DJ3789" s="112" t="s">
        <v>4808</v>
      </c>
      <c r="DO3789"/>
    </row>
    <row r="3790" spans="15:119" x14ac:dyDescent="0.25">
      <c r="O3790" s="268" t="s">
        <v>13276</v>
      </c>
      <c r="P3790" s="268" t="s">
        <v>9492</v>
      </c>
      <c r="Q3790" s="269">
        <v>-5.25</v>
      </c>
      <c r="R3790" s="269">
        <v>-5.5</v>
      </c>
      <c r="S3790" s="269">
        <v>-68.25</v>
      </c>
      <c r="T3790" s="269">
        <v>-68.5</v>
      </c>
      <c r="DI3790" s="112" t="s">
        <v>549</v>
      </c>
      <c r="DJ3790" s="112" t="s">
        <v>10</v>
      </c>
      <c r="DO3790"/>
    </row>
    <row r="3791" spans="15:119" x14ac:dyDescent="0.25">
      <c r="O3791" s="268" t="s">
        <v>13277</v>
      </c>
      <c r="P3791" s="268" t="s">
        <v>9492</v>
      </c>
      <c r="Q3791" s="269">
        <v>-5.25</v>
      </c>
      <c r="R3791" s="269">
        <v>-5.5</v>
      </c>
      <c r="S3791" s="269">
        <v>-68</v>
      </c>
      <c r="T3791" s="269">
        <v>-68.25</v>
      </c>
      <c r="DI3791" s="112" t="s">
        <v>6200</v>
      </c>
      <c r="DJ3791" s="112" t="s">
        <v>5909</v>
      </c>
      <c r="DO3791"/>
    </row>
    <row r="3792" spans="15:119" x14ac:dyDescent="0.25">
      <c r="O3792" s="268" t="s">
        <v>13278</v>
      </c>
      <c r="P3792" s="268" t="s">
        <v>9490</v>
      </c>
      <c r="Q3792" s="269">
        <v>-5</v>
      </c>
      <c r="R3792" s="269">
        <v>-5.5</v>
      </c>
      <c r="S3792" s="269">
        <v>-67.5</v>
      </c>
      <c r="T3792" s="269">
        <v>-68</v>
      </c>
      <c r="DI3792" s="112" t="s">
        <v>7711</v>
      </c>
      <c r="DJ3792" s="112" t="s">
        <v>7298</v>
      </c>
      <c r="DO3792"/>
    </row>
    <row r="3793" spans="15:119" x14ac:dyDescent="0.25">
      <c r="O3793" s="268" t="s">
        <v>13279</v>
      </c>
      <c r="P3793" s="268" t="s">
        <v>9492</v>
      </c>
      <c r="Q3793" s="269">
        <v>-5</v>
      </c>
      <c r="R3793" s="269">
        <v>-5.25</v>
      </c>
      <c r="S3793" s="269">
        <v>-67.75</v>
      </c>
      <c r="T3793" s="269">
        <v>-68</v>
      </c>
      <c r="DI3793" s="112" t="s">
        <v>4733</v>
      </c>
      <c r="DJ3793" s="112" t="s">
        <v>4591</v>
      </c>
      <c r="DO3793"/>
    </row>
    <row r="3794" spans="15:119" x14ac:dyDescent="0.25">
      <c r="O3794" s="268" t="s">
        <v>13280</v>
      </c>
      <c r="P3794" s="268" t="s">
        <v>9492</v>
      </c>
      <c r="Q3794" s="269">
        <v>-5</v>
      </c>
      <c r="R3794" s="269">
        <v>-5.25</v>
      </c>
      <c r="S3794" s="269">
        <v>-67.5</v>
      </c>
      <c r="T3794" s="269">
        <v>-67.75</v>
      </c>
      <c r="DI3794" s="112" t="s">
        <v>5812</v>
      </c>
      <c r="DJ3794" s="112" t="s">
        <v>5743</v>
      </c>
      <c r="DO3794"/>
    </row>
    <row r="3795" spans="15:119" x14ac:dyDescent="0.25">
      <c r="O3795" s="268" t="s">
        <v>13281</v>
      </c>
      <c r="P3795" s="268" t="s">
        <v>9492</v>
      </c>
      <c r="Q3795" s="269">
        <v>-5.25</v>
      </c>
      <c r="R3795" s="269">
        <v>-5.5</v>
      </c>
      <c r="S3795" s="269">
        <v>-67.75</v>
      </c>
      <c r="T3795" s="269">
        <v>-68</v>
      </c>
      <c r="DI3795" s="112" t="s">
        <v>6201</v>
      </c>
      <c r="DJ3795" s="112" t="s">
        <v>5909</v>
      </c>
      <c r="DO3795"/>
    </row>
    <row r="3796" spans="15:119" x14ac:dyDescent="0.25">
      <c r="O3796" s="268" t="s">
        <v>13282</v>
      </c>
      <c r="P3796" s="268" t="s">
        <v>9492</v>
      </c>
      <c r="Q3796" s="269">
        <v>-5.25</v>
      </c>
      <c r="R3796" s="269">
        <v>-5.5</v>
      </c>
      <c r="S3796" s="269">
        <v>-67.5</v>
      </c>
      <c r="T3796" s="269">
        <v>-67.75</v>
      </c>
      <c r="DI3796" s="112" t="s">
        <v>7712</v>
      </c>
      <c r="DJ3796" s="112" t="s">
        <v>7298</v>
      </c>
      <c r="DO3796"/>
    </row>
    <row r="3797" spans="15:119" x14ac:dyDescent="0.25">
      <c r="O3797" s="268" t="s">
        <v>13283</v>
      </c>
      <c r="P3797" s="268" t="s">
        <v>9490</v>
      </c>
      <c r="Q3797" s="269">
        <v>-5.5</v>
      </c>
      <c r="R3797" s="269">
        <v>-6</v>
      </c>
      <c r="S3797" s="269">
        <v>-68.5</v>
      </c>
      <c r="T3797" s="269">
        <v>-69</v>
      </c>
      <c r="DI3797" s="112" t="s">
        <v>4548</v>
      </c>
      <c r="DJ3797" s="112" t="s">
        <v>4452</v>
      </c>
      <c r="DO3797"/>
    </row>
    <row r="3798" spans="15:119" x14ac:dyDescent="0.25">
      <c r="O3798" s="268" t="s">
        <v>13284</v>
      </c>
      <c r="P3798" s="268" t="s">
        <v>9492</v>
      </c>
      <c r="Q3798" s="269">
        <v>-5.5</v>
      </c>
      <c r="R3798" s="269">
        <v>-5.75</v>
      </c>
      <c r="S3798" s="269">
        <v>-68.75</v>
      </c>
      <c r="T3798" s="269">
        <v>-69</v>
      </c>
      <c r="DI3798" s="112" t="s">
        <v>5168</v>
      </c>
      <c r="DJ3798" s="112" t="s">
        <v>5031</v>
      </c>
      <c r="DO3798"/>
    </row>
    <row r="3799" spans="15:119" x14ac:dyDescent="0.25">
      <c r="O3799" s="268" t="s">
        <v>13285</v>
      </c>
      <c r="P3799" s="268" t="s">
        <v>9492</v>
      </c>
      <c r="Q3799" s="269">
        <v>-5.5</v>
      </c>
      <c r="R3799" s="269">
        <v>-5.75</v>
      </c>
      <c r="S3799" s="269">
        <v>-68.5</v>
      </c>
      <c r="T3799" s="269">
        <v>-68.75</v>
      </c>
      <c r="DI3799" s="112" t="s">
        <v>6884</v>
      </c>
      <c r="DJ3799" s="112" t="s">
        <v>6305</v>
      </c>
      <c r="DO3799"/>
    </row>
    <row r="3800" spans="15:119" x14ac:dyDescent="0.25">
      <c r="O3800" s="268" t="s">
        <v>13286</v>
      </c>
      <c r="P3800" s="268" t="s">
        <v>9492</v>
      </c>
      <c r="Q3800" s="269">
        <v>-5.75</v>
      </c>
      <c r="R3800" s="269">
        <v>-6</v>
      </c>
      <c r="S3800" s="269">
        <v>-68.75</v>
      </c>
      <c r="T3800" s="269">
        <v>-69</v>
      </c>
      <c r="DI3800" s="112" t="s">
        <v>8160</v>
      </c>
      <c r="DJ3800" s="112" t="s">
        <v>7916</v>
      </c>
      <c r="DO3800"/>
    </row>
    <row r="3801" spans="15:119" x14ac:dyDescent="0.25">
      <c r="O3801" s="268" t="s">
        <v>13287</v>
      </c>
      <c r="P3801" s="268" t="s">
        <v>9492</v>
      </c>
      <c r="Q3801" s="269">
        <v>-5.75</v>
      </c>
      <c r="R3801" s="269">
        <v>-6</v>
      </c>
      <c r="S3801" s="269">
        <v>-68.5</v>
      </c>
      <c r="T3801" s="269">
        <v>-68.75</v>
      </c>
      <c r="DI3801" s="112" t="s">
        <v>8843</v>
      </c>
      <c r="DJ3801" s="112" t="s">
        <v>8544</v>
      </c>
      <c r="DO3801"/>
    </row>
    <row r="3802" spans="15:119" x14ac:dyDescent="0.25">
      <c r="O3802" s="268" t="s">
        <v>13288</v>
      </c>
      <c r="P3802" s="268" t="s">
        <v>9490</v>
      </c>
      <c r="Q3802" s="269">
        <v>-5.5</v>
      </c>
      <c r="R3802" s="269">
        <v>-6</v>
      </c>
      <c r="S3802" s="269">
        <v>-68</v>
      </c>
      <c r="T3802" s="269">
        <v>-68.5</v>
      </c>
      <c r="DI3802" s="112" t="s">
        <v>8844</v>
      </c>
      <c r="DJ3802" s="112" t="s">
        <v>8544</v>
      </c>
      <c r="DO3802"/>
    </row>
    <row r="3803" spans="15:119" x14ac:dyDescent="0.25">
      <c r="O3803" s="268" t="s">
        <v>13289</v>
      </c>
      <c r="P3803" s="268" t="s">
        <v>9492</v>
      </c>
      <c r="Q3803" s="269">
        <v>-5.5</v>
      </c>
      <c r="R3803" s="269">
        <v>-5.75</v>
      </c>
      <c r="S3803" s="269">
        <v>-68.25</v>
      </c>
      <c r="T3803" s="269">
        <v>-68.5</v>
      </c>
      <c r="DI3803" s="112" t="s">
        <v>8162</v>
      </c>
      <c r="DJ3803" s="112" t="s">
        <v>7916</v>
      </c>
      <c r="DO3803"/>
    </row>
    <row r="3804" spans="15:119" x14ac:dyDescent="0.25">
      <c r="O3804" s="268" t="s">
        <v>13290</v>
      </c>
      <c r="P3804" s="268" t="s">
        <v>9492</v>
      </c>
      <c r="Q3804" s="269">
        <v>-5.5</v>
      </c>
      <c r="R3804" s="269">
        <v>-5.75</v>
      </c>
      <c r="S3804" s="269">
        <v>-68</v>
      </c>
      <c r="T3804" s="269">
        <v>-68.25</v>
      </c>
      <c r="DI3804" s="112" t="s">
        <v>8845</v>
      </c>
      <c r="DJ3804" s="112" t="s">
        <v>8544</v>
      </c>
      <c r="DO3804"/>
    </row>
    <row r="3805" spans="15:119" x14ac:dyDescent="0.25">
      <c r="O3805" s="268" t="s">
        <v>13291</v>
      </c>
      <c r="P3805" s="268" t="s">
        <v>9492</v>
      </c>
      <c r="Q3805" s="269">
        <v>-5.75</v>
      </c>
      <c r="R3805" s="269">
        <v>-6</v>
      </c>
      <c r="S3805" s="269">
        <v>-68.25</v>
      </c>
      <c r="T3805" s="269">
        <v>-68.5</v>
      </c>
      <c r="DI3805" s="112" t="s">
        <v>8161</v>
      </c>
      <c r="DJ3805" s="112" t="s">
        <v>7916</v>
      </c>
      <c r="DO3805"/>
    </row>
    <row r="3806" spans="15:119" x14ac:dyDescent="0.25">
      <c r="O3806" s="268" t="s">
        <v>13292</v>
      </c>
      <c r="P3806" s="268" t="s">
        <v>9492</v>
      </c>
      <c r="Q3806" s="269">
        <v>-5.75</v>
      </c>
      <c r="R3806" s="269">
        <v>-6</v>
      </c>
      <c r="S3806" s="269">
        <v>-68</v>
      </c>
      <c r="T3806" s="269">
        <v>-68.25</v>
      </c>
      <c r="DI3806" s="112" t="s">
        <v>7713</v>
      </c>
      <c r="DJ3806" s="112" t="s">
        <v>8285</v>
      </c>
      <c r="DO3806"/>
    </row>
    <row r="3807" spans="15:119" x14ac:dyDescent="0.25">
      <c r="O3807" s="268" t="s">
        <v>13293</v>
      </c>
      <c r="P3807" s="268" t="s">
        <v>9490</v>
      </c>
      <c r="Q3807" s="269">
        <v>-5.5</v>
      </c>
      <c r="R3807" s="269">
        <v>-6</v>
      </c>
      <c r="S3807" s="269">
        <v>-67.5</v>
      </c>
      <c r="T3807" s="269">
        <v>-68</v>
      </c>
      <c r="DI3807" s="112" t="s">
        <v>7713</v>
      </c>
      <c r="DJ3807" s="112" t="s">
        <v>7298</v>
      </c>
      <c r="DO3807"/>
    </row>
    <row r="3808" spans="15:119" x14ac:dyDescent="0.25">
      <c r="O3808" s="268" t="s">
        <v>13294</v>
      </c>
      <c r="P3808" s="268" t="s">
        <v>9492</v>
      </c>
      <c r="Q3808" s="269">
        <v>-5.5</v>
      </c>
      <c r="R3808" s="269">
        <v>-5.75</v>
      </c>
      <c r="S3808" s="269">
        <v>-67.75</v>
      </c>
      <c r="T3808" s="269">
        <v>-68</v>
      </c>
      <c r="DI3808" s="112" t="s">
        <v>5885</v>
      </c>
      <c r="DJ3808" s="112" t="s">
        <v>7916</v>
      </c>
      <c r="DO3808"/>
    </row>
    <row r="3809" spans="15:119" x14ac:dyDescent="0.25">
      <c r="O3809" s="268" t="s">
        <v>13295</v>
      </c>
      <c r="P3809" s="268" t="s">
        <v>9492</v>
      </c>
      <c r="Q3809" s="269">
        <v>-5.5</v>
      </c>
      <c r="R3809" s="269">
        <v>-5.75</v>
      </c>
      <c r="S3809" s="269">
        <v>-67.5</v>
      </c>
      <c r="T3809" s="269">
        <v>-67.75</v>
      </c>
      <c r="DI3809" s="112" t="s">
        <v>5885</v>
      </c>
      <c r="DJ3809" s="112" t="s">
        <v>5840</v>
      </c>
      <c r="DO3809"/>
    </row>
    <row r="3810" spans="15:119" x14ac:dyDescent="0.25">
      <c r="O3810" s="268" t="s">
        <v>13296</v>
      </c>
      <c r="P3810" s="268" t="s">
        <v>9492</v>
      </c>
      <c r="Q3810" s="269">
        <v>-5.75</v>
      </c>
      <c r="R3810" s="269">
        <v>-6</v>
      </c>
      <c r="S3810" s="269">
        <v>-67.75</v>
      </c>
      <c r="T3810" s="269">
        <v>-68</v>
      </c>
      <c r="DI3810" s="112" t="s">
        <v>7262</v>
      </c>
      <c r="DJ3810" s="112" t="s">
        <v>7211</v>
      </c>
      <c r="DO3810"/>
    </row>
    <row r="3811" spans="15:119" x14ac:dyDescent="0.25">
      <c r="O3811" s="268" t="s">
        <v>13297</v>
      </c>
      <c r="P3811" s="268" t="s">
        <v>9492</v>
      </c>
      <c r="Q3811" s="269">
        <v>-5.75</v>
      </c>
      <c r="R3811" s="269">
        <v>-6</v>
      </c>
      <c r="S3811" s="269">
        <v>-67.5</v>
      </c>
      <c r="T3811" s="269">
        <v>-67.75</v>
      </c>
      <c r="DI3811" s="112" t="s">
        <v>8846</v>
      </c>
      <c r="DJ3811" s="112" t="s">
        <v>8544</v>
      </c>
      <c r="DO3811"/>
    </row>
    <row r="3812" spans="15:119" x14ac:dyDescent="0.25">
      <c r="O3812" s="268" t="s">
        <v>13298</v>
      </c>
      <c r="P3812" s="268" t="s">
        <v>9488</v>
      </c>
      <c r="Q3812" s="269">
        <v>-5</v>
      </c>
      <c r="R3812" s="269">
        <v>-6</v>
      </c>
      <c r="S3812" s="269">
        <v>-66</v>
      </c>
      <c r="T3812" s="269">
        <v>-67.5</v>
      </c>
      <c r="DI3812" s="112" t="s">
        <v>4734</v>
      </c>
      <c r="DJ3812" s="112" t="s">
        <v>4591</v>
      </c>
      <c r="DO3812"/>
    </row>
    <row r="3813" spans="15:119" x14ac:dyDescent="0.25">
      <c r="O3813" s="268" t="s">
        <v>13299</v>
      </c>
      <c r="P3813" s="268" t="s">
        <v>9490</v>
      </c>
      <c r="Q3813" s="269">
        <v>-5</v>
      </c>
      <c r="R3813" s="269">
        <v>-5.5</v>
      </c>
      <c r="S3813" s="269">
        <v>-67</v>
      </c>
      <c r="T3813" s="269">
        <v>-67.5</v>
      </c>
      <c r="DI3813" s="112" t="s">
        <v>8847</v>
      </c>
      <c r="DJ3813" s="112" t="s">
        <v>8544</v>
      </c>
      <c r="DO3813"/>
    </row>
    <row r="3814" spans="15:119" x14ac:dyDescent="0.25">
      <c r="O3814" s="268" t="s">
        <v>13300</v>
      </c>
      <c r="P3814" s="268" t="s">
        <v>9492</v>
      </c>
      <c r="Q3814" s="269">
        <v>-5</v>
      </c>
      <c r="R3814" s="269">
        <v>-5.25</v>
      </c>
      <c r="S3814" s="269">
        <v>-67.25</v>
      </c>
      <c r="T3814" s="269">
        <v>-67.5</v>
      </c>
      <c r="DI3814" s="112" t="s">
        <v>8457</v>
      </c>
      <c r="DJ3814" s="112" t="s">
        <v>8285</v>
      </c>
      <c r="DO3814"/>
    </row>
    <row r="3815" spans="15:119" x14ac:dyDescent="0.25">
      <c r="O3815" s="268" t="s">
        <v>13301</v>
      </c>
      <c r="P3815" s="268" t="s">
        <v>9492</v>
      </c>
      <c r="Q3815" s="269">
        <v>-5</v>
      </c>
      <c r="R3815" s="269">
        <v>-5.25</v>
      </c>
      <c r="S3815" s="269">
        <v>-67</v>
      </c>
      <c r="T3815" s="269">
        <v>-67.25</v>
      </c>
      <c r="DI3815" s="112" t="s">
        <v>7189</v>
      </c>
      <c r="DJ3815" s="112" t="s">
        <v>7135</v>
      </c>
      <c r="DO3815"/>
    </row>
    <row r="3816" spans="15:119" x14ac:dyDescent="0.25">
      <c r="O3816" s="268" t="s">
        <v>13302</v>
      </c>
      <c r="P3816" s="268" t="s">
        <v>9492</v>
      </c>
      <c r="Q3816" s="269">
        <v>-5.25</v>
      </c>
      <c r="R3816" s="269">
        <v>-5.5</v>
      </c>
      <c r="S3816" s="269">
        <v>-67.25</v>
      </c>
      <c r="T3816" s="269">
        <v>-67.5</v>
      </c>
      <c r="DI3816" s="112" t="s">
        <v>6202</v>
      </c>
      <c r="DJ3816" s="112" t="s">
        <v>5909</v>
      </c>
      <c r="DO3816"/>
    </row>
    <row r="3817" spans="15:119" x14ac:dyDescent="0.25">
      <c r="O3817" s="268" t="s">
        <v>13303</v>
      </c>
      <c r="P3817" s="268" t="s">
        <v>9492</v>
      </c>
      <c r="Q3817" s="269">
        <v>-5.25</v>
      </c>
      <c r="R3817" s="269">
        <v>-5.5</v>
      </c>
      <c r="S3817" s="269">
        <v>-67</v>
      </c>
      <c r="T3817" s="269">
        <v>-67.25</v>
      </c>
      <c r="DI3817" s="112" t="s">
        <v>6885</v>
      </c>
      <c r="DJ3817" s="112" t="s">
        <v>6305</v>
      </c>
      <c r="DO3817"/>
    </row>
    <row r="3818" spans="15:119" x14ac:dyDescent="0.25">
      <c r="O3818" s="268" t="s">
        <v>13304</v>
      </c>
      <c r="P3818" s="268" t="s">
        <v>9490</v>
      </c>
      <c r="Q3818" s="269">
        <v>-5</v>
      </c>
      <c r="R3818" s="269">
        <v>-5.5</v>
      </c>
      <c r="S3818" s="269">
        <v>-66.5</v>
      </c>
      <c r="T3818" s="269">
        <v>-67</v>
      </c>
      <c r="DI3818" s="112" t="s">
        <v>4967</v>
      </c>
      <c r="DJ3818" s="112" t="s">
        <v>4808</v>
      </c>
      <c r="DO3818"/>
    </row>
    <row r="3819" spans="15:119" x14ac:dyDescent="0.25">
      <c r="O3819" s="268" t="s">
        <v>13305</v>
      </c>
      <c r="P3819" s="268" t="s">
        <v>9492</v>
      </c>
      <c r="Q3819" s="269">
        <v>-5</v>
      </c>
      <c r="R3819" s="269">
        <v>-5.25</v>
      </c>
      <c r="S3819" s="269">
        <v>-66.75</v>
      </c>
      <c r="T3819" s="269">
        <v>-67</v>
      </c>
      <c r="DI3819" s="112" t="s">
        <v>4735</v>
      </c>
      <c r="DJ3819" s="112" t="s">
        <v>4591</v>
      </c>
      <c r="DO3819"/>
    </row>
    <row r="3820" spans="15:119" x14ac:dyDescent="0.25">
      <c r="O3820" s="268" t="s">
        <v>13306</v>
      </c>
      <c r="P3820" s="268" t="s">
        <v>9492</v>
      </c>
      <c r="Q3820" s="269">
        <v>-5</v>
      </c>
      <c r="R3820" s="269">
        <v>-5.25</v>
      </c>
      <c r="S3820" s="269">
        <v>-66.5</v>
      </c>
      <c r="T3820" s="269">
        <v>-66.75</v>
      </c>
      <c r="DI3820" s="112" t="s">
        <v>7714</v>
      </c>
      <c r="DJ3820" s="112" t="s">
        <v>7298</v>
      </c>
      <c r="DO3820"/>
    </row>
    <row r="3821" spans="15:119" x14ac:dyDescent="0.25">
      <c r="O3821" s="268" t="s">
        <v>13307</v>
      </c>
      <c r="P3821" s="268" t="s">
        <v>9492</v>
      </c>
      <c r="Q3821" s="269">
        <v>-5.25</v>
      </c>
      <c r="R3821" s="269">
        <v>-5.5</v>
      </c>
      <c r="S3821" s="269">
        <v>-66.75</v>
      </c>
      <c r="T3821" s="269">
        <v>-67</v>
      </c>
      <c r="DI3821" s="112" t="s">
        <v>5169</v>
      </c>
      <c r="DJ3821" s="112" t="s">
        <v>5031</v>
      </c>
      <c r="DO3821"/>
    </row>
    <row r="3822" spans="15:119" x14ac:dyDescent="0.25">
      <c r="O3822" s="268" t="s">
        <v>13308</v>
      </c>
      <c r="P3822" s="268" t="s">
        <v>9492</v>
      </c>
      <c r="Q3822" s="269">
        <v>-5.25</v>
      </c>
      <c r="R3822" s="269">
        <v>-5.5</v>
      </c>
      <c r="S3822" s="269">
        <v>-66.5</v>
      </c>
      <c r="T3822" s="269">
        <v>-66.75</v>
      </c>
      <c r="DI3822" s="112" t="s">
        <v>7715</v>
      </c>
      <c r="DJ3822" s="112" t="s">
        <v>7298</v>
      </c>
      <c r="DO3822"/>
    </row>
    <row r="3823" spans="15:119" x14ac:dyDescent="0.25">
      <c r="O3823" s="268" t="s">
        <v>13309</v>
      </c>
      <c r="P3823" s="268" t="s">
        <v>9490</v>
      </c>
      <c r="Q3823" s="269">
        <v>-5</v>
      </c>
      <c r="R3823" s="269">
        <v>-5.5</v>
      </c>
      <c r="S3823" s="269">
        <v>-66</v>
      </c>
      <c r="T3823" s="269">
        <v>-66.5</v>
      </c>
      <c r="DI3823" s="112" t="s">
        <v>7716</v>
      </c>
      <c r="DJ3823" s="112" t="s">
        <v>7298</v>
      </c>
      <c r="DO3823"/>
    </row>
    <row r="3824" spans="15:119" x14ac:dyDescent="0.25">
      <c r="O3824" s="268" t="s">
        <v>13310</v>
      </c>
      <c r="P3824" s="268" t="s">
        <v>9492</v>
      </c>
      <c r="Q3824" s="269">
        <v>-5</v>
      </c>
      <c r="R3824" s="269">
        <v>-5.25</v>
      </c>
      <c r="S3824" s="269">
        <v>-66.25</v>
      </c>
      <c r="T3824" s="269">
        <v>-66.5</v>
      </c>
      <c r="DI3824" s="112" t="s">
        <v>9389</v>
      </c>
      <c r="DJ3824" s="112" t="s">
        <v>9220</v>
      </c>
      <c r="DO3824"/>
    </row>
    <row r="3825" spans="15:119" x14ac:dyDescent="0.25">
      <c r="O3825" s="268" t="s">
        <v>13311</v>
      </c>
      <c r="P3825" s="268" t="s">
        <v>9492</v>
      </c>
      <c r="Q3825" s="269">
        <v>-5</v>
      </c>
      <c r="R3825" s="269">
        <v>-5.25</v>
      </c>
      <c r="S3825" s="269">
        <v>-66</v>
      </c>
      <c r="T3825" s="269">
        <v>-66.25</v>
      </c>
      <c r="DI3825" s="112" t="s">
        <v>6886</v>
      </c>
      <c r="DJ3825" s="112" t="s">
        <v>6305</v>
      </c>
      <c r="DO3825"/>
    </row>
    <row r="3826" spans="15:119" x14ac:dyDescent="0.25">
      <c r="O3826" s="268" t="s">
        <v>13312</v>
      </c>
      <c r="P3826" s="268" t="s">
        <v>9492</v>
      </c>
      <c r="Q3826" s="269">
        <v>-5.25</v>
      </c>
      <c r="R3826" s="269">
        <v>-5.5</v>
      </c>
      <c r="S3826" s="269">
        <v>-66.25</v>
      </c>
      <c r="T3826" s="269">
        <v>-66.5</v>
      </c>
      <c r="DI3826" s="112" t="s">
        <v>7717</v>
      </c>
      <c r="DJ3826" s="112" t="s">
        <v>7298</v>
      </c>
      <c r="DO3826"/>
    </row>
    <row r="3827" spans="15:119" x14ac:dyDescent="0.25">
      <c r="O3827" s="268" t="s">
        <v>13313</v>
      </c>
      <c r="P3827" s="268" t="s">
        <v>9492</v>
      </c>
      <c r="Q3827" s="269">
        <v>-5.25</v>
      </c>
      <c r="R3827" s="269">
        <v>-5.5</v>
      </c>
      <c r="S3827" s="269">
        <v>-66</v>
      </c>
      <c r="T3827" s="269">
        <v>-66.25</v>
      </c>
      <c r="DI3827" s="112" t="s">
        <v>4968</v>
      </c>
      <c r="DJ3827" s="112" t="s">
        <v>4808</v>
      </c>
      <c r="DO3827"/>
    </row>
    <row r="3828" spans="15:119" x14ac:dyDescent="0.25">
      <c r="O3828" s="268" t="s">
        <v>13314</v>
      </c>
      <c r="P3828" s="268" t="s">
        <v>9490</v>
      </c>
      <c r="Q3828" s="269">
        <v>-5.5</v>
      </c>
      <c r="R3828" s="269">
        <v>-6</v>
      </c>
      <c r="S3828" s="269">
        <v>-67</v>
      </c>
      <c r="T3828" s="269">
        <v>-67.5</v>
      </c>
      <c r="DI3828" s="112" t="s">
        <v>7263</v>
      </c>
      <c r="DJ3828" s="112" t="s">
        <v>7211</v>
      </c>
      <c r="DO3828"/>
    </row>
    <row r="3829" spans="15:119" x14ac:dyDescent="0.25">
      <c r="O3829" s="268" t="s">
        <v>13315</v>
      </c>
      <c r="P3829" s="268" t="s">
        <v>9492</v>
      </c>
      <c r="Q3829" s="269">
        <v>-5.5</v>
      </c>
      <c r="R3829" s="269">
        <v>-5.75</v>
      </c>
      <c r="S3829" s="269">
        <v>-67.25</v>
      </c>
      <c r="T3829" s="269">
        <v>-67.5</v>
      </c>
      <c r="DI3829" s="112" t="s">
        <v>6203</v>
      </c>
      <c r="DJ3829" s="112" t="s">
        <v>5909</v>
      </c>
      <c r="DO3829"/>
    </row>
    <row r="3830" spans="15:119" x14ac:dyDescent="0.25">
      <c r="O3830" s="268" t="s">
        <v>13316</v>
      </c>
      <c r="P3830" s="268" t="s">
        <v>9492</v>
      </c>
      <c r="Q3830" s="269">
        <v>-5.5</v>
      </c>
      <c r="R3830" s="269">
        <v>-5.75</v>
      </c>
      <c r="S3830" s="269">
        <v>-67</v>
      </c>
      <c r="T3830" s="269">
        <v>-67.25</v>
      </c>
      <c r="DI3830" s="112" t="s">
        <v>8163</v>
      </c>
      <c r="DJ3830" s="112" t="s">
        <v>7916</v>
      </c>
      <c r="DO3830"/>
    </row>
    <row r="3831" spans="15:119" x14ac:dyDescent="0.25">
      <c r="O3831" s="268" t="s">
        <v>13317</v>
      </c>
      <c r="P3831" s="268" t="s">
        <v>9492</v>
      </c>
      <c r="Q3831" s="269">
        <v>-5.75</v>
      </c>
      <c r="R3831" s="269">
        <v>-6</v>
      </c>
      <c r="S3831" s="269">
        <v>-67.25</v>
      </c>
      <c r="T3831" s="269">
        <v>-67.5</v>
      </c>
      <c r="DI3831" s="112" t="s">
        <v>7718</v>
      </c>
      <c r="DJ3831" s="112" t="s">
        <v>7298</v>
      </c>
      <c r="DO3831"/>
    </row>
    <row r="3832" spans="15:119" x14ac:dyDescent="0.25">
      <c r="O3832" s="268" t="s">
        <v>13318</v>
      </c>
      <c r="P3832" s="268" t="s">
        <v>9492</v>
      </c>
      <c r="Q3832" s="269">
        <v>-5.75</v>
      </c>
      <c r="R3832" s="269">
        <v>-6</v>
      </c>
      <c r="S3832" s="269">
        <v>-67</v>
      </c>
      <c r="T3832" s="269">
        <v>-67.25</v>
      </c>
      <c r="DI3832" s="112" t="s">
        <v>6887</v>
      </c>
      <c r="DJ3832" s="112" t="s">
        <v>6305</v>
      </c>
      <c r="DO3832"/>
    </row>
    <row r="3833" spans="15:119" x14ac:dyDescent="0.25">
      <c r="O3833" s="268" t="s">
        <v>13319</v>
      </c>
      <c r="P3833" s="268" t="s">
        <v>9490</v>
      </c>
      <c r="Q3833" s="269">
        <v>-5.5</v>
      </c>
      <c r="R3833" s="269">
        <v>-6</v>
      </c>
      <c r="S3833" s="269">
        <v>-66.5</v>
      </c>
      <c r="T3833" s="269">
        <v>-67</v>
      </c>
      <c r="DI3833" s="112" t="s">
        <v>7719</v>
      </c>
      <c r="DJ3833" s="112" t="s">
        <v>7298</v>
      </c>
      <c r="DO3833"/>
    </row>
    <row r="3834" spans="15:119" x14ac:dyDescent="0.25">
      <c r="O3834" s="268" t="s">
        <v>13320</v>
      </c>
      <c r="P3834" s="268" t="s">
        <v>9492</v>
      </c>
      <c r="Q3834" s="269">
        <v>-5.5</v>
      </c>
      <c r="R3834" s="269">
        <v>-5.75</v>
      </c>
      <c r="S3834" s="269">
        <v>-66.75</v>
      </c>
      <c r="T3834" s="269">
        <v>-67</v>
      </c>
      <c r="DI3834" s="112" t="s">
        <v>5886</v>
      </c>
      <c r="DJ3834" s="112" t="s">
        <v>5840</v>
      </c>
      <c r="DO3834"/>
    </row>
    <row r="3835" spans="15:119" x14ac:dyDescent="0.25">
      <c r="O3835" s="268" t="s">
        <v>13321</v>
      </c>
      <c r="P3835" s="268" t="s">
        <v>9492</v>
      </c>
      <c r="Q3835" s="269">
        <v>-5.5</v>
      </c>
      <c r="R3835" s="269">
        <v>-5.75</v>
      </c>
      <c r="S3835" s="269">
        <v>-66.5</v>
      </c>
      <c r="T3835" s="269">
        <v>-66.75</v>
      </c>
      <c r="DI3835" s="112" t="s">
        <v>6888</v>
      </c>
      <c r="DJ3835" s="112" t="s">
        <v>6305</v>
      </c>
      <c r="DO3835"/>
    </row>
    <row r="3836" spans="15:119" x14ac:dyDescent="0.25">
      <c r="O3836" s="268" t="s">
        <v>13322</v>
      </c>
      <c r="P3836" s="268" t="s">
        <v>9492</v>
      </c>
      <c r="Q3836" s="269">
        <v>-5.75</v>
      </c>
      <c r="R3836" s="269">
        <v>-6</v>
      </c>
      <c r="S3836" s="269">
        <v>-66.75</v>
      </c>
      <c r="T3836" s="269">
        <v>-67</v>
      </c>
      <c r="DI3836" s="112" t="s">
        <v>7720</v>
      </c>
      <c r="DJ3836" s="112" t="s">
        <v>7298</v>
      </c>
      <c r="DO3836"/>
    </row>
    <row r="3837" spans="15:119" x14ac:dyDescent="0.25">
      <c r="O3837" s="268" t="s">
        <v>13323</v>
      </c>
      <c r="P3837" s="268" t="s">
        <v>9492</v>
      </c>
      <c r="Q3837" s="269">
        <v>-5.75</v>
      </c>
      <c r="R3837" s="269">
        <v>-6</v>
      </c>
      <c r="S3837" s="269">
        <v>-66.5</v>
      </c>
      <c r="T3837" s="269">
        <v>-66.75</v>
      </c>
      <c r="DI3837" s="112" t="s">
        <v>6889</v>
      </c>
      <c r="DJ3837" s="112" t="s">
        <v>6305</v>
      </c>
      <c r="DO3837"/>
    </row>
    <row r="3838" spans="15:119" x14ac:dyDescent="0.25">
      <c r="O3838" s="268" t="s">
        <v>13324</v>
      </c>
      <c r="P3838" s="268" t="s">
        <v>9490</v>
      </c>
      <c r="Q3838" s="269">
        <v>-5.5</v>
      </c>
      <c r="R3838" s="269">
        <v>-6</v>
      </c>
      <c r="S3838" s="269">
        <v>-66</v>
      </c>
      <c r="T3838" s="269">
        <v>-66.5</v>
      </c>
      <c r="DI3838" s="112" t="s">
        <v>6890</v>
      </c>
      <c r="DJ3838" s="112" t="s">
        <v>6305</v>
      </c>
      <c r="DO3838"/>
    </row>
    <row r="3839" spans="15:119" x14ac:dyDescent="0.25">
      <c r="O3839" s="268" t="s">
        <v>13325</v>
      </c>
      <c r="P3839" s="268" t="s">
        <v>9492</v>
      </c>
      <c r="Q3839" s="269">
        <v>-5.5</v>
      </c>
      <c r="R3839" s="269">
        <v>-5.75</v>
      </c>
      <c r="S3839" s="269">
        <v>-66.25</v>
      </c>
      <c r="T3839" s="269">
        <v>-66.5</v>
      </c>
      <c r="DI3839" s="112" t="s">
        <v>5813</v>
      </c>
      <c r="DJ3839" s="112" t="s">
        <v>5743</v>
      </c>
      <c r="DO3839"/>
    </row>
    <row r="3840" spans="15:119" x14ac:dyDescent="0.25">
      <c r="O3840" s="268" t="s">
        <v>13326</v>
      </c>
      <c r="P3840" s="268" t="s">
        <v>9492</v>
      </c>
      <c r="Q3840" s="269">
        <v>-5.5</v>
      </c>
      <c r="R3840" s="269">
        <v>-5.75</v>
      </c>
      <c r="S3840" s="269">
        <v>-66</v>
      </c>
      <c r="T3840" s="269">
        <v>-66.25</v>
      </c>
      <c r="DI3840" s="112" t="s">
        <v>5813</v>
      </c>
      <c r="DJ3840" s="112" t="s">
        <v>9220</v>
      </c>
      <c r="DO3840"/>
    </row>
    <row r="3841" spans="15:119" x14ac:dyDescent="0.25">
      <c r="O3841" s="268" t="s">
        <v>13327</v>
      </c>
      <c r="P3841" s="268" t="s">
        <v>9492</v>
      </c>
      <c r="Q3841" s="269">
        <v>-5.75</v>
      </c>
      <c r="R3841" s="269">
        <v>-6</v>
      </c>
      <c r="S3841" s="269">
        <v>-66.25</v>
      </c>
      <c r="T3841" s="269">
        <v>-66.5</v>
      </c>
      <c r="DI3841" s="112" t="s">
        <v>4736</v>
      </c>
      <c r="DJ3841" s="112" t="s">
        <v>4591</v>
      </c>
      <c r="DO3841"/>
    </row>
    <row r="3842" spans="15:119" x14ac:dyDescent="0.25">
      <c r="O3842" s="268" t="s">
        <v>13328</v>
      </c>
      <c r="P3842" s="268" t="s">
        <v>9492</v>
      </c>
      <c r="Q3842" s="269">
        <v>-5.75</v>
      </c>
      <c r="R3842" s="269">
        <v>-6</v>
      </c>
      <c r="S3842" s="269">
        <v>-66</v>
      </c>
      <c r="T3842" s="269">
        <v>-66.25</v>
      </c>
      <c r="DI3842" s="112" t="s">
        <v>6891</v>
      </c>
      <c r="DJ3842" s="112" t="s">
        <v>6305</v>
      </c>
      <c r="DO3842"/>
    </row>
    <row r="3843" spans="15:119" x14ac:dyDescent="0.25">
      <c r="O3843" s="268" t="s">
        <v>13329</v>
      </c>
      <c r="P3843" s="268" t="s">
        <v>9486</v>
      </c>
      <c r="Q3843" s="269">
        <v>-6</v>
      </c>
      <c r="R3843" s="269">
        <v>-8</v>
      </c>
      <c r="S3843" s="269">
        <v>-69</v>
      </c>
      <c r="T3843" s="269">
        <v>-72</v>
      </c>
      <c r="DI3843" s="112" t="s">
        <v>8848</v>
      </c>
      <c r="DJ3843" s="112" t="s">
        <v>8544</v>
      </c>
      <c r="DO3843"/>
    </row>
    <row r="3844" spans="15:119" x14ac:dyDescent="0.25">
      <c r="O3844" s="268" t="s">
        <v>13330</v>
      </c>
      <c r="P3844" s="268" t="s">
        <v>9488</v>
      </c>
      <c r="Q3844" s="269">
        <v>-6</v>
      </c>
      <c r="R3844" s="269">
        <v>-7</v>
      </c>
      <c r="S3844" s="269">
        <v>-70.5</v>
      </c>
      <c r="T3844" s="269">
        <v>-72</v>
      </c>
      <c r="DI3844" s="112" t="s">
        <v>6892</v>
      </c>
      <c r="DJ3844" s="112" t="s">
        <v>6305</v>
      </c>
      <c r="DO3844"/>
    </row>
    <row r="3845" spans="15:119" x14ac:dyDescent="0.25">
      <c r="O3845" s="268" t="s">
        <v>13331</v>
      </c>
      <c r="P3845" s="268" t="s">
        <v>9490</v>
      </c>
      <c r="Q3845" s="269">
        <v>-6</v>
      </c>
      <c r="R3845" s="269">
        <v>-6.5</v>
      </c>
      <c r="S3845" s="269">
        <v>-71.5</v>
      </c>
      <c r="T3845" s="269">
        <v>-72</v>
      </c>
      <c r="DI3845" s="112" t="s">
        <v>7721</v>
      </c>
      <c r="DJ3845" s="112" t="s">
        <v>7298</v>
      </c>
      <c r="DO3845"/>
    </row>
    <row r="3846" spans="15:119" x14ac:dyDescent="0.25">
      <c r="O3846" s="268" t="s">
        <v>13332</v>
      </c>
      <c r="P3846" s="268" t="s">
        <v>9492</v>
      </c>
      <c r="Q3846" s="269">
        <v>-6</v>
      </c>
      <c r="R3846" s="269">
        <v>-6.25</v>
      </c>
      <c r="S3846" s="269">
        <v>-71.75</v>
      </c>
      <c r="T3846" s="269">
        <v>-72</v>
      </c>
      <c r="DI3846" s="112" t="s">
        <v>7722</v>
      </c>
      <c r="DJ3846" s="112" t="s">
        <v>7298</v>
      </c>
      <c r="DO3846"/>
    </row>
    <row r="3847" spans="15:119" x14ac:dyDescent="0.25">
      <c r="O3847" s="268" t="s">
        <v>13333</v>
      </c>
      <c r="P3847" s="268" t="s">
        <v>9492</v>
      </c>
      <c r="Q3847" s="269">
        <v>-6</v>
      </c>
      <c r="R3847" s="269">
        <v>-6.25</v>
      </c>
      <c r="S3847" s="269">
        <v>-71.5</v>
      </c>
      <c r="T3847" s="269">
        <v>-71.75</v>
      </c>
      <c r="DI3847" s="112" t="s">
        <v>8164</v>
      </c>
      <c r="DJ3847" s="112" t="s">
        <v>7916</v>
      </c>
      <c r="DO3847"/>
    </row>
    <row r="3848" spans="15:119" x14ac:dyDescent="0.25">
      <c r="O3848" s="268" t="s">
        <v>13334</v>
      </c>
      <c r="P3848" s="268" t="s">
        <v>9492</v>
      </c>
      <c r="Q3848" s="269">
        <v>-6.25</v>
      </c>
      <c r="R3848" s="269">
        <v>-6.5</v>
      </c>
      <c r="S3848" s="269">
        <v>-71.75</v>
      </c>
      <c r="T3848" s="269">
        <v>-72</v>
      </c>
      <c r="DI3848" s="112" t="s">
        <v>4549</v>
      </c>
      <c r="DJ3848" s="112" t="s">
        <v>4452</v>
      </c>
      <c r="DO3848"/>
    </row>
    <row r="3849" spans="15:119" x14ac:dyDescent="0.25">
      <c r="O3849" s="268" t="s">
        <v>13335</v>
      </c>
      <c r="P3849" s="268" t="s">
        <v>9492</v>
      </c>
      <c r="Q3849" s="269">
        <v>-6.25</v>
      </c>
      <c r="R3849" s="269">
        <v>-6.5</v>
      </c>
      <c r="S3849" s="269">
        <v>-71.5</v>
      </c>
      <c r="T3849" s="269">
        <v>-71.75</v>
      </c>
      <c r="DI3849" s="112" t="s">
        <v>7723</v>
      </c>
      <c r="DJ3849" s="112" t="s">
        <v>7298</v>
      </c>
      <c r="DO3849"/>
    </row>
    <row r="3850" spans="15:119" x14ac:dyDescent="0.25">
      <c r="O3850" s="268" t="s">
        <v>13336</v>
      </c>
      <c r="P3850" s="268" t="s">
        <v>9490</v>
      </c>
      <c r="Q3850" s="269">
        <v>-6</v>
      </c>
      <c r="R3850" s="269">
        <v>-6.5</v>
      </c>
      <c r="S3850" s="269">
        <v>-71</v>
      </c>
      <c r="T3850" s="269">
        <v>-71.5</v>
      </c>
      <c r="DI3850" s="112" t="s">
        <v>8849</v>
      </c>
      <c r="DJ3850" s="112" t="s">
        <v>8544</v>
      </c>
      <c r="DO3850"/>
    </row>
    <row r="3851" spans="15:119" x14ac:dyDescent="0.25">
      <c r="O3851" s="268" t="s">
        <v>13337</v>
      </c>
      <c r="P3851" s="268" t="s">
        <v>9492</v>
      </c>
      <c r="Q3851" s="269">
        <v>-6</v>
      </c>
      <c r="R3851" s="269">
        <v>-6.25</v>
      </c>
      <c r="S3851" s="269">
        <v>-71.25</v>
      </c>
      <c r="T3851" s="269">
        <v>-71.5</v>
      </c>
      <c r="DI3851" s="112" t="s">
        <v>7724</v>
      </c>
      <c r="DJ3851" s="112" t="s">
        <v>7298</v>
      </c>
      <c r="DO3851"/>
    </row>
    <row r="3852" spans="15:119" x14ac:dyDescent="0.25">
      <c r="O3852" s="268" t="s">
        <v>13338</v>
      </c>
      <c r="P3852" s="268" t="s">
        <v>9492</v>
      </c>
      <c r="Q3852" s="269">
        <v>-6</v>
      </c>
      <c r="R3852" s="269">
        <v>-6.25</v>
      </c>
      <c r="S3852" s="269">
        <v>-71</v>
      </c>
      <c r="T3852" s="269">
        <v>-71.25</v>
      </c>
      <c r="DI3852" s="112" t="s">
        <v>8458</v>
      </c>
      <c r="DJ3852" s="112" t="s">
        <v>8285</v>
      </c>
      <c r="DO3852"/>
    </row>
    <row r="3853" spans="15:119" x14ac:dyDescent="0.25">
      <c r="O3853" s="268" t="s">
        <v>13339</v>
      </c>
      <c r="P3853" s="268" t="s">
        <v>9492</v>
      </c>
      <c r="Q3853" s="269">
        <v>-6.25</v>
      </c>
      <c r="R3853" s="269">
        <v>-6.5</v>
      </c>
      <c r="S3853" s="269">
        <v>-71.25</v>
      </c>
      <c r="T3853" s="269">
        <v>-71.5</v>
      </c>
      <c r="DI3853" s="112" t="s">
        <v>6893</v>
      </c>
      <c r="DJ3853" s="112" t="s">
        <v>6305</v>
      </c>
      <c r="DO3853"/>
    </row>
    <row r="3854" spans="15:119" x14ac:dyDescent="0.25">
      <c r="O3854" s="268" t="s">
        <v>13340</v>
      </c>
      <c r="P3854" s="268" t="s">
        <v>9492</v>
      </c>
      <c r="Q3854" s="269">
        <v>-6.25</v>
      </c>
      <c r="R3854" s="269">
        <v>-6.5</v>
      </c>
      <c r="S3854" s="269">
        <v>-71</v>
      </c>
      <c r="T3854" s="269">
        <v>-71.25</v>
      </c>
      <c r="DI3854" s="112" t="s">
        <v>9390</v>
      </c>
      <c r="DJ3854" s="112" t="s">
        <v>9220</v>
      </c>
      <c r="DO3854"/>
    </row>
    <row r="3855" spans="15:119" x14ac:dyDescent="0.25">
      <c r="O3855" s="268" t="s">
        <v>13341</v>
      </c>
      <c r="P3855" s="268" t="s">
        <v>9490</v>
      </c>
      <c r="Q3855" s="269">
        <v>-6</v>
      </c>
      <c r="R3855" s="269">
        <v>-6.5</v>
      </c>
      <c r="S3855" s="269">
        <v>-70.5</v>
      </c>
      <c r="T3855" s="269">
        <v>-71</v>
      </c>
      <c r="DI3855" s="112" t="s">
        <v>9391</v>
      </c>
      <c r="DJ3855" s="112" t="s">
        <v>9220</v>
      </c>
      <c r="DO3855"/>
    </row>
    <row r="3856" spans="15:119" x14ac:dyDescent="0.25">
      <c r="O3856" s="268" t="s">
        <v>13342</v>
      </c>
      <c r="P3856" s="268" t="s">
        <v>9492</v>
      </c>
      <c r="Q3856" s="269">
        <v>-6</v>
      </c>
      <c r="R3856" s="269">
        <v>-6.25</v>
      </c>
      <c r="S3856" s="269">
        <v>-70.75</v>
      </c>
      <c r="T3856" s="269">
        <v>-71</v>
      </c>
      <c r="DI3856" s="112" t="s">
        <v>5170</v>
      </c>
      <c r="DJ3856" s="112" t="s">
        <v>5031</v>
      </c>
      <c r="DO3856"/>
    </row>
    <row r="3857" spans="15:119" x14ac:dyDescent="0.25">
      <c r="O3857" s="268" t="s">
        <v>13343</v>
      </c>
      <c r="P3857" s="268" t="s">
        <v>9492</v>
      </c>
      <c r="Q3857" s="269">
        <v>-6</v>
      </c>
      <c r="R3857" s="269">
        <v>-6.25</v>
      </c>
      <c r="S3857" s="269">
        <v>-70.5</v>
      </c>
      <c r="T3857" s="269">
        <v>-70.75</v>
      </c>
      <c r="DI3857" s="112" t="s">
        <v>6204</v>
      </c>
      <c r="DJ3857" s="112" t="s">
        <v>5909</v>
      </c>
      <c r="DO3857"/>
    </row>
    <row r="3858" spans="15:119" x14ac:dyDescent="0.25">
      <c r="O3858" s="268" t="s">
        <v>13344</v>
      </c>
      <c r="P3858" s="268" t="s">
        <v>9492</v>
      </c>
      <c r="Q3858" s="269">
        <v>-6.25</v>
      </c>
      <c r="R3858" s="269">
        <v>-6.5</v>
      </c>
      <c r="S3858" s="269">
        <v>-70.75</v>
      </c>
      <c r="T3858" s="269">
        <v>-71</v>
      </c>
      <c r="DI3858" s="112" t="s">
        <v>4969</v>
      </c>
      <c r="DJ3858" s="112" t="s">
        <v>4808</v>
      </c>
      <c r="DO3858"/>
    </row>
    <row r="3859" spans="15:119" x14ac:dyDescent="0.25">
      <c r="O3859" s="268" t="s">
        <v>13345</v>
      </c>
      <c r="P3859" s="268" t="s">
        <v>9492</v>
      </c>
      <c r="Q3859" s="269">
        <v>-6.25</v>
      </c>
      <c r="R3859" s="269">
        <v>-6.5</v>
      </c>
      <c r="S3859" s="269">
        <v>-70.5</v>
      </c>
      <c r="T3859" s="269">
        <v>-70.75</v>
      </c>
      <c r="DI3859" s="112" t="s">
        <v>6205</v>
      </c>
      <c r="DJ3859" s="112" t="s">
        <v>5909</v>
      </c>
      <c r="DO3859"/>
    </row>
    <row r="3860" spans="15:119" x14ac:dyDescent="0.25">
      <c r="O3860" s="268" t="s">
        <v>13346</v>
      </c>
      <c r="P3860" s="268" t="s">
        <v>9490</v>
      </c>
      <c r="Q3860" s="269">
        <v>-6.5</v>
      </c>
      <c r="R3860" s="269">
        <v>-7</v>
      </c>
      <c r="S3860" s="269">
        <v>-71.5</v>
      </c>
      <c r="T3860" s="269">
        <v>-72</v>
      </c>
      <c r="DI3860" s="112" t="s">
        <v>5507</v>
      </c>
      <c r="DJ3860" s="112" t="s">
        <v>5373</v>
      </c>
      <c r="DO3860"/>
    </row>
    <row r="3861" spans="15:119" x14ac:dyDescent="0.25">
      <c r="O3861" s="268" t="s">
        <v>13347</v>
      </c>
      <c r="P3861" s="268" t="s">
        <v>9492</v>
      </c>
      <c r="Q3861" s="269">
        <v>-6.5</v>
      </c>
      <c r="R3861" s="269">
        <v>-6.75</v>
      </c>
      <c r="S3861" s="269">
        <v>-71.75</v>
      </c>
      <c r="T3861" s="269">
        <v>-72</v>
      </c>
      <c r="DI3861" s="112" t="s">
        <v>8165</v>
      </c>
      <c r="DJ3861" s="112" t="s">
        <v>7916</v>
      </c>
      <c r="DO3861"/>
    </row>
    <row r="3862" spans="15:119" x14ac:dyDescent="0.25">
      <c r="O3862" s="268" t="s">
        <v>13348</v>
      </c>
      <c r="P3862" s="268" t="s">
        <v>9492</v>
      </c>
      <c r="Q3862" s="269">
        <v>-6.5</v>
      </c>
      <c r="R3862" s="269">
        <v>-6.75</v>
      </c>
      <c r="S3862" s="269">
        <v>-71.5</v>
      </c>
      <c r="T3862" s="269">
        <v>-71.75</v>
      </c>
      <c r="DI3862" s="112" t="s">
        <v>7725</v>
      </c>
      <c r="DJ3862" s="112" t="s">
        <v>7916</v>
      </c>
      <c r="DO3862"/>
    </row>
    <row r="3863" spans="15:119" x14ac:dyDescent="0.25">
      <c r="O3863" s="268" t="s">
        <v>13349</v>
      </c>
      <c r="P3863" s="268" t="s">
        <v>9492</v>
      </c>
      <c r="Q3863" s="269">
        <v>-6.75</v>
      </c>
      <c r="R3863" s="269">
        <v>-7</v>
      </c>
      <c r="S3863" s="269">
        <v>-71.75</v>
      </c>
      <c r="T3863" s="269">
        <v>-72</v>
      </c>
      <c r="DI3863" s="112" t="s">
        <v>7725</v>
      </c>
      <c r="DJ3863" s="112" t="s">
        <v>7298</v>
      </c>
      <c r="DO3863"/>
    </row>
    <row r="3864" spans="15:119" x14ac:dyDescent="0.25">
      <c r="O3864" s="268" t="s">
        <v>13350</v>
      </c>
      <c r="P3864" s="268" t="s">
        <v>9492</v>
      </c>
      <c r="Q3864" s="269">
        <v>-6.75</v>
      </c>
      <c r="R3864" s="269">
        <v>-7</v>
      </c>
      <c r="S3864" s="269">
        <v>-71.5</v>
      </c>
      <c r="T3864" s="269">
        <v>-71.75</v>
      </c>
      <c r="DI3864" s="112" t="s">
        <v>6894</v>
      </c>
      <c r="DJ3864" s="112" t="s">
        <v>6305</v>
      </c>
      <c r="DO3864"/>
    </row>
    <row r="3865" spans="15:119" x14ac:dyDescent="0.25">
      <c r="O3865" s="268" t="s">
        <v>13351</v>
      </c>
      <c r="P3865" s="268" t="s">
        <v>9490</v>
      </c>
      <c r="Q3865" s="269">
        <v>-6.5</v>
      </c>
      <c r="R3865" s="269">
        <v>-7</v>
      </c>
      <c r="S3865" s="269">
        <v>-71</v>
      </c>
      <c r="T3865" s="269">
        <v>-71.5</v>
      </c>
      <c r="DI3865" s="112" t="s">
        <v>5508</v>
      </c>
      <c r="DJ3865" s="112" t="s">
        <v>5373</v>
      </c>
      <c r="DO3865"/>
    </row>
    <row r="3866" spans="15:119" x14ac:dyDescent="0.25">
      <c r="O3866" s="268" t="s">
        <v>13352</v>
      </c>
      <c r="P3866" s="268" t="s">
        <v>9492</v>
      </c>
      <c r="Q3866" s="269">
        <v>-6.5</v>
      </c>
      <c r="R3866" s="269">
        <v>-6.75</v>
      </c>
      <c r="S3866" s="269">
        <v>-71.25</v>
      </c>
      <c r="T3866" s="269">
        <v>-71.5</v>
      </c>
      <c r="DI3866" s="112" t="s">
        <v>4550</v>
      </c>
      <c r="DJ3866" s="112" t="s">
        <v>4452</v>
      </c>
      <c r="DO3866"/>
    </row>
    <row r="3867" spans="15:119" x14ac:dyDescent="0.25">
      <c r="O3867" s="268" t="s">
        <v>13353</v>
      </c>
      <c r="P3867" s="268" t="s">
        <v>9492</v>
      </c>
      <c r="Q3867" s="269">
        <v>-6.5</v>
      </c>
      <c r="R3867" s="269">
        <v>-6.75</v>
      </c>
      <c r="S3867" s="269">
        <v>-71</v>
      </c>
      <c r="T3867" s="269">
        <v>-71.25</v>
      </c>
      <c r="DI3867" s="112" t="s">
        <v>7190</v>
      </c>
      <c r="DJ3867" s="112" t="s">
        <v>7135</v>
      </c>
      <c r="DO3867"/>
    </row>
    <row r="3868" spans="15:119" x14ac:dyDescent="0.25">
      <c r="O3868" s="268" t="s">
        <v>13354</v>
      </c>
      <c r="P3868" s="268" t="s">
        <v>9492</v>
      </c>
      <c r="Q3868" s="269">
        <v>-6.75</v>
      </c>
      <c r="R3868" s="269">
        <v>-7</v>
      </c>
      <c r="S3868" s="269">
        <v>-71.25</v>
      </c>
      <c r="T3868" s="269">
        <v>-71.5</v>
      </c>
      <c r="DI3868" s="112" t="s">
        <v>6895</v>
      </c>
      <c r="DJ3868" s="112" t="s">
        <v>6305</v>
      </c>
      <c r="DO3868"/>
    </row>
    <row r="3869" spans="15:119" x14ac:dyDescent="0.25">
      <c r="O3869" s="268" t="s">
        <v>13355</v>
      </c>
      <c r="P3869" s="268" t="s">
        <v>9492</v>
      </c>
      <c r="Q3869" s="269">
        <v>-6.75</v>
      </c>
      <c r="R3869" s="269">
        <v>-7</v>
      </c>
      <c r="S3869" s="269">
        <v>-71</v>
      </c>
      <c r="T3869" s="269">
        <v>-71.25</v>
      </c>
      <c r="DI3869" s="112" t="s">
        <v>4383</v>
      </c>
      <c r="DJ3869" s="112" t="s">
        <v>4291</v>
      </c>
      <c r="DO3869"/>
    </row>
    <row r="3870" spans="15:119" x14ac:dyDescent="0.25">
      <c r="O3870" s="268" t="s">
        <v>13356</v>
      </c>
      <c r="P3870" s="268" t="s">
        <v>9490</v>
      </c>
      <c r="Q3870" s="269">
        <v>-6.5</v>
      </c>
      <c r="R3870" s="269">
        <v>-7</v>
      </c>
      <c r="S3870" s="269">
        <v>-70.5</v>
      </c>
      <c r="T3870" s="269">
        <v>-71</v>
      </c>
      <c r="DI3870" s="112" t="s">
        <v>4201</v>
      </c>
      <c r="DJ3870" s="112" t="s">
        <v>4189</v>
      </c>
      <c r="DO3870"/>
    </row>
    <row r="3871" spans="15:119" x14ac:dyDescent="0.25">
      <c r="O3871" s="268" t="s">
        <v>13357</v>
      </c>
      <c r="P3871" s="268" t="s">
        <v>9492</v>
      </c>
      <c r="Q3871" s="269">
        <v>-6.5</v>
      </c>
      <c r="R3871" s="269">
        <v>-6.75</v>
      </c>
      <c r="S3871" s="269">
        <v>-70.75</v>
      </c>
      <c r="T3871" s="269">
        <v>-71</v>
      </c>
      <c r="DI3871" s="112" t="s">
        <v>9392</v>
      </c>
      <c r="DJ3871" s="112" t="s">
        <v>9220</v>
      </c>
      <c r="DO3871"/>
    </row>
    <row r="3872" spans="15:119" x14ac:dyDescent="0.25">
      <c r="O3872" s="268" t="s">
        <v>13358</v>
      </c>
      <c r="P3872" s="268" t="s">
        <v>9492</v>
      </c>
      <c r="Q3872" s="269">
        <v>-6.5</v>
      </c>
      <c r="R3872" s="269">
        <v>-6.75</v>
      </c>
      <c r="S3872" s="269">
        <v>-70.5</v>
      </c>
      <c r="T3872" s="269">
        <v>-70.75</v>
      </c>
      <c r="DI3872" s="112" t="s">
        <v>8166</v>
      </c>
      <c r="DJ3872" s="112" t="s">
        <v>7916</v>
      </c>
      <c r="DO3872"/>
    </row>
    <row r="3873" spans="15:119" x14ac:dyDescent="0.25">
      <c r="O3873" s="268" t="s">
        <v>13359</v>
      </c>
      <c r="P3873" s="268" t="s">
        <v>9492</v>
      </c>
      <c r="Q3873" s="269">
        <v>-6.75</v>
      </c>
      <c r="R3873" s="269">
        <v>-7</v>
      </c>
      <c r="S3873" s="269">
        <v>-70.75</v>
      </c>
      <c r="T3873" s="269">
        <v>-71</v>
      </c>
      <c r="DI3873" s="112" t="s">
        <v>6206</v>
      </c>
      <c r="DJ3873" s="112" t="s">
        <v>5909</v>
      </c>
      <c r="DO3873"/>
    </row>
    <row r="3874" spans="15:119" x14ac:dyDescent="0.25">
      <c r="O3874" s="268" t="s">
        <v>13360</v>
      </c>
      <c r="P3874" s="268" t="s">
        <v>9492</v>
      </c>
      <c r="Q3874" s="269">
        <v>-6.75</v>
      </c>
      <c r="R3874" s="269">
        <v>-7</v>
      </c>
      <c r="S3874" s="269">
        <v>-70.5</v>
      </c>
      <c r="T3874" s="269">
        <v>-70.75</v>
      </c>
      <c r="DI3874" s="112" t="s">
        <v>142</v>
      </c>
      <c r="DJ3874" s="112" t="s">
        <v>5909</v>
      </c>
      <c r="DO3874"/>
    </row>
    <row r="3875" spans="15:119" x14ac:dyDescent="0.25">
      <c r="O3875" s="268" t="s">
        <v>13361</v>
      </c>
      <c r="P3875" s="268" t="s">
        <v>9488</v>
      </c>
      <c r="Q3875" s="269">
        <v>-6</v>
      </c>
      <c r="R3875" s="269">
        <v>-7</v>
      </c>
      <c r="S3875" s="269">
        <v>-69</v>
      </c>
      <c r="T3875" s="269">
        <v>-70.5</v>
      </c>
      <c r="DI3875" s="112" t="s">
        <v>142</v>
      </c>
      <c r="DJ3875" s="112" t="s">
        <v>7916</v>
      </c>
      <c r="DO3875"/>
    </row>
    <row r="3876" spans="15:119" x14ac:dyDescent="0.25">
      <c r="O3876" s="268" t="s">
        <v>13362</v>
      </c>
      <c r="P3876" s="268" t="s">
        <v>9490</v>
      </c>
      <c r="Q3876" s="269">
        <v>-6</v>
      </c>
      <c r="R3876" s="269">
        <v>-6.5</v>
      </c>
      <c r="S3876" s="269">
        <v>-70</v>
      </c>
      <c r="T3876" s="269">
        <v>-70.5</v>
      </c>
      <c r="DI3876" s="112" t="s">
        <v>142</v>
      </c>
      <c r="DJ3876" s="112" t="s">
        <v>8544</v>
      </c>
      <c r="DO3876"/>
    </row>
    <row r="3877" spans="15:119" x14ac:dyDescent="0.25">
      <c r="O3877" s="268" t="s">
        <v>13363</v>
      </c>
      <c r="P3877" s="268" t="s">
        <v>9492</v>
      </c>
      <c r="Q3877" s="269">
        <v>-6</v>
      </c>
      <c r="R3877" s="269">
        <v>-6.25</v>
      </c>
      <c r="S3877" s="269">
        <v>-70.25</v>
      </c>
      <c r="T3877" s="269">
        <v>-70.5</v>
      </c>
      <c r="DI3877" s="112" t="s">
        <v>142</v>
      </c>
      <c r="DJ3877" s="112" t="s">
        <v>7298</v>
      </c>
      <c r="DO3877"/>
    </row>
    <row r="3878" spans="15:119" x14ac:dyDescent="0.25">
      <c r="O3878" s="268" t="s">
        <v>13364</v>
      </c>
      <c r="P3878" s="268" t="s">
        <v>9492</v>
      </c>
      <c r="Q3878" s="269">
        <v>-6</v>
      </c>
      <c r="R3878" s="269">
        <v>-6.25</v>
      </c>
      <c r="S3878" s="269">
        <v>-70</v>
      </c>
      <c r="T3878" s="269">
        <v>-70.25</v>
      </c>
      <c r="DI3878" s="112" t="s">
        <v>8459</v>
      </c>
      <c r="DJ3878" s="112" t="s">
        <v>8285</v>
      </c>
      <c r="DO3878"/>
    </row>
    <row r="3879" spans="15:119" x14ac:dyDescent="0.25">
      <c r="O3879" s="268" t="s">
        <v>13365</v>
      </c>
      <c r="P3879" s="268" t="s">
        <v>9492</v>
      </c>
      <c r="Q3879" s="269">
        <v>-6.25</v>
      </c>
      <c r="R3879" s="269">
        <v>-6.5</v>
      </c>
      <c r="S3879" s="269">
        <v>-70.25</v>
      </c>
      <c r="T3879" s="269">
        <v>-70.5</v>
      </c>
      <c r="DI3879" s="112" t="s">
        <v>9169</v>
      </c>
      <c r="DJ3879" s="112" t="s">
        <v>9086</v>
      </c>
      <c r="DO3879"/>
    </row>
    <row r="3880" spans="15:119" x14ac:dyDescent="0.25">
      <c r="O3880" s="268" t="s">
        <v>13366</v>
      </c>
      <c r="P3880" s="268" t="s">
        <v>9492</v>
      </c>
      <c r="Q3880" s="269">
        <v>-6.25</v>
      </c>
      <c r="R3880" s="269">
        <v>-6.5</v>
      </c>
      <c r="S3880" s="269">
        <v>-70</v>
      </c>
      <c r="T3880" s="269">
        <v>-70.25</v>
      </c>
      <c r="DI3880" s="112" t="s">
        <v>6896</v>
      </c>
      <c r="DJ3880" s="112" t="s">
        <v>6305</v>
      </c>
      <c r="DO3880"/>
    </row>
    <row r="3881" spans="15:119" x14ac:dyDescent="0.25">
      <c r="O3881" s="268" t="s">
        <v>13367</v>
      </c>
      <c r="P3881" s="268" t="s">
        <v>9490</v>
      </c>
      <c r="Q3881" s="269">
        <v>-6</v>
      </c>
      <c r="R3881" s="269">
        <v>-6.5</v>
      </c>
      <c r="S3881" s="269">
        <v>-69.5</v>
      </c>
      <c r="T3881" s="269">
        <v>-70</v>
      </c>
      <c r="DI3881" s="112" t="s">
        <v>1227</v>
      </c>
      <c r="DJ3881" s="112" t="s">
        <v>7298</v>
      </c>
      <c r="DO3881"/>
    </row>
    <row r="3882" spans="15:119" x14ac:dyDescent="0.25">
      <c r="O3882" s="268" t="s">
        <v>13368</v>
      </c>
      <c r="P3882" s="268" t="s">
        <v>9492</v>
      </c>
      <c r="Q3882" s="269">
        <v>-6</v>
      </c>
      <c r="R3882" s="269">
        <v>-6.25</v>
      </c>
      <c r="S3882" s="269">
        <v>-69.75</v>
      </c>
      <c r="T3882" s="269">
        <v>-70</v>
      </c>
      <c r="DI3882" s="112" t="s">
        <v>7726</v>
      </c>
      <c r="DJ3882" s="112" t="s">
        <v>7298</v>
      </c>
      <c r="DO3882"/>
    </row>
    <row r="3883" spans="15:119" x14ac:dyDescent="0.25">
      <c r="O3883" s="268" t="s">
        <v>13369</v>
      </c>
      <c r="P3883" s="268" t="s">
        <v>9492</v>
      </c>
      <c r="Q3883" s="269">
        <v>-6</v>
      </c>
      <c r="R3883" s="269">
        <v>-6.25</v>
      </c>
      <c r="S3883" s="269">
        <v>-69.5</v>
      </c>
      <c r="T3883" s="269">
        <v>-69.75</v>
      </c>
      <c r="DI3883" s="112" t="s">
        <v>5690</v>
      </c>
      <c r="DJ3883" s="112" t="s">
        <v>5576</v>
      </c>
      <c r="DO3883"/>
    </row>
    <row r="3884" spans="15:119" x14ac:dyDescent="0.25">
      <c r="O3884" s="268" t="s">
        <v>13370</v>
      </c>
      <c r="P3884" s="268" t="s">
        <v>9492</v>
      </c>
      <c r="Q3884" s="269">
        <v>-6.25</v>
      </c>
      <c r="R3884" s="269">
        <v>-6.5</v>
      </c>
      <c r="S3884" s="269">
        <v>-69.75</v>
      </c>
      <c r="T3884" s="269">
        <v>-70</v>
      </c>
      <c r="DI3884" s="112" t="s">
        <v>4737</v>
      </c>
      <c r="DJ3884" s="112" t="s">
        <v>4591</v>
      </c>
      <c r="DO3884"/>
    </row>
    <row r="3885" spans="15:119" x14ac:dyDescent="0.25">
      <c r="O3885" s="268" t="s">
        <v>13371</v>
      </c>
      <c r="P3885" s="268" t="s">
        <v>9492</v>
      </c>
      <c r="Q3885" s="269">
        <v>-6.25</v>
      </c>
      <c r="R3885" s="269">
        <v>-6.5</v>
      </c>
      <c r="S3885" s="269">
        <v>-69.5</v>
      </c>
      <c r="T3885" s="269">
        <v>-69.75</v>
      </c>
      <c r="DI3885" s="112" t="s">
        <v>5509</v>
      </c>
      <c r="DJ3885" s="112" t="s">
        <v>5373</v>
      </c>
      <c r="DO3885"/>
    </row>
    <row r="3886" spans="15:119" x14ac:dyDescent="0.25">
      <c r="O3886" s="268" t="s">
        <v>13372</v>
      </c>
      <c r="P3886" s="268" t="s">
        <v>9490</v>
      </c>
      <c r="Q3886" s="269">
        <v>-6</v>
      </c>
      <c r="R3886" s="269">
        <v>-6.5</v>
      </c>
      <c r="S3886" s="269">
        <v>-69</v>
      </c>
      <c r="T3886" s="269">
        <v>-69.5</v>
      </c>
      <c r="DI3886" s="112" t="s">
        <v>5318</v>
      </c>
      <c r="DJ3886" s="112" t="s">
        <v>5211</v>
      </c>
      <c r="DO3886"/>
    </row>
    <row r="3887" spans="15:119" x14ac:dyDescent="0.25">
      <c r="O3887" s="268" t="s">
        <v>13373</v>
      </c>
      <c r="P3887" s="268" t="s">
        <v>9492</v>
      </c>
      <c r="Q3887" s="269">
        <v>-6</v>
      </c>
      <c r="R3887" s="269">
        <v>-6.25</v>
      </c>
      <c r="S3887" s="269">
        <v>-69.25</v>
      </c>
      <c r="T3887" s="269">
        <v>-69.5</v>
      </c>
      <c r="DI3887" s="112" t="s">
        <v>5510</v>
      </c>
      <c r="DJ3887" s="112" t="s">
        <v>5373</v>
      </c>
      <c r="DO3887"/>
    </row>
    <row r="3888" spans="15:119" x14ac:dyDescent="0.25">
      <c r="O3888" s="268" t="s">
        <v>13374</v>
      </c>
      <c r="P3888" s="268" t="s">
        <v>9492</v>
      </c>
      <c r="Q3888" s="269">
        <v>-6</v>
      </c>
      <c r="R3888" s="269">
        <v>-6.25</v>
      </c>
      <c r="S3888" s="269">
        <v>-69</v>
      </c>
      <c r="T3888" s="269">
        <v>-69.25</v>
      </c>
      <c r="DI3888" s="112" t="s">
        <v>8850</v>
      </c>
      <c r="DJ3888" s="112" t="s">
        <v>8544</v>
      </c>
      <c r="DO3888"/>
    </row>
    <row r="3889" spans="15:119" x14ac:dyDescent="0.25">
      <c r="O3889" s="268" t="s">
        <v>13375</v>
      </c>
      <c r="P3889" s="268" t="s">
        <v>9492</v>
      </c>
      <c r="Q3889" s="269">
        <v>-6.25</v>
      </c>
      <c r="R3889" s="269">
        <v>-6.5</v>
      </c>
      <c r="S3889" s="269">
        <v>-69.25</v>
      </c>
      <c r="T3889" s="269">
        <v>-69.5</v>
      </c>
      <c r="DI3889" s="112" t="s">
        <v>5814</v>
      </c>
      <c r="DJ3889" s="112" t="s">
        <v>5743</v>
      </c>
      <c r="DO3889"/>
    </row>
    <row r="3890" spans="15:119" x14ac:dyDescent="0.25">
      <c r="O3890" s="268" t="s">
        <v>13376</v>
      </c>
      <c r="P3890" s="268" t="s">
        <v>9492</v>
      </c>
      <c r="Q3890" s="269">
        <v>-6.25</v>
      </c>
      <c r="R3890" s="269">
        <v>-6.5</v>
      </c>
      <c r="S3890" s="269">
        <v>-69</v>
      </c>
      <c r="T3890" s="269">
        <v>-69.25</v>
      </c>
      <c r="DI3890" s="112" t="s">
        <v>5511</v>
      </c>
      <c r="DJ3890" s="112" t="s">
        <v>5373</v>
      </c>
      <c r="DO3890"/>
    </row>
    <row r="3891" spans="15:119" x14ac:dyDescent="0.25">
      <c r="O3891" s="268" t="s">
        <v>13377</v>
      </c>
      <c r="P3891" s="268" t="s">
        <v>9490</v>
      </c>
      <c r="Q3891" s="269">
        <v>-6.5</v>
      </c>
      <c r="R3891" s="269">
        <v>-7</v>
      </c>
      <c r="S3891" s="269">
        <v>-70</v>
      </c>
      <c r="T3891" s="269">
        <v>-70.5</v>
      </c>
      <c r="DI3891" s="112" t="s">
        <v>6897</v>
      </c>
      <c r="DJ3891" s="112" t="s">
        <v>6305</v>
      </c>
      <c r="DO3891"/>
    </row>
    <row r="3892" spans="15:119" x14ac:dyDescent="0.25">
      <c r="O3892" s="268" t="s">
        <v>13378</v>
      </c>
      <c r="P3892" s="268" t="s">
        <v>9492</v>
      </c>
      <c r="Q3892" s="269">
        <v>-6.5</v>
      </c>
      <c r="R3892" s="269">
        <v>-6.75</v>
      </c>
      <c r="S3892" s="269">
        <v>-70.25</v>
      </c>
      <c r="T3892" s="269">
        <v>-70.5</v>
      </c>
      <c r="DI3892" s="112" t="s">
        <v>5887</v>
      </c>
      <c r="DJ3892" s="112" t="s">
        <v>5840</v>
      </c>
      <c r="DO3892"/>
    </row>
    <row r="3893" spans="15:119" x14ac:dyDescent="0.25">
      <c r="O3893" s="268" t="s">
        <v>13379</v>
      </c>
      <c r="P3893" s="268" t="s">
        <v>9492</v>
      </c>
      <c r="Q3893" s="269">
        <v>-6.5</v>
      </c>
      <c r="R3893" s="269">
        <v>-6.75</v>
      </c>
      <c r="S3893" s="269">
        <v>-70</v>
      </c>
      <c r="T3893" s="269">
        <v>-70.25</v>
      </c>
      <c r="DI3893" s="112" t="s">
        <v>5888</v>
      </c>
      <c r="DJ3893" s="112" t="s">
        <v>5840</v>
      </c>
      <c r="DO3893"/>
    </row>
    <row r="3894" spans="15:119" x14ac:dyDescent="0.25">
      <c r="O3894" s="268" t="s">
        <v>13380</v>
      </c>
      <c r="P3894" s="268" t="s">
        <v>9492</v>
      </c>
      <c r="Q3894" s="269">
        <v>-6.75</v>
      </c>
      <c r="R3894" s="269">
        <v>-7</v>
      </c>
      <c r="S3894" s="269">
        <v>-70.25</v>
      </c>
      <c r="T3894" s="269">
        <v>-70.5</v>
      </c>
      <c r="DI3894" s="112" t="s">
        <v>6207</v>
      </c>
      <c r="DJ3894" s="112" t="s">
        <v>5909</v>
      </c>
      <c r="DO3894"/>
    </row>
    <row r="3895" spans="15:119" x14ac:dyDescent="0.25">
      <c r="O3895" s="268" t="s">
        <v>13381</v>
      </c>
      <c r="P3895" s="268" t="s">
        <v>9492</v>
      </c>
      <c r="Q3895" s="269">
        <v>-6.75</v>
      </c>
      <c r="R3895" s="269">
        <v>-7</v>
      </c>
      <c r="S3895" s="269">
        <v>-70</v>
      </c>
      <c r="T3895" s="269">
        <v>-70.25</v>
      </c>
      <c r="DI3895" s="112" t="s">
        <v>9170</v>
      </c>
      <c r="DJ3895" s="112" t="s">
        <v>9086</v>
      </c>
      <c r="DO3895"/>
    </row>
    <row r="3896" spans="15:119" x14ac:dyDescent="0.25">
      <c r="O3896" s="268" t="s">
        <v>13382</v>
      </c>
      <c r="P3896" s="268" t="s">
        <v>9490</v>
      </c>
      <c r="Q3896" s="269">
        <v>-6.5</v>
      </c>
      <c r="R3896" s="269">
        <v>-7</v>
      </c>
      <c r="S3896" s="269">
        <v>-69.5</v>
      </c>
      <c r="T3896" s="269">
        <v>-70</v>
      </c>
      <c r="DI3896" s="112" t="s">
        <v>6898</v>
      </c>
      <c r="DJ3896" s="112" t="s">
        <v>6305</v>
      </c>
      <c r="DO3896"/>
    </row>
    <row r="3897" spans="15:119" x14ac:dyDescent="0.25">
      <c r="O3897" s="268" t="s">
        <v>13383</v>
      </c>
      <c r="P3897" s="268" t="s">
        <v>9492</v>
      </c>
      <c r="Q3897" s="269">
        <v>-6.5</v>
      </c>
      <c r="R3897" s="269">
        <v>-6.75</v>
      </c>
      <c r="S3897" s="269">
        <v>-69.75</v>
      </c>
      <c r="T3897" s="269">
        <v>-70</v>
      </c>
      <c r="DI3897" s="112" t="s">
        <v>6899</v>
      </c>
      <c r="DJ3897" s="112" t="s">
        <v>6305</v>
      </c>
      <c r="DO3897"/>
    </row>
    <row r="3898" spans="15:119" x14ac:dyDescent="0.25">
      <c r="O3898" s="268" t="s">
        <v>13384</v>
      </c>
      <c r="P3898" s="268" t="s">
        <v>9492</v>
      </c>
      <c r="Q3898" s="269">
        <v>-6.5</v>
      </c>
      <c r="R3898" s="269">
        <v>-6.75</v>
      </c>
      <c r="S3898" s="269">
        <v>-69.5</v>
      </c>
      <c r="T3898" s="269">
        <v>-69.75</v>
      </c>
      <c r="DI3898" s="112" t="s">
        <v>6208</v>
      </c>
      <c r="DJ3898" s="112" t="s">
        <v>5909</v>
      </c>
      <c r="DO3898"/>
    </row>
    <row r="3899" spans="15:119" x14ac:dyDescent="0.25">
      <c r="O3899" s="268" t="s">
        <v>13385</v>
      </c>
      <c r="P3899" s="268" t="s">
        <v>9492</v>
      </c>
      <c r="Q3899" s="269">
        <v>-6.75</v>
      </c>
      <c r="R3899" s="269">
        <v>-7</v>
      </c>
      <c r="S3899" s="269">
        <v>-69.75</v>
      </c>
      <c r="T3899" s="269">
        <v>-70</v>
      </c>
      <c r="DI3899" s="112" t="s">
        <v>7727</v>
      </c>
      <c r="DJ3899" s="112" t="s">
        <v>7298</v>
      </c>
      <c r="DO3899"/>
    </row>
    <row r="3900" spans="15:119" x14ac:dyDescent="0.25">
      <c r="O3900" s="268" t="s">
        <v>13386</v>
      </c>
      <c r="P3900" s="268" t="s">
        <v>9492</v>
      </c>
      <c r="Q3900" s="269">
        <v>-6.75</v>
      </c>
      <c r="R3900" s="269">
        <v>-7</v>
      </c>
      <c r="S3900" s="269">
        <v>-69.5</v>
      </c>
      <c r="T3900" s="269">
        <v>-69.75</v>
      </c>
      <c r="DI3900" s="112" t="s">
        <v>5512</v>
      </c>
      <c r="DJ3900" s="112" t="s">
        <v>5373</v>
      </c>
      <c r="DO3900"/>
    </row>
    <row r="3901" spans="15:119" x14ac:dyDescent="0.25">
      <c r="O3901" s="268" t="s">
        <v>13387</v>
      </c>
      <c r="P3901" s="268" t="s">
        <v>9490</v>
      </c>
      <c r="Q3901" s="269">
        <v>-6.5</v>
      </c>
      <c r="R3901" s="269">
        <v>-7</v>
      </c>
      <c r="S3901" s="269">
        <v>-69</v>
      </c>
      <c r="T3901" s="269">
        <v>-69.5</v>
      </c>
      <c r="DI3901" s="112" t="s">
        <v>5691</v>
      </c>
      <c r="DJ3901" s="112" t="s">
        <v>5576</v>
      </c>
      <c r="DO3901"/>
    </row>
    <row r="3902" spans="15:119" x14ac:dyDescent="0.25">
      <c r="O3902" s="268" t="s">
        <v>13388</v>
      </c>
      <c r="P3902" s="268" t="s">
        <v>9492</v>
      </c>
      <c r="Q3902" s="269">
        <v>-6.5</v>
      </c>
      <c r="R3902" s="269">
        <v>-6.75</v>
      </c>
      <c r="S3902" s="269">
        <v>-69.25</v>
      </c>
      <c r="T3902" s="269">
        <v>-69.5</v>
      </c>
      <c r="DI3902" s="112" t="s">
        <v>8460</v>
      </c>
      <c r="DJ3902" s="112" t="s">
        <v>8285</v>
      </c>
      <c r="DO3902"/>
    </row>
    <row r="3903" spans="15:119" x14ac:dyDescent="0.25">
      <c r="O3903" s="268" t="s">
        <v>13389</v>
      </c>
      <c r="P3903" s="268" t="s">
        <v>9492</v>
      </c>
      <c r="Q3903" s="269">
        <v>-6.5</v>
      </c>
      <c r="R3903" s="269">
        <v>-6.75</v>
      </c>
      <c r="S3903" s="269">
        <v>-69</v>
      </c>
      <c r="T3903" s="269">
        <v>-69.25</v>
      </c>
      <c r="DI3903" s="112" t="s">
        <v>7728</v>
      </c>
      <c r="DJ3903" s="112" t="s">
        <v>7298</v>
      </c>
      <c r="DO3903"/>
    </row>
    <row r="3904" spans="15:119" x14ac:dyDescent="0.25">
      <c r="O3904" s="268" t="s">
        <v>13390</v>
      </c>
      <c r="P3904" s="268" t="s">
        <v>9492</v>
      </c>
      <c r="Q3904" s="269">
        <v>-6.75</v>
      </c>
      <c r="R3904" s="269">
        <v>-7</v>
      </c>
      <c r="S3904" s="269">
        <v>-69.25</v>
      </c>
      <c r="T3904" s="269">
        <v>-69.5</v>
      </c>
      <c r="DI3904" s="112" t="s">
        <v>6900</v>
      </c>
      <c r="DJ3904" s="112" t="s">
        <v>6305</v>
      </c>
      <c r="DO3904"/>
    </row>
    <row r="3905" spans="15:119" x14ac:dyDescent="0.25">
      <c r="O3905" s="268" t="s">
        <v>13391</v>
      </c>
      <c r="P3905" s="268" t="s">
        <v>9492</v>
      </c>
      <c r="Q3905" s="269">
        <v>-6.75</v>
      </c>
      <c r="R3905" s="269">
        <v>-7</v>
      </c>
      <c r="S3905" s="269">
        <v>-69</v>
      </c>
      <c r="T3905" s="269">
        <v>-69.25</v>
      </c>
      <c r="DI3905" s="112" t="s">
        <v>7729</v>
      </c>
      <c r="DJ3905" s="112" t="s">
        <v>7298</v>
      </c>
      <c r="DO3905"/>
    </row>
    <row r="3906" spans="15:119" x14ac:dyDescent="0.25">
      <c r="O3906" s="268" t="s">
        <v>13392</v>
      </c>
      <c r="P3906" s="268" t="s">
        <v>9488</v>
      </c>
      <c r="Q3906" s="269">
        <v>-7</v>
      </c>
      <c r="R3906" s="269">
        <v>-8</v>
      </c>
      <c r="S3906" s="269">
        <v>-70.5</v>
      </c>
      <c r="T3906" s="269">
        <v>-72</v>
      </c>
      <c r="DI3906" s="112" t="s">
        <v>4384</v>
      </c>
      <c r="DJ3906" s="112" t="s">
        <v>4291</v>
      </c>
      <c r="DO3906"/>
    </row>
    <row r="3907" spans="15:119" x14ac:dyDescent="0.25">
      <c r="O3907" s="268" t="s">
        <v>13393</v>
      </c>
      <c r="P3907" s="268" t="s">
        <v>9490</v>
      </c>
      <c r="Q3907" s="269">
        <v>-7</v>
      </c>
      <c r="R3907" s="269">
        <v>-7.5</v>
      </c>
      <c r="S3907" s="269">
        <v>-71.5</v>
      </c>
      <c r="T3907" s="269">
        <v>-72</v>
      </c>
      <c r="DI3907" s="112" t="s">
        <v>8167</v>
      </c>
      <c r="DJ3907" s="112" t="s">
        <v>7916</v>
      </c>
      <c r="DO3907"/>
    </row>
    <row r="3908" spans="15:119" x14ac:dyDescent="0.25">
      <c r="O3908" s="268" t="s">
        <v>13394</v>
      </c>
      <c r="P3908" s="268" t="s">
        <v>9492</v>
      </c>
      <c r="Q3908" s="269">
        <v>-7</v>
      </c>
      <c r="R3908" s="269">
        <v>-7.25</v>
      </c>
      <c r="S3908" s="269">
        <v>-71.75</v>
      </c>
      <c r="T3908" s="269">
        <v>-72</v>
      </c>
      <c r="DI3908" s="112" t="s">
        <v>9068</v>
      </c>
      <c r="DJ3908" s="112" t="s">
        <v>9016</v>
      </c>
      <c r="DO3908"/>
    </row>
    <row r="3909" spans="15:119" x14ac:dyDescent="0.25">
      <c r="O3909" s="268" t="s">
        <v>13395</v>
      </c>
      <c r="P3909" s="268" t="s">
        <v>9492</v>
      </c>
      <c r="Q3909" s="269">
        <v>-7</v>
      </c>
      <c r="R3909" s="269">
        <v>-7.25</v>
      </c>
      <c r="S3909" s="269">
        <v>-71.5</v>
      </c>
      <c r="T3909" s="269">
        <v>-71.75</v>
      </c>
      <c r="DI3909" s="112" t="s">
        <v>7730</v>
      </c>
      <c r="DJ3909" s="112" t="s">
        <v>7298</v>
      </c>
      <c r="DO3909"/>
    </row>
    <row r="3910" spans="15:119" x14ac:dyDescent="0.25">
      <c r="O3910" s="268" t="s">
        <v>13396</v>
      </c>
      <c r="P3910" s="268" t="s">
        <v>9492</v>
      </c>
      <c r="Q3910" s="269">
        <v>-7.25</v>
      </c>
      <c r="R3910" s="269">
        <v>-7.5</v>
      </c>
      <c r="S3910" s="269">
        <v>-71.75</v>
      </c>
      <c r="T3910" s="269">
        <v>-72</v>
      </c>
      <c r="DI3910" s="112" t="s">
        <v>9171</v>
      </c>
      <c r="DJ3910" s="112" t="s">
        <v>9086</v>
      </c>
      <c r="DO3910"/>
    </row>
    <row r="3911" spans="15:119" x14ac:dyDescent="0.25">
      <c r="O3911" s="268" t="s">
        <v>13397</v>
      </c>
      <c r="P3911" s="268" t="s">
        <v>9492</v>
      </c>
      <c r="Q3911" s="269">
        <v>-7.25</v>
      </c>
      <c r="R3911" s="269">
        <v>-7.5</v>
      </c>
      <c r="S3911" s="269">
        <v>-71.5</v>
      </c>
      <c r="T3911" s="269">
        <v>-71.75</v>
      </c>
      <c r="DI3911" s="112" t="s">
        <v>8168</v>
      </c>
      <c r="DJ3911" s="112" t="s">
        <v>7916</v>
      </c>
      <c r="DO3911"/>
    </row>
    <row r="3912" spans="15:119" x14ac:dyDescent="0.25">
      <c r="O3912" s="268" t="s">
        <v>13398</v>
      </c>
      <c r="P3912" s="268" t="s">
        <v>9490</v>
      </c>
      <c r="Q3912" s="269">
        <v>-7</v>
      </c>
      <c r="R3912" s="269">
        <v>-7.5</v>
      </c>
      <c r="S3912" s="269">
        <v>-71</v>
      </c>
      <c r="T3912" s="269">
        <v>-71.5</v>
      </c>
      <c r="DI3912" s="112" t="s">
        <v>9393</v>
      </c>
      <c r="DJ3912" s="112" t="s">
        <v>9220</v>
      </c>
      <c r="DO3912"/>
    </row>
    <row r="3913" spans="15:119" x14ac:dyDescent="0.25">
      <c r="O3913" s="268" t="s">
        <v>13399</v>
      </c>
      <c r="P3913" s="268" t="s">
        <v>9492</v>
      </c>
      <c r="Q3913" s="269">
        <v>-7</v>
      </c>
      <c r="R3913" s="269">
        <v>-7.25</v>
      </c>
      <c r="S3913" s="269">
        <v>-71.25</v>
      </c>
      <c r="T3913" s="269">
        <v>-71.5</v>
      </c>
      <c r="DI3913" s="112" t="s">
        <v>7731</v>
      </c>
      <c r="DJ3913" s="112" t="s">
        <v>7298</v>
      </c>
      <c r="DO3913"/>
    </row>
    <row r="3914" spans="15:119" x14ac:dyDescent="0.25">
      <c r="O3914" s="268" t="s">
        <v>13400</v>
      </c>
      <c r="P3914" s="268" t="s">
        <v>9492</v>
      </c>
      <c r="Q3914" s="269">
        <v>-7</v>
      </c>
      <c r="R3914" s="269">
        <v>-7.25</v>
      </c>
      <c r="S3914" s="269">
        <v>-71</v>
      </c>
      <c r="T3914" s="269">
        <v>-71.25</v>
      </c>
      <c r="DI3914" s="112" t="s">
        <v>8851</v>
      </c>
      <c r="DJ3914" s="112" t="s">
        <v>8544</v>
      </c>
      <c r="DO3914"/>
    </row>
    <row r="3915" spans="15:119" x14ac:dyDescent="0.25">
      <c r="O3915" s="268" t="s">
        <v>13401</v>
      </c>
      <c r="P3915" s="268" t="s">
        <v>9492</v>
      </c>
      <c r="Q3915" s="269">
        <v>-7.25</v>
      </c>
      <c r="R3915" s="269">
        <v>-7.5</v>
      </c>
      <c r="S3915" s="269">
        <v>-71.25</v>
      </c>
      <c r="T3915" s="269">
        <v>-71.5</v>
      </c>
      <c r="DI3915" s="112" t="s">
        <v>8461</v>
      </c>
      <c r="DJ3915" s="112" t="s">
        <v>8285</v>
      </c>
      <c r="DO3915"/>
    </row>
    <row r="3916" spans="15:119" x14ac:dyDescent="0.25">
      <c r="O3916" s="268" t="s">
        <v>13402</v>
      </c>
      <c r="P3916" s="268" t="s">
        <v>9492</v>
      </c>
      <c r="Q3916" s="269">
        <v>-7.25</v>
      </c>
      <c r="R3916" s="269">
        <v>-7.5</v>
      </c>
      <c r="S3916" s="269">
        <v>-71</v>
      </c>
      <c r="T3916" s="269">
        <v>-71.25</v>
      </c>
      <c r="DI3916" s="112" t="s">
        <v>4551</v>
      </c>
      <c r="DJ3916" s="112" t="s">
        <v>4452</v>
      </c>
      <c r="DO3916"/>
    </row>
    <row r="3917" spans="15:119" x14ac:dyDescent="0.25">
      <c r="O3917" s="268" t="s">
        <v>13403</v>
      </c>
      <c r="P3917" s="268" t="s">
        <v>9490</v>
      </c>
      <c r="Q3917" s="269">
        <v>-7</v>
      </c>
      <c r="R3917" s="269">
        <v>-7.5</v>
      </c>
      <c r="S3917" s="269">
        <v>-70.5</v>
      </c>
      <c r="T3917" s="269">
        <v>-71</v>
      </c>
      <c r="DI3917" s="112" t="s">
        <v>8462</v>
      </c>
      <c r="DJ3917" s="112" t="s">
        <v>8285</v>
      </c>
      <c r="DO3917"/>
    </row>
    <row r="3918" spans="15:119" x14ac:dyDescent="0.25">
      <c r="O3918" s="268" t="s">
        <v>13404</v>
      </c>
      <c r="P3918" s="268" t="s">
        <v>9492</v>
      </c>
      <c r="Q3918" s="269">
        <v>-7</v>
      </c>
      <c r="R3918" s="269">
        <v>-7.25</v>
      </c>
      <c r="S3918" s="269">
        <v>-70.75</v>
      </c>
      <c r="T3918" s="269">
        <v>-71</v>
      </c>
      <c r="DI3918" s="112" t="s">
        <v>4552</v>
      </c>
      <c r="DJ3918" s="112" t="s">
        <v>4452</v>
      </c>
      <c r="DO3918"/>
    </row>
    <row r="3919" spans="15:119" x14ac:dyDescent="0.25">
      <c r="O3919" s="268" t="s">
        <v>13405</v>
      </c>
      <c r="P3919" s="268" t="s">
        <v>9492</v>
      </c>
      <c r="Q3919" s="269">
        <v>-7</v>
      </c>
      <c r="R3919" s="269">
        <v>-7.25</v>
      </c>
      <c r="S3919" s="269">
        <v>-70.5</v>
      </c>
      <c r="T3919" s="269">
        <v>-70.75</v>
      </c>
      <c r="DI3919" s="112" t="s">
        <v>9172</v>
      </c>
      <c r="DJ3919" s="112" t="s">
        <v>9086</v>
      </c>
      <c r="DO3919"/>
    </row>
    <row r="3920" spans="15:119" x14ac:dyDescent="0.25">
      <c r="O3920" s="268" t="s">
        <v>13406</v>
      </c>
      <c r="P3920" s="268" t="s">
        <v>9492</v>
      </c>
      <c r="Q3920" s="269">
        <v>-7.25</v>
      </c>
      <c r="R3920" s="269">
        <v>-7.5</v>
      </c>
      <c r="S3920" s="269">
        <v>-70.75</v>
      </c>
      <c r="T3920" s="269">
        <v>-71</v>
      </c>
      <c r="DI3920" s="112" t="s">
        <v>6901</v>
      </c>
      <c r="DJ3920" s="112" t="s">
        <v>6305</v>
      </c>
      <c r="DO3920"/>
    </row>
    <row r="3921" spans="15:119" x14ac:dyDescent="0.25">
      <c r="O3921" s="268" t="s">
        <v>13407</v>
      </c>
      <c r="P3921" s="268" t="s">
        <v>9492</v>
      </c>
      <c r="Q3921" s="269">
        <v>-7.25</v>
      </c>
      <c r="R3921" s="269">
        <v>-7.5</v>
      </c>
      <c r="S3921" s="269">
        <v>-70.5</v>
      </c>
      <c r="T3921" s="269">
        <v>-70.75</v>
      </c>
      <c r="DI3921" s="112" t="s">
        <v>8852</v>
      </c>
      <c r="DJ3921" s="112" t="s">
        <v>8544</v>
      </c>
      <c r="DO3921"/>
    </row>
    <row r="3922" spans="15:119" x14ac:dyDescent="0.25">
      <c r="O3922" s="268" t="s">
        <v>13408</v>
      </c>
      <c r="P3922" s="268" t="s">
        <v>9490</v>
      </c>
      <c r="Q3922" s="269">
        <v>-7.5</v>
      </c>
      <c r="R3922" s="269">
        <v>-8</v>
      </c>
      <c r="S3922" s="269">
        <v>-71.5</v>
      </c>
      <c r="T3922" s="269">
        <v>-72</v>
      </c>
      <c r="DI3922" s="112" t="s">
        <v>8463</v>
      </c>
      <c r="DJ3922" s="112" t="s">
        <v>8285</v>
      </c>
      <c r="DO3922"/>
    </row>
    <row r="3923" spans="15:119" x14ac:dyDescent="0.25">
      <c r="O3923" s="268" t="s">
        <v>13409</v>
      </c>
      <c r="P3923" s="268" t="s">
        <v>9492</v>
      </c>
      <c r="Q3923" s="269">
        <v>-7.5</v>
      </c>
      <c r="R3923" s="269">
        <v>-7.75</v>
      </c>
      <c r="S3923" s="269">
        <v>-71.75</v>
      </c>
      <c r="T3923" s="269">
        <v>-72</v>
      </c>
      <c r="DI3923" s="112" t="s">
        <v>9173</v>
      </c>
      <c r="DJ3923" s="112" t="s">
        <v>9086</v>
      </c>
      <c r="DO3923"/>
    </row>
    <row r="3924" spans="15:119" x14ac:dyDescent="0.25">
      <c r="O3924" s="268" t="s">
        <v>13410</v>
      </c>
      <c r="P3924" s="268" t="s">
        <v>9492</v>
      </c>
      <c r="Q3924" s="269">
        <v>-7.5</v>
      </c>
      <c r="R3924" s="269">
        <v>-7.75</v>
      </c>
      <c r="S3924" s="269">
        <v>-71.5</v>
      </c>
      <c r="T3924" s="269">
        <v>-71.75</v>
      </c>
      <c r="DI3924" s="112" t="s">
        <v>7732</v>
      </c>
      <c r="DJ3924" s="112" t="s">
        <v>7298</v>
      </c>
      <c r="DO3924"/>
    </row>
    <row r="3925" spans="15:119" x14ac:dyDescent="0.25">
      <c r="O3925" s="268" t="s">
        <v>13411</v>
      </c>
      <c r="P3925" s="268" t="s">
        <v>9492</v>
      </c>
      <c r="Q3925" s="269">
        <v>-7.75</v>
      </c>
      <c r="R3925" s="269">
        <v>-8</v>
      </c>
      <c r="S3925" s="269">
        <v>-71.75</v>
      </c>
      <c r="T3925" s="269">
        <v>-72</v>
      </c>
      <c r="DI3925" s="112" t="s">
        <v>7191</v>
      </c>
      <c r="DJ3925" s="112" t="s">
        <v>7135</v>
      </c>
      <c r="DO3925"/>
    </row>
    <row r="3926" spans="15:119" x14ac:dyDescent="0.25">
      <c r="O3926" s="268" t="s">
        <v>13412</v>
      </c>
      <c r="P3926" s="268" t="s">
        <v>9492</v>
      </c>
      <c r="Q3926" s="269">
        <v>-7.75</v>
      </c>
      <c r="R3926" s="269">
        <v>-8</v>
      </c>
      <c r="S3926" s="269">
        <v>-71.5</v>
      </c>
      <c r="T3926" s="269">
        <v>-71.75</v>
      </c>
      <c r="DI3926" s="112" t="s">
        <v>6902</v>
      </c>
      <c r="DJ3926" s="112" t="s">
        <v>6305</v>
      </c>
      <c r="DO3926"/>
    </row>
    <row r="3927" spans="15:119" x14ac:dyDescent="0.25">
      <c r="O3927" s="268" t="s">
        <v>13413</v>
      </c>
      <c r="P3927" s="268" t="s">
        <v>9490</v>
      </c>
      <c r="Q3927" s="269">
        <v>-7.5</v>
      </c>
      <c r="R3927" s="269">
        <v>-8</v>
      </c>
      <c r="S3927" s="269">
        <v>-71</v>
      </c>
      <c r="T3927" s="269">
        <v>-71.5</v>
      </c>
      <c r="DI3927" s="112" t="s">
        <v>6903</v>
      </c>
      <c r="DJ3927" s="112" t="s">
        <v>6305</v>
      </c>
      <c r="DO3927"/>
    </row>
    <row r="3928" spans="15:119" x14ac:dyDescent="0.25">
      <c r="O3928" s="268" t="s">
        <v>13414</v>
      </c>
      <c r="P3928" s="268" t="s">
        <v>9492</v>
      </c>
      <c r="Q3928" s="269">
        <v>-7.5</v>
      </c>
      <c r="R3928" s="269">
        <v>-7.75</v>
      </c>
      <c r="S3928" s="269">
        <v>-71.25</v>
      </c>
      <c r="T3928" s="269">
        <v>-71.5</v>
      </c>
      <c r="DI3928" s="112" t="s">
        <v>6209</v>
      </c>
      <c r="DJ3928" s="112" t="s">
        <v>5909</v>
      </c>
      <c r="DO3928"/>
    </row>
    <row r="3929" spans="15:119" x14ac:dyDescent="0.25">
      <c r="O3929" s="268" t="s">
        <v>13415</v>
      </c>
      <c r="P3929" s="268" t="s">
        <v>9492</v>
      </c>
      <c r="Q3929" s="269">
        <v>-7.5</v>
      </c>
      <c r="R3929" s="269">
        <v>-7.75</v>
      </c>
      <c r="S3929" s="269">
        <v>-71</v>
      </c>
      <c r="T3929" s="269">
        <v>-71.25</v>
      </c>
      <c r="DI3929" s="112" t="s">
        <v>7733</v>
      </c>
      <c r="DJ3929" s="112" t="s">
        <v>7298</v>
      </c>
      <c r="DO3929"/>
    </row>
    <row r="3930" spans="15:119" x14ac:dyDescent="0.25">
      <c r="O3930" s="268" t="s">
        <v>13416</v>
      </c>
      <c r="P3930" s="268" t="s">
        <v>9492</v>
      </c>
      <c r="Q3930" s="269">
        <v>-7.75</v>
      </c>
      <c r="R3930" s="269">
        <v>-8</v>
      </c>
      <c r="S3930" s="269">
        <v>-71.25</v>
      </c>
      <c r="T3930" s="269">
        <v>-71.5</v>
      </c>
      <c r="DI3930" s="112" t="s">
        <v>5171</v>
      </c>
      <c r="DJ3930" s="112" t="s">
        <v>5031</v>
      </c>
      <c r="DO3930"/>
    </row>
    <row r="3931" spans="15:119" x14ac:dyDescent="0.25">
      <c r="O3931" s="268" t="s">
        <v>13417</v>
      </c>
      <c r="P3931" s="268" t="s">
        <v>9492</v>
      </c>
      <c r="Q3931" s="269">
        <v>-7.75</v>
      </c>
      <c r="R3931" s="269">
        <v>-8</v>
      </c>
      <c r="S3931" s="269">
        <v>-71</v>
      </c>
      <c r="T3931" s="269">
        <v>-71.25</v>
      </c>
      <c r="DI3931" s="112" t="s">
        <v>7734</v>
      </c>
      <c r="DJ3931" s="112" t="s">
        <v>7298</v>
      </c>
      <c r="DO3931"/>
    </row>
    <row r="3932" spans="15:119" x14ac:dyDescent="0.25">
      <c r="O3932" s="268" t="s">
        <v>13418</v>
      </c>
      <c r="P3932" s="268" t="s">
        <v>9490</v>
      </c>
      <c r="Q3932" s="269">
        <v>-7.5</v>
      </c>
      <c r="R3932" s="269">
        <v>-8</v>
      </c>
      <c r="S3932" s="269">
        <v>-70.5</v>
      </c>
      <c r="T3932" s="269">
        <v>-71</v>
      </c>
      <c r="DI3932" s="112" t="s">
        <v>9394</v>
      </c>
      <c r="DJ3932" s="112" t="s">
        <v>9220</v>
      </c>
      <c r="DO3932"/>
    </row>
    <row r="3933" spans="15:119" x14ac:dyDescent="0.25">
      <c r="O3933" s="268" t="s">
        <v>13419</v>
      </c>
      <c r="P3933" s="268" t="s">
        <v>9492</v>
      </c>
      <c r="Q3933" s="269">
        <v>-7.5</v>
      </c>
      <c r="R3933" s="269">
        <v>-7.75</v>
      </c>
      <c r="S3933" s="269">
        <v>-70.75</v>
      </c>
      <c r="T3933" s="269">
        <v>-71</v>
      </c>
      <c r="DI3933" s="112" t="s">
        <v>7264</v>
      </c>
      <c r="DJ3933" s="112" t="s">
        <v>7211</v>
      </c>
      <c r="DO3933"/>
    </row>
    <row r="3934" spans="15:119" x14ac:dyDescent="0.25">
      <c r="O3934" s="268" t="s">
        <v>13420</v>
      </c>
      <c r="P3934" s="268" t="s">
        <v>9492</v>
      </c>
      <c r="Q3934" s="269">
        <v>-7.5</v>
      </c>
      <c r="R3934" s="269">
        <v>-7.75</v>
      </c>
      <c r="S3934" s="269">
        <v>-70.5</v>
      </c>
      <c r="T3934" s="269">
        <v>-70.75</v>
      </c>
      <c r="DI3934" s="112" t="s">
        <v>8169</v>
      </c>
      <c r="DJ3934" s="112" t="s">
        <v>7916</v>
      </c>
      <c r="DO3934"/>
    </row>
    <row r="3935" spans="15:119" x14ac:dyDescent="0.25">
      <c r="O3935" s="268" t="s">
        <v>13421</v>
      </c>
      <c r="P3935" s="268" t="s">
        <v>9492</v>
      </c>
      <c r="Q3935" s="269">
        <v>-7.75</v>
      </c>
      <c r="R3935" s="269">
        <v>-8</v>
      </c>
      <c r="S3935" s="269">
        <v>-70.75</v>
      </c>
      <c r="T3935" s="269">
        <v>-71</v>
      </c>
      <c r="DI3935" s="112" t="s">
        <v>5319</v>
      </c>
      <c r="DJ3935" s="112" t="s">
        <v>5211</v>
      </c>
      <c r="DO3935"/>
    </row>
    <row r="3936" spans="15:119" x14ac:dyDescent="0.25">
      <c r="O3936" s="268" t="s">
        <v>13422</v>
      </c>
      <c r="P3936" s="268" t="s">
        <v>9492</v>
      </c>
      <c r="Q3936" s="269">
        <v>-7.75</v>
      </c>
      <c r="R3936" s="269">
        <v>-8</v>
      </c>
      <c r="S3936" s="269">
        <v>-70.5</v>
      </c>
      <c r="T3936" s="269">
        <v>-70.75</v>
      </c>
      <c r="DI3936" s="112" t="s">
        <v>8853</v>
      </c>
      <c r="DJ3936" s="112" t="s">
        <v>8544</v>
      </c>
      <c r="DO3936"/>
    </row>
    <row r="3937" spans="15:119" x14ac:dyDescent="0.25">
      <c r="O3937" s="268" t="s">
        <v>13423</v>
      </c>
      <c r="P3937" s="268" t="s">
        <v>9488</v>
      </c>
      <c r="Q3937" s="269">
        <v>-7</v>
      </c>
      <c r="R3937" s="269">
        <v>-8</v>
      </c>
      <c r="S3937" s="269">
        <v>-69</v>
      </c>
      <c r="T3937" s="269">
        <v>-70.5</v>
      </c>
      <c r="DI3937" s="112" t="s">
        <v>9395</v>
      </c>
      <c r="DJ3937" s="112" t="s">
        <v>9220</v>
      </c>
      <c r="DO3937"/>
    </row>
    <row r="3938" spans="15:119" x14ac:dyDescent="0.25">
      <c r="O3938" s="268" t="s">
        <v>13424</v>
      </c>
      <c r="P3938" s="268" t="s">
        <v>9490</v>
      </c>
      <c r="Q3938" s="269">
        <v>-7</v>
      </c>
      <c r="R3938" s="269">
        <v>-7.5</v>
      </c>
      <c r="S3938" s="269">
        <v>-70</v>
      </c>
      <c r="T3938" s="269">
        <v>-70.5</v>
      </c>
      <c r="DI3938" s="112" t="s">
        <v>5172</v>
      </c>
      <c r="DJ3938" s="112" t="s">
        <v>5031</v>
      </c>
      <c r="DO3938"/>
    </row>
    <row r="3939" spans="15:119" x14ac:dyDescent="0.25">
      <c r="O3939" s="268" t="s">
        <v>13425</v>
      </c>
      <c r="P3939" s="268" t="s">
        <v>9492</v>
      </c>
      <c r="Q3939" s="269">
        <v>-7</v>
      </c>
      <c r="R3939" s="269">
        <v>-7.25</v>
      </c>
      <c r="S3939" s="269">
        <v>-70.25</v>
      </c>
      <c r="T3939" s="269">
        <v>-70.5</v>
      </c>
      <c r="DI3939" s="112" t="s">
        <v>6904</v>
      </c>
      <c r="DJ3939" s="112" t="s">
        <v>6305</v>
      </c>
      <c r="DO3939"/>
    </row>
    <row r="3940" spans="15:119" x14ac:dyDescent="0.25">
      <c r="O3940" s="268" t="s">
        <v>13426</v>
      </c>
      <c r="P3940" s="268" t="s">
        <v>9492</v>
      </c>
      <c r="Q3940" s="269">
        <v>-7</v>
      </c>
      <c r="R3940" s="269">
        <v>-7.25</v>
      </c>
      <c r="S3940" s="269">
        <v>-70</v>
      </c>
      <c r="T3940" s="269">
        <v>-70.25</v>
      </c>
      <c r="DI3940" s="112" t="s">
        <v>4385</v>
      </c>
      <c r="DJ3940" s="112" t="s">
        <v>4291</v>
      </c>
      <c r="DO3940"/>
    </row>
    <row r="3941" spans="15:119" x14ac:dyDescent="0.25">
      <c r="O3941" s="268" t="s">
        <v>13427</v>
      </c>
      <c r="P3941" s="268" t="s">
        <v>9492</v>
      </c>
      <c r="Q3941" s="269">
        <v>-7.25</v>
      </c>
      <c r="R3941" s="269">
        <v>-7.5</v>
      </c>
      <c r="S3941" s="269">
        <v>-70.25</v>
      </c>
      <c r="T3941" s="269">
        <v>-70.5</v>
      </c>
      <c r="DI3941" s="112" t="s">
        <v>9396</v>
      </c>
      <c r="DJ3941" s="112" t="s">
        <v>9220</v>
      </c>
      <c r="DO3941"/>
    </row>
    <row r="3942" spans="15:119" x14ac:dyDescent="0.25">
      <c r="O3942" s="268" t="s">
        <v>13428</v>
      </c>
      <c r="P3942" s="268" t="s">
        <v>9492</v>
      </c>
      <c r="Q3942" s="269">
        <v>-7.25</v>
      </c>
      <c r="R3942" s="269">
        <v>-7.5</v>
      </c>
      <c r="S3942" s="269">
        <v>-70</v>
      </c>
      <c r="T3942" s="269">
        <v>-70.25</v>
      </c>
      <c r="DI3942" s="112" t="s">
        <v>4970</v>
      </c>
      <c r="DJ3942" s="112" t="s">
        <v>4808</v>
      </c>
      <c r="DO3942"/>
    </row>
    <row r="3943" spans="15:119" x14ac:dyDescent="0.25">
      <c r="O3943" s="268" t="s">
        <v>13429</v>
      </c>
      <c r="P3943" s="268" t="s">
        <v>9490</v>
      </c>
      <c r="Q3943" s="269">
        <v>-7</v>
      </c>
      <c r="R3943" s="269">
        <v>-7.5</v>
      </c>
      <c r="S3943" s="269">
        <v>-69.5</v>
      </c>
      <c r="T3943" s="269">
        <v>-70</v>
      </c>
      <c r="DI3943" s="112" t="s">
        <v>4210</v>
      </c>
      <c r="DJ3943" s="112" t="s">
        <v>4189</v>
      </c>
      <c r="DO3943"/>
    </row>
    <row r="3944" spans="15:119" x14ac:dyDescent="0.25">
      <c r="O3944" s="268" t="s">
        <v>13430</v>
      </c>
      <c r="P3944" s="268" t="s">
        <v>9492</v>
      </c>
      <c r="Q3944" s="269">
        <v>-7</v>
      </c>
      <c r="R3944" s="269">
        <v>-7.25</v>
      </c>
      <c r="S3944" s="269">
        <v>-69.75</v>
      </c>
      <c r="T3944" s="269">
        <v>-70</v>
      </c>
      <c r="DI3944" s="112" t="s">
        <v>8854</v>
      </c>
      <c r="DJ3944" s="112" t="s">
        <v>8544</v>
      </c>
      <c r="DO3944"/>
    </row>
    <row r="3945" spans="15:119" x14ac:dyDescent="0.25">
      <c r="O3945" s="268" t="s">
        <v>13431</v>
      </c>
      <c r="P3945" s="268" t="s">
        <v>9492</v>
      </c>
      <c r="Q3945" s="269">
        <v>-7</v>
      </c>
      <c r="R3945" s="269">
        <v>-7.25</v>
      </c>
      <c r="S3945" s="269">
        <v>-69.5</v>
      </c>
      <c r="T3945" s="269">
        <v>-69.75</v>
      </c>
      <c r="DI3945" s="112" t="s">
        <v>9174</v>
      </c>
      <c r="DJ3945" s="112" t="s">
        <v>9086</v>
      </c>
      <c r="DO3945"/>
    </row>
    <row r="3946" spans="15:119" x14ac:dyDescent="0.25">
      <c r="O3946" s="268" t="s">
        <v>13432</v>
      </c>
      <c r="P3946" s="268" t="s">
        <v>9492</v>
      </c>
      <c r="Q3946" s="269">
        <v>-7.25</v>
      </c>
      <c r="R3946" s="269">
        <v>-7.5</v>
      </c>
      <c r="S3946" s="269">
        <v>-69.75</v>
      </c>
      <c r="T3946" s="269">
        <v>-70</v>
      </c>
      <c r="DI3946" s="112" t="s">
        <v>4971</v>
      </c>
      <c r="DJ3946" s="112" t="s">
        <v>4808</v>
      </c>
      <c r="DO3946"/>
    </row>
    <row r="3947" spans="15:119" ht="30" x14ac:dyDescent="0.25">
      <c r="O3947" s="268" t="s">
        <v>13433</v>
      </c>
      <c r="P3947" s="268" t="s">
        <v>9492</v>
      </c>
      <c r="Q3947" s="269">
        <v>-7.25</v>
      </c>
      <c r="R3947" s="269">
        <v>-7.5</v>
      </c>
      <c r="S3947" s="269">
        <v>-69.5</v>
      </c>
      <c r="T3947" s="269">
        <v>-69.75</v>
      </c>
      <c r="DI3947" s="112" t="s">
        <v>4553</v>
      </c>
      <c r="DJ3947" s="112" t="s">
        <v>4452</v>
      </c>
      <c r="DO3947"/>
    </row>
    <row r="3948" spans="15:119" x14ac:dyDescent="0.25">
      <c r="O3948" s="268" t="s">
        <v>13434</v>
      </c>
      <c r="P3948" s="268" t="s">
        <v>9490</v>
      </c>
      <c r="Q3948" s="269">
        <v>-7</v>
      </c>
      <c r="R3948" s="269">
        <v>-7.5</v>
      </c>
      <c r="S3948" s="269">
        <v>-69</v>
      </c>
      <c r="T3948" s="269">
        <v>-69.5</v>
      </c>
      <c r="DI3948" s="112" t="s">
        <v>8170</v>
      </c>
      <c r="DJ3948" s="112" t="s">
        <v>7916</v>
      </c>
      <c r="DO3948"/>
    </row>
    <row r="3949" spans="15:119" x14ac:dyDescent="0.25">
      <c r="O3949" s="268" t="s">
        <v>13435</v>
      </c>
      <c r="P3949" s="268" t="s">
        <v>9492</v>
      </c>
      <c r="Q3949" s="269">
        <v>-7</v>
      </c>
      <c r="R3949" s="269">
        <v>-7.25</v>
      </c>
      <c r="S3949" s="269">
        <v>-69.25</v>
      </c>
      <c r="T3949" s="269">
        <v>-69.5</v>
      </c>
      <c r="DI3949" s="112" t="s">
        <v>8171</v>
      </c>
      <c r="DJ3949" s="112" t="s">
        <v>7916</v>
      </c>
      <c r="DO3949"/>
    </row>
    <row r="3950" spans="15:119" x14ac:dyDescent="0.25">
      <c r="O3950" s="268" t="s">
        <v>13436</v>
      </c>
      <c r="P3950" s="268" t="s">
        <v>9492</v>
      </c>
      <c r="Q3950" s="269">
        <v>-7</v>
      </c>
      <c r="R3950" s="269">
        <v>-7.25</v>
      </c>
      <c r="S3950" s="269">
        <v>-69</v>
      </c>
      <c r="T3950" s="269">
        <v>-69.25</v>
      </c>
      <c r="DI3950" s="112" t="s">
        <v>8464</v>
      </c>
      <c r="DJ3950" s="112" t="s">
        <v>8285</v>
      </c>
      <c r="DO3950"/>
    </row>
    <row r="3951" spans="15:119" x14ac:dyDescent="0.25">
      <c r="O3951" s="268" t="s">
        <v>13437</v>
      </c>
      <c r="P3951" s="268" t="s">
        <v>9492</v>
      </c>
      <c r="Q3951" s="269">
        <v>-7.25</v>
      </c>
      <c r="R3951" s="269">
        <v>-7.5</v>
      </c>
      <c r="S3951" s="269">
        <v>-69.25</v>
      </c>
      <c r="T3951" s="269">
        <v>-69.5</v>
      </c>
      <c r="DI3951" s="112" t="s">
        <v>5815</v>
      </c>
      <c r="DJ3951" s="112" t="s">
        <v>5743</v>
      </c>
      <c r="DO3951"/>
    </row>
    <row r="3952" spans="15:119" x14ac:dyDescent="0.25">
      <c r="O3952" s="268" t="s">
        <v>13438</v>
      </c>
      <c r="P3952" s="268" t="s">
        <v>9492</v>
      </c>
      <c r="Q3952" s="269">
        <v>-7.25</v>
      </c>
      <c r="R3952" s="269">
        <v>-7.5</v>
      </c>
      <c r="S3952" s="269">
        <v>-69</v>
      </c>
      <c r="T3952" s="269">
        <v>-69.25</v>
      </c>
      <c r="DI3952" s="112" t="s">
        <v>5889</v>
      </c>
      <c r="DJ3952" s="112" t="s">
        <v>5840</v>
      </c>
      <c r="DO3952"/>
    </row>
    <row r="3953" spans="15:119" x14ac:dyDescent="0.25">
      <c r="O3953" s="268" t="s">
        <v>13439</v>
      </c>
      <c r="P3953" s="268" t="s">
        <v>9490</v>
      </c>
      <c r="Q3953" s="269">
        <v>-7.5</v>
      </c>
      <c r="R3953" s="269">
        <v>-8</v>
      </c>
      <c r="S3953" s="269">
        <v>-70</v>
      </c>
      <c r="T3953" s="269">
        <v>-70.5</v>
      </c>
      <c r="DI3953" s="112" t="s">
        <v>4386</v>
      </c>
      <c r="DJ3953" s="112" t="s">
        <v>4291</v>
      </c>
      <c r="DO3953"/>
    </row>
    <row r="3954" spans="15:119" x14ac:dyDescent="0.25">
      <c r="O3954" s="268" t="s">
        <v>13440</v>
      </c>
      <c r="P3954" s="268" t="s">
        <v>9492</v>
      </c>
      <c r="Q3954" s="269">
        <v>-7.5</v>
      </c>
      <c r="R3954" s="269">
        <v>-7.75</v>
      </c>
      <c r="S3954" s="269">
        <v>-70.25</v>
      </c>
      <c r="T3954" s="269">
        <v>-70.5</v>
      </c>
      <c r="DI3954" s="112" t="s">
        <v>5816</v>
      </c>
      <c r="DJ3954" s="112" t="s">
        <v>5743</v>
      </c>
      <c r="DO3954"/>
    </row>
    <row r="3955" spans="15:119" x14ac:dyDescent="0.25">
      <c r="O3955" s="268" t="s">
        <v>13441</v>
      </c>
      <c r="P3955" s="268" t="s">
        <v>9492</v>
      </c>
      <c r="Q3955" s="269">
        <v>-7.5</v>
      </c>
      <c r="R3955" s="269">
        <v>-7.75</v>
      </c>
      <c r="S3955" s="269">
        <v>-70</v>
      </c>
      <c r="T3955" s="269">
        <v>-70.25</v>
      </c>
      <c r="DI3955" s="112" t="s">
        <v>5320</v>
      </c>
      <c r="DJ3955" s="112" t="s">
        <v>5211</v>
      </c>
      <c r="DO3955"/>
    </row>
    <row r="3956" spans="15:119" x14ac:dyDescent="0.25">
      <c r="O3956" s="268" t="s">
        <v>13442</v>
      </c>
      <c r="P3956" s="268" t="s">
        <v>9492</v>
      </c>
      <c r="Q3956" s="269">
        <v>-7.75</v>
      </c>
      <c r="R3956" s="269">
        <v>-8</v>
      </c>
      <c r="S3956" s="269">
        <v>-70.25</v>
      </c>
      <c r="T3956" s="269">
        <v>-70.5</v>
      </c>
      <c r="DI3956" s="112" t="s">
        <v>9175</v>
      </c>
      <c r="DJ3956" s="112" t="s">
        <v>9086</v>
      </c>
      <c r="DO3956"/>
    </row>
    <row r="3957" spans="15:119" x14ac:dyDescent="0.25">
      <c r="O3957" s="268" t="s">
        <v>13443</v>
      </c>
      <c r="P3957" s="268" t="s">
        <v>9492</v>
      </c>
      <c r="Q3957" s="269">
        <v>-7.75</v>
      </c>
      <c r="R3957" s="269">
        <v>-8</v>
      </c>
      <c r="S3957" s="269">
        <v>-70</v>
      </c>
      <c r="T3957" s="269">
        <v>-70.25</v>
      </c>
      <c r="DI3957" s="112" t="s">
        <v>9176</v>
      </c>
      <c r="DJ3957" s="112" t="s">
        <v>9086</v>
      </c>
      <c r="DO3957"/>
    </row>
    <row r="3958" spans="15:119" x14ac:dyDescent="0.25">
      <c r="O3958" s="268" t="s">
        <v>13444</v>
      </c>
      <c r="P3958" s="268" t="s">
        <v>9490</v>
      </c>
      <c r="Q3958" s="269">
        <v>-7.5</v>
      </c>
      <c r="R3958" s="269">
        <v>-8</v>
      </c>
      <c r="S3958" s="269">
        <v>-69.5</v>
      </c>
      <c r="T3958" s="269">
        <v>-70</v>
      </c>
      <c r="DI3958" s="112" t="s">
        <v>9177</v>
      </c>
      <c r="DJ3958" s="112" t="s">
        <v>9086</v>
      </c>
      <c r="DO3958"/>
    </row>
    <row r="3959" spans="15:119" x14ac:dyDescent="0.25">
      <c r="O3959" s="268" t="s">
        <v>13445</v>
      </c>
      <c r="P3959" s="268" t="s">
        <v>9492</v>
      </c>
      <c r="Q3959" s="269">
        <v>-7.5</v>
      </c>
      <c r="R3959" s="269">
        <v>-7.75</v>
      </c>
      <c r="S3959" s="269">
        <v>-69.75</v>
      </c>
      <c r="T3959" s="269">
        <v>-70</v>
      </c>
      <c r="DI3959" s="112" t="s">
        <v>7735</v>
      </c>
      <c r="DJ3959" s="112" t="s">
        <v>7298</v>
      </c>
      <c r="DO3959"/>
    </row>
    <row r="3960" spans="15:119" x14ac:dyDescent="0.25">
      <c r="O3960" s="268" t="s">
        <v>13446</v>
      </c>
      <c r="P3960" s="268" t="s">
        <v>9492</v>
      </c>
      <c r="Q3960" s="269">
        <v>-7.5</v>
      </c>
      <c r="R3960" s="269">
        <v>-7.75</v>
      </c>
      <c r="S3960" s="269">
        <v>-69.5</v>
      </c>
      <c r="T3960" s="269">
        <v>-69.75</v>
      </c>
      <c r="DI3960" s="112" t="s">
        <v>7736</v>
      </c>
      <c r="DJ3960" s="112" t="s">
        <v>7298</v>
      </c>
      <c r="DO3960"/>
    </row>
    <row r="3961" spans="15:119" x14ac:dyDescent="0.25">
      <c r="O3961" s="268" t="s">
        <v>13447</v>
      </c>
      <c r="P3961" s="268" t="s">
        <v>9492</v>
      </c>
      <c r="Q3961" s="269">
        <v>-7.75</v>
      </c>
      <c r="R3961" s="269">
        <v>-8</v>
      </c>
      <c r="S3961" s="269">
        <v>-69.75</v>
      </c>
      <c r="T3961" s="269">
        <v>-70</v>
      </c>
      <c r="DI3961" s="112" t="s">
        <v>6905</v>
      </c>
      <c r="DJ3961" s="112" t="s">
        <v>6305</v>
      </c>
      <c r="DO3961"/>
    </row>
    <row r="3962" spans="15:119" x14ac:dyDescent="0.25">
      <c r="O3962" s="268" t="s">
        <v>13448</v>
      </c>
      <c r="P3962" s="268" t="s">
        <v>9492</v>
      </c>
      <c r="Q3962" s="269">
        <v>-7.75</v>
      </c>
      <c r="R3962" s="269">
        <v>-8</v>
      </c>
      <c r="S3962" s="269">
        <v>-69.5</v>
      </c>
      <c r="T3962" s="269">
        <v>-69.75</v>
      </c>
      <c r="DI3962" s="112" t="s">
        <v>4738</v>
      </c>
      <c r="DJ3962" s="112" t="s">
        <v>4591</v>
      </c>
      <c r="DO3962"/>
    </row>
    <row r="3963" spans="15:119" x14ac:dyDescent="0.25">
      <c r="O3963" s="268" t="s">
        <v>13449</v>
      </c>
      <c r="P3963" s="268" t="s">
        <v>9490</v>
      </c>
      <c r="Q3963" s="269">
        <v>-7.5</v>
      </c>
      <c r="R3963" s="269">
        <v>-8</v>
      </c>
      <c r="S3963" s="269">
        <v>-69</v>
      </c>
      <c r="T3963" s="269">
        <v>-69.5</v>
      </c>
      <c r="DI3963" s="112" t="s">
        <v>4446</v>
      </c>
      <c r="DJ3963" s="112" t="s">
        <v>4435</v>
      </c>
      <c r="DO3963"/>
    </row>
    <row r="3964" spans="15:119" x14ac:dyDescent="0.25">
      <c r="O3964" s="268" t="s">
        <v>13450</v>
      </c>
      <c r="P3964" s="268" t="s">
        <v>9492</v>
      </c>
      <c r="Q3964" s="269">
        <v>-7.5</v>
      </c>
      <c r="R3964" s="269">
        <v>-7.75</v>
      </c>
      <c r="S3964" s="269">
        <v>-69.25</v>
      </c>
      <c r="T3964" s="269">
        <v>-69.5</v>
      </c>
      <c r="DI3964" s="112" t="s">
        <v>8855</v>
      </c>
      <c r="DJ3964" s="112" t="s">
        <v>8544</v>
      </c>
      <c r="DO3964"/>
    </row>
    <row r="3965" spans="15:119" x14ac:dyDescent="0.25">
      <c r="O3965" s="268" t="s">
        <v>13451</v>
      </c>
      <c r="P3965" s="268" t="s">
        <v>9492</v>
      </c>
      <c r="Q3965" s="269">
        <v>-7.5</v>
      </c>
      <c r="R3965" s="269">
        <v>-7.75</v>
      </c>
      <c r="S3965" s="269">
        <v>-69</v>
      </c>
      <c r="T3965" s="269">
        <v>-69.25</v>
      </c>
      <c r="DI3965" s="112" t="s">
        <v>8856</v>
      </c>
      <c r="DJ3965" s="112" t="s">
        <v>8544</v>
      </c>
      <c r="DO3965"/>
    </row>
    <row r="3966" spans="15:119" x14ac:dyDescent="0.25">
      <c r="O3966" s="268" t="s">
        <v>13452</v>
      </c>
      <c r="P3966" s="268" t="s">
        <v>9492</v>
      </c>
      <c r="Q3966" s="269">
        <v>-7.75</v>
      </c>
      <c r="R3966" s="269">
        <v>-8</v>
      </c>
      <c r="S3966" s="269">
        <v>-69.25</v>
      </c>
      <c r="T3966" s="269">
        <v>-69.5</v>
      </c>
      <c r="DI3966" s="112" t="s">
        <v>9069</v>
      </c>
      <c r="DJ3966" s="112" t="s">
        <v>9016</v>
      </c>
      <c r="DO3966"/>
    </row>
    <row r="3967" spans="15:119" x14ac:dyDescent="0.25">
      <c r="O3967" s="268" t="s">
        <v>13453</v>
      </c>
      <c r="P3967" s="268" t="s">
        <v>9492</v>
      </c>
      <c r="Q3967" s="269">
        <v>-7.75</v>
      </c>
      <c r="R3967" s="269">
        <v>-8</v>
      </c>
      <c r="S3967" s="269">
        <v>-69</v>
      </c>
      <c r="T3967" s="269">
        <v>-69.25</v>
      </c>
      <c r="DI3967" s="112" t="s">
        <v>4554</v>
      </c>
      <c r="DJ3967" s="112" t="s">
        <v>4452</v>
      </c>
      <c r="DO3967"/>
    </row>
    <row r="3968" spans="15:119" x14ac:dyDescent="0.25">
      <c r="O3968" s="268" t="s">
        <v>13454</v>
      </c>
      <c r="P3968" s="268" t="s">
        <v>9486</v>
      </c>
      <c r="Q3968" s="269">
        <v>-6</v>
      </c>
      <c r="R3968" s="269">
        <v>-8</v>
      </c>
      <c r="S3968" s="269">
        <v>-66</v>
      </c>
      <c r="T3968" s="269">
        <v>-69</v>
      </c>
      <c r="DI3968" s="112" t="s">
        <v>7265</v>
      </c>
      <c r="DJ3968" s="112" t="s">
        <v>7211</v>
      </c>
      <c r="DO3968"/>
    </row>
    <row r="3969" spans="15:119" x14ac:dyDescent="0.25">
      <c r="O3969" s="268" t="s">
        <v>13455</v>
      </c>
      <c r="P3969" s="268" t="s">
        <v>9488</v>
      </c>
      <c r="Q3969" s="269">
        <v>-6</v>
      </c>
      <c r="R3969" s="269">
        <v>-7</v>
      </c>
      <c r="S3969" s="269">
        <v>-67.5</v>
      </c>
      <c r="T3969" s="269">
        <v>-69</v>
      </c>
      <c r="DI3969" s="112" t="s">
        <v>5817</v>
      </c>
      <c r="DJ3969" s="112" t="s">
        <v>5743</v>
      </c>
      <c r="DO3969"/>
    </row>
    <row r="3970" spans="15:119" x14ac:dyDescent="0.25">
      <c r="O3970" s="268" t="s">
        <v>13456</v>
      </c>
      <c r="P3970" s="268" t="s">
        <v>9490</v>
      </c>
      <c r="Q3970" s="269">
        <v>-6</v>
      </c>
      <c r="R3970" s="269">
        <v>-6.5</v>
      </c>
      <c r="S3970" s="269">
        <v>-68.5</v>
      </c>
      <c r="T3970" s="269">
        <v>-69</v>
      </c>
      <c r="DI3970" s="112" t="s">
        <v>8172</v>
      </c>
      <c r="DJ3970" s="112" t="s">
        <v>7916</v>
      </c>
      <c r="DO3970"/>
    </row>
    <row r="3971" spans="15:119" x14ac:dyDescent="0.25">
      <c r="O3971" s="268" t="s">
        <v>13457</v>
      </c>
      <c r="P3971" s="268" t="s">
        <v>9492</v>
      </c>
      <c r="Q3971" s="269">
        <v>-6</v>
      </c>
      <c r="R3971" s="269">
        <v>-6.25</v>
      </c>
      <c r="S3971" s="269">
        <v>-68.75</v>
      </c>
      <c r="T3971" s="269">
        <v>-69</v>
      </c>
      <c r="DI3971" s="112" t="s">
        <v>4739</v>
      </c>
      <c r="DJ3971" s="112" t="s">
        <v>4591</v>
      </c>
      <c r="DO3971"/>
    </row>
    <row r="3972" spans="15:119" x14ac:dyDescent="0.25">
      <c r="O3972" s="268" t="s">
        <v>13458</v>
      </c>
      <c r="P3972" s="268" t="s">
        <v>9492</v>
      </c>
      <c r="Q3972" s="269">
        <v>-6</v>
      </c>
      <c r="R3972" s="269">
        <v>-6.25</v>
      </c>
      <c r="S3972" s="269">
        <v>-68.5</v>
      </c>
      <c r="T3972" s="269">
        <v>-68.75</v>
      </c>
      <c r="DI3972" s="112" t="s">
        <v>6210</v>
      </c>
      <c r="DJ3972" s="112" t="s">
        <v>5909</v>
      </c>
      <c r="DO3972"/>
    </row>
    <row r="3973" spans="15:119" x14ac:dyDescent="0.25">
      <c r="O3973" s="268" t="s">
        <v>13459</v>
      </c>
      <c r="P3973" s="268" t="s">
        <v>9492</v>
      </c>
      <c r="Q3973" s="269">
        <v>-6.25</v>
      </c>
      <c r="R3973" s="269">
        <v>-6.5</v>
      </c>
      <c r="S3973" s="269">
        <v>-68.75</v>
      </c>
      <c r="T3973" s="269">
        <v>-69</v>
      </c>
      <c r="DI3973" s="112" t="s">
        <v>8465</v>
      </c>
      <c r="DJ3973" s="112" t="s">
        <v>8285</v>
      </c>
      <c r="DO3973"/>
    </row>
    <row r="3974" spans="15:119" x14ac:dyDescent="0.25">
      <c r="O3974" s="268" t="s">
        <v>13460</v>
      </c>
      <c r="P3974" s="268" t="s">
        <v>9492</v>
      </c>
      <c r="Q3974" s="269">
        <v>-6.25</v>
      </c>
      <c r="R3974" s="269">
        <v>-6.5</v>
      </c>
      <c r="S3974" s="269">
        <v>-68.5</v>
      </c>
      <c r="T3974" s="269">
        <v>-68.75</v>
      </c>
      <c r="DI3974" s="112" t="s">
        <v>529</v>
      </c>
      <c r="DJ3974" s="112" t="s">
        <v>10</v>
      </c>
      <c r="DO3974"/>
    </row>
    <row r="3975" spans="15:119" x14ac:dyDescent="0.25">
      <c r="O3975" s="268" t="s">
        <v>13461</v>
      </c>
      <c r="P3975" s="268" t="s">
        <v>9490</v>
      </c>
      <c r="Q3975" s="269">
        <v>-6</v>
      </c>
      <c r="R3975" s="269">
        <v>-6.5</v>
      </c>
      <c r="S3975" s="269">
        <v>-68</v>
      </c>
      <c r="T3975" s="269">
        <v>-68.5</v>
      </c>
      <c r="DI3975" s="112" t="s">
        <v>8857</v>
      </c>
      <c r="DJ3975" s="112" t="s">
        <v>8544</v>
      </c>
      <c r="DO3975"/>
    </row>
    <row r="3976" spans="15:119" x14ac:dyDescent="0.25">
      <c r="O3976" s="268" t="s">
        <v>13462</v>
      </c>
      <c r="P3976" s="268" t="s">
        <v>9492</v>
      </c>
      <c r="Q3976" s="269">
        <v>-6</v>
      </c>
      <c r="R3976" s="269">
        <v>-6.25</v>
      </c>
      <c r="S3976" s="269">
        <v>-68.25</v>
      </c>
      <c r="T3976" s="269">
        <v>-68.5</v>
      </c>
      <c r="DI3976" s="112" t="s">
        <v>8173</v>
      </c>
      <c r="DJ3976" s="112" t="s">
        <v>7916</v>
      </c>
      <c r="DO3976"/>
    </row>
    <row r="3977" spans="15:119" x14ac:dyDescent="0.25">
      <c r="O3977" s="268" t="s">
        <v>13463</v>
      </c>
      <c r="P3977" s="268" t="s">
        <v>9492</v>
      </c>
      <c r="Q3977" s="269">
        <v>-6</v>
      </c>
      <c r="R3977" s="269">
        <v>-6.25</v>
      </c>
      <c r="S3977" s="269">
        <v>-68</v>
      </c>
      <c r="T3977" s="269">
        <v>-68.25</v>
      </c>
      <c r="DI3977" s="112" t="s">
        <v>4202</v>
      </c>
      <c r="DJ3977" s="112" t="s">
        <v>4189</v>
      </c>
      <c r="DO3977"/>
    </row>
    <row r="3978" spans="15:119" x14ac:dyDescent="0.25">
      <c r="O3978" s="268" t="s">
        <v>13464</v>
      </c>
      <c r="P3978" s="268" t="s">
        <v>9492</v>
      </c>
      <c r="Q3978" s="269">
        <v>-6.25</v>
      </c>
      <c r="R3978" s="269">
        <v>-6.5</v>
      </c>
      <c r="S3978" s="269">
        <v>-68.25</v>
      </c>
      <c r="T3978" s="269">
        <v>-68.5</v>
      </c>
      <c r="DI3978" s="112" t="s">
        <v>8858</v>
      </c>
      <c r="DJ3978" s="112" t="s">
        <v>8544</v>
      </c>
      <c r="DO3978"/>
    </row>
    <row r="3979" spans="15:119" x14ac:dyDescent="0.25">
      <c r="O3979" s="268" t="s">
        <v>13465</v>
      </c>
      <c r="P3979" s="268" t="s">
        <v>9492</v>
      </c>
      <c r="Q3979" s="269">
        <v>-6.25</v>
      </c>
      <c r="R3979" s="269">
        <v>-6.5</v>
      </c>
      <c r="S3979" s="269">
        <v>-68</v>
      </c>
      <c r="T3979" s="269">
        <v>-68.25</v>
      </c>
      <c r="DI3979" s="112" t="s">
        <v>9397</v>
      </c>
      <c r="DJ3979" s="112" t="s">
        <v>9220</v>
      </c>
      <c r="DO3979"/>
    </row>
    <row r="3980" spans="15:119" x14ac:dyDescent="0.25">
      <c r="O3980" s="268" t="s">
        <v>13466</v>
      </c>
      <c r="P3980" s="268" t="s">
        <v>9490</v>
      </c>
      <c r="Q3980" s="269">
        <v>-6</v>
      </c>
      <c r="R3980" s="269">
        <v>-6.5</v>
      </c>
      <c r="S3980" s="269">
        <v>-67.5</v>
      </c>
      <c r="T3980" s="269">
        <v>-68</v>
      </c>
      <c r="DI3980" s="112" t="s">
        <v>6906</v>
      </c>
      <c r="DJ3980" s="112" t="s">
        <v>6305</v>
      </c>
      <c r="DO3980"/>
    </row>
    <row r="3981" spans="15:119" x14ac:dyDescent="0.25">
      <c r="O3981" s="268" t="s">
        <v>13467</v>
      </c>
      <c r="P3981" s="268" t="s">
        <v>9492</v>
      </c>
      <c r="Q3981" s="269">
        <v>-6</v>
      </c>
      <c r="R3981" s="269">
        <v>-6.25</v>
      </c>
      <c r="S3981" s="269">
        <v>-67.75</v>
      </c>
      <c r="T3981" s="269">
        <v>-68</v>
      </c>
      <c r="DI3981" s="112" t="s">
        <v>5173</v>
      </c>
      <c r="DJ3981" s="112" t="s">
        <v>5031</v>
      </c>
      <c r="DO3981"/>
    </row>
    <row r="3982" spans="15:119" x14ac:dyDescent="0.25">
      <c r="O3982" s="268" t="s">
        <v>13468</v>
      </c>
      <c r="P3982" s="268" t="s">
        <v>9492</v>
      </c>
      <c r="Q3982" s="269">
        <v>-6</v>
      </c>
      <c r="R3982" s="269">
        <v>-6.25</v>
      </c>
      <c r="S3982" s="269">
        <v>-67.5</v>
      </c>
      <c r="T3982" s="269">
        <v>-67.75</v>
      </c>
      <c r="DI3982" s="112" t="s">
        <v>7737</v>
      </c>
      <c r="DJ3982" s="112" t="s">
        <v>7298</v>
      </c>
      <c r="DO3982"/>
    </row>
    <row r="3983" spans="15:119" x14ac:dyDescent="0.25">
      <c r="O3983" s="268" t="s">
        <v>13469</v>
      </c>
      <c r="P3983" s="268" t="s">
        <v>9492</v>
      </c>
      <c r="Q3983" s="269">
        <v>-6.25</v>
      </c>
      <c r="R3983" s="269">
        <v>-6.5</v>
      </c>
      <c r="S3983" s="269">
        <v>-67.75</v>
      </c>
      <c r="T3983" s="269">
        <v>-68</v>
      </c>
      <c r="DI3983" s="112" t="s">
        <v>6211</v>
      </c>
      <c r="DJ3983" s="112" t="s">
        <v>5909</v>
      </c>
      <c r="DO3983"/>
    </row>
    <row r="3984" spans="15:119" x14ac:dyDescent="0.25">
      <c r="O3984" s="268" t="s">
        <v>13470</v>
      </c>
      <c r="P3984" s="268" t="s">
        <v>9492</v>
      </c>
      <c r="Q3984" s="269">
        <v>-6.25</v>
      </c>
      <c r="R3984" s="269">
        <v>-6.5</v>
      </c>
      <c r="S3984" s="269">
        <v>-67.5</v>
      </c>
      <c r="T3984" s="269">
        <v>-67.75</v>
      </c>
      <c r="DI3984" s="112" t="s">
        <v>7738</v>
      </c>
      <c r="DJ3984" s="112" t="s">
        <v>7298</v>
      </c>
      <c r="DO3984"/>
    </row>
    <row r="3985" spans="15:119" x14ac:dyDescent="0.25">
      <c r="O3985" s="268" t="s">
        <v>13471</v>
      </c>
      <c r="P3985" s="268" t="s">
        <v>9490</v>
      </c>
      <c r="Q3985" s="269">
        <v>-6.5</v>
      </c>
      <c r="R3985" s="269">
        <v>-7</v>
      </c>
      <c r="S3985" s="269">
        <v>-68.5</v>
      </c>
      <c r="T3985" s="269">
        <v>-69</v>
      </c>
      <c r="DI3985" s="112" t="s">
        <v>5174</v>
      </c>
      <c r="DJ3985" s="112" t="s">
        <v>5031</v>
      </c>
      <c r="DO3985"/>
    </row>
    <row r="3986" spans="15:119" x14ac:dyDescent="0.25">
      <c r="O3986" s="268" t="s">
        <v>13472</v>
      </c>
      <c r="P3986" s="268" t="s">
        <v>9492</v>
      </c>
      <c r="Q3986" s="269">
        <v>-6.5</v>
      </c>
      <c r="R3986" s="269">
        <v>-6.75</v>
      </c>
      <c r="S3986" s="269">
        <v>-68.75</v>
      </c>
      <c r="T3986" s="269">
        <v>-69</v>
      </c>
      <c r="DI3986" s="112" t="s">
        <v>6907</v>
      </c>
      <c r="DJ3986" s="112" t="s">
        <v>6305</v>
      </c>
      <c r="DO3986"/>
    </row>
    <row r="3987" spans="15:119" x14ac:dyDescent="0.25">
      <c r="O3987" s="268" t="s">
        <v>13473</v>
      </c>
      <c r="P3987" s="268" t="s">
        <v>9492</v>
      </c>
      <c r="Q3987" s="269">
        <v>-6.5</v>
      </c>
      <c r="R3987" s="269">
        <v>-6.75</v>
      </c>
      <c r="S3987" s="269">
        <v>-68.5</v>
      </c>
      <c r="T3987" s="269">
        <v>-68.75</v>
      </c>
      <c r="DI3987" s="112" t="s">
        <v>6908</v>
      </c>
      <c r="DJ3987" s="112" t="s">
        <v>6305</v>
      </c>
      <c r="DO3987"/>
    </row>
    <row r="3988" spans="15:119" x14ac:dyDescent="0.25">
      <c r="O3988" s="268" t="s">
        <v>13474</v>
      </c>
      <c r="P3988" s="268" t="s">
        <v>9492</v>
      </c>
      <c r="Q3988" s="269">
        <v>-6.75</v>
      </c>
      <c r="R3988" s="269">
        <v>-7</v>
      </c>
      <c r="S3988" s="269">
        <v>-68.75</v>
      </c>
      <c r="T3988" s="269">
        <v>-69</v>
      </c>
      <c r="DI3988" s="112" t="s">
        <v>8859</v>
      </c>
      <c r="DJ3988" s="112" t="s">
        <v>8544</v>
      </c>
      <c r="DO3988"/>
    </row>
    <row r="3989" spans="15:119" x14ac:dyDescent="0.25">
      <c r="O3989" s="268" t="s">
        <v>13475</v>
      </c>
      <c r="P3989" s="268" t="s">
        <v>9492</v>
      </c>
      <c r="Q3989" s="269">
        <v>-6.75</v>
      </c>
      <c r="R3989" s="269">
        <v>-7</v>
      </c>
      <c r="S3989" s="269">
        <v>-68.5</v>
      </c>
      <c r="T3989" s="269">
        <v>-68.75</v>
      </c>
      <c r="DI3989" s="112" t="s">
        <v>8466</v>
      </c>
      <c r="DJ3989" s="112" t="s">
        <v>8285</v>
      </c>
      <c r="DO3989"/>
    </row>
    <row r="3990" spans="15:119" x14ac:dyDescent="0.25">
      <c r="O3990" s="268" t="s">
        <v>13476</v>
      </c>
      <c r="P3990" s="268" t="s">
        <v>9490</v>
      </c>
      <c r="Q3990" s="269">
        <v>-6.5</v>
      </c>
      <c r="R3990" s="269">
        <v>-7</v>
      </c>
      <c r="S3990" s="269">
        <v>-68</v>
      </c>
      <c r="T3990" s="269">
        <v>-68.5</v>
      </c>
      <c r="DI3990" s="112" t="s">
        <v>9178</v>
      </c>
      <c r="DJ3990" s="112" t="s">
        <v>9086</v>
      </c>
      <c r="DO3990"/>
    </row>
    <row r="3991" spans="15:119" x14ac:dyDescent="0.25">
      <c r="O3991" s="268" t="s">
        <v>13477</v>
      </c>
      <c r="P3991" s="268" t="s">
        <v>9492</v>
      </c>
      <c r="Q3991" s="269">
        <v>-6.5</v>
      </c>
      <c r="R3991" s="269">
        <v>-6.75</v>
      </c>
      <c r="S3991" s="269">
        <v>-68.25</v>
      </c>
      <c r="T3991" s="269">
        <v>-68.5</v>
      </c>
      <c r="DI3991" s="112" t="s">
        <v>7739</v>
      </c>
      <c r="DJ3991" s="112" t="s">
        <v>7298</v>
      </c>
      <c r="DO3991"/>
    </row>
    <row r="3992" spans="15:119" x14ac:dyDescent="0.25">
      <c r="O3992" s="268" t="s">
        <v>13478</v>
      </c>
      <c r="P3992" s="268" t="s">
        <v>9492</v>
      </c>
      <c r="Q3992" s="269">
        <v>-6.5</v>
      </c>
      <c r="R3992" s="269">
        <v>-6.75</v>
      </c>
      <c r="S3992" s="269">
        <v>-68</v>
      </c>
      <c r="T3992" s="269">
        <v>-68.25</v>
      </c>
      <c r="DI3992" s="112" t="s">
        <v>4447</v>
      </c>
      <c r="DJ3992" s="112" t="s">
        <v>4435</v>
      </c>
      <c r="DO3992"/>
    </row>
    <row r="3993" spans="15:119" x14ac:dyDescent="0.25">
      <c r="O3993" s="268" t="s">
        <v>13479</v>
      </c>
      <c r="P3993" s="268" t="s">
        <v>9492</v>
      </c>
      <c r="Q3993" s="269">
        <v>-6.75</v>
      </c>
      <c r="R3993" s="269">
        <v>-7</v>
      </c>
      <c r="S3993" s="269">
        <v>-68.25</v>
      </c>
      <c r="T3993" s="269">
        <v>-68.5</v>
      </c>
      <c r="DI3993" s="112" t="s">
        <v>6212</v>
      </c>
      <c r="DJ3993" s="112" t="s">
        <v>5909</v>
      </c>
      <c r="DO3993"/>
    </row>
    <row r="3994" spans="15:119" x14ac:dyDescent="0.25">
      <c r="O3994" s="268" t="s">
        <v>13480</v>
      </c>
      <c r="P3994" s="268" t="s">
        <v>9492</v>
      </c>
      <c r="Q3994" s="269">
        <v>-6.75</v>
      </c>
      <c r="R3994" s="269">
        <v>-7</v>
      </c>
      <c r="S3994" s="269">
        <v>-68</v>
      </c>
      <c r="T3994" s="269">
        <v>-68.25</v>
      </c>
      <c r="DI3994" s="112" t="s">
        <v>8174</v>
      </c>
      <c r="DJ3994" s="112" t="s">
        <v>7916</v>
      </c>
      <c r="DO3994"/>
    </row>
    <row r="3995" spans="15:119" x14ac:dyDescent="0.25">
      <c r="O3995" s="268" t="s">
        <v>13481</v>
      </c>
      <c r="P3995" s="268" t="s">
        <v>9490</v>
      </c>
      <c r="Q3995" s="269">
        <v>-6.5</v>
      </c>
      <c r="R3995" s="269">
        <v>-7</v>
      </c>
      <c r="S3995" s="269">
        <v>-67.5</v>
      </c>
      <c r="T3995" s="269">
        <v>-68</v>
      </c>
      <c r="DI3995" s="112" t="s">
        <v>7740</v>
      </c>
      <c r="DJ3995" s="112" t="s">
        <v>7298</v>
      </c>
      <c r="DO3995"/>
    </row>
    <row r="3996" spans="15:119" x14ac:dyDescent="0.25">
      <c r="O3996" s="268" t="s">
        <v>13482</v>
      </c>
      <c r="P3996" s="268" t="s">
        <v>9492</v>
      </c>
      <c r="Q3996" s="269">
        <v>-6.5</v>
      </c>
      <c r="R3996" s="269">
        <v>-6.75</v>
      </c>
      <c r="S3996" s="269">
        <v>-67.75</v>
      </c>
      <c r="T3996" s="269">
        <v>-68</v>
      </c>
      <c r="DI3996" s="112" t="s">
        <v>6909</v>
      </c>
      <c r="DJ3996" s="112" t="s">
        <v>6305</v>
      </c>
      <c r="DO3996"/>
    </row>
    <row r="3997" spans="15:119" x14ac:dyDescent="0.25">
      <c r="O3997" s="268" t="s">
        <v>13483</v>
      </c>
      <c r="P3997" s="268" t="s">
        <v>9492</v>
      </c>
      <c r="Q3997" s="269">
        <v>-6.5</v>
      </c>
      <c r="R3997" s="269">
        <v>-6.75</v>
      </c>
      <c r="S3997" s="269">
        <v>-67.5</v>
      </c>
      <c r="T3997" s="269">
        <v>-67.75</v>
      </c>
      <c r="DI3997" s="112" t="s">
        <v>7741</v>
      </c>
      <c r="DJ3997" s="112" t="s">
        <v>8285</v>
      </c>
      <c r="DO3997"/>
    </row>
    <row r="3998" spans="15:119" x14ac:dyDescent="0.25">
      <c r="O3998" s="268" t="s">
        <v>13484</v>
      </c>
      <c r="P3998" s="268" t="s">
        <v>9492</v>
      </c>
      <c r="Q3998" s="269">
        <v>-6.75</v>
      </c>
      <c r="R3998" s="269">
        <v>-7</v>
      </c>
      <c r="S3998" s="269">
        <v>-67.75</v>
      </c>
      <c r="T3998" s="269">
        <v>-68</v>
      </c>
      <c r="DI3998" s="112" t="s">
        <v>7741</v>
      </c>
      <c r="DJ3998" s="112" t="s">
        <v>7298</v>
      </c>
      <c r="DO3998"/>
    </row>
    <row r="3999" spans="15:119" x14ac:dyDescent="0.25">
      <c r="O3999" s="268" t="s">
        <v>13485</v>
      </c>
      <c r="P3999" s="268" t="s">
        <v>9492</v>
      </c>
      <c r="Q3999" s="269">
        <v>-6.75</v>
      </c>
      <c r="R3999" s="269">
        <v>-7</v>
      </c>
      <c r="S3999" s="269">
        <v>-67.5</v>
      </c>
      <c r="T3999" s="269">
        <v>-67.75</v>
      </c>
      <c r="DI3999" s="112" t="s">
        <v>4555</v>
      </c>
      <c r="DJ3999" s="112" t="s">
        <v>4452</v>
      </c>
      <c r="DO3999"/>
    </row>
    <row r="4000" spans="15:119" x14ac:dyDescent="0.25">
      <c r="O4000" s="268" t="s">
        <v>13486</v>
      </c>
      <c r="P4000" s="268" t="s">
        <v>9488</v>
      </c>
      <c r="Q4000" s="269">
        <v>-6</v>
      </c>
      <c r="R4000" s="269">
        <v>-7</v>
      </c>
      <c r="S4000" s="269">
        <v>-66</v>
      </c>
      <c r="T4000" s="269">
        <v>-67.5</v>
      </c>
      <c r="DI4000" s="112" t="s">
        <v>4387</v>
      </c>
      <c r="DJ4000" s="112" t="s">
        <v>4291</v>
      </c>
      <c r="DO4000"/>
    </row>
    <row r="4001" spans="15:119" x14ac:dyDescent="0.25">
      <c r="O4001" s="268" t="s">
        <v>13487</v>
      </c>
      <c r="P4001" s="268" t="s">
        <v>9490</v>
      </c>
      <c r="Q4001" s="269">
        <v>-6</v>
      </c>
      <c r="R4001" s="269">
        <v>-6.5</v>
      </c>
      <c r="S4001" s="269">
        <v>-67</v>
      </c>
      <c r="T4001" s="269">
        <v>-67.5</v>
      </c>
      <c r="DI4001" s="112" t="s">
        <v>8175</v>
      </c>
      <c r="DJ4001" s="112" t="s">
        <v>7916</v>
      </c>
      <c r="DO4001"/>
    </row>
    <row r="4002" spans="15:119" x14ac:dyDescent="0.25">
      <c r="O4002" s="268" t="s">
        <v>13488</v>
      </c>
      <c r="P4002" s="268" t="s">
        <v>9492</v>
      </c>
      <c r="Q4002" s="269">
        <v>-6</v>
      </c>
      <c r="R4002" s="269">
        <v>-6.25</v>
      </c>
      <c r="S4002" s="269">
        <v>-67.25</v>
      </c>
      <c r="T4002" s="269">
        <v>-67.5</v>
      </c>
      <c r="DI4002" s="112" t="s">
        <v>1235</v>
      </c>
      <c r="DJ4002" s="112" t="s">
        <v>6305</v>
      </c>
      <c r="DO4002"/>
    </row>
    <row r="4003" spans="15:119" x14ac:dyDescent="0.25">
      <c r="O4003" s="268" t="s">
        <v>13489</v>
      </c>
      <c r="P4003" s="268" t="s">
        <v>9492</v>
      </c>
      <c r="Q4003" s="269">
        <v>-6</v>
      </c>
      <c r="R4003" s="269">
        <v>-6.25</v>
      </c>
      <c r="S4003" s="269">
        <v>-67</v>
      </c>
      <c r="T4003" s="269">
        <v>-67.25</v>
      </c>
      <c r="DI4003" s="112" t="s">
        <v>1235</v>
      </c>
      <c r="DJ4003" s="112" t="s">
        <v>5373</v>
      </c>
      <c r="DO4003"/>
    </row>
    <row r="4004" spans="15:119" x14ac:dyDescent="0.25">
      <c r="O4004" s="268" t="s">
        <v>13490</v>
      </c>
      <c r="P4004" s="268" t="s">
        <v>9492</v>
      </c>
      <c r="Q4004" s="269">
        <v>-6.25</v>
      </c>
      <c r="R4004" s="269">
        <v>-6.5</v>
      </c>
      <c r="S4004" s="269">
        <v>-67.25</v>
      </c>
      <c r="T4004" s="269">
        <v>-67.5</v>
      </c>
      <c r="DI4004" s="112" t="s">
        <v>4972</v>
      </c>
      <c r="DJ4004" s="112" t="s">
        <v>4808</v>
      </c>
      <c r="DO4004"/>
    </row>
    <row r="4005" spans="15:119" x14ac:dyDescent="0.25">
      <c r="O4005" s="268" t="s">
        <v>13491</v>
      </c>
      <c r="P4005" s="268" t="s">
        <v>9492</v>
      </c>
      <c r="Q4005" s="269">
        <v>-6.25</v>
      </c>
      <c r="R4005" s="269">
        <v>-6.5</v>
      </c>
      <c r="S4005" s="269">
        <v>-67</v>
      </c>
      <c r="T4005" s="269">
        <v>-67.25</v>
      </c>
      <c r="DI4005" s="112" t="s">
        <v>7742</v>
      </c>
      <c r="DJ4005" s="112" t="s">
        <v>7298</v>
      </c>
      <c r="DO4005"/>
    </row>
    <row r="4006" spans="15:119" x14ac:dyDescent="0.25">
      <c r="O4006" s="268" t="s">
        <v>13492</v>
      </c>
      <c r="P4006" s="268" t="s">
        <v>9490</v>
      </c>
      <c r="Q4006" s="269">
        <v>-6</v>
      </c>
      <c r="R4006" s="269">
        <v>-6.5</v>
      </c>
      <c r="S4006" s="269">
        <v>-66.5</v>
      </c>
      <c r="T4006" s="269">
        <v>-67</v>
      </c>
      <c r="DI4006" s="112" t="s">
        <v>6910</v>
      </c>
      <c r="DJ4006" s="112" t="s">
        <v>6305</v>
      </c>
      <c r="DO4006"/>
    </row>
    <row r="4007" spans="15:119" x14ac:dyDescent="0.25">
      <c r="O4007" s="268" t="s">
        <v>13493</v>
      </c>
      <c r="P4007" s="268" t="s">
        <v>9492</v>
      </c>
      <c r="Q4007" s="269">
        <v>-6</v>
      </c>
      <c r="R4007" s="269">
        <v>-6.25</v>
      </c>
      <c r="S4007" s="269">
        <v>-66.75</v>
      </c>
      <c r="T4007" s="269">
        <v>-67</v>
      </c>
      <c r="DI4007" s="112" t="s">
        <v>6911</v>
      </c>
      <c r="DJ4007" s="112" t="s">
        <v>6305</v>
      </c>
      <c r="DO4007"/>
    </row>
    <row r="4008" spans="15:119" x14ac:dyDescent="0.25">
      <c r="O4008" s="268" t="s">
        <v>13494</v>
      </c>
      <c r="P4008" s="268" t="s">
        <v>9492</v>
      </c>
      <c r="Q4008" s="269">
        <v>-6</v>
      </c>
      <c r="R4008" s="269">
        <v>-6.25</v>
      </c>
      <c r="S4008" s="269">
        <v>-66.5</v>
      </c>
      <c r="T4008" s="269">
        <v>-66.75</v>
      </c>
      <c r="DI4008" s="112" t="s">
        <v>7743</v>
      </c>
      <c r="DJ4008" s="112" t="s">
        <v>7298</v>
      </c>
      <c r="DO4008"/>
    </row>
    <row r="4009" spans="15:119" x14ac:dyDescent="0.25">
      <c r="O4009" s="268" t="s">
        <v>13495</v>
      </c>
      <c r="P4009" s="268" t="s">
        <v>9492</v>
      </c>
      <c r="Q4009" s="269">
        <v>-6.25</v>
      </c>
      <c r="R4009" s="269">
        <v>-6.5</v>
      </c>
      <c r="S4009" s="269">
        <v>-66.75</v>
      </c>
      <c r="T4009" s="269">
        <v>-67</v>
      </c>
      <c r="DI4009" s="112" t="s">
        <v>6912</v>
      </c>
      <c r="DJ4009" s="112" t="s">
        <v>6305</v>
      </c>
      <c r="DO4009"/>
    </row>
    <row r="4010" spans="15:119" x14ac:dyDescent="0.25">
      <c r="O4010" s="268" t="s">
        <v>13496</v>
      </c>
      <c r="P4010" s="268" t="s">
        <v>9492</v>
      </c>
      <c r="Q4010" s="269">
        <v>-6.25</v>
      </c>
      <c r="R4010" s="269">
        <v>-6.5</v>
      </c>
      <c r="S4010" s="269">
        <v>-66.5</v>
      </c>
      <c r="T4010" s="269">
        <v>-66.75</v>
      </c>
      <c r="DI4010" s="112" t="s">
        <v>6912</v>
      </c>
      <c r="DJ4010" s="112" t="s">
        <v>7298</v>
      </c>
      <c r="DO4010"/>
    </row>
    <row r="4011" spans="15:119" ht="30" x14ac:dyDescent="0.25">
      <c r="O4011" s="268" t="s">
        <v>13497</v>
      </c>
      <c r="P4011" s="268" t="s">
        <v>9490</v>
      </c>
      <c r="Q4011" s="269">
        <v>-6</v>
      </c>
      <c r="R4011" s="269">
        <v>-6.5</v>
      </c>
      <c r="S4011" s="269">
        <v>-66</v>
      </c>
      <c r="T4011" s="269">
        <v>-66.5</v>
      </c>
      <c r="DI4011" s="112" t="s">
        <v>8467</v>
      </c>
      <c r="DJ4011" s="112" t="s">
        <v>8285</v>
      </c>
      <c r="DO4011"/>
    </row>
    <row r="4012" spans="15:119" ht="30" x14ac:dyDescent="0.25">
      <c r="O4012" s="268" t="s">
        <v>13498</v>
      </c>
      <c r="P4012" s="268" t="s">
        <v>9492</v>
      </c>
      <c r="Q4012" s="269">
        <v>-6</v>
      </c>
      <c r="R4012" s="269">
        <v>-6.25</v>
      </c>
      <c r="S4012" s="269">
        <v>-66.25</v>
      </c>
      <c r="T4012" s="269">
        <v>-66.5</v>
      </c>
      <c r="DI4012" s="112" t="s">
        <v>8176</v>
      </c>
      <c r="DJ4012" s="112" t="s">
        <v>7916</v>
      </c>
      <c r="DO4012"/>
    </row>
    <row r="4013" spans="15:119" x14ac:dyDescent="0.25">
      <c r="O4013" s="268" t="s">
        <v>13499</v>
      </c>
      <c r="P4013" s="268" t="s">
        <v>9492</v>
      </c>
      <c r="Q4013" s="269">
        <v>-6</v>
      </c>
      <c r="R4013" s="269">
        <v>-6.25</v>
      </c>
      <c r="S4013" s="269">
        <v>-66</v>
      </c>
      <c r="T4013" s="269">
        <v>-66.25</v>
      </c>
      <c r="DI4013" s="112" t="s">
        <v>4740</v>
      </c>
      <c r="DJ4013" s="112" t="s">
        <v>5909</v>
      </c>
      <c r="DO4013"/>
    </row>
    <row r="4014" spans="15:119" x14ac:dyDescent="0.25">
      <c r="O4014" s="268" t="s">
        <v>13500</v>
      </c>
      <c r="P4014" s="268" t="s">
        <v>9492</v>
      </c>
      <c r="Q4014" s="269">
        <v>-6.25</v>
      </c>
      <c r="R4014" s="269">
        <v>-6.5</v>
      </c>
      <c r="S4014" s="269">
        <v>-66.25</v>
      </c>
      <c r="T4014" s="269">
        <v>-66.5</v>
      </c>
      <c r="DI4014" s="112" t="s">
        <v>4740</v>
      </c>
      <c r="DJ4014" s="112" t="s">
        <v>4591</v>
      </c>
      <c r="DO4014"/>
    </row>
    <row r="4015" spans="15:119" x14ac:dyDescent="0.25">
      <c r="O4015" s="268" t="s">
        <v>13501</v>
      </c>
      <c r="P4015" s="268" t="s">
        <v>9492</v>
      </c>
      <c r="Q4015" s="269">
        <v>-6.25</v>
      </c>
      <c r="R4015" s="269">
        <v>-6.5</v>
      </c>
      <c r="S4015" s="269">
        <v>-66</v>
      </c>
      <c r="T4015" s="269">
        <v>-66.25</v>
      </c>
      <c r="DI4015" s="112" t="s">
        <v>7744</v>
      </c>
      <c r="DJ4015" s="112" t="s">
        <v>7298</v>
      </c>
      <c r="DO4015"/>
    </row>
    <row r="4016" spans="15:119" x14ac:dyDescent="0.25">
      <c r="O4016" s="268" t="s">
        <v>13502</v>
      </c>
      <c r="P4016" s="268" t="s">
        <v>9490</v>
      </c>
      <c r="Q4016" s="269">
        <v>-6.5</v>
      </c>
      <c r="R4016" s="269">
        <v>-7</v>
      </c>
      <c r="S4016" s="269">
        <v>-67</v>
      </c>
      <c r="T4016" s="269">
        <v>-67.5</v>
      </c>
      <c r="DI4016" s="112" t="s">
        <v>4259</v>
      </c>
      <c r="DJ4016" s="112" t="s">
        <v>4212</v>
      </c>
      <c r="DO4016"/>
    </row>
    <row r="4017" spans="15:119" x14ac:dyDescent="0.25">
      <c r="O4017" s="268" t="s">
        <v>13503</v>
      </c>
      <c r="P4017" s="268" t="s">
        <v>9492</v>
      </c>
      <c r="Q4017" s="269">
        <v>-6.5</v>
      </c>
      <c r="R4017" s="269">
        <v>-6.75</v>
      </c>
      <c r="S4017" s="269">
        <v>-67.25</v>
      </c>
      <c r="T4017" s="269">
        <v>-67.5</v>
      </c>
      <c r="DI4017" s="112" t="s">
        <v>8468</v>
      </c>
      <c r="DJ4017" s="112" t="s">
        <v>8285</v>
      </c>
      <c r="DO4017"/>
    </row>
    <row r="4018" spans="15:119" x14ac:dyDescent="0.25">
      <c r="O4018" s="268" t="s">
        <v>13504</v>
      </c>
      <c r="P4018" s="268" t="s">
        <v>9492</v>
      </c>
      <c r="Q4018" s="269">
        <v>-6.5</v>
      </c>
      <c r="R4018" s="269">
        <v>-6.75</v>
      </c>
      <c r="S4018" s="269">
        <v>-67</v>
      </c>
      <c r="T4018" s="269">
        <v>-67.25</v>
      </c>
      <c r="DI4018" s="112" t="s">
        <v>6213</v>
      </c>
      <c r="DJ4018" s="112" t="s">
        <v>5909</v>
      </c>
      <c r="DO4018"/>
    </row>
    <row r="4019" spans="15:119" x14ac:dyDescent="0.25">
      <c r="O4019" s="268" t="s">
        <v>13505</v>
      </c>
      <c r="P4019" s="268" t="s">
        <v>9492</v>
      </c>
      <c r="Q4019" s="269">
        <v>-6.75</v>
      </c>
      <c r="R4019" s="269">
        <v>-7</v>
      </c>
      <c r="S4019" s="269">
        <v>-67.25</v>
      </c>
      <c r="T4019" s="269">
        <v>-67.5</v>
      </c>
      <c r="DI4019" s="112" t="s">
        <v>4741</v>
      </c>
      <c r="DJ4019" s="112" t="s">
        <v>4591</v>
      </c>
      <c r="DO4019"/>
    </row>
    <row r="4020" spans="15:119" x14ac:dyDescent="0.25">
      <c r="O4020" s="268" t="s">
        <v>13506</v>
      </c>
      <c r="P4020" s="268" t="s">
        <v>9492</v>
      </c>
      <c r="Q4020" s="269">
        <v>-6.75</v>
      </c>
      <c r="R4020" s="269">
        <v>-7</v>
      </c>
      <c r="S4020" s="269">
        <v>-67</v>
      </c>
      <c r="T4020" s="269">
        <v>-67.25</v>
      </c>
      <c r="DI4020" s="112" t="s">
        <v>4741</v>
      </c>
      <c r="DJ4020" s="112" t="s">
        <v>6305</v>
      </c>
      <c r="DO4020"/>
    </row>
    <row r="4021" spans="15:119" x14ac:dyDescent="0.25">
      <c r="O4021" s="268" t="s">
        <v>13507</v>
      </c>
      <c r="P4021" s="268" t="s">
        <v>9490</v>
      </c>
      <c r="Q4021" s="269">
        <v>-6.5</v>
      </c>
      <c r="R4021" s="269">
        <v>-7</v>
      </c>
      <c r="S4021" s="269">
        <v>-66.5</v>
      </c>
      <c r="T4021" s="269">
        <v>-67</v>
      </c>
      <c r="DI4021" s="112" t="s">
        <v>4741</v>
      </c>
      <c r="DJ4021" s="112" t="s">
        <v>5211</v>
      </c>
      <c r="DO4021"/>
    </row>
    <row r="4022" spans="15:119" x14ac:dyDescent="0.25">
      <c r="O4022" s="268" t="s">
        <v>13508</v>
      </c>
      <c r="P4022" s="268" t="s">
        <v>9492</v>
      </c>
      <c r="Q4022" s="269">
        <v>-6.5</v>
      </c>
      <c r="R4022" s="269">
        <v>-6.75</v>
      </c>
      <c r="S4022" s="269">
        <v>-66.75</v>
      </c>
      <c r="T4022" s="269">
        <v>-67</v>
      </c>
      <c r="DI4022" s="112" t="s">
        <v>4556</v>
      </c>
      <c r="DJ4022" s="112" t="s">
        <v>7135</v>
      </c>
      <c r="DO4022"/>
    </row>
    <row r="4023" spans="15:119" x14ac:dyDescent="0.25">
      <c r="O4023" s="268" t="s">
        <v>13509</v>
      </c>
      <c r="P4023" s="268" t="s">
        <v>9492</v>
      </c>
      <c r="Q4023" s="269">
        <v>-6.5</v>
      </c>
      <c r="R4023" s="269">
        <v>-6.75</v>
      </c>
      <c r="S4023" s="269">
        <v>-66.5</v>
      </c>
      <c r="T4023" s="269">
        <v>-66.75</v>
      </c>
      <c r="DI4023" s="112" t="s">
        <v>4556</v>
      </c>
      <c r="DJ4023" s="112" t="s">
        <v>4452</v>
      </c>
      <c r="DO4023"/>
    </row>
    <row r="4024" spans="15:119" x14ac:dyDescent="0.25">
      <c r="O4024" s="268" t="s">
        <v>13510</v>
      </c>
      <c r="P4024" s="268" t="s">
        <v>9492</v>
      </c>
      <c r="Q4024" s="269">
        <v>-6.75</v>
      </c>
      <c r="R4024" s="269">
        <v>-7</v>
      </c>
      <c r="S4024" s="269">
        <v>-66.75</v>
      </c>
      <c r="T4024" s="269">
        <v>-67</v>
      </c>
      <c r="DI4024" s="112" t="s">
        <v>6913</v>
      </c>
      <c r="DJ4024" s="112" t="s">
        <v>6305</v>
      </c>
      <c r="DO4024"/>
    </row>
    <row r="4025" spans="15:119" x14ac:dyDescent="0.25">
      <c r="O4025" s="268" t="s">
        <v>13511</v>
      </c>
      <c r="P4025" s="268" t="s">
        <v>9492</v>
      </c>
      <c r="Q4025" s="269">
        <v>-6.75</v>
      </c>
      <c r="R4025" s="269">
        <v>-7</v>
      </c>
      <c r="S4025" s="269">
        <v>-66.5</v>
      </c>
      <c r="T4025" s="269">
        <v>-66.75</v>
      </c>
      <c r="DI4025" s="112" t="s">
        <v>8860</v>
      </c>
      <c r="DJ4025" s="112" t="s">
        <v>8544</v>
      </c>
      <c r="DO4025"/>
    </row>
    <row r="4026" spans="15:119" x14ac:dyDescent="0.25">
      <c r="O4026" s="268" t="s">
        <v>13512</v>
      </c>
      <c r="P4026" s="268" t="s">
        <v>9490</v>
      </c>
      <c r="Q4026" s="269">
        <v>-6.5</v>
      </c>
      <c r="R4026" s="269">
        <v>-7</v>
      </c>
      <c r="S4026" s="269">
        <v>-66</v>
      </c>
      <c r="T4026" s="269">
        <v>-66.5</v>
      </c>
      <c r="DI4026" s="112" t="s">
        <v>530</v>
      </c>
      <c r="DJ4026" s="112" t="s">
        <v>4591</v>
      </c>
      <c r="DO4026"/>
    </row>
    <row r="4027" spans="15:119" x14ac:dyDescent="0.25">
      <c r="O4027" s="268" t="s">
        <v>13513</v>
      </c>
      <c r="P4027" s="268" t="s">
        <v>9492</v>
      </c>
      <c r="Q4027" s="269">
        <v>-6.5</v>
      </c>
      <c r="R4027" s="269">
        <v>-6.75</v>
      </c>
      <c r="S4027" s="269">
        <v>-66.25</v>
      </c>
      <c r="T4027" s="269">
        <v>-66.5</v>
      </c>
      <c r="DI4027" s="112" t="s">
        <v>530</v>
      </c>
      <c r="DJ4027" s="112" t="s">
        <v>10</v>
      </c>
      <c r="DO4027"/>
    </row>
    <row r="4028" spans="15:119" x14ac:dyDescent="0.25">
      <c r="O4028" s="268" t="s">
        <v>13514</v>
      </c>
      <c r="P4028" s="268" t="s">
        <v>9492</v>
      </c>
      <c r="Q4028" s="269">
        <v>-6.5</v>
      </c>
      <c r="R4028" s="269">
        <v>-6.75</v>
      </c>
      <c r="S4028" s="269">
        <v>-66</v>
      </c>
      <c r="T4028" s="269">
        <v>-66.25</v>
      </c>
      <c r="DI4028" s="112" t="s">
        <v>8469</v>
      </c>
      <c r="DJ4028" s="112" t="s">
        <v>8285</v>
      </c>
      <c r="DO4028"/>
    </row>
    <row r="4029" spans="15:119" x14ac:dyDescent="0.25">
      <c r="O4029" s="268" t="s">
        <v>13515</v>
      </c>
      <c r="P4029" s="268" t="s">
        <v>9492</v>
      </c>
      <c r="Q4029" s="269">
        <v>-6.75</v>
      </c>
      <c r="R4029" s="269">
        <v>-7</v>
      </c>
      <c r="S4029" s="269">
        <v>-66.25</v>
      </c>
      <c r="T4029" s="269">
        <v>-66.5</v>
      </c>
      <c r="DI4029" s="112" t="s">
        <v>6914</v>
      </c>
      <c r="DJ4029" s="112" t="s">
        <v>6305</v>
      </c>
      <c r="DO4029"/>
    </row>
    <row r="4030" spans="15:119" x14ac:dyDescent="0.25">
      <c r="O4030" s="268" t="s">
        <v>13516</v>
      </c>
      <c r="P4030" s="268" t="s">
        <v>9492</v>
      </c>
      <c r="Q4030" s="269">
        <v>-6.75</v>
      </c>
      <c r="R4030" s="269">
        <v>-7</v>
      </c>
      <c r="S4030" s="269">
        <v>-66</v>
      </c>
      <c r="T4030" s="269">
        <v>-66.25</v>
      </c>
      <c r="DI4030" s="112" t="s">
        <v>7745</v>
      </c>
      <c r="DJ4030" s="112" t="s">
        <v>7298</v>
      </c>
      <c r="DO4030"/>
    </row>
    <row r="4031" spans="15:119" x14ac:dyDescent="0.25">
      <c r="O4031" s="268" t="s">
        <v>13517</v>
      </c>
      <c r="P4031" s="268" t="s">
        <v>9488</v>
      </c>
      <c r="Q4031" s="269">
        <v>-7</v>
      </c>
      <c r="R4031" s="269">
        <v>-8</v>
      </c>
      <c r="S4031" s="269">
        <v>-67.5</v>
      </c>
      <c r="T4031" s="269">
        <v>-69</v>
      </c>
      <c r="DI4031" s="112" t="s">
        <v>4742</v>
      </c>
      <c r="DJ4031" s="112" t="s">
        <v>4591</v>
      </c>
      <c r="DO4031"/>
    </row>
    <row r="4032" spans="15:119" ht="30" x14ac:dyDescent="0.25">
      <c r="O4032" s="268" t="s">
        <v>13518</v>
      </c>
      <c r="P4032" s="268" t="s">
        <v>9490</v>
      </c>
      <c r="Q4032" s="269">
        <v>-7</v>
      </c>
      <c r="R4032" s="269">
        <v>-7.5</v>
      </c>
      <c r="S4032" s="269">
        <v>-68.5</v>
      </c>
      <c r="T4032" s="269">
        <v>-69</v>
      </c>
      <c r="DI4032" s="112" t="s">
        <v>6214</v>
      </c>
      <c r="DJ4032" s="112" t="s">
        <v>5909</v>
      </c>
      <c r="DO4032"/>
    </row>
    <row r="4033" spans="15:119" x14ac:dyDescent="0.25">
      <c r="O4033" s="268" t="s">
        <v>13519</v>
      </c>
      <c r="P4033" s="268" t="s">
        <v>9492</v>
      </c>
      <c r="Q4033" s="269">
        <v>-7</v>
      </c>
      <c r="R4033" s="269">
        <v>-7.25</v>
      </c>
      <c r="S4033" s="269">
        <v>-68.75</v>
      </c>
      <c r="T4033" s="269">
        <v>-69</v>
      </c>
      <c r="DI4033" s="112" t="s">
        <v>4743</v>
      </c>
      <c r="DJ4033" s="112" t="s">
        <v>4591</v>
      </c>
      <c r="DO4033"/>
    </row>
    <row r="4034" spans="15:119" x14ac:dyDescent="0.25">
      <c r="O4034" s="268" t="s">
        <v>13520</v>
      </c>
      <c r="P4034" s="268" t="s">
        <v>9492</v>
      </c>
      <c r="Q4034" s="269">
        <v>-7</v>
      </c>
      <c r="R4034" s="269">
        <v>-7.25</v>
      </c>
      <c r="S4034" s="269">
        <v>-68.5</v>
      </c>
      <c r="T4034" s="269">
        <v>-68.75</v>
      </c>
      <c r="DI4034" s="112" t="s">
        <v>7746</v>
      </c>
      <c r="DJ4034" s="112" t="s">
        <v>7298</v>
      </c>
      <c r="DO4034"/>
    </row>
    <row r="4035" spans="15:119" x14ac:dyDescent="0.25">
      <c r="O4035" s="268" t="s">
        <v>13521</v>
      </c>
      <c r="P4035" s="268" t="s">
        <v>9492</v>
      </c>
      <c r="Q4035" s="269">
        <v>-7.25</v>
      </c>
      <c r="R4035" s="269">
        <v>-7.5</v>
      </c>
      <c r="S4035" s="269">
        <v>-68.75</v>
      </c>
      <c r="T4035" s="269">
        <v>-69</v>
      </c>
      <c r="DI4035" s="112" t="s">
        <v>4388</v>
      </c>
      <c r="DJ4035" s="112" t="s">
        <v>4291</v>
      </c>
      <c r="DO4035"/>
    </row>
    <row r="4036" spans="15:119" x14ac:dyDescent="0.25">
      <c r="O4036" s="268" t="s">
        <v>13522</v>
      </c>
      <c r="P4036" s="268" t="s">
        <v>9492</v>
      </c>
      <c r="Q4036" s="269">
        <v>-7.25</v>
      </c>
      <c r="R4036" s="269">
        <v>-7.5</v>
      </c>
      <c r="S4036" s="269">
        <v>-68.5</v>
      </c>
      <c r="T4036" s="269">
        <v>-68.75</v>
      </c>
      <c r="DI4036" s="112" t="s">
        <v>4388</v>
      </c>
      <c r="DJ4036" s="112" t="s">
        <v>5576</v>
      </c>
      <c r="DO4036"/>
    </row>
    <row r="4037" spans="15:119" x14ac:dyDescent="0.25">
      <c r="O4037" s="268" t="s">
        <v>13523</v>
      </c>
      <c r="P4037" s="268" t="s">
        <v>9490</v>
      </c>
      <c r="Q4037" s="269">
        <v>-7</v>
      </c>
      <c r="R4037" s="269">
        <v>-7.5</v>
      </c>
      <c r="S4037" s="269">
        <v>-68</v>
      </c>
      <c r="T4037" s="269">
        <v>-68.5</v>
      </c>
      <c r="DI4037" s="112" t="s">
        <v>165</v>
      </c>
      <c r="DJ4037" s="112" t="s">
        <v>10</v>
      </c>
      <c r="DO4037"/>
    </row>
    <row r="4038" spans="15:119" x14ac:dyDescent="0.25">
      <c r="O4038" s="268" t="s">
        <v>13524</v>
      </c>
      <c r="P4038" s="268" t="s">
        <v>9492</v>
      </c>
      <c r="Q4038" s="269">
        <v>-7</v>
      </c>
      <c r="R4038" s="269">
        <v>-7.25</v>
      </c>
      <c r="S4038" s="269">
        <v>-68.25</v>
      </c>
      <c r="T4038" s="269">
        <v>-68.5</v>
      </c>
      <c r="DI4038" s="112" t="s">
        <v>9179</v>
      </c>
      <c r="DJ4038" s="112" t="s">
        <v>9086</v>
      </c>
      <c r="DO4038"/>
    </row>
    <row r="4039" spans="15:119" x14ac:dyDescent="0.25">
      <c r="O4039" s="268" t="s">
        <v>13525</v>
      </c>
      <c r="P4039" s="268" t="s">
        <v>9492</v>
      </c>
      <c r="Q4039" s="269">
        <v>-7</v>
      </c>
      <c r="R4039" s="269">
        <v>-7.25</v>
      </c>
      <c r="S4039" s="269">
        <v>-68</v>
      </c>
      <c r="T4039" s="269">
        <v>-68.25</v>
      </c>
      <c r="DI4039" s="112" t="s">
        <v>4744</v>
      </c>
      <c r="DJ4039" s="112" t="s">
        <v>4591</v>
      </c>
      <c r="DO4039"/>
    </row>
    <row r="4040" spans="15:119" x14ac:dyDescent="0.25">
      <c r="O4040" s="268" t="s">
        <v>13526</v>
      </c>
      <c r="P4040" s="268" t="s">
        <v>9492</v>
      </c>
      <c r="Q4040" s="269">
        <v>-7.25</v>
      </c>
      <c r="R4040" s="269">
        <v>-7.5</v>
      </c>
      <c r="S4040" s="269">
        <v>-68.25</v>
      </c>
      <c r="T4040" s="269">
        <v>-68.5</v>
      </c>
      <c r="DI4040" s="112" t="s">
        <v>8177</v>
      </c>
      <c r="DJ4040" s="112" t="s">
        <v>7916</v>
      </c>
      <c r="DO4040"/>
    </row>
    <row r="4041" spans="15:119" x14ac:dyDescent="0.25">
      <c r="O4041" s="268" t="s">
        <v>13527</v>
      </c>
      <c r="P4041" s="268" t="s">
        <v>9492</v>
      </c>
      <c r="Q4041" s="269">
        <v>-7.25</v>
      </c>
      <c r="R4041" s="269">
        <v>-7.5</v>
      </c>
      <c r="S4041" s="269">
        <v>-68</v>
      </c>
      <c r="T4041" s="269">
        <v>-68.25</v>
      </c>
      <c r="DI4041" s="112" t="s">
        <v>8470</v>
      </c>
      <c r="DJ4041" s="112" t="s">
        <v>8285</v>
      </c>
      <c r="DO4041"/>
    </row>
    <row r="4042" spans="15:119" x14ac:dyDescent="0.25">
      <c r="O4042" s="268" t="s">
        <v>13528</v>
      </c>
      <c r="P4042" s="268" t="s">
        <v>9490</v>
      </c>
      <c r="Q4042" s="269">
        <v>-7</v>
      </c>
      <c r="R4042" s="269">
        <v>-7.5</v>
      </c>
      <c r="S4042" s="269">
        <v>-67.5</v>
      </c>
      <c r="T4042" s="269">
        <v>-68</v>
      </c>
      <c r="DI4042" s="112" t="s">
        <v>5513</v>
      </c>
      <c r="DJ4042" s="112" t="s">
        <v>5373</v>
      </c>
      <c r="DO4042"/>
    </row>
    <row r="4043" spans="15:119" x14ac:dyDescent="0.25">
      <c r="O4043" s="268" t="s">
        <v>13529</v>
      </c>
      <c r="P4043" s="268" t="s">
        <v>9492</v>
      </c>
      <c r="Q4043" s="269">
        <v>-7</v>
      </c>
      <c r="R4043" s="269">
        <v>-7.25</v>
      </c>
      <c r="S4043" s="269">
        <v>-67.75</v>
      </c>
      <c r="T4043" s="269">
        <v>-68</v>
      </c>
      <c r="DI4043" s="112" t="s">
        <v>9398</v>
      </c>
      <c r="DJ4043" s="112" t="s">
        <v>9220</v>
      </c>
      <c r="DO4043"/>
    </row>
    <row r="4044" spans="15:119" x14ac:dyDescent="0.25">
      <c r="O4044" s="268" t="s">
        <v>13530</v>
      </c>
      <c r="P4044" s="268" t="s">
        <v>9492</v>
      </c>
      <c r="Q4044" s="269">
        <v>-7</v>
      </c>
      <c r="R4044" s="269">
        <v>-7.25</v>
      </c>
      <c r="S4044" s="269">
        <v>-67.5</v>
      </c>
      <c r="T4044" s="269">
        <v>-67.75</v>
      </c>
      <c r="DI4044" s="112" t="s">
        <v>8861</v>
      </c>
      <c r="DJ4044" s="112" t="s">
        <v>8544</v>
      </c>
      <c r="DO4044"/>
    </row>
    <row r="4045" spans="15:119" x14ac:dyDescent="0.25">
      <c r="O4045" s="268" t="s">
        <v>13531</v>
      </c>
      <c r="P4045" s="268" t="s">
        <v>9492</v>
      </c>
      <c r="Q4045" s="269">
        <v>-7.25</v>
      </c>
      <c r="R4045" s="269">
        <v>-7.5</v>
      </c>
      <c r="S4045" s="269">
        <v>-67.75</v>
      </c>
      <c r="T4045" s="269">
        <v>-68</v>
      </c>
      <c r="DI4045" s="112" t="s">
        <v>7747</v>
      </c>
      <c r="DJ4045" s="112" t="s">
        <v>7298</v>
      </c>
      <c r="DO4045"/>
    </row>
    <row r="4046" spans="15:119" x14ac:dyDescent="0.25">
      <c r="O4046" s="268" t="s">
        <v>13532</v>
      </c>
      <c r="P4046" s="268" t="s">
        <v>9492</v>
      </c>
      <c r="Q4046" s="269">
        <v>-7.25</v>
      </c>
      <c r="R4046" s="269">
        <v>-7.5</v>
      </c>
      <c r="S4046" s="269">
        <v>-67.5</v>
      </c>
      <c r="T4046" s="269">
        <v>-67.75</v>
      </c>
      <c r="DI4046" s="112" t="s">
        <v>5890</v>
      </c>
      <c r="DJ4046" s="112" t="s">
        <v>5840</v>
      </c>
      <c r="DO4046"/>
    </row>
    <row r="4047" spans="15:119" x14ac:dyDescent="0.25">
      <c r="O4047" s="268" t="s">
        <v>13533</v>
      </c>
      <c r="P4047" s="268" t="s">
        <v>9490</v>
      </c>
      <c r="Q4047" s="269">
        <v>-7.5</v>
      </c>
      <c r="R4047" s="269">
        <v>-8</v>
      </c>
      <c r="S4047" s="269">
        <v>-68.5</v>
      </c>
      <c r="T4047" s="269">
        <v>-69</v>
      </c>
      <c r="DI4047" s="112" t="s">
        <v>8862</v>
      </c>
      <c r="DJ4047" s="112" t="s">
        <v>8544</v>
      </c>
      <c r="DO4047"/>
    </row>
    <row r="4048" spans="15:119" x14ac:dyDescent="0.25">
      <c r="O4048" s="268" t="s">
        <v>13534</v>
      </c>
      <c r="P4048" s="268" t="s">
        <v>9492</v>
      </c>
      <c r="Q4048" s="269">
        <v>-7.5</v>
      </c>
      <c r="R4048" s="269">
        <v>-7.75</v>
      </c>
      <c r="S4048" s="269">
        <v>-68.75</v>
      </c>
      <c r="T4048" s="269">
        <v>-69</v>
      </c>
      <c r="DI4048" s="112" t="s">
        <v>6916</v>
      </c>
      <c r="DJ4048" s="112" t="s">
        <v>6305</v>
      </c>
      <c r="DO4048"/>
    </row>
    <row r="4049" spans="15:119" x14ac:dyDescent="0.25">
      <c r="O4049" s="268" t="s">
        <v>13535</v>
      </c>
      <c r="P4049" s="268" t="s">
        <v>9492</v>
      </c>
      <c r="Q4049" s="269">
        <v>-7.5</v>
      </c>
      <c r="R4049" s="269">
        <v>-7.75</v>
      </c>
      <c r="S4049" s="269">
        <v>-68.5</v>
      </c>
      <c r="T4049" s="269">
        <v>-68.75</v>
      </c>
      <c r="DI4049" s="112" t="s">
        <v>8178</v>
      </c>
      <c r="DJ4049" s="112" t="s">
        <v>7916</v>
      </c>
      <c r="DO4049"/>
    </row>
    <row r="4050" spans="15:119" x14ac:dyDescent="0.25">
      <c r="O4050" s="268" t="s">
        <v>13536</v>
      </c>
      <c r="P4050" s="268" t="s">
        <v>9492</v>
      </c>
      <c r="Q4050" s="269">
        <v>-7.75</v>
      </c>
      <c r="R4050" s="269">
        <v>-8</v>
      </c>
      <c r="S4050" s="269">
        <v>-68.75</v>
      </c>
      <c r="T4050" s="269">
        <v>-69</v>
      </c>
      <c r="DI4050" s="112" t="s">
        <v>4557</v>
      </c>
      <c r="DJ4050" s="112" t="s">
        <v>4452</v>
      </c>
      <c r="DO4050"/>
    </row>
    <row r="4051" spans="15:119" x14ac:dyDescent="0.25">
      <c r="O4051" s="268" t="s">
        <v>13537</v>
      </c>
      <c r="P4051" s="268" t="s">
        <v>9492</v>
      </c>
      <c r="Q4051" s="269">
        <v>-7.75</v>
      </c>
      <c r="R4051" s="269">
        <v>-8</v>
      </c>
      <c r="S4051" s="269">
        <v>-68.5</v>
      </c>
      <c r="T4051" s="269">
        <v>-68.75</v>
      </c>
      <c r="DI4051" s="112" t="s">
        <v>5321</v>
      </c>
      <c r="DJ4051" s="112" t="s">
        <v>5211</v>
      </c>
      <c r="DO4051"/>
    </row>
    <row r="4052" spans="15:119" x14ac:dyDescent="0.25">
      <c r="O4052" s="268" t="s">
        <v>13538</v>
      </c>
      <c r="P4052" s="268" t="s">
        <v>9490</v>
      </c>
      <c r="Q4052" s="269">
        <v>-7.5</v>
      </c>
      <c r="R4052" s="269">
        <v>-8</v>
      </c>
      <c r="S4052" s="269">
        <v>-68</v>
      </c>
      <c r="T4052" s="269">
        <v>-68.5</v>
      </c>
      <c r="DI4052" s="112" t="s">
        <v>8863</v>
      </c>
      <c r="DJ4052" s="112" t="s">
        <v>8544</v>
      </c>
      <c r="DO4052"/>
    </row>
    <row r="4053" spans="15:119" x14ac:dyDescent="0.25">
      <c r="O4053" s="268" t="s">
        <v>13539</v>
      </c>
      <c r="P4053" s="268" t="s">
        <v>9492</v>
      </c>
      <c r="Q4053" s="269">
        <v>-7.5</v>
      </c>
      <c r="R4053" s="269">
        <v>-7.75</v>
      </c>
      <c r="S4053" s="269">
        <v>-68.25</v>
      </c>
      <c r="T4053" s="269">
        <v>-68.5</v>
      </c>
      <c r="DI4053" s="112" t="s">
        <v>5514</v>
      </c>
      <c r="DJ4053" s="112" t="s">
        <v>5373</v>
      </c>
      <c r="DO4053"/>
    </row>
    <row r="4054" spans="15:119" x14ac:dyDescent="0.25">
      <c r="O4054" s="268" t="s">
        <v>13540</v>
      </c>
      <c r="P4054" s="268" t="s">
        <v>9492</v>
      </c>
      <c r="Q4054" s="269">
        <v>-7.5</v>
      </c>
      <c r="R4054" s="269">
        <v>-7.75</v>
      </c>
      <c r="S4054" s="269">
        <v>-68</v>
      </c>
      <c r="T4054" s="269">
        <v>-68.25</v>
      </c>
      <c r="DI4054" s="112" t="s">
        <v>7748</v>
      </c>
      <c r="DJ4054" s="112" t="s">
        <v>7298</v>
      </c>
      <c r="DO4054"/>
    </row>
    <row r="4055" spans="15:119" x14ac:dyDescent="0.25">
      <c r="O4055" s="268" t="s">
        <v>13541</v>
      </c>
      <c r="P4055" s="268" t="s">
        <v>9492</v>
      </c>
      <c r="Q4055" s="269">
        <v>-7.75</v>
      </c>
      <c r="R4055" s="269">
        <v>-8</v>
      </c>
      <c r="S4055" s="269">
        <v>-68.25</v>
      </c>
      <c r="T4055" s="269">
        <v>-68.5</v>
      </c>
      <c r="DI4055" s="112" t="s">
        <v>8864</v>
      </c>
      <c r="DJ4055" s="112" t="s">
        <v>8544</v>
      </c>
      <c r="DO4055"/>
    </row>
    <row r="4056" spans="15:119" x14ac:dyDescent="0.25">
      <c r="O4056" s="268" t="s">
        <v>13542</v>
      </c>
      <c r="P4056" s="268" t="s">
        <v>9492</v>
      </c>
      <c r="Q4056" s="269">
        <v>-7.75</v>
      </c>
      <c r="R4056" s="269">
        <v>-8</v>
      </c>
      <c r="S4056" s="269">
        <v>-68</v>
      </c>
      <c r="T4056" s="269">
        <v>-68.25</v>
      </c>
      <c r="DI4056" s="112" t="s">
        <v>6917</v>
      </c>
      <c r="DJ4056" s="112" t="s">
        <v>6305</v>
      </c>
      <c r="DO4056"/>
    </row>
    <row r="4057" spans="15:119" x14ac:dyDescent="0.25">
      <c r="O4057" s="268" t="s">
        <v>13543</v>
      </c>
      <c r="P4057" s="268" t="s">
        <v>9490</v>
      </c>
      <c r="Q4057" s="269">
        <v>-7.5</v>
      </c>
      <c r="R4057" s="269">
        <v>-8</v>
      </c>
      <c r="S4057" s="269">
        <v>-67.5</v>
      </c>
      <c r="T4057" s="269">
        <v>-68</v>
      </c>
      <c r="DI4057" s="112" t="s">
        <v>8179</v>
      </c>
      <c r="DJ4057" s="112" t="s">
        <v>7916</v>
      </c>
      <c r="DO4057"/>
    </row>
    <row r="4058" spans="15:119" x14ac:dyDescent="0.25">
      <c r="O4058" s="268" t="s">
        <v>13544</v>
      </c>
      <c r="P4058" s="268" t="s">
        <v>9492</v>
      </c>
      <c r="Q4058" s="269">
        <v>-7.5</v>
      </c>
      <c r="R4058" s="269">
        <v>-7.75</v>
      </c>
      <c r="S4058" s="269">
        <v>-67.75</v>
      </c>
      <c r="T4058" s="269">
        <v>-68</v>
      </c>
      <c r="DI4058" s="112" t="s">
        <v>7749</v>
      </c>
      <c r="DJ4058" s="112" t="s">
        <v>7298</v>
      </c>
      <c r="DO4058"/>
    </row>
    <row r="4059" spans="15:119" x14ac:dyDescent="0.25">
      <c r="O4059" s="268" t="s">
        <v>13545</v>
      </c>
      <c r="P4059" s="268" t="s">
        <v>9492</v>
      </c>
      <c r="Q4059" s="269">
        <v>-7.5</v>
      </c>
      <c r="R4059" s="269">
        <v>-7.75</v>
      </c>
      <c r="S4059" s="269">
        <v>-67.5</v>
      </c>
      <c r="T4059" s="269">
        <v>-67.75</v>
      </c>
      <c r="DI4059" s="112" t="s">
        <v>8180</v>
      </c>
      <c r="DJ4059" s="112" t="s">
        <v>7916</v>
      </c>
      <c r="DO4059"/>
    </row>
    <row r="4060" spans="15:119" x14ac:dyDescent="0.25">
      <c r="O4060" s="268" t="s">
        <v>13546</v>
      </c>
      <c r="P4060" s="268" t="s">
        <v>9492</v>
      </c>
      <c r="Q4060" s="269">
        <v>-7.75</v>
      </c>
      <c r="R4060" s="269">
        <v>-8</v>
      </c>
      <c r="S4060" s="269">
        <v>-67.75</v>
      </c>
      <c r="T4060" s="269">
        <v>-68</v>
      </c>
      <c r="DI4060" s="112" t="s">
        <v>4389</v>
      </c>
      <c r="DJ4060" s="112" t="s">
        <v>4291</v>
      </c>
      <c r="DO4060"/>
    </row>
    <row r="4061" spans="15:119" x14ac:dyDescent="0.25">
      <c r="O4061" s="268" t="s">
        <v>13547</v>
      </c>
      <c r="P4061" s="268" t="s">
        <v>9492</v>
      </c>
      <c r="Q4061" s="269">
        <v>-7.75</v>
      </c>
      <c r="R4061" s="269">
        <v>-8</v>
      </c>
      <c r="S4061" s="269">
        <v>-67.5</v>
      </c>
      <c r="T4061" s="269">
        <v>-67.75</v>
      </c>
      <c r="DI4061" s="112" t="s">
        <v>7266</v>
      </c>
      <c r="DJ4061" s="112" t="s">
        <v>7211</v>
      </c>
      <c r="DO4061"/>
    </row>
    <row r="4062" spans="15:119" x14ac:dyDescent="0.25">
      <c r="O4062" s="268" t="s">
        <v>13548</v>
      </c>
      <c r="P4062" s="268" t="s">
        <v>9488</v>
      </c>
      <c r="Q4062" s="269">
        <v>-7</v>
      </c>
      <c r="R4062" s="269">
        <v>-8</v>
      </c>
      <c r="S4062" s="269">
        <v>-66</v>
      </c>
      <c r="T4062" s="269">
        <v>-67.5</v>
      </c>
      <c r="DI4062" s="112" t="s">
        <v>8181</v>
      </c>
      <c r="DJ4062" s="112" t="s">
        <v>7916</v>
      </c>
      <c r="DO4062"/>
    </row>
    <row r="4063" spans="15:119" x14ac:dyDescent="0.25">
      <c r="O4063" s="268" t="s">
        <v>13549</v>
      </c>
      <c r="P4063" s="268" t="s">
        <v>9490</v>
      </c>
      <c r="Q4063" s="269">
        <v>-7</v>
      </c>
      <c r="R4063" s="269">
        <v>-7.5</v>
      </c>
      <c r="S4063" s="269">
        <v>-67</v>
      </c>
      <c r="T4063" s="269">
        <v>-67.5</v>
      </c>
      <c r="DI4063" s="112" t="s">
        <v>8865</v>
      </c>
      <c r="DJ4063" s="112" t="s">
        <v>8544</v>
      </c>
      <c r="DO4063"/>
    </row>
    <row r="4064" spans="15:119" x14ac:dyDescent="0.25">
      <c r="O4064" s="268" t="s">
        <v>13550</v>
      </c>
      <c r="P4064" s="268" t="s">
        <v>9492</v>
      </c>
      <c r="Q4064" s="269">
        <v>-7</v>
      </c>
      <c r="R4064" s="269">
        <v>-7.25</v>
      </c>
      <c r="S4064" s="269">
        <v>-67.25</v>
      </c>
      <c r="T4064" s="269">
        <v>-67.5</v>
      </c>
      <c r="DI4064" s="112" t="s">
        <v>8182</v>
      </c>
      <c r="DJ4064" s="112" t="s">
        <v>7916</v>
      </c>
      <c r="DO4064"/>
    </row>
    <row r="4065" spans="15:119" x14ac:dyDescent="0.25">
      <c r="O4065" s="268" t="s">
        <v>13551</v>
      </c>
      <c r="P4065" s="268" t="s">
        <v>9492</v>
      </c>
      <c r="Q4065" s="269">
        <v>-7</v>
      </c>
      <c r="R4065" s="269">
        <v>-7.25</v>
      </c>
      <c r="S4065" s="269">
        <v>-67</v>
      </c>
      <c r="T4065" s="269">
        <v>-67.25</v>
      </c>
      <c r="DI4065" s="112" t="s">
        <v>5818</v>
      </c>
      <c r="DJ4065" s="112" t="s">
        <v>5743</v>
      </c>
      <c r="DO4065"/>
    </row>
    <row r="4066" spans="15:119" x14ac:dyDescent="0.25">
      <c r="O4066" s="268" t="s">
        <v>13552</v>
      </c>
      <c r="P4066" s="268" t="s">
        <v>9492</v>
      </c>
      <c r="Q4066" s="269">
        <v>-7.25</v>
      </c>
      <c r="R4066" s="269">
        <v>-7.5</v>
      </c>
      <c r="S4066" s="269">
        <v>-67.25</v>
      </c>
      <c r="T4066" s="269">
        <v>-67.5</v>
      </c>
      <c r="DI4066" s="112" t="s">
        <v>8183</v>
      </c>
      <c r="DJ4066" s="112" t="s">
        <v>7916</v>
      </c>
      <c r="DO4066"/>
    </row>
    <row r="4067" spans="15:119" x14ac:dyDescent="0.25">
      <c r="O4067" s="268" t="s">
        <v>13553</v>
      </c>
      <c r="P4067" s="268" t="s">
        <v>9492</v>
      </c>
      <c r="Q4067" s="269">
        <v>-7.25</v>
      </c>
      <c r="R4067" s="269">
        <v>-7.5</v>
      </c>
      <c r="S4067" s="269">
        <v>-67</v>
      </c>
      <c r="T4067" s="269">
        <v>-67.25</v>
      </c>
      <c r="DI4067" s="112" t="s">
        <v>4973</v>
      </c>
      <c r="DJ4067" s="112" t="s">
        <v>4808</v>
      </c>
      <c r="DO4067"/>
    </row>
    <row r="4068" spans="15:119" x14ac:dyDescent="0.25">
      <c r="O4068" s="268" t="s">
        <v>13554</v>
      </c>
      <c r="P4068" s="268" t="s">
        <v>9490</v>
      </c>
      <c r="Q4068" s="269">
        <v>-7</v>
      </c>
      <c r="R4068" s="269">
        <v>-7.5</v>
      </c>
      <c r="S4068" s="269">
        <v>-66.5</v>
      </c>
      <c r="T4068" s="269">
        <v>-67</v>
      </c>
      <c r="DI4068" s="112" t="s">
        <v>5515</v>
      </c>
      <c r="DJ4068" s="112" t="s">
        <v>5909</v>
      </c>
      <c r="DO4068"/>
    </row>
    <row r="4069" spans="15:119" x14ac:dyDescent="0.25">
      <c r="O4069" s="268" t="s">
        <v>13555</v>
      </c>
      <c r="P4069" s="268" t="s">
        <v>9492</v>
      </c>
      <c r="Q4069" s="269">
        <v>-7</v>
      </c>
      <c r="R4069" s="269">
        <v>-7.25</v>
      </c>
      <c r="S4069" s="269">
        <v>-66.75</v>
      </c>
      <c r="T4069" s="269">
        <v>-67</v>
      </c>
      <c r="DI4069" s="112" t="s">
        <v>5515</v>
      </c>
      <c r="DJ4069" s="112" t="s">
        <v>5373</v>
      </c>
      <c r="DO4069"/>
    </row>
    <row r="4070" spans="15:119" x14ac:dyDescent="0.25">
      <c r="O4070" s="268" t="s">
        <v>13556</v>
      </c>
      <c r="P4070" s="268" t="s">
        <v>9492</v>
      </c>
      <c r="Q4070" s="269">
        <v>-7</v>
      </c>
      <c r="R4070" s="269">
        <v>-7.25</v>
      </c>
      <c r="S4070" s="269">
        <v>-66.5</v>
      </c>
      <c r="T4070" s="269">
        <v>-66.75</v>
      </c>
      <c r="DI4070" s="112" t="s">
        <v>7267</v>
      </c>
      <c r="DJ4070" s="112" t="s">
        <v>7211</v>
      </c>
      <c r="DO4070"/>
    </row>
    <row r="4071" spans="15:119" x14ac:dyDescent="0.25">
      <c r="O4071" s="268" t="s">
        <v>13557</v>
      </c>
      <c r="P4071" s="268" t="s">
        <v>9492</v>
      </c>
      <c r="Q4071" s="269">
        <v>-7.25</v>
      </c>
      <c r="R4071" s="269">
        <v>-7.5</v>
      </c>
      <c r="S4071" s="269">
        <v>-66.75</v>
      </c>
      <c r="T4071" s="269">
        <v>-67</v>
      </c>
      <c r="DI4071" s="112" t="s">
        <v>7750</v>
      </c>
      <c r="DJ4071" s="112" t="s">
        <v>7298</v>
      </c>
      <c r="DO4071"/>
    </row>
    <row r="4072" spans="15:119" x14ac:dyDescent="0.25">
      <c r="O4072" s="268" t="s">
        <v>13558</v>
      </c>
      <c r="P4072" s="268" t="s">
        <v>9492</v>
      </c>
      <c r="Q4072" s="269">
        <v>-7.25</v>
      </c>
      <c r="R4072" s="269">
        <v>-7.5</v>
      </c>
      <c r="S4072" s="269">
        <v>-66.5</v>
      </c>
      <c r="T4072" s="269">
        <v>-66.75</v>
      </c>
      <c r="DI4072" s="112" t="s">
        <v>7751</v>
      </c>
      <c r="DJ4072" s="112" t="s">
        <v>7298</v>
      </c>
      <c r="DO4072"/>
    </row>
    <row r="4073" spans="15:119" x14ac:dyDescent="0.25">
      <c r="O4073" s="268" t="s">
        <v>13559</v>
      </c>
      <c r="P4073" s="268" t="s">
        <v>9490</v>
      </c>
      <c r="Q4073" s="269">
        <v>-7</v>
      </c>
      <c r="R4073" s="269">
        <v>-7.5</v>
      </c>
      <c r="S4073" s="269">
        <v>-66</v>
      </c>
      <c r="T4073" s="269">
        <v>-66.5</v>
      </c>
      <c r="DI4073" s="112" t="s">
        <v>2251</v>
      </c>
      <c r="DJ4073" s="112" t="s">
        <v>6305</v>
      </c>
      <c r="DO4073"/>
    </row>
    <row r="4074" spans="15:119" x14ac:dyDescent="0.25">
      <c r="O4074" s="268" t="s">
        <v>13560</v>
      </c>
      <c r="P4074" s="268" t="s">
        <v>9492</v>
      </c>
      <c r="Q4074" s="269">
        <v>-7</v>
      </c>
      <c r="R4074" s="269">
        <v>-7.25</v>
      </c>
      <c r="S4074" s="269">
        <v>-66.25</v>
      </c>
      <c r="T4074" s="269">
        <v>-66.5</v>
      </c>
      <c r="DI4074" s="112" t="s">
        <v>9180</v>
      </c>
      <c r="DJ4074" s="112" t="s">
        <v>9086</v>
      </c>
      <c r="DO4074"/>
    </row>
    <row r="4075" spans="15:119" x14ac:dyDescent="0.25">
      <c r="O4075" s="268" t="s">
        <v>13561</v>
      </c>
      <c r="P4075" s="268" t="s">
        <v>9492</v>
      </c>
      <c r="Q4075" s="269">
        <v>-7</v>
      </c>
      <c r="R4075" s="269">
        <v>-7.25</v>
      </c>
      <c r="S4075" s="269">
        <v>-66</v>
      </c>
      <c r="T4075" s="269">
        <v>-66.25</v>
      </c>
      <c r="DI4075" s="112" t="s">
        <v>8184</v>
      </c>
      <c r="DJ4075" s="112" t="s">
        <v>7916</v>
      </c>
      <c r="DO4075"/>
    </row>
    <row r="4076" spans="15:119" x14ac:dyDescent="0.25">
      <c r="O4076" s="268" t="s">
        <v>13562</v>
      </c>
      <c r="P4076" s="268" t="s">
        <v>9492</v>
      </c>
      <c r="Q4076" s="269">
        <v>-7.25</v>
      </c>
      <c r="R4076" s="269">
        <v>-7.5</v>
      </c>
      <c r="S4076" s="269">
        <v>-66.25</v>
      </c>
      <c r="T4076" s="269">
        <v>-66.5</v>
      </c>
      <c r="DI4076" s="112" t="s">
        <v>8866</v>
      </c>
      <c r="DJ4076" s="112" t="s">
        <v>8544</v>
      </c>
      <c r="DO4076"/>
    </row>
    <row r="4077" spans="15:119" x14ac:dyDescent="0.25">
      <c r="O4077" s="268" t="s">
        <v>13563</v>
      </c>
      <c r="P4077" s="268" t="s">
        <v>9492</v>
      </c>
      <c r="Q4077" s="269">
        <v>-7.25</v>
      </c>
      <c r="R4077" s="269">
        <v>-7.5</v>
      </c>
      <c r="S4077" s="269">
        <v>-66</v>
      </c>
      <c r="T4077" s="269">
        <v>-66.25</v>
      </c>
      <c r="DI4077" s="112" t="s">
        <v>6215</v>
      </c>
      <c r="DJ4077" s="112" t="s">
        <v>5909</v>
      </c>
      <c r="DO4077"/>
    </row>
    <row r="4078" spans="15:119" x14ac:dyDescent="0.25">
      <c r="O4078" s="268" t="s">
        <v>13564</v>
      </c>
      <c r="P4078" s="268" t="s">
        <v>9490</v>
      </c>
      <c r="Q4078" s="269">
        <v>-7.5</v>
      </c>
      <c r="R4078" s="269">
        <v>-8</v>
      </c>
      <c r="S4078" s="269">
        <v>-67</v>
      </c>
      <c r="T4078" s="269">
        <v>-67.5</v>
      </c>
      <c r="DI4078" s="112" t="s">
        <v>8471</v>
      </c>
      <c r="DJ4078" s="112" t="s">
        <v>8285</v>
      </c>
      <c r="DO4078"/>
    </row>
    <row r="4079" spans="15:119" x14ac:dyDescent="0.25">
      <c r="O4079" s="268" t="s">
        <v>13565</v>
      </c>
      <c r="P4079" s="268" t="s">
        <v>9492</v>
      </c>
      <c r="Q4079" s="269">
        <v>-7.5</v>
      </c>
      <c r="R4079" s="269">
        <v>-7.75</v>
      </c>
      <c r="S4079" s="269">
        <v>-67.25</v>
      </c>
      <c r="T4079" s="269">
        <v>-67.5</v>
      </c>
      <c r="DI4079" s="112" t="s">
        <v>8185</v>
      </c>
      <c r="DJ4079" s="112" t="s">
        <v>7916</v>
      </c>
      <c r="DO4079"/>
    </row>
    <row r="4080" spans="15:119" x14ac:dyDescent="0.25">
      <c r="O4080" s="268" t="s">
        <v>13566</v>
      </c>
      <c r="P4080" s="268" t="s">
        <v>9492</v>
      </c>
      <c r="Q4080" s="269">
        <v>-7.5</v>
      </c>
      <c r="R4080" s="269">
        <v>-7.75</v>
      </c>
      <c r="S4080" s="269">
        <v>-67</v>
      </c>
      <c r="T4080" s="269">
        <v>-67.25</v>
      </c>
      <c r="DI4080" s="112" t="s">
        <v>7752</v>
      </c>
      <c r="DJ4080" s="112" t="s">
        <v>7298</v>
      </c>
      <c r="DO4080"/>
    </row>
    <row r="4081" spans="15:119" x14ac:dyDescent="0.25">
      <c r="O4081" s="268" t="s">
        <v>13567</v>
      </c>
      <c r="P4081" s="268" t="s">
        <v>9492</v>
      </c>
      <c r="Q4081" s="269">
        <v>-7.75</v>
      </c>
      <c r="R4081" s="269">
        <v>-8</v>
      </c>
      <c r="S4081" s="269">
        <v>-67.25</v>
      </c>
      <c r="T4081" s="269">
        <v>-67.5</v>
      </c>
      <c r="DI4081" s="112" t="s">
        <v>8867</v>
      </c>
      <c r="DJ4081" s="112" t="s">
        <v>8544</v>
      </c>
      <c r="DO4081"/>
    </row>
    <row r="4082" spans="15:119" x14ac:dyDescent="0.25">
      <c r="O4082" s="268" t="s">
        <v>13568</v>
      </c>
      <c r="P4082" s="268" t="s">
        <v>9492</v>
      </c>
      <c r="Q4082" s="269">
        <v>-7.75</v>
      </c>
      <c r="R4082" s="269">
        <v>-8</v>
      </c>
      <c r="S4082" s="269">
        <v>-67</v>
      </c>
      <c r="T4082" s="269">
        <v>-67.25</v>
      </c>
      <c r="DI4082" s="112" t="s">
        <v>5692</v>
      </c>
      <c r="DJ4082" s="112" t="s">
        <v>5576</v>
      </c>
      <c r="DO4082"/>
    </row>
    <row r="4083" spans="15:119" x14ac:dyDescent="0.25">
      <c r="O4083" s="268" t="s">
        <v>13569</v>
      </c>
      <c r="P4083" s="268" t="s">
        <v>9490</v>
      </c>
      <c r="Q4083" s="269">
        <v>-7.5</v>
      </c>
      <c r="R4083" s="269">
        <v>-8</v>
      </c>
      <c r="S4083" s="269">
        <v>-66.5</v>
      </c>
      <c r="T4083" s="269">
        <v>-67</v>
      </c>
      <c r="DI4083" s="112" t="s">
        <v>9399</v>
      </c>
      <c r="DJ4083" s="112" t="s">
        <v>9220</v>
      </c>
      <c r="DO4083"/>
    </row>
    <row r="4084" spans="15:119" x14ac:dyDescent="0.25">
      <c r="O4084" s="268" t="s">
        <v>13570</v>
      </c>
      <c r="P4084" s="268" t="s">
        <v>9492</v>
      </c>
      <c r="Q4084" s="269">
        <v>-7.5</v>
      </c>
      <c r="R4084" s="269">
        <v>-7.75</v>
      </c>
      <c r="S4084" s="269">
        <v>-66.75</v>
      </c>
      <c r="T4084" s="269">
        <v>-67</v>
      </c>
      <c r="DI4084" s="112" t="s">
        <v>7268</v>
      </c>
      <c r="DJ4084" s="112" t="s">
        <v>7211</v>
      </c>
      <c r="DO4084"/>
    </row>
    <row r="4085" spans="15:119" x14ac:dyDescent="0.25">
      <c r="O4085" s="268" t="s">
        <v>13571</v>
      </c>
      <c r="P4085" s="268" t="s">
        <v>9492</v>
      </c>
      <c r="Q4085" s="269">
        <v>-7.5</v>
      </c>
      <c r="R4085" s="269">
        <v>-7.75</v>
      </c>
      <c r="S4085" s="269">
        <v>-66.5</v>
      </c>
      <c r="T4085" s="269">
        <v>-66.75</v>
      </c>
      <c r="DI4085" s="112" t="s">
        <v>8186</v>
      </c>
      <c r="DJ4085" s="112" t="s">
        <v>7916</v>
      </c>
      <c r="DO4085"/>
    </row>
    <row r="4086" spans="15:119" x14ac:dyDescent="0.25">
      <c r="O4086" s="268" t="s">
        <v>13572</v>
      </c>
      <c r="P4086" s="268" t="s">
        <v>9492</v>
      </c>
      <c r="Q4086" s="269">
        <v>-7.75</v>
      </c>
      <c r="R4086" s="269">
        <v>-8</v>
      </c>
      <c r="S4086" s="269">
        <v>-66.75</v>
      </c>
      <c r="T4086" s="269">
        <v>-67</v>
      </c>
      <c r="DI4086" s="112" t="s">
        <v>5175</v>
      </c>
      <c r="DJ4086" s="112" t="s">
        <v>5031</v>
      </c>
      <c r="DO4086"/>
    </row>
    <row r="4087" spans="15:119" x14ac:dyDescent="0.25">
      <c r="O4087" s="268" t="s">
        <v>13573</v>
      </c>
      <c r="P4087" s="268" t="s">
        <v>9492</v>
      </c>
      <c r="Q4087" s="269">
        <v>-7.75</v>
      </c>
      <c r="R4087" s="269">
        <v>-8</v>
      </c>
      <c r="S4087" s="269">
        <v>-66.5</v>
      </c>
      <c r="T4087" s="269">
        <v>-66.75</v>
      </c>
      <c r="DI4087" s="112" t="s">
        <v>5693</v>
      </c>
      <c r="DJ4087" s="112" t="s">
        <v>5576</v>
      </c>
      <c r="DO4087"/>
    </row>
    <row r="4088" spans="15:119" x14ac:dyDescent="0.25">
      <c r="O4088" s="268" t="s">
        <v>13574</v>
      </c>
      <c r="P4088" s="268" t="s">
        <v>9490</v>
      </c>
      <c r="Q4088" s="269">
        <v>-7.5</v>
      </c>
      <c r="R4088" s="269">
        <v>-8</v>
      </c>
      <c r="S4088" s="269">
        <v>-66</v>
      </c>
      <c r="T4088" s="269">
        <v>-66.5</v>
      </c>
      <c r="DI4088" s="112" t="s">
        <v>5516</v>
      </c>
      <c r="DJ4088" s="112" t="s">
        <v>5373</v>
      </c>
      <c r="DO4088"/>
    </row>
    <row r="4089" spans="15:119" x14ac:dyDescent="0.25">
      <c r="O4089" s="268" t="s">
        <v>13575</v>
      </c>
      <c r="P4089" s="268" t="s">
        <v>9492</v>
      </c>
      <c r="Q4089" s="269">
        <v>-7.5</v>
      </c>
      <c r="R4089" s="269">
        <v>-7.75</v>
      </c>
      <c r="S4089" s="269">
        <v>-66.25</v>
      </c>
      <c r="T4089" s="269">
        <v>-66.5</v>
      </c>
      <c r="DI4089" s="112" t="s">
        <v>6216</v>
      </c>
      <c r="DJ4089" s="112" t="s">
        <v>5909</v>
      </c>
      <c r="DO4089"/>
    </row>
    <row r="4090" spans="15:119" x14ac:dyDescent="0.25">
      <c r="O4090" s="268" t="s">
        <v>13576</v>
      </c>
      <c r="P4090" s="268" t="s">
        <v>9492</v>
      </c>
      <c r="Q4090" s="269">
        <v>-7.5</v>
      </c>
      <c r="R4090" s="269">
        <v>-7.75</v>
      </c>
      <c r="S4090" s="269">
        <v>-66</v>
      </c>
      <c r="T4090" s="269">
        <v>-66.25</v>
      </c>
      <c r="DI4090" s="112" t="s">
        <v>5176</v>
      </c>
      <c r="DJ4090" s="112" t="s">
        <v>5031</v>
      </c>
      <c r="DO4090"/>
    </row>
    <row r="4091" spans="15:119" x14ac:dyDescent="0.25">
      <c r="O4091" s="268" t="s">
        <v>13577</v>
      </c>
      <c r="P4091" s="268" t="s">
        <v>9492</v>
      </c>
      <c r="Q4091" s="269">
        <v>-7.75</v>
      </c>
      <c r="R4091" s="269">
        <v>-8</v>
      </c>
      <c r="S4091" s="269">
        <v>-66.25</v>
      </c>
      <c r="T4091" s="269">
        <v>-66.5</v>
      </c>
      <c r="DI4091" s="112" t="s">
        <v>5177</v>
      </c>
      <c r="DJ4091" s="112" t="s">
        <v>5031</v>
      </c>
      <c r="DO4091"/>
    </row>
    <row r="4092" spans="15:119" x14ac:dyDescent="0.25">
      <c r="O4092" s="268" t="s">
        <v>13578</v>
      </c>
      <c r="P4092" s="268" t="s">
        <v>9492</v>
      </c>
      <c r="Q4092" s="269">
        <v>-7.75</v>
      </c>
      <c r="R4092" s="269">
        <v>-8</v>
      </c>
      <c r="S4092" s="269">
        <v>-66</v>
      </c>
      <c r="T4092" s="269">
        <v>-66.25</v>
      </c>
      <c r="DI4092" s="112" t="s">
        <v>5178</v>
      </c>
      <c r="DJ4092" s="112" t="s">
        <v>5031</v>
      </c>
      <c r="DO4092"/>
    </row>
    <row r="4093" spans="15:119" x14ac:dyDescent="0.25">
      <c r="O4093" s="268" t="s">
        <v>13579</v>
      </c>
      <c r="P4093" s="268" t="s">
        <v>9484</v>
      </c>
      <c r="Q4093" s="269">
        <v>-4</v>
      </c>
      <c r="R4093" s="269">
        <v>-8</v>
      </c>
      <c r="S4093" s="269">
        <v>-60</v>
      </c>
      <c r="T4093" s="269">
        <v>-66</v>
      </c>
      <c r="DI4093" s="112" t="s">
        <v>5179</v>
      </c>
      <c r="DJ4093" s="112" t="s">
        <v>5031</v>
      </c>
      <c r="DO4093"/>
    </row>
    <row r="4094" spans="15:119" x14ac:dyDescent="0.25">
      <c r="O4094" s="268" t="s">
        <v>13580</v>
      </c>
      <c r="P4094" s="268" t="s">
        <v>9486</v>
      </c>
      <c r="Q4094" s="269">
        <v>-4</v>
      </c>
      <c r="R4094" s="269">
        <v>-6</v>
      </c>
      <c r="S4094" s="269">
        <v>-63</v>
      </c>
      <c r="T4094" s="269">
        <v>-66</v>
      </c>
      <c r="DI4094" s="112" t="s">
        <v>5322</v>
      </c>
      <c r="DJ4094" s="112" t="s">
        <v>5211</v>
      </c>
      <c r="DO4094"/>
    </row>
    <row r="4095" spans="15:119" x14ac:dyDescent="0.25">
      <c r="O4095" s="268" t="s">
        <v>13581</v>
      </c>
      <c r="P4095" s="268" t="s">
        <v>9488</v>
      </c>
      <c r="Q4095" s="269">
        <v>-4</v>
      </c>
      <c r="R4095" s="269">
        <v>-5</v>
      </c>
      <c r="S4095" s="269">
        <v>-64.5</v>
      </c>
      <c r="T4095" s="269">
        <v>-66</v>
      </c>
      <c r="DI4095" s="112" t="s">
        <v>5323</v>
      </c>
      <c r="DJ4095" s="112" t="s">
        <v>5211</v>
      </c>
      <c r="DO4095"/>
    </row>
    <row r="4096" spans="15:119" x14ac:dyDescent="0.25">
      <c r="O4096" s="268" t="s">
        <v>13582</v>
      </c>
      <c r="P4096" s="268" t="s">
        <v>9490</v>
      </c>
      <c r="Q4096" s="269">
        <v>-4</v>
      </c>
      <c r="R4096" s="269">
        <v>-4.5</v>
      </c>
      <c r="S4096" s="269">
        <v>-65.5</v>
      </c>
      <c r="T4096" s="269">
        <v>-66</v>
      </c>
      <c r="DI4096" s="112" t="s">
        <v>6217</v>
      </c>
      <c r="DJ4096" s="112" t="s">
        <v>5909</v>
      </c>
      <c r="DO4096"/>
    </row>
    <row r="4097" spans="15:119" x14ac:dyDescent="0.25">
      <c r="O4097" s="268" t="s">
        <v>13583</v>
      </c>
      <c r="P4097" s="268" t="s">
        <v>9492</v>
      </c>
      <c r="Q4097" s="269">
        <v>-4</v>
      </c>
      <c r="R4097" s="269">
        <v>-4.25</v>
      </c>
      <c r="S4097" s="269">
        <v>-65.75</v>
      </c>
      <c r="T4097" s="269">
        <v>-66</v>
      </c>
      <c r="DI4097" s="112" t="s">
        <v>7753</v>
      </c>
      <c r="DJ4097" s="112" t="s">
        <v>7298</v>
      </c>
      <c r="DO4097"/>
    </row>
    <row r="4098" spans="15:119" x14ac:dyDescent="0.25">
      <c r="O4098" s="268" t="s">
        <v>13584</v>
      </c>
      <c r="P4098" s="268" t="s">
        <v>9492</v>
      </c>
      <c r="Q4098" s="269">
        <v>-4</v>
      </c>
      <c r="R4098" s="269">
        <v>-4.25</v>
      </c>
      <c r="S4098" s="269">
        <v>-65.5</v>
      </c>
      <c r="T4098" s="269">
        <v>-65.75</v>
      </c>
      <c r="DI4098" s="112" t="s">
        <v>8187</v>
      </c>
      <c r="DJ4098" s="112" t="s">
        <v>7916</v>
      </c>
      <c r="DO4098"/>
    </row>
    <row r="4099" spans="15:119" x14ac:dyDescent="0.25">
      <c r="O4099" s="268" t="s">
        <v>13585</v>
      </c>
      <c r="P4099" s="268" t="s">
        <v>9492</v>
      </c>
      <c r="Q4099" s="269">
        <v>-4.25</v>
      </c>
      <c r="R4099" s="269">
        <v>-4.5</v>
      </c>
      <c r="S4099" s="269">
        <v>-65.75</v>
      </c>
      <c r="T4099" s="269">
        <v>-66</v>
      </c>
      <c r="DI4099" s="112" t="s">
        <v>7754</v>
      </c>
      <c r="DJ4099" s="112" t="s">
        <v>7298</v>
      </c>
      <c r="DO4099"/>
    </row>
    <row r="4100" spans="15:119" x14ac:dyDescent="0.25">
      <c r="O4100" s="268" t="s">
        <v>13586</v>
      </c>
      <c r="P4100" s="268" t="s">
        <v>9492</v>
      </c>
      <c r="Q4100" s="269">
        <v>-4.25</v>
      </c>
      <c r="R4100" s="269">
        <v>-4.5</v>
      </c>
      <c r="S4100" s="269">
        <v>-65.5</v>
      </c>
      <c r="T4100" s="269">
        <v>-65.75</v>
      </c>
      <c r="DI4100" s="112" t="s">
        <v>8188</v>
      </c>
      <c r="DJ4100" s="112" t="s">
        <v>7916</v>
      </c>
      <c r="DO4100"/>
    </row>
    <row r="4101" spans="15:119" x14ac:dyDescent="0.25">
      <c r="O4101" s="268" t="s">
        <v>13587</v>
      </c>
      <c r="P4101" s="268" t="s">
        <v>9490</v>
      </c>
      <c r="Q4101" s="269">
        <v>-4</v>
      </c>
      <c r="R4101" s="269">
        <v>-4.5</v>
      </c>
      <c r="S4101" s="269">
        <v>-65</v>
      </c>
      <c r="T4101" s="269">
        <v>-65.5</v>
      </c>
      <c r="DI4101" s="112" t="s">
        <v>8189</v>
      </c>
      <c r="DJ4101" s="112" t="s">
        <v>7916</v>
      </c>
      <c r="DO4101"/>
    </row>
    <row r="4102" spans="15:119" x14ac:dyDescent="0.25">
      <c r="O4102" s="268" t="s">
        <v>13588</v>
      </c>
      <c r="P4102" s="268" t="s">
        <v>9492</v>
      </c>
      <c r="Q4102" s="269">
        <v>-4</v>
      </c>
      <c r="R4102" s="269">
        <v>-4.25</v>
      </c>
      <c r="S4102" s="269">
        <v>-65.25</v>
      </c>
      <c r="T4102" s="269">
        <v>-65.5</v>
      </c>
      <c r="DI4102" s="112" t="s">
        <v>8472</v>
      </c>
      <c r="DJ4102" s="112" t="s">
        <v>8285</v>
      </c>
      <c r="DO4102"/>
    </row>
    <row r="4103" spans="15:119" x14ac:dyDescent="0.25">
      <c r="O4103" s="268" t="s">
        <v>13589</v>
      </c>
      <c r="P4103" s="268" t="s">
        <v>9492</v>
      </c>
      <c r="Q4103" s="269">
        <v>-4</v>
      </c>
      <c r="R4103" s="269">
        <v>-4.25</v>
      </c>
      <c r="S4103" s="269">
        <v>-65</v>
      </c>
      <c r="T4103" s="269">
        <v>-65.25</v>
      </c>
      <c r="DI4103" s="112" t="s">
        <v>4745</v>
      </c>
      <c r="DJ4103" s="112" t="s">
        <v>4591</v>
      </c>
      <c r="DO4103"/>
    </row>
    <row r="4104" spans="15:119" x14ac:dyDescent="0.25">
      <c r="O4104" s="268" t="s">
        <v>13590</v>
      </c>
      <c r="P4104" s="268" t="s">
        <v>9492</v>
      </c>
      <c r="Q4104" s="269">
        <v>-4.25</v>
      </c>
      <c r="R4104" s="269">
        <v>-4.5</v>
      </c>
      <c r="S4104" s="269">
        <v>-65.25</v>
      </c>
      <c r="T4104" s="269">
        <v>-65.5</v>
      </c>
      <c r="DI4104" s="112" t="s">
        <v>6918</v>
      </c>
      <c r="DJ4104" s="112" t="s">
        <v>6305</v>
      </c>
      <c r="DO4104"/>
    </row>
    <row r="4105" spans="15:119" x14ac:dyDescent="0.25">
      <c r="O4105" s="268" t="s">
        <v>13591</v>
      </c>
      <c r="P4105" s="268" t="s">
        <v>9492</v>
      </c>
      <c r="Q4105" s="269">
        <v>-4.25</v>
      </c>
      <c r="R4105" s="269">
        <v>-4.5</v>
      </c>
      <c r="S4105" s="269">
        <v>-65</v>
      </c>
      <c r="T4105" s="269">
        <v>-65.25</v>
      </c>
      <c r="DI4105" s="112" t="s">
        <v>6919</v>
      </c>
      <c r="DJ4105" s="112" t="s">
        <v>6305</v>
      </c>
      <c r="DO4105"/>
    </row>
    <row r="4106" spans="15:119" x14ac:dyDescent="0.25">
      <c r="O4106" s="268" t="s">
        <v>13592</v>
      </c>
      <c r="P4106" s="268" t="s">
        <v>9490</v>
      </c>
      <c r="Q4106" s="269">
        <v>-4</v>
      </c>
      <c r="R4106" s="269">
        <v>-4.5</v>
      </c>
      <c r="S4106" s="269">
        <v>-64.5</v>
      </c>
      <c r="T4106" s="269">
        <v>-65</v>
      </c>
      <c r="DI4106" s="112" t="s">
        <v>8190</v>
      </c>
      <c r="DJ4106" s="112" t="s">
        <v>7916</v>
      </c>
      <c r="DO4106"/>
    </row>
    <row r="4107" spans="15:119" x14ac:dyDescent="0.25">
      <c r="O4107" s="268" t="s">
        <v>13593</v>
      </c>
      <c r="P4107" s="268" t="s">
        <v>9492</v>
      </c>
      <c r="Q4107" s="269">
        <v>-4</v>
      </c>
      <c r="R4107" s="269">
        <v>-4.25</v>
      </c>
      <c r="S4107" s="269">
        <v>-64.75</v>
      </c>
      <c r="T4107" s="269">
        <v>-65</v>
      </c>
      <c r="DI4107" s="112" t="s">
        <v>8191</v>
      </c>
      <c r="DJ4107" s="112" t="s">
        <v>7916</v>
      </c>
      <c r="DO4107"/>
    </row>
    <row r="4108" spans="15:119" x14ac:dyDescent="0.25">
      <c r="O4108" s="268" t="s">
        <v>13594</v>
      </c>
      <c r="P4108" s="268" t="s">
        <v>9492</v>
      </c>
      <c r="Q4108" s="269">
        <v>-4</v>
      </c>
      <c r="R4108" s="269">
        <v>-4.25</v>
      </c>
      <c r="S4108" s="269">
        <v>-64.5</v>
      </c>
      <c r="T4108" s="269">
        <v>-64.75</v>
      </c>
      <c r="DI4108" s="112" t="s">
        <v>5694</v>
      </c>
      <c r="DJ4108" s="112" t="s">
        <v>5576</v>
      </c>
      <c r="DO4108"/>
    </row>
    <row r="4109" spans="15:119" x14ac:dyDescent="0.25">
      <c r="O4109" s="268" t="s">
        <v>13595</v>
      </c>
      <c r="P4109" s="268" t="s">
        <v>9492</v>
      </c>
      <c r="Q4109" s="269">
        <v>-4.25</v>
      </c>
      <c r="R4109" s="269">
        <v>-4.5</v>
      </c>
      <c r="S4109" s="269">
        <v>-64.75</v>
      </c>
      <c r="T4109" s="269">
        <v>-65</v>
      </c>
      <c r="DI4109" s="112" t="s">
        <v>6920</v>
      </c>
      <c r="DJ4109" s="112" t="s">
        <v>6305</v>
      </c>
      <c r="DO4109"/>
    </row>
    <row r="4110" spans="15:119" x14ac:dyDescent="0.25">
      <c r="O4110" s="268" t="s">
        <v>13596</v>
      </c>
      <c r="P4110" s="268" t="s">
        <v>9492</v>
      </c>
      <c r="Q4110" s="269">
        <v>-4.25</v>
      </c>
      <c r="R4110" s="269">
        <v>-4.5</v>
      </c>
      <c r="S4110" s="269">
        <v>-64.5</v>
      </c>
      <c r="T4110" s="269">
        <v>-64.75</v>
      </c>
      <c r="DI4110" s="112" t="s">
        <v>4558</v>
      </c>
      <c r="DJ4110" s="112" t="s">
        <v>4452</v>
      </c>
      <c r="DO4110"/>
    </row>
    <row r="4111" spans="15:119" x14ac:dyDescent="0.25">
      <c r="O4111" s="268" t="s">
        <v>13597</v>
      </c>
      <c r="P4111" s="268" t="s">
        <v>9490</v>
      </c>
      <c r="Q4111" s="269">
        <v>-4.5</v>
      </c>
      <c r="R4111" s="269">
        <v>-5</v>
      </c>
      <c r="S4111" s="269">
        <v>-65.5</v>
      </c>
      <c r="T4111" s="269">
        <v>-66</v>
      </c>
      <c r="DI4111" s="112" t="s">
        <v>4390</v>
      </c>
      <c r="DJ4111" s="112" t="s">
        <v>5031</v>
      </c>
      <c r="DO4111"/>
    </row>
    <row r="4112" spans="15:119" x14ac:dyDescent="0.25">
      <c r="O4112" s="268" t="s">
        <v>13598</v>
      </c>
      <c r="P4112" s="268" t="s">
        <v>9492</v>
      </c>
      <c r="Q4112" s="269">
        <v>-4.5</v>
      </c>
      <c r="R4112" s="269">
        <v>-4.75</v>
      </c>
      <c r="S4112" s="269">
        <v>-65.75</v>
      </c>
      <c r="T4112" s="269">
        <v>-66</v>
      </c>
      <c r="DI4112" s="112" t="s">
        <v>4390</v>
      </c>
      <c r="DJ4112" s="112" t="s">
        <v>4291</v>
      </c>
      <c r="DO4112"/>
    </row>
    <row r="4113" spans="15:119" x14ac:dyDescent="0.25">
      <c r="O4113" s="268" t="s">
        <v>13599</v>
      </c>
      <c r="P4113" s="268" t="s">
        <v>9492</v>
      </c>
      <c r="Q4113" s="269">
        <v>-4.5</v>
      </c>
      <c r="R4113" s="269">
        <v>-4.75</v>
      </c>
      <c r="S4113" s="269">
        <v>-65.5</v>
      </c>
      <c r="T4113" s="269">
        <v>-65.75</v>
      </c>
      <c r="DI4113" s="112" t="s">
        <v>7755</v>
      </c>
      <c r="DJ4113" s="112" t="s">
        <v>7298</v>
      </c>
      <c r="DO4113"/>
    </row>
    <row r="4114" spans="15:119" x14ac:dyDescent="0.25">
      <c r="O4114" s="268" t="s">
        <v>13600</v>
      </c>
      <c r="P4114" s="268" t="s">
        <v>9492</v>
      </c>
      <c r="Q4114" s="269">
        <v>-4.75</v>
      </c>
      <c r="R4114" s="269">
        <v>-5</v>
      </c>
      <c r="S4114" s="269">
        <v>-65.75</v>
      </c>
      <c r="T4114" s="269">
        <v>-66</v>
      </c>
      <c r="DI4114" s="112" t="s">
        <v>4974</v>
      </c>
      <c r="DJ4114" s="112" t="s">
        <v>4808</v>
      </c>
      <c r="DO4114"/>
    </row>
    <row r="4115" spans="15:119" x14ac:dyDescent="0.25">
      <c r="O4115" s="268" t="s">
        <v>13601</v>
      </c>
      <c r="P4115" s="268" t="s">
        <v>9492</v>
      </c>
      <c r="Q4115" s="269">
        <v>-4.75</v>
      </c>
      <c r="R4115" s="269">
        <v>-5</v>
      </c>
      <c r="S4115" s="269">
        <v>-65.5</v>
      </c>
      <c r="T4115" s="269">
        <v>-65.75</v>
      </c>
      <c r="DI4115" s="112" t="s">
        <v>8868</v>
      </c>
      <c r="DJ4115" s="112" t="s">
        <v>8544</v>
      </c>
      <c r="DO4115"/>
    </row>
    <row r="4116" spans="15:119" x14ac:dyDescent="0.25">
      <c r="O4116" s="268" t="s">
        <v>13602</v>
      </c>
      <c r="P4116" s="268" t="s">
        <v>9490</v>
      </c>
      <c r="Q4116" s="269">
        <v>-4.5</v>
      </c>
      <c r="R4116" s="269">
        <v>-5</v>
      </c>
      <c r="S4116" s="269">
        <v>-65</v>
      </c>
      <c r="T4116" s="269">
        <v>-65.5</v>
      </c>
      <c r="DI4116" s="112" t="s">
        <v>6921</v>
      </c>
      <c r="DJ4116" s="112" t="s">
        <v>6305</v>
      </c>
      <c r="DO4116"/>
    </row>
    <row r="4117" spans="15:119" x14ac:dyDescent="0.25">
      <c r="O4117" s="268" t="s">
        <v>13603</v>
      </c>
      <c r="P4117" s="268" t="s">
        <v>9492</v>
      </c>
      <c r="Q4117" s="269">
        <v>-4.5</v>
      </c>
      <c r="R4117" s="269">
        <v>-4.75</v>
      </c>
      <c r="S4117" s="269">
        <v>-65.25</v>
      </c>
      <c r="T4117" s="269">
        <v>-65.5</v>
      </c>
      <c r="DI4117" s="112" t="s">
        <v>4975</v>
      </c>
      <c r="DJ4117" s="112" t="s">
        <v>4808</v>
      </c>
      <c r="DO4117"/>
    </row>
    <row r="4118" spans="15:119" x14ac:dyDescent="0.25">
      <c r="O4118" s="268" t="s">
        <v>13604</v>
      </c>
      <c r="P4118" s="268" t="s">
        <v>9492</v>
      </c>
      <c r="Q4118" s="269">
        <v>-4.5</v>
      </c>
      <c r="R4118" s="269">
        <v>-4.75</v>
      </c>
      <c r="S4118" s="269">
        <v>-65</v>
      </c>
      <c r="T4118" s="269">
        <v>-65.25</v>
      </c>
      <c r="DI4118" s="112" t="s">
        <v>7756</v>
      </c>
      <c r="DJ4118" s="112" t="s">
        <v>7298</v>
      </c>
      <c r="DO4118"/>
    </row>
    <row r="4119" spans="15:119" x14ac:dyDescent="0.25">
      <c r="O4119" s="268" t="s">
        <v>13605</v>
      </c>
      <c r="P4119" s="268" t="s">
        <v>9492</v>
      </c>
      <c r="Q4119" s="269">
        <v>-4.75</v>
      </c>
      <c r="R4119" s="269">
        <v>-5</v>
      </c>
      <c r="S4119" s="269">
        <v>-65.25</v>
      </c>
      <c r="T4119" s="269">
        <v>-65.5</v>
      </c>
      <c r="DI4119" s="112" t="s">
        <v>7757</v>
      </c>
      <c r="DJ4119" s="112" t="s">
        <v>7298</v>
      </c>
      <c r="DO4119"/>
    </row>
    <row r="4120" spans="15:119" x14ac:dyDescent="0.25">
      <c r="O4120" s="268" t="s">
        <v>13606</v>
      </c>
      <c r="P4120" s="268" t="s">
        <v>9492</v>
      </c>
      <c r="Q4120" s="269">
        <v>-4.75</v>
      </c>
      <c r="R4120" s="269">
        <v>-5</v>
      </c>
      <c r="S4120" s="269">
        <v>-65</v>
      </c>
      <c r="T4120" s="269">
        <v>-65.25</v>
      </c>
      <c r="DI4120" s="112" t="s">
        <v>70</v>
      </c>
      <c r="DJ4120" s="112" t="s">
        <v>7298</v>
      </c>
      <c r="DO4120"/>
    </row>
    <row r="4121" spans="15:119" x14ac:dyDescent="0.25">
      <c r="O4121" s="268" t="s">
        <v>13607</v>
      </c>
      <c r="P4121" s="268" t="s">
        <v>9490</v>
      </c>
      <c r="Q4121" s="269">
        <v>-4.5</v>
      </c>
      <c r="R4121" s="269">
        <v>-5</v>
      </c>
      <c r="S4121" s="269">
        <v>-64.5</v>
      </c>
      <c r="T4121" s="269">
        <v>-65</v>
      </c>
      <c r="DI4121" s="112" t="s">
        <v>8869</v>
      </c>
      <c r="DJ4121" s="112" t="s">
        <v>8544</v>
      </c>
      <c r="DO4121"/>
    </row>
    <row r="4122" spans="15:119" x14ac:dyDescent="0.25">
      <c r="O4122" s="268" t="s">
        <v>13608</v>
      </c>
      <c r="P4122" s="268" t="s">
        <v>9492</v>
      </c>
      <c r="Q4122" s="269">
        <v>-4.5</v>
      </c>
      <c r="R4122" s="269">
        <v>-4.75</v>
      </c>
      <c r="S4122" s="269">
        <v>-64.75</v>
      </c>
      <c r="T4122" s="269">
        <v>-65</v>
      </c>
      <c r="DI4122" s="112" t="s">
        <v>6218</v>
      </c>
      <c r="DJ4122" s="112" t="s">
        <v>5909</v>
      </c>
      <c r="DO4122"/>
    </row>
    <row r="4123" spans="15:119" x14ac:dyDescent="0.25">
      <c r="O4123" s="268" t="s">
        <v>13609</v>
      </c>
      <c r="P4123" s="268" t="s">
        <v>9492</v>
      </c>
      <c r="Q4123" s="269">
        <v>-4.5</v>
      </c>
      <c r="R4123" s="269">
        <v>-4.75</v>
      </c>
      <c r="S4123" s="269">
        <v>-64.5</v>
      </c>
      <c r="T4123" s="269">
        <v>-64.75</v>
      </c>
      <c r="DI4123" s="112" t="s">
        <v>5517</v>
      </c>
      <c r="DJ4123" s="112" t="s">
        <v>5373</v>
      </c>
      <c r="DO4123"/>
    </row>
    <row r="4124" spans="15:119" x14ac:dyDescent="0.25">
      <c r="O4124" s="268" t="s">
        <v>13610</v>
      </c>
      <c r="P4124" s="268" t="s">
        <v>9492</v>
      </c>
      <c r="Q4124" s="269">
        <v>-4.75</v>
      </c>
      <c r="R4124" s="269">
        <v>-5</v>
      </c>
      <c r="S4124" s="269">
        <v>-64.75</v>
      </c>
      <c r="T4124" s="269">
        <v>-65</v>
      </c>
      <c r="DI4124" s="112" t="s">
        <v>8192</v>
      </c>
      <c r="DJ4124" s="112" t="s">
        <v>7916</v>
      </c>
      <c r="DO4124"/>
    </row>
    <row r="4125" spans="15:119" x14ac:dyDescent="0.25">
      <c r="O4125" s="268" t="s">
        <v>13611</v>
      </c>
      <c r="P4125" s="268" t="s">
        <v>9492</v>
      </c>
      <c r="Q4125" s="269">
        <v>-4.75</v>
      </c>
      <c r="R4125" s="269">
        <v>-5</v>
      </c>
      <c r="S4125" s="269">
        <v>-64.5</v>
      </c>
      <c r="T4125" s="269">
        <v>-64.75</v>
      </c>
      <c r="DI4125" s="112" t="s">
        <v>5180</v>
      </c>
      <c r="DJ4125" s="112" t="s">
        <v>5031</v>
      </c>
      <c r="DO4125"/>
    </row>
    <row r="4126" spans="15:119" x14ac:dyDescent="0.25">
      <c r="O4126" s="268" t="s">
        <v>13612</v>
      </c>
      <c r="P4126" s="268" t="s">
        <v>9488</v>
      </c>
      <c r="Q4126" s="269">
        <v>-4</v>
      </c>
      <c r="R4126" s="269">
        <v>-5</v>
      </c>
      <c r="S4126" s="269">
        <v>-63</v>
      </c>
      <c r="T4126" s="269">
        <v>-64.5</v>
      </c>
      <c r="DI4126" s="112" t="s">
        <v>7269</v>
      </c>
      <c r="DJ4126" s="112" t="s">
        <v>7211</v>
      </c>
      <c r="DO4126"/>
    </row>
    <row r="4127" spans="15:119" x14ac:dyDescent="0.25">
      <c r="O4127" s="268" t="s">
        <v>13613</v>
      </c>
      <c r="P4127" s="268" t="s">
        <v>9490</v>
      </c>
      <c r="Q4127" s="269">
        <v>-4</v>
      </c>
      <c r="R4127" s="269">
        <v>-4.5</v>
      </c>
      <c r="S4127" s="269">
        <v>-64</v>
      </c>
      <c r="T4127" s="269">
        <v>-64.5</v>
      </c>
      <c r="DI4127" s="112" t="s">
        <v>6922</v>
      </c>
      <c r="DJ4127" s="112" t="s">
        <v>6305</v>
      </c>
      <c r="DO4127"/>
    </row>
    <row r="4128" spans="15:119" x14ac:dyDescent="0.25">
      <c r="O4128" s="268" t="s">
        <v>13614</v>
      </c>
      <c r="P4128" s="268" t="s">
        <v>9492</v>
      </c>
      <c r="Q4128" s="269">
        <v>-4</v>
      </c>
      <c r="R4128" s="269">
        <v>-4.25</v>
      </c>
      <c r="S4128" s="269">
        <v>-64.25</v>
      </c>
      <c r="T4128" s="269">
        <v>-64.5</v>
      </c>
      <c r="DI4128" s="112" t="s">
        <v>8193</v>
      </c>
      <c r="DJ4128" s="112" t="s">
        <v>7916</v>
      </c>
      <c r="DO4128"/>
    </row>
    <row r="4129" spans="15:119" x14ac:dyDescent="0.25">
      <c r="O4129" s="268" t="s">
        <v>13615</v>
      </c>
      <c r="P4129" s="268" t="s">
        <v>9492</v>
      </c>
      <c r="Q4129" s="269">
        <v>-4</v>
      </c>
      <c r="R4129" s="269">
        <v>-4.25</v>
      </c>
      <c r="S4129" s="269">
        <v>-64</v>
      </c>
      <c r="T4129" s="269">
        <v>-64.25</v>
      </c>
      <c r="DI4129" s="112" t="s">
        <v>9182</v>
      </c>
      <c r="DJ4129" s="112" t="s">
        <v>9086</v>
      </c>
      <c r="DO4129"/>
    </row>
    <row r="4130" spans="15:119" x14ac:dyDescent="0.25">
      <c r="O4130" s="268" t="s">
        <v>13616</v>
      </c>
      <c r="P4130" s="268" t="s">
        <v>9492</v>
      </c>
      <c r="Q4130" s="269">
        <v>-4.25</v>
      </c>
      <c r="R4130" s="269">
        <v>-4.5</v>
      </c>
      <c r="S4130" s="269">
        <v>-64.25</v>
      </c>
      <c r="T4130" s="269">
        <v>-64.5</v>
      </c>
      <c r="DI4130" s="112" t="s">
        <v>8194</v>
      </c>
      <c r="DJ4130" s="112" t="s">
        <v>7916</v>
      </c>
      <c r="DO4130"/>
    </row>
    <row r="4131" spans="15:119" x14ac:dyDescent="0.25">
      <c r="O4131" s="268" t="s">
        <v>13617</v>
      </c>
      <c r="P4131" s="268" t="s">
        <v>9492</v>
      </c>
      <c r="Q4131" s="269">
        <v>-4.25</v>
      </c>
      <c r="R4131" s="269">
        <v>-4.5</v>
      </c>
      <c r="S4131" s="269">
        <v>-64</v>
      </c>
      <c r="T4131" s="269">
        <v>-64.25</v>
      </c>
      <c r="DI4131" s="112" t="s">
        <v>6923</v>
      </c>
      <c r="DJ4131" s="112" t="s">
        <v>6305</v>
      </c>
      <c r="DO4131"/>
    </row>
    <row r="4132" spans="15:119" x14ac:dyDescent="0.25">
      <c r="O4132" s="268" t="s">
        <v>13618</v>
      </c>
      <c r="P4132" s="268" t="s">
        <v>9490</v>
      </c>
      <c r="Q4132" s="269">
        <v>-4</v>
      </c>
      <c r="R4132" s="269">
        <v>-4.5</v>
      </c>
      <c r="S4132" s="269">
        <v>-63.5</v>
      </c>
      <c r="T4132" s="269">
        <v>-64</v>
      </c>
      <c r="DI4132" s="112" t="s">
        <v>6924</v>
      </c>
      <c r="DJ4132" s="112" t="s">
        <v>6305</v>
      </c>
      <c r="DO4132"/>
    </row>
    <row r="4133" spans="15:119" x14ac:dyDescent="0.25">
      <c r="O4133" s="268" t="s">
        <v>13619</v>
      </c>
      <c r="P4133" s="268" t="s">
        <v>9492</v>
      </c>
      <c r="Q4133" s="269">
        <v>-4</v>
      </c>
      <c r="R4133" s="269">
        <v>-4.25</v>
      </c>
      <c r="S4133" s="269">
        <v>-63.75</v>
      </c>
      <c r="T4133" s="269">
        <v>-64</v>
      </c>
      <c r="DI4133" s="112" t="s">
        <v>7758</v>
      </c>
      <c r="DJ4133" s="112" t="s">
        <v>7298</v>
      </c>
      <c r="DO4133"/>
    </row>
    <row r="4134" spans="15:119" x14ac:dyDescent="0.25">
      <c r="O4134" s="268" t="s">
        <v>13620</v>
      </c>
      <c r="P4134" s="268" t="s">
        <v>9492</v>
      </c>
      <c r="Q4134" s="269">
        <v>-4</v>
      </c>
      <c r="R4134" s="269">
        <v>-4.25</v>
      </c>
      <c r="S4134" s="269">
        <v>-63.5</v>
      </c>
      <c r="T4134" s="269">
        <v>-63.75</v>
      </c>
      <c r="DI4134" s="112" t="s">
        <v>8870</v>
      </c>
      <c r="DJ4134" s="112" t="s">
        <v>8544</v>
      </c>
      <c r="DO4134"/>
    </row>
    <row r="4135" spans="15:119" x14ac:dyDescent="0.25">
      <c r="O4135" s="268" t="s">
        <v>13621</v>
      </c>
      <c r="P4135" s="268" t="s">
        <v>9492</v>
      </c>
      <c r="Q4135" s="269">
        <v>-4.25</v>
      </c>
      <c r="R4135" s="269">
        <v>-4.5</v>
      </c>
      <c r="S4135" s="269">
        <v>-63.75</v>
      </c>
      <c r="T4135" s="269">
        <v>-64</v>
      </c>
      <c r="DI4135" s="112" t="s">
        <v>6219</v>
      </c>
      <c r="DJ4135" s="112" t="s">
        <v>5909</v>
      </c>
      <c r="DO4135"/>
    </row>
    <row r="4136" spans="15:119" x14ac:dyDescent="0.25">
      <c r="O4136" s="268" t="s">
        <v>13622</v>
      </c>
      <c r="P4136" s="268" t="s">
        <v>9492</v>
      </c>
      <c r="Q4136" s="269">
        <v>-4.25</v>
      </c>
      <c r="R4136" s="269">
        <v>-4.5</v>
      </c>
      <c r="S4136" s="269">
        <v>-63.5</v>
      </c>
      <c r="T4136" s="269">
        <v>-63.75</v>
      </c>
      <c r="DI4136" s="112" t="s">
        <v>4746</v>
      </c>
      <c r="DJ4136" s="112" t="s">
        <v>4591</v>
      </c>
      <c r="DO4136"/>
    </row>
    <row r="4137" spans="15:119" x14ac:dyDescent="0.25">
      <c r="O4137" s="268" t="s">
        <v>13623</v>
      </c>
      <c r="P4137" s="268" t="s">
        <v>9490</v>
      </c>
      <c r="Q4137" s="269">
        <v>-4</v>
      </c>
      <c r="R4137" s="269">
        <v>-4.5</v>
      </c>
      <c r="S4137" s="269">
        <v>-63</v>
      </c>
      <c r="T4137" s="269">
        <v>-63.5</v>
      </c>
      <c r="DI4137" s="112" t="s">
        <v>4746</v>
      </c>
      <c r="DJ4137" s="112" t="s">
        <v>5373</v>
      </c>
      <c r="DO4137"/>
    </row>
    <row r="4138" spans="15:119" x14ac:dyDescent="0.25">
      <c r="O4138" s="268" t="s">
        <v>13624</v>
      </c>
      <c r="P4138" s="268" t="s">
        <v>9492</v>
      </c>
      <c r="Q4138" s="269">
        <v>-4</v>
      </c>
      <c r="R4138" s="269">
        <v>-4.25</v>
      </c>
      <c r="S4138" s="269">
        <v>-63.25</v>
      </c>
      <c r="T4138" s="269">
        <v>-63.5</v>
      </c>
      <c r="DI4138" s="112" t="s">
        <v>6220</v>
      </c>
      <c r="DJ4138" s="112" t="s">
        <v>5909</v>
      </c>
      <c r="DO4138"/>
    </row>
    <row r="4139" spans="15:119" x14ac:dyDescent="0.25">
      <c r="O4139" s="268" t="s">
        <v>13625</v>
      </c>
      <c r="P4139" s="268" t="s">
        <v>9492</v>
      </c>
      <c r="Q4139" s="269">
        <v>-4</v>
      </c>
      <c r="R4139" s="269">
        <v>-4.25</v>
      </c>
      <c r="S4139" s="269">
        <v>-63</v>
      </c>
      <c r="T4139" s="269">
        <v>-63.25</v>
      </c>
      <c r="DI4139" s="112" t="s">
        <v>5519</v>
      </c>
      <c r="DJ4139" s="112" t="s">
        <v>5373</v>
      </c>
      <c r="DO4139"/>
    </row>
    <row r="4140" spans="15:119" x14ac:dyDescent="0.25">
      <c r="O4140" s="268" t="s">
        <v>13626</v>
      </c>
      <c r="P4140" s="268" t="s">
        <v>9492</v>
      </c>
      <c r="Q4140" s="269">
        <v>-4.25</v>
      </c>
      <c r="R4140" s="269">
        <v>-4.5</v>
      </c>
      <c r="S4140" s="269">
        <v>-63.25</v>
      </c>
      <c r="T4140" s="269">
        <v>-63.5</v>
      </c>
      <c r="DI4140" s="112" t="s">
        <v>5891</v>
      </c>
      <c r="DJ4140" s="112" t="s">
        <v>5840</v>
      </c>
      <c r="DO4140"/>
    </row>
    <row r="4141" spans="15:119" x14ac:dyDescent="0.25">
      <c r="O4141" s="268" t="s">
        <v>13627</v>
      </c>
      <c r="P4141" s="268" t="s">
        <v>9492</v>
      </c>
      <c r="Q4141" s="269">
        <v>-4.25</v>
      </c>
      <c r="R4141" s="269">
        <v>-4.5</v>
      </c>
      <c r="S4141" s="269">
        <v>-63</v>
      </c>
      <c r="T4141" s="269">
        <v>-63.25</v>
      </c>
      <c r="DI4141" s="112" t="s">
        <v>6221</v>
      </c>
      <c r="DJ4141" s="112" t="s">
        <v>5909</v>
      </c>
      <c r="DO4141"/>
    </row>
    <row r="4142" spans="15:119" x14ac:dyDescent="0.25">
      <c r="O4142" s="268" t="s">
        <v>13628</v>
      </c>
      <c r="P4142" s="268" t="s">
        <v>9490</v>
      </c>
      <c r="Q4142" s="269">
        <v>-4.5</v>
      </c>
      <c r="R4142" s="269">
        <v>-5</v>
      </c>
      <c r="S4142" s="269">
        <v>-64</v>
      </c>
      <c r="T4142" s="269">
        <v>-64.5</v>
      </c>
      <c r="DI4142" s="112" t="s">
        <v>5520</v>
      </c>
      <c r="DJ4142" s="112" t="s">
        <v>5373</v>
      </c>
      <c r="DO4142"/>
    </row>
    <row r="4143" spans="15:119" x14ac:dyDescent="0.25">
      <c r="O4143" s="268" t="s">
        <v>13629</v>
      </c>
      <c r="P4143" s="268" t="s">
        <v>9492</v>
      </c>
      <c r="Q4143" s="269">
        <v>-4.5</v>
      </c>
      <c r="R4143" s="269">
        <v>-4.75</v>
      </c>
      <c r="S4143" s="269">
        <v>-64.25</v>
      </c>
      <c r="T4143" s="269">
        <v>-64.5</v>
      </c>
      <c r="DI4143" s="112" t="s">
        <v>4559</v>
      </c>
      <c r="DJ4143" s="112" t="s">
        <v>6305</v>
      </c>
      <c r="DO4143"/>
    </row>
    <row r="4144" spans="15:119" x14ac:dyDescent="0.25">
      <c r="O4144" s="268" t="s">
        <v>13630</v>
      </c>
      <c r="P4144" s="268" t="s">
        <v>9492</v>
      </c>
      <c r="Q4144" s="269">
        <v>-4.5</v>
      </c>
      <c r="R4144" s="269">
        <v>-4.75</v>
      </c>
      <c r="S4144" s="269">
        <v>-64</v>
      </c>
      <c r="T4144" s="269">
        <v>-64.25</v>
      </c>
      <c r="DI4144" s="112" t="s">
        <v>4559</v>
      </c>
      <c r="DJ4144" s="112" t="s">
        <v>4452</v>
      </c>
      <c r="DO4144"/>
    </row>
    <row r="4145" spans="15:119" x14ac:dyDescent="0.25">
      <c r="O4145" s="268" t="s">
        <v>13631</v>
      </c>
      <c r="P4145" s="268" t="s">
        <v>9492</v>
      </c>
      <c r="Q4145" s="269">
        <v>-4.75</v>
      </c>
      <c r="R4145" s="269">
        <v>-5</v>
      </c>
      <c r="S4145" s="269">
        <v>-64.25</v>
      </c>
      <c r="T4145" s="269">
        <v>-64.5</v>
      </c>
      <c r="DI4145" s="112" t="s">
        <v>5324</v>
      </c>
      <c r="DJ4145" s="112" t="s">
        <v>5211</v>
      </c>
      <c r="DO4145"/>
    </row>
    <row r="4146" spans="15:119" x14ac:dyDescent="0.25">
      <c r="O4146" s="268" t="s">
        <v>13632</v>
      </c>
      <c r="P4146" s="268" t="s">
        <v>9492</v>
      </c>
      <c r="Q4146" s="269">
        <v>-4.75</v>
      </c>
      <c r="R4146" s="269">
        <v>-5</v>
      </c>
      <c r="S4146" s="269">
        <v>-64</v>
      </c>
      <c r="T4146" s="269">
        <v>-64.25</v>
      </c>
      <c r="DI4146" s="112" t="s">
        <v>5695</v>
      </c>
      <c r="DJ4146" s="112" t="s">
        <v>5576</v>
      </c>
      <c r="DO4146"/>
    </row>
    <row r="4147" spans="15:119" x14ac:dyDescent="0.25">
      <c r="O4147" s="268" t="s">
        <v>13633</v>
      </c>
      <c r="P4147" s="268" t="s">
        <v>9490</v>
      </c>
      <c r="Q4147" s="269">
        <v>-4.5</v>
      </c>
      <c r="R4147" s="269">
        <v>-5</v>
      </c>
      <c r="S4147" s="269">
        <v>-63.5</v>
      </c>
      <c r="T4147" s="269">
        <v>-64</v>
      </c>
      <c r="DI4147" s="112" t="s">
        <v>5325</v>
      </c>
      <c r="DJ4147" s="112" t="s">
        <v>5909</v>
      </c>
      <c r="DO4147"/>
    </row>
    <row r="4148" spans="15:119" x14ac:dyDescent="0.25">
      <c r="O4148" s="268" t="s">
        <v>13634</v>
      </c>
      <c r="P4148" s="268" t="s">
        <v>9492</v>
      </c>
      <c r="Q4148" s="269">
        <v>-4.5</v>
      </c>
      <c r="R4148" s="269">
        <v>-4.75</v>
      </c>
      <c r="S4148" s="269">
        <v>-63.75</v>
      </c>
      <c r="T4148" s="269">
        <v>-64</v>
      </c>
      <c r="DI4148" s="112" t="s">
        <v>5325</v>
      </c>
      <c r="DJ4148" s="112" t="s">
        <v>5211</v>
      </c>
      <c r="DO4148"/>
    </row>
    <row r="4149" spans="15:119" x14ac:dyDescent="0.25">
      <c r="O4149" s="268" t="s">
        <v>13635</v>
      </c>
      <c r="P4149" s="268" t="s">
        <v>9492</v>
      </c>
      <c r="Q4149" s="269">
        <v>-4.5</v>
      </c>
      <c r="R4149" s="269">
        <v>-4.75</v>
      </c>
      <c r="S4149" s="269">
        <v>-63.5</v>
      </c>
      <c r="T4149" s="269">
        <v>-63.75</v>
      </c>
      <c r="DI4149" s="112" t="s">
        <v>5521</v>
      </c>
      <c r="DJ4149" s="112" t="s">
        <v>5373</v>
      </c>
      <c r="DO4149"/>
    </row>
    <row r="4150" spans="15:119" x14ac:dyDescent="0.25">
      <c r="O4150" s="268" t="s">
        <v>13636</v>
      </c>
      <c r="P4150" s="268" t="s">
        <v>9492</v>
      </c>
      <c r="Q4150" s="269">
        <v>-4.75</v>
      </c>
      <c r="R4150" s="269">
        <v>-5</v>
      </c>
      <c r="S4150" s="269">
        <v>-63.75</v>
      </c>
      <c r="T4150" s="269">
        <v>-64</v>
      </c>
      <c r="DI4150" s="112" t="s">
        <v>5522</v>
      </c>
      <c r="DJ4150" s="112" t="s">
        <v>5373</v>
      </c>
      <c r="DO4150"/>
    </row>
    <row r="4151" spans="15:119" x14ac:dyDescent="0.25">
      <c r="O4151" s="268" t="s">
        <v>13637</v>
      </c>
      <c r="P4151" s="268" t="s">
        <v>9492</v>
      </c>
      <c r="Q4151" s="269">
        <v>-4.75</v>
      </c>
      <c r="R4151" s="269">
        <v>-5</v>
      </c>
      <c r="S4151" s="269">
        <v>-63.5</v>
      </c>
      <c r="T4151" s="269">
        <v>-63.75</v>
      </c>
      <c r="DI4151" s="112" t="s">
        <v>6925</v>
      </c>
      <c r="DJ4151" s="112" t="s">
        <v>6305</v>
      </c>
      <c r="DO4151"/>
    </row>
    <row r="4152" spans="15:119" x14ac:dyDescent="0.25">
      <c r="O4152" s="268" t="s">
        <v>13638</v>
      </c>
      <c r="P4152" s="268" t="s">
        <v>9490</v>
      </c>
      <c r="Q4152" s="269">
        <v>-4.5</v>
      </c>
      <c r="R4152" s="269">
        <v>-5</v>
      </c>
      <c r="S4152" s="269">
        <v>-63</v>
      </c>
      <c r="T4152" s="269">
        <v>-63.5</v>
      </c>
      <c r="DI4152" s="112" t="s">
        <v>4976</v>
      </c>
      <c r="DJ4152" s="112" t="s">
        <v>4808</v>
      </c>
      <c r="DO4152"/>
    </row>
    <row r="4153" spans="15:119" x14ac:dyDescent="0.25">
      <c r="O4153" s="268" t="s">
        <v>13639</v>
      </c>
      <c r="P4153" s="268" t="s">
        <v>9492</v>
      </c>
      <c r="Q4153" s="269">
        <v>-4.5</v>
      </c>
      <c r="R4153" s="269">
        <v>-4.75</v>
      </c>
      <c r="S4153" s="269">
        <v>-63.25</v>
      </c>
      <c r="T4153" s="269">
        <v>-63.5</v>
      </c>
      <c r="DI4153" s="112" t="s">
        <v>5326</v>
      </c>
      <c r="DJ4153" s="112" t="s">
        <v>5211</v>
      </c>
      <c r="DO4153"/>
    </row>
    <row r="4154" spans="15:119" x14ac:dyDescent="0.25">
      <c r="O4154" s="268" t="s">
        <v>13640</v>
      </c>
      <c r="P4154" s="268" t="s">
        <v>9492</v>
      </c>
      <c r="Q4154" s="269">
        <v>-4.5</v>
      </c>
      <c r="R4154" s="269">
        <v>-4.75</v>
      </c>
      <c r="S4154" s="269">
        <v>-63</v>
      </c>
      <c r="T4154" s="269">
        <v>-63.25</v>
      </c>
      <c r="DI4154" s="112" t="s">
        <v>5326</v>
      </c>
      <c r="DJ4154" s="112" t="s">
        <v>5840</v>
      </c>
      <c r="DO4154"/>
    </row>
    <row r="4155" spans="15:119" x14ac:dyDescent="0.25">
      <c r="O4155" s="268" t="s">
        <v>13641</v>
      </c>
      <c r="P4155" s="268" t="s">
        <v>9492</v>
      </c>
      <c r="Q4155" s="269">
        <v>-4.75</v>
      </c>
      <c r="R4155" s="269">
        <v>-5</v>
      </c>
      <c r="S4155" s="269">
        <v>-63.25</v>
      </c>
      <c r="T4155" s="269">
        <v>-63.5</v>
      </c>
      <c r="DI4155" s="112" t="s">
        <v>9400</v>
      </c>
      <c r="DJ4155" s="112" t="s">
        <v>9220</v>
      </c>
      <c r="DO4155"/>
    </row>
    <row r="4156" spans="15:119" x14ac:dyDescent="0.25">
      <c r="O4156" s="268" t="s">
        <v>13642</v>
      </c>
      <c r="P4156" s="268" t="s">
        <v>9492</v>
      </c>
      <c r="Q4156" s="269">
        <v>-4.75</v>
      </c>
      <c r="R4156" s="269">
        <v>-5</v>
      </c>
      <c r="S4156" s="269">
        <v>-63</v>
      </c>
      <c r="T4156" s="269">
        <v>-63.25</v>
      </c>
      <c r="DI4156" s="112" t="s">
        <v>9401</v>
      </c>
      <c r="DJ4156" s="112" t="s">
        <v>9220</v>
      </c>
      <c r="DO4156"/>
    </row>
    <row r="4157" spans="15:119" x14ac:dyDescent="0.25">
      <c r="O4157" s="268" t="s">
        <v>13643</v>
      </c>
      <c r="P4157" s="268" t="s">
        <v>9488</v>
      </c>
      <c r="Q4157" s="269">
        <v>-5</v>
      </c>
      <c r="R4157" s="269">
        <v>-6</v>
      </c>
      <c r="S4157" s="269">
        <v>-64.5</v>
      </c>
      <c r="T4157" s="269">
        <v>-66</v>
      </c>
      <c r="DI4157" s="112" t="s">
        <v>4747</v>
      </c>
      <c r="DJ4157" s="112" t="s">
        <v>4591</v>
      </c>
      <c r="DO4157"/>
    </row>
    <row r="4158" spans="15:119" x14ac:dyDescent="0.25">
      <c r="O4158" s="268" t="s">
        <v>13644</v>
      </c>
      <c r="P4158" s="268" t="s">
        <v>9490</v>
      </c>
      <c r="Q4158" s="269">
        <v>-5</v>
      </c>
      <c r="R4158" s="269">
        <v>-5.5</v>
      </c>
      <c r="S4158" s="269">
        <v>-65.5</v>
      </c>
      <c r="T4158" s="269">
        <v>-66</v>
      </c>
      <c r="DI4158" s="112" t="s">
        <v>9070</v>
      </c>
      <c r="DJ4158" s="112" t="s">
        <v>9016</v>
      </c>
      <c r="DO4158"/>
    </row>
    <row r="4159" spans="15:119" x14ac:dyDescent="0.25">
      <c r="O4159" s="268" t="s">
        <v>13645</v>
      </c>
      <c r="P4159" s="268" t="s">
        <v>9492</v>
      </c>
      <c r="Q4159" s="269">
        <v>-5</v>
      </c>
      <c r="R4159" s="269">
        <v>-5.25</v>
      </c>
      <c r="S4159" s="269">
        <v>-65.75</v>
      </c>
      <c r="T4159" s="269">
        <v>-66</v>
      </c>
      <c r="DI4159" s="112" t="s">
        <v>7759</v>
      </c>
      <c r="DJ4159" s="112" t="s">
        <v>7298</v>
      </c>
      <c r="DO4159"/>
    </row>
    <row r="4160" spans="15:119" x14ac:dyDescent="0.25">
      <c r="O4160" s="268" t="s">
        <v>13646</v>
      </c>
      <c r="P4160" s="268" t="s">
        <v>9492</v>
      </c>
      <c r="Q4160" s="269">
        <v>-5</v>
      </c>
      <c r="R4160" s="269">
        <v>-5.25</v>
      </c>
      <c r="S4160" s="269">
        <v>-65.5</v>
      </c>
      <c r="T4160" s="269">
        <v>-65.75</v>
      </c>
      <c r="DI4160" s="112" t="s">
        <v>6222</v>
      </c>
      <c r="DJ4160" s="112" t="s">
        <v>5909</v>
      </c>
      <c r="DO4160"/>
    </row>
    <row r="4161" spans="15:119" x14ac:dyDescent="0.25">
      <c r="O4161" s="268" t="s">
        <v>13647</v>
      </c>
      <c r="P4161" s="268" t="s">
        <v>9492</v>
      </c>
      <c r="Q4161" s="269">
        <v>-5.25</v>
      </c>
      <c r="R4161" s="269">
        <v>-5.5</v>
      </c>
      <c r="S4161" s="269">
        <v>-65.75</v>
      </c>
      <c r="T4161" s="269">
        <v>-66</v>
      </c>
      <c r="DI4161" s="112" t="s">
        <v>4977</v>
      </c>
      <c r="DJ4161" s="112" t="s">
        <v>4808</v>
      </c>
      <c r="DO4161"/>
    </row>
    <row r="4162" spans="15:119" x14ac:dyDescent="0.25">
      <c r="O4162" s="268" t="s">
        <v>13648</v>
      </c>
      <c r="P4162" s="268" t="s">
        <v>9492</v>
      </c>
      <c r="Q4162" s="269">
        <v>-5.25</v>
      </c>
      <c r="R4162" s="269">
        <v>-5.5</v>
      </c>
      <c r="S4162" s="269">
        <v>-65.5</v>
      </c>
      <c r="T4162" s="269">
        <v>-65.75</v>
      </c>
      <c r="DI4162" s="112" t="s">
        <v>6223</v>
      </c>
      <c r="DJ4162" s="112" t="s">
        <v>5909</v>
      </c>
      <c r="DO4162"/>
    </row>
    <row r="4163" spans="15:119" x14ac:dyDescent="0.25">
      <c r="O4163" s="268" t="s">
        <v>13649</v>
      </c>
      <c r="P4163" s="268" t="s">
        <v>9490</v>
      </c>
      <c r="Q4163" s="269">
        <v>-5</v>
      </c>
      <c r="R4163" s="269">
        <v>-5.5</v>
      </c>
      <c r="S4163" s="269">
        <v>-65</v>
      </c>
      <c r="T4163" s="269">
        <v>-65.5</v>
      </c>
      <c r="DI4163" s="112" t="s">
        <v>5696</v>
      </c>
      <c r="DJ4163" s="112" t="s">
        <v>5576</v>
      </c>
      <c r="DO4163"/>
    </row>
    <row r="4164" spans="15:119" x14ac:dyDescent="0.25">
      <c r="O4164" s="268" t="s">
        <v>13650</v>
      </c>
      <c r="P4164" s="268" t="s">
        <v>9492</v>
      </c>
      <c r="Q4164" s="269">
        <v>-5</v>
      </c>
      <c r="R4164" s="269">
        <v>-5.25</v>
      </c>
      <c r="S4164" s="269">
        <v>-65.25</v>
      </c>
      <c r="T4164" s="269">
        <v>-65.5</v>
      </c>
      <c r="DI4164" s="112" t="s">
        <v>7760</v>
      </c>
      <c r="DJ4164" s="112" t="s">
        <v>7298</v>
      </c>
      <c r="DO4164"/>
    </row>
    <row r="4165" spans="15:119" x14ac:dyDescent="0.25">
      <c r="O4165" s="268" t="s">
        <v>13651</v>
      </c>
      <c r="P4165" s="268" t="s">
        <v>9492</v>
      </c>
      <c r="Q4165" s="269">
        <v>-5</v>
      </c>
      <c r="R4165" s="269">
        <v>-5.25</v>
      </c>
      <c r="S4165" s="269">
        <v>-65</v>
      </c>
      <c r="T4165" s="269">
        <v>-65.25</v>
      </c>
      <c r="DI4165" s="112" t="s">
        <v>7761</v>
      </c>
      <c r="DJ4165" s="112" t="s">
        <v>7298</v>
      </c>
      <c r="DO4165"/>
    </row>
    <row r="4166" spans="15:119" x14ac:dyDescent="0.25">
      <c r="O4166" s="268" t="s">
        <v>13652</v>
      </c>
      <c r="P4166" s="268" t="s">
        <v>9492</v>
      </c>
      <c r="Q4166" s="269">
        <v>-5.25</v>
      </c>
      <c r="R4166" s="269">
        <v>-5.5</v>
      </c>
      <c r="S4166" s="269">
        <v>-65.25</v>
      </c>
      <c r="T4166" s="269">
        <v>-65.5</v>
      </c>
      <c r="DI4166" s="112" t="s">
        <v>9183</v>
      </c>
      <c r="DJ4166" s="112" t="s">
        <v>9086</v>
      </c>
      <c r="DO4166"/>
    </row>
    <row r="4167" spans="15:119" x14ac:dyDescent="0.25">
      <c r="O4167" s="268" t="s">
        <v>13653</v>
      </c>
      <c r="P4167" s="268" t="s">
        <v>9492</v>
      </c>
      <c r="Q4167" s="269">
        <v>-5.25</v>
      </c>
      <c r="R4167" s="269">
        <v>-5.5</v>
      </c>
      <c r="S4167" s="269">
        <v>-65</v>
      </c>
      <c r="T4167" s="269">
        <v>-65.25</v>
      </c>
      <c r="DI4167" s="112" t="s">
        <v>8195</v>
      </c>
      <c r="DJ4167" s="112" t="s">
        <v>7916</v>
      </c>
      <c r="DO4167"/>
    </row>
    <row r="4168" spans="15:119" x14ac:dyDescent="0.25">
      <c r="O4168" s="268" t="s">
        <v>13654</v>
      </c>
      <c r="P4168" s="268" t="s">
        <v>9490</v>
      </c>
      <c r="Q4168" s="269">
        <v>-5</v>
      </c>
      <c r="R4168" s="269">
        <v>-5.5</v>
      </c>
      <c r="S4168" s="269">
        <v>-64.5</v>
      </c>
      <c r="T4168" s="269">
        <v>-65</v>
      </c>
      <c r="DI4168" s="112" t="s">
        <v>7762</v>
      </c>
      <c r="DJ4168" s="112" t="s">
        <v>7298</v>
      </c>
      <c r="DO4168"/>
    </row>
    <row r="4169" spans="15:119" x14ac:dyDescent="0.25">
      <c r="O4169" s="268" t="s">
        <v>13655</v>
      </c>
      <c r="P4169" s="268" t="s">
        <v>9492</v>
      </c>
      <c r="Q4169" s="269">
        <v>-5</v>
      </c>
      <c r="R4169" s="269">
        <v>-5.25</v>
      </c>
      <c r="S4169" s="269">
        <v>-64.75</v>
      </c>
      <c r="T4169" s="269">
        <v>-65</v>
      </c>
      <c r="DI4169" s="112" t="s">
        <v>6926</v>
      </c>
      <c r="DJ4169" s="112" t="s">
        <v>6305</v>
      </c>
      <c r="DO4169"/>
    </row>
    <row r="4170" spans="15:119" x14ac:dyDescent="0.25">
      <c r="O4170" s="268" t="s">
        <v>13656</v>
      </c>
      <c r="P4170" s="268" t="s">
        <v>9492</v>
      </c>
      <c r="Q4170" s="269">
        <v>-5</v>
      </c>
      <c r="R4170" s="269">
        <v>-5.25</v>
      </c>
      <c r="S4170" s="269">
        <v>-64.5</v>
      </c>
      <c r="T4170" s="269">
        <v>-64.75</v>
      </c>
      <c r="DI4170" s="112" t="s">
        <v>6224</v>
      </c>
      <c r="DJ4170" s="112" t="s">
        <v>5909</v>
      </c>
      <c r="DO4170"/>
    </row>
    <row r="4171" spans="15:119" x14ac:dyDescent="0.25">
      <c r="O4171" s="268" t="s">
        <v>13657</v>
      </c>
      <c r="P4171" s="268" t="s">
        <v>9492</v>
      </c>
      <c r="Q4171" s="269">
        <v>-5.25</v>
      </c>
      <c r="R4171" s="269">
        <v>-5.5</v>
      </c>
      <c r="S4171" s="269">
        <v>-64.75</v>
      </c>
      <c r="T4171" s="269">
        <v>-65</v>
      </c>
      <c r="DI4171" s="112" t="s">
        <v>8196</v>
      </c>
      <c r="DJ4171" s="112" t="s">
        <v>7916</v>
      </c>
      <c r="DO4171"/>
    </row>
    <row r="4172" spans="15:119" x14ac:dyDescent="0.25">
      <c r="O4172" s="268" t="s">
        <v>13658</v>
      </c>
      <c r="P4172" s="268" t="s">
        <v>9492</v>
      </c>
      <c r="Q4172" s="269">
        <v>-5.25</v>
      </c>
      <c r="R4172" s="269">
        <v>-5.5</v>
      </c>
      <c r="S4172" s="269">
        <v>-64.5</v>
      </c>
      <c r="T4172" s="269">
        <v>-64.75</v>
      </c>
      <c r="DI4172" s="112" t="s">
        <v>7763</v>
      </c>
      <c r="DJ4172" s="112" t="s">
        <v>7298</v>
      </c>
      <c r="DO4172"/>
    </row>
    <row r="4173" spans="15:119" x14ac:dyDescent="0.25">
      <c r="O4173" s="268" t="s">
        <v>13659</v>
      </c>
      <c r="P4173" s="268" t="s">
        <v>9490</v>
      </c>
      <c r="Q4173" s="269">
        <v>-5.5</v>
      </c>
      <c r="R4173" s="269">
        <v>-6</v>
      </c>
      <c r="S4173" s="269">
        <v>-65.5</v>
      </c>
      <c r="T4173" s="269">
        <v>-66</v>
      </c>
      <c r="DI4173" s="112" t="s">
        <v>7764</v>
      </c>
      <c r="DJ4173" s="112" t="s">
        <v>7298</v>
      </c>
      <c r="DO4173"/>
    </row>
    <row r="4174" spans="15:119" x14ac:dyDescent="0.25">
      <c r="O4174" s="268" t="s">
        <v>13660</v>
      </c>
      <c r="P4174" s="268" t="s">
        <v>9492</v>
      </c>
      <c r="Q4174" s="269">
        <v>-5.5</v>
      </c>
      <c r="R4174" s="269">
        <v>-5.75</v>
      </c>
      <c r="S4174" s="269">
        <v>-65.75</v>
      </c>
      <c r="T4174" s="269">
        <v>-66</v>
      </c>
      <c r="DI4174" s="112" t="s">
        <v>7765</v>
      </c>
      <c r="DJ4174" s="112" t="s">
        <v>7298</v>
      </c>
      <c r="DO4174"/>
    </row>
    <row r="4175" spans="15:119" x14ac:dyDescent="0.25">
      <c r="O4175" s="268" t="s">
        <v>13661</v>
      </c>
      <c r="P4175" s="268" t="s">
        <v>9492</v>
      </c>
      <c r="Q4175" s="269">
        <v>-5.5</v>
      </c>
      <c r="R4175" s="269">
        <v>-5.75</v>
      </c>
      <c r="S4175" s="269">
        <v>-65.5</v>
      </c>
      <c r="T4175" s="269">
        <v>-65.75</v>
      </c>
      <c r="DI4175" s="112" t="s">
        <v>7766</v>
      </c>
      <c r="DJ4175" s="112" t="s">
        <v>7298</v>
      </c>
      <c r="DO4175"/>
    </row>
    <row r="4176" spans="15:119" x14ac:dyDescent="0.25">
      <c r="O4176" s="268" t="s">
        <v>13662</v>
      </c>
      <c r="P4176" s="268" t="s">
        <v>9492</v>
      </c>
      <c r="Q4176" s="269">
        <v>-5.75</v>
      </c>
      <c r="R4176" s="269">
        <v>-6</v>
      </c>
      <c r="S4176" s="269">
        <v>-65.75</v>
      </c>
      <c r="T4176" s="269">
        <v>-66</v>
      </c>
      <c r="DI4176" s="112" t="s">
        <v>7767</v>
      </c>
      <c r="DJ4176" s="112" t="s">
        <v>7298</v>
      </c>
      <c r="DO4176"/>
    </row>
    <row r="4177" spans="15:119" x14ac:dyDescent="0.25">
      <c r="O4177" s="268" t="s">
        <v>13663</v>
      </c>
      <c r="P4177" s="268" t="s">
        <v>9492</v>
      </c>
      <c r="Q4177" s="269">
        <v>-5.75</v>
      </c>
      <c r="R4177" s="269">
        <v>-6</v>
      </c>
      <c r="S4177" s="269">
        <v>-65.5</v>
      </c>
      <c r="T4177" s="269">
        <v>-65.75</v>
      </c>
      <c r="DI4177" s="112" t="s">
        <v>6927</v>
      </c>
      <c r="DJ4177" s="112" t="s">
        <v>6305</v>
      </c>
      <c r="DO4177"/>
    </row>
    <row r="4178" spans="15:119" x14ac:dyDescent="0.25">
      <c r="O4178" s="268" t="s">
        <v>13664</v>
      </c>
      <c r="P4178" s="268" t="s">
        <v>9490</v>
      </c>
      <c r="Q4178" s="269">
        <v>-5.5</v>
      </c>
      <c r="R4178" s="269">
        <v>-6</v>
      </c>
      <c r="S4178" s="269">
        <v>-65</v>
      </c>
      <c r="T4178" s="269">
        <v>-65.5</v>
      </c>
      <c r="DI4178" s="112" t="s">
        <v>9184</v>
      </c>
      <c r="DJ4178" s="112" t="s">
        <v>9086</v>
      </c>
      <c r="DO4178"/>
    </row>
    <row r="4179" spans="15:119" x14ac:dyDescent="0.25">
      <c r="O4179" s="268" t="s">
        <v>13665</v>
      </c>
      <c r="P4179" s="268" t="s">
        <v>9492</v>
      </c>
      <c r="Q4179" s="269">
        <v>-5.5</v>
      </c>
      <c r="R4179" s="269">
        <v>-5.75</v>
      </c>
      <c r="S4179" s="269">
        <v>-65.25</v>
      </c>
      <c r="T4179" s="269">
        <v>-65.5</v>
      </c>
      <c r="DI4179" s="112" t="s">
        <v>4978</v>
      </c>
      <c r="DJ4179" s="112" t="s">
        <v>4808</v>
      </c>
      <c r="DO4179"/>
    </row>
    <row r="4180" spans="15:119" x14ac:dyDescent="0.25">
      <c r="O4180" s="268" t="s">
        <v>13666</v>
      </c>
      <c r="P4180" s="268" t="s">
        <v>9492</v>
      </c>
      <c r="Q4180" s="269">
        <v>-5.5</v>
      </c>
      <c r="R4180" s="269">
        <v>-5.75</v>
      </c>
      <c r="S4180" s="269">
        <v>-65</v>
      </c>
      <c r="T4180" s="269">
        <v>-65.25</v>
      </c>
      <c r="DI4180" s="112" t="s">
        <v>5892</v>
      </c>
      <c r="DJ4180" s="112" t="s">
        <v>5840</v>
      </c>
      <c r="DO4180"/>
    </row>
    <row r="4181" spans="15:119" x14ac:dyDescent="0.25">
      <c r="O4181" s="268" t="s">
        <v>13667</v>
      </c>
      <c r="P4181" s="268" t="s">
        <v>9492</v>
      </c>
      <c r="Q4181" s="269">
        <v>-5.75</v>
      </c>
      <c r="R4181" s="269">
        <v>-6</v>
      </c>
      <c r="S4181" s="269">
        <v>-65.25</v>
      </c>
      <c r="T4181" s="269">
        <v>-65.5</v>
      </c>
      <c r="DI4181" s="112" t="s">
        <v>7769</v>
      </c>
      <c r="DJ4181" s="112" t="s">
        <v>7298</v>
      </c>
      <c r="DO4181"/>
    </row>
    <row r="4182" spans="15:119" x14ac:dyDescent="0.25">
      <c r="O4182" s="268" t="s">
        <v>13668</v>
      </c>
      <c r="P4182" s="268" t="s">
        <v>9492</v>
      </c>
      <c r="Q4182" s="269">
        <v>-5.75</v>
      </c>
      <c r="R4182" s="269">
        <v>-6</v>
      </c>
      <c r="S4182" s="269">
        <v>-65</v>
      </c>
      <c r="T4182" s="269">
        <v>-65.25</v>
      </c>
      <c r="DI4182" s="112" t="s">
        <v>7770</v>
      </c>
      <c r="DJ4182" s="112" t="s">
        <v>7298</v>
      </c>
      <c r="DO4182"/>
    </row>
    <row r="4183" spans="15:119" x14ac:dyDescent="0.25">
      <c r="O4183" s="268" t="s">
        <v>13669</v>
      </c>
      <c r="P4183" s="268" t="s">
        <v>9490</v>
      </c>
      <c r="Q4183" s="269">
        <v>-5.5</v>
      </c>
      <c r="R4183" s="269">
        <v>-6</v>
      </c>
      <c r="S4183" s="269">
        <v>-64.5</v>
      </c>
      <c r="T4183" s="269">
        <v>-65</v>
      </c>
      <c r="DI4183" s="112" t="s">
        <v>7771</v>
      </c>
      <c r="DJ4183" s="112" t="s">
        <v>7298</v>
      </c>
      <c r="DO4183"/>
    </row>
    <row r="4184" spans="15:119" x14ac:dyDescent="0.25">
      <c r="O4184" s="268" t="s">
        <v>13670</v>
      </c>
      <c r="P4184" s="268" t="s">
        <v>9492</v>
      </c>
      <c r="Q4184" s="269">
        <v>-5.5</v>
      </c>
      <c r="R4184" s="269">
        <v>-5.75</v>
      </c>
      <c r="S4184" s="269">
        <v>-64.75</v>
      </c>
      <c r="T4184" s="269">
        <v>-65</v>
      </c>
      <c r="DI4184" s="112" t="s">
        <v>6928</v>
      </c>
      <c r="DJ4184" s="112" t="s">
        <v>6305</v>
      </c>
      <c r="DO4184"/>
    </row>
    <row r="4185" spans="15:119" x14ac:dyDescent="0.25">
      <c r="O4185" s="268" t="s">
        <v>13671</v>
      </c>
      <c r="P4185" s="268" t="s">
        <v>9492</v>
      </c>
      <c r="Q4185" s="269">
        <v>-5.5</v>
      </c>
      <c r="R4185" s="269">
        <v>-5.75</v>
      </c>
      <c r="S4185" s="269">
        <v>-64.5</v>
      </c>
      <c r="T4185" s="269">
        <v>-64.75</v>
      </c>
      <c r="DI4185" s="112" t="s">
        <v>8197</v>
      </c>
      <c r="DJ4185" s="112" t="s">
        <v>7916</v>
      </c>
      <c r="DO4185"/>
    </row>
    <row r="4186" spans="15:119" x14ac:dyDescent="0.25">
      <c r="O4186" s="268" t="s">
        <v>13672</v>
      </c>
      <c r="P4186" s="268" t="s">
        <v>9492</v>
      </c>
      <c r="Q4186" s="269">
        <v>-5.75</v>
      </c>
      <c r="R4186" s="269">
        <v>-6</v>
      </c>
      <c r="S4186" s="269">
        <v>-64.75</v>
      </c>
      <c r="T4186" s="269">
        <v>-65</v>
      </c>
      <c r="DI4186" s="112" t="s">
        <v>7192</v>
      </c>
      <c r="DJ4186" s="112" t="s">
        <v>7135</v>
      </c>
      <c r="DO4186"/>
    </row>
    <row r="4187" spans="15:119" x14ac:dyDescent="0.25">
      <c r="O4187" s="268" t="s">
        <v>13673</v>
      </c>
      <c r="P4187" s="268" t="s">
        <v>9492</v>
      </c>
      <c r="Q4187" s="269">
        <v>-5.75</v>
      </c>
      <c r="R4187" s="269">
        <v>-6</v>
      </c>
      <c r="S4187" s="269">
        <v>-64.5</v>
      </c>
      <c r="T4187" s="269">
        <v>-64.75</v>
      </c>
      <c r="DI4187" s="112" t="s">
        <v>8198</v>
      </c>
      <c r="DJ4187" s="112" t="s">
        <v>7916</v>
      </c>
      <c r="DO4187"/>
    </row>
    <row r="4188" spans="15:119" x14ac:dyDescent="0.25">
      <c r="O4188" s="268" t="s">
        <v>13674</v>
      </c>
      <c r="P4188" s="268" t="s">
        <v>9488</v>
      </c>
      <c r="Q4188" s="269">
        <v>-5</v>
      </c>
      <c r="R4188" s="269">
        <v>-6</v>
      </c>
      <c r="S4188" s="269">
        <v>-63</v>
      </c>
      <c r="T4188" s="269">
        <v>-64.5</v>
      </c>
      <c r="DI4188" s="112" t="s">
        <v>7270</v>
      </c>
      <c r="DJ4188" s="112" t="s">
        <v>7211</v>
      </c>
      <c r="DO4188"/>
    </row>
    <row r="4189" spans="15:119" x14ac:dyDescent="0.25">
      <c r="O4189" s="268" t="s">
        <v>13675</v>
      </c>
      <c r="P4189" s="268" t="s">
        <v>9490</v>
      </c>
      <c r="Q4189" s="269">
        <v>-5</v>
      </c>
      <c r="R4189" s="269">
        <v>-5.5</v>
      </c>
      <c r="S4189" s="269">
        <v>-64</v>
      </c>
      <c r="T4189" s="269">
        <v>-64.5</v>
      </c>
      <c r="DI4189" s="112" t="s">
        <v>8199</v>
      </c>
      <c r="DJ4189" s="112" t="s">
        <v>7916</v>
      </c>
      <c r="DO4189"/>
    </row>
    <row r="4190" spans="15:119" x14ac:dyDescent="0.25">
      <c r="O4190" s="268" t="s">
        <v>13676</v>
      </c>
      <c r="P4190" s="268" t="s">
        <v>9492</v>
      </c>
      <c r="Q4190" s="269">
        <v>-5</v>
      </c>
      <c r="R4190" s="269">
        <v>-5.25</v>
      </c>
      <c r="S4190" s="269">
        <v>-64.25</v>
      </c>
      <c r="T4190" s="269">
        <v>-64.5</v>
      </c>
      <c r="DI4190" s="112" t="s">
        <v>4203</v>
      </c>
      <c r="DJ4190" s="112" t="s">
        <v>4189</v>
      </c>
      <c r="DO4190"/>
    </row>
    <row r="4191" spans="15:119" x14ac:dyDescent="0.25">
      <c r="O4191" s="268" t="s">
        <v>13677</v>
      </c>
      <c r="P4191" s="268" t="s">
        <v>9492</v>
      </c>
      <c r="Q4191" s="269">
        <v>-5</v>
      </c>
      <c r="R4191" s="269">
        <v>-5.25</v>
      </c>
      <c r="S4191" s="269">
        <v>-64</v>
      </c>
      <c r="T4191" s="269">
        <v>-64.25</v>
      </c>
      <c r="DI4191" s="112" t="s">
        <v>4203</v>
      </c>
      <c r="DJ4191" s="112" t="s">
        <v>9086</v>
      </c>
      <c r="DO4191"/>
    </row>
    <row r="4192" spans="15:119" x14ac:dyDescent="0.25">
      <c r="O4192" s="268" t="s">
        <v>13678</v>
      </c>
      <c r="P4192" s="268" t="s">
        <v>9492</v>
      </c>
      <c r="Q4192" s="269">
        <v>-5.25</v>
      </c>
      <c r="R4192" s="269">
        <v>-5.5</v>
      </c>
      <c r="S4192" s="269">
        <v>-64.25</v>
      </c>
      <c r="T4192" s="269">
        <v>-64.5</v>
      </c>
      <c r="DI4192" s="112" t="s">
        <v>8200</v>
      </c>
      <c r="DJ4192" s="112" t="s">
        <v>7916</v>
      </c>
      <c r="DO4192"/>
    </row>
    <row r="4193" spans="15:119" x14ac:dyDescent="0.25">
      <c r="O4193" s="268" t="s">
        <v>13679</v>
      </c>
      <c r="P4193" s="268" t="s">
        <v>9492</v>
      </c>
      <c r="Q4193" s="269">
        <v>-5.25</v>
      </c>
      <c r="R4193" s="269">
        <v>-5.5</v>
      </c>
      <c r="S4193" s="269">
        <v>-64</v>
      </c>
      <c r="T4193" s="269">
        <v>-64.25</v>
      </c>
      <c r="DI4193" s="112" t="s">
        <v>8201</v>
      </c>
      <c r="DJ4193" s="112" t="s">
        <v>7916</v>
      </c>
      <c r="DO4193"/>
    </row>
    <row r="4194" spans="15:119" x14ac:dyDescent="0.25">
      <c r="O4194" s="268" t="s">
        <v>13680</v>
      </c>
      <c r="P4194" s="268" t="s">
        <v>9490</v>
      </c>
      <c r="Q4194" s="269">
        <v>-5</v>
      </c>
      <c r="R4194" s="269">
        <v>-5.5</v>
      </c>
      <c r="S4194" s="269">
        <v>-63.5</v>
      </c>
      <c r="T4194" s="269">
        <v>-64</v>
      </c>
      <c r="DI4194" s="112" t="s">
        <v>9071</v>
      </c>
      <c r="DJ4194" s="112" t="s">
        <v>9016</v>
      </c>
      <c r="DO4194"/>
    </row>
    <row r="4195" spans="15:119" x14ac:dyDescent="0.25">
      <c r="O4195" s="268" t="s">
        <v>13681</v>
      </c>
      <c r="P4195" s="268" t="s">
        <v>9492</v>
      </c>
      <c r="Q4195" s="269">
        <v>-5</v>
      </c>
      <c r="R4195" s="269">
        <v>-5.25</v>
      </c>
      <c r="S4195" s="269">
        <v>-63.75</v>
      </c>
      <c r="T4195" s="269">
        <v>-64</v>
      </c>
      <c r="DI4195" s="112" t="s">
        <v>6929</v>
      </c>
      <c r="DJ4195" s="112" t="s">
        <v>6305</v>
      </c>
      <c r="DO4195"/>
    </row>
    <row r="4196" spans="15:119" x14ac:dyDescent="0.25">
      <c r="O4196" s="268" t="s">
        <v>13682</v>
      </c>
      <c r="P4196" s="268" t="s">
        <v>9492</v>
      </c>
      <c r="Q4196" s="269">
        <v>-5</v>
      </c>
      <c r="R4196" s="269">
        <v>-5.25</v>
      </c>
      <c r="S4196" s="269">
        <v>-63.5</v>
      </c>
      <c r="T4196" s="269">
        <v>-63.75</v>
      </c>
      <c r="DI4196" s="112" t="s">
        <v>7271</v>
      </c>
      <c r="DJ4196" s="112" t="s">
        <v>7211</v>
      </c>
      <c r="DO4196"/>
    </row>
    <row r="4197" spans="15:119" x14ac:dyDescent="0.25">
      <c r="O4197" s="268" t="s">
        <v>13683</v>
      </c>
      <c r="P4197" s="268" t="s">
        <v>9492</v>
      </c>
      <c r="Q4197" s="269">
        <v>-5.25</v>
      </c>
      <c r="R4197" s="269">
        <v>-5.5</v>
      </c>
      <c r="S4197" s="269">
        <v>-63.75</v>
      </c>
      <c r="T4197" s="269">
        <v>-64</v>
      </c>
      <c r="DI4197" s="112" t="s">
        <v>7271</v>
      </c>
      <c r="DJ4197" s="112" t="s">
        <v>7298</v>
      </c>
      <c r="DO4197"/>
    </row>
    <row r="4198" spans="15:119" x14ac:dyDescent="0.25">
      <c r="O4198" s="268" t="s">
        <v>13684</v>
      </c>
      <c r="P4198" s="268" t="s">
        <v>9492</v>
      </c>
      <c r="Q4198" s="269">
        <v>-5.25</v>
      </c>
      <c r="R4198" s="269">
        <v>-5.5</v>
      </c>
      <c r="S4198" s="269">
        <v>-63.5</v>
      </c>
      <c r="T4198" s="269">
        <v>-63.75</v>
      </c>
      <c r="DI4198" s="112" t="s">
        <v>531</v>
      </c>
      <c r="DJ4198" s="112" t="s">
        <v>10</v>
      </c>
      <c r="DO4198"/>
    </row>
    <row r="4199" spans="15:119" x14ac:dyDescent="0.25">
      <c r="O4199" s="268" t="s">
        <v>13685</v>
      </c>
      <c r="P4199" s="268" t="s">
        <v>9490</v>
      </c>
      <c r="Q4199" s="269">
        <v>-5</v>
      </c>
      <c r="R4199" s="269">
        <v>-5.5</v>
      </c>
      <c r="S4199" s="269">
        <v>-63</v>
      </c>
      <c r="T4199" s="269">
        <v>-63.5</v>
      </c>
      <c r="DI4199" s="112" t="s">
        <v>4560</v>
      </c>
      <c r="DJ4199" s="112" t="s">
        <v>4452</v>
      </c>
      <c r="DO4199"/>
    </row>
    <row r="4200" spans="15:119" x14ac:dyDescent="0.25">
      <c r="O4200" s="268" t="s">
        <v>13686</v>
      </c>
      <c r="P4200" s="268" t="s">
        <v>9492</v>
      </c>
      <c r="Q4200" s="269">
        <v>-5</v>
      </c>
      <c r="R4200" s="269">
        <v>-5.25</v>
      </c>
      <c r="S4200" s="269">
        <v>-63.25</v>
      </c>
      <c r="T4200" s="269">
        <v>-63.5</v>
      </c>
      <c r="DI4200" s="112" t="s">
        <v>8473</v>
      </c>
      <c r="DJ4200" s="112" t="s">
        <v>8285</v>
      </c>
      <c r="DO4200"/>
    </row>
    <row r="4201" spans="15:119" x14ac:dyDescent="0.25">
      <c r="O4201" s="268" t="s">
        <v>13687</v>
      </c>
      <c r="P4201" s="268" t="s">
        <v>9492</v>
      </c>
      <c r="Q4201" s="269">
        <v>-5</v>
      </c>
      <c r="R4201" s="269">
        <v>-5.25</v>
      </c>
      <c r="S4201" s="269">
        <v>-63</v>
      </c>
      <c r="T4201" s="269">
        <v>-63.25</v>
      </c>
      <c r="DI4201" s="112" t="s">
        <v>7272</v>
      </c>
      <c r="DJ4201" s="112" t="s">
        <v>7211</v>
      </c>
      <c r="DO4201"/>
    </row>
    <row r="4202" spans="15:119" x14ac:dyDescent="0.25">
      <c r="O4202" s="268" t="s">
        <v>13688</v>
      </c>
      <c r="P4202" s="268" t="s">
        <v>9492</v>
      </c>
      <c r="Q4202" s="269">
        <v>-5.25</v>
      </c>
      <c r="R4202" s="269">
        <v>-5.5</v>
      </c>
      <c r="S4202" s="269">
        <v>-63.25</v>
      </c>
      <c r="T4202" s="269">
        <v>-63.5</v>
      </c>
      <c r="DI4202" s="112" t="s">
        <v>7273</v>
      </c>
      <c r="DJ4202" s="112" t="s">
        <v>7211</v>
      </c>
      <c r="DO4202"/>
    </row>
    <row r="4203" spans="15:119" x14ac:dyDescent="0.25">
      <c r="O4203" s="268" t="s">
        <v>13689</v>
      </c>
      <c r="P4203" s="268" t="s">
        <v>9492</v>
      </c>
      <c r="Q4203" s="269">
        <v>-5.25</v>
      </c>
      <c r="R4203" s="269">
        <v>-5.5</v>
      </c>
      <c r="S4203" s="269">
        <v>-63</v>
      </c>
      <c r="T4203" s="269">
        <v>-63.25</v>
      </c>
      <c r="DI4203" s="112" t="s">
        <v>7772</v>
      </c>
      <c r="DJ4203" s="112" t="s">
        <v>7298</v>
      </c>
      <c r="DO4203"/>
    </row>
    <row r="4204" spans="15:119" x14ac:dyDescent="0.25">
      <c r="O4204" s="268" t="s">
        <v>13690</v>
      </c>
      <c r="P4204" s="268" t="s">
        <v>9490</v>
      </c>
      <c r="Q4204" s="269">
        <v>-5.5</v>
      </c>
      <c r="R4204" s="269">
        <v>-6</v>
      </c>
      <c r="S4204" s="269">
        <v>-64</v>
      </c>
      <c r="T4204" s="269">
        <v>-64.5</v>
      </c>
      <c r="DI4204" s="112" t="s">
        <v>6225</v>
      </c>
      <c r="DJ4204" s="112" t="s">
        <v>5909</v>
      </c>
      <c r="DO4204"/>
    </row>
    <row r="4205" spans="15:119" x14ac:dyDescent="0.25">
      <c r="O4205" s="268" t="s">
        <v>13691</v>
      </c>
      <c r="P4205" s="268" t="s">
        <v>9492</v>
      </c>
      <c r="Q4205" s="269">
        <v>-5.5</v>
      </c>
      <c r="R4205" s="269">
        <v>-5.75</v>
      </c>
      <c r="S4205" s="269">
        <v>-64.25</v>
      </c>
      <c r="T4205" s="269">
        <v>-64.5</v>
      </c>
      <c r="DI4205" s="112" t="s">
        <v>7274</v>
      </c>
      <c r="DJ4205" s="112" t="s">
        <v>7211</v>
      </c>
      <c r="DO4205"/>
    </row>
    <row r="4206" spans="15:119" x14ac:dyDescent="0.25">
      <c r="O4206" s="268" t="s">
        <v>13692</v>
      </c>
      <c r="P4206" s="268" t="s">
        <v>9492</v>
      </c>
      <c r="Q4206" s="269">
        <v>-5.5</v>
      </c>
      <c r="R4206" s="269">
        <v>-5.75</v>
      </c>
      <c r="S4206" s="269">
        <v>-64</v>
      </c>
      <c r="T4206" s="269">
        <v>-64.25</v>
      </c>
      <c r="DI4206" s="112" t="s">
        <v>6226</v>
      </c>
      <c r="DJ4206" s="112" t="s">
        <v>5909</v>
      </c>
      <c r="DO4206"/>
    </row>
    <row r="4207" spans="15:119" x14ac:dyDescent="0.25">
      <c r="O4207" s="268" t="s">
        <v>13693</v>
      </c>
      <c r="P4207" s="268" t="s">
        <v>9492</v>
      </c>
      <c r="Q4207" s="269">
        <v>-5.75</v>
      </c>
      <c r="R4207" s="269">
        <v>-6</v>
      </c>
      <c r="S4207" s="269">
        <v>-64.25</v>
      </c>
      <c r="T4207" s="269">
        <v>-64.5</v>
      </c>
      <c r="DI4207" s="112" t="s">
        <v>8474</v>
      </c>
      <c r="DJ4207" s="112" t="s">
        <v>8285</v>
      </c>
      <c r="DO4207"/>
    </row>
    <row r="4208" spans="15:119" x14ac:dyDescent="0.25">
      <c r="O4208" s="268" t="s">
        <v>13694</v>
      </c>
      <c r="P4208" s="268" t="s">
        <v>9492</v>
      </c>
      <c r="Q4208" s="269">
        <v>-5.75</v>
      </c>
      <c r="R4208" s="269">
        <v>-6</v>
      </c>
      <c r="S4208" s="269">
        <v>-64</v>
      </c>
      <c r="T4208" s="269">
        <v>-64.25</v>
      </c>
      <c r="DI4208" s="112" t="s">
        <v>5306</v>
      </c>
      <c r="DJ4208" s="112" t="s">
        <v>5211</v>
      </c>
      <c r="DO4208"/>
    </row>
    <row r="4209" spans="15:119" x14ac:dyDescent="0.25">
      <c r="O4209" s="268" t="s">
        <v>13695</v>
      </c>
      <c r="P4209" s="268" t="s">
        <v>9490</v>
      </c>
      <c r="Q4209" s="269">
        <v>-5.5</v>
      </c>
      <c r="R4209" s="269">
        <v>-6</v>
      </c>
      <c r="S4209" s="269">
        <v>-63.5</v>
      </c>
      <c r="T4209" s="269">
        <v>-64</v>
      </c>
      <c r="DI4209" s="112" t="s">
        <v>8475</v>
      </c>
      <c r="DJ4209" s="112" t="s">
        <v>8285</v>
      </c>
      <c r="DO4209"/>
    </row>
    <row r="4210" spans="15:119" x14ac:dyDescent="0.25">
      <c r="O4210" s="268" t="s">
        <v>13696</v>
      </c>
      <c r="P4210" s="268" t="s">
        <v>9492</v>
      </c>
      <c r="Q4210" s="269">
        <v>-5.5</v>
      </c>
      <c r="R4210" s="269">
        <v>-5.75</v>
      </c>
      <c r="S4210" s="269">
        <v>-63.75</v>
      </c>
      <c r="T4210" s="269">
        <v>-64</v>
      </c>
      <c r="DI4210" s="112" t="s">
        <v>6227</v>
      </c>
      <c r="DJ4210" s="112" t="s">
        <v>5909</v>
      </c>
      <c r="DO4210"/>
    </row>
    <row r="4211" spans="15:119" x14ac:dyDescent="0.25">
      <c r="O4211" s="268" t="s">
        <v>13697</v>
      </c>
      <c r="P4211" s="268" t="s">
        <v>9492</v>
      </c>
      <c r="Q4211" s="269">
        <v>-5.5</v>
      </c>
      <c r="R4211" s="269">
        <v>-5.75</v>
      </c>
      <c r="S4211" s="269">
        <v>-63.5</v>
      </c>
      <c r="T4211" s="269">
        <v>-63.75</v>
      </c>
      <c r="DI4211" s="112" t="s">
        <v>6931</v>
      </c>
      <c r="DJ4211" s="112" t="s">
        <v>6305</v>
      </c>
      <c r="DO4211"/>
    </row>
    <row r="4212" spans="15:119" x14ac:dyDescent="0.25">
      <c r="O4212" s="268" t="s">
        <v>13698</v>
      </c>
      <c r="P4212" s="268" t="s">
        <v>9492</v>
      </c>
      <c r="Q4212" s="269">
        <v>-5.75</v>
      </c>
      <c r="R4212" s="269">
        <v>-6</v>
      </c>
      <c r="S4212" s="269">
        <v>-63.75</v>
      </c>
      <c r="T4212" s="269">
        <v>-64</v>
      </c>
      <c r="DI4212" s="112" t="s">
        <v>8477</v>
      </c>
      <c r="DJ4212" s="112" t="s">
        <v>8285</v>
      </c>
      <c r="DO4212"/>
    </row>
    <row r="4213" spans="15:119" x14ac:dyDescent="0.25">
      <c r="O4213" s="268" t="s">
        <v>13699</v>
      </c>
      <c r="P4213" s="268" t="s">
        <v>9492</v>
      </c>
      <c r="Q4213" s="269">
        <v>-5.75</v>
      </c>
      <c r="R4213" s="269">
        <v>-6</v>
      </c>
      <c r="S4213" s="269">
        <v>-63.5</v>
      </c>
      <c r="T4213" s="269">
        <v>-63.75</v>
      </c>
      <c r="DI4213" s="112" t="s">
        <v>6930</v>
      </c>
      <c r="DJ4213" s="112" t="s">
        <v>6305</v>
      </c>
      <c r="DO4213"/>
    </row>
    <row r="4214" spans="15:119" x14ac:dyDescent="0.25">
      <c r="O4214" s="268" t="s">
        <v>13700</v>
      </c>
      <c r="P4214" s="268" t="s">
        <v>9490</v>
      </c>
      <c r="Q4214" s="269">
        <v>-5.5</v>
      </c>
      <c r="R4214" s="269">
        <v>-6</v>
      </c>
      <c r="S4214" s="269">
        <v>-63</v>
      </c>
      <c r="T4214" s="269">
        <v>-63.5</v>
      </c>
      <c r="DI4214" s="112" t="s">
        <v>4561</v>
      </c>
      <c r="DJ4214" s="112" t="s">
        <v>4452</v>
      </c>
      <c r="DO4214"/>
    </row>
    <row r="4215" spans="15:119" x14ac:dyDescent="0.25">
      <c r="O4215" s="268" t="s">
        <v>13701</v>
      </c>
      <c r="P4215" s="268" t="s">
        <v>9492</v>
      </c>
      <c r="Q4215" s="269">
        <v>-5.5</v>
      </c>
      <c r="R4215" s="269">
        <v>-5.75</v>
      </c>
      <c r="S4215" s="269">
        <v>-63.25</v>
      </c>
      <c r="T4215" s="269">
        <v>-63.5</v>
      </c>
      <c r="DI4215" s="112" t="s">
        <v>8476</v>
      </c>
      <c r="DJ4215" s="112" t="s">
        <v>8285</v>
      </c>
      <c r="DO4215"/>
    </row>
    <row r="4216" spans="15:119" x14ac:dyDescent="0.25">
      <c r="O4216" s="268" t="s">
        <v>13702</v>
      </c>
      <c r="P4216" s="268" t="s">
        <v>9492</v>
      </c>
      <c r="Q4216" s="269">
        <v>-5.5</v>
      </c>
      <c r="R4216" s="269">
        <v>-5.75</v>
      </c>
      <c r="S4216" s="269">
        <v>-63</v>
      </c>
      <c r="T4216" s="269">
        <v>-63.25</v>
      </c>
      <c r="DI4216" s="112" t="s">
        <v>8871</v>
      </c>
      <c r="DJ4216" s="112" t="s">
        <v>8544</v>
      </c>
      <c r="DO4216"/>
    </row>
    <row r="4217" spans="15:119" x14ac:dyDescent="0.25">
      <c r="O4217" s="268" t="s">
        <v>13703</v>
      </c>
      <c r="P4217" s="268" t="s">
        <v>9492</v>
      </c>
      <c r="Q4217" s="269">
        <v>-5.75</v>
      </c>
      <c r="R4217" s="269">
        <v>-6</v>
      </c>
      <c r="S4217" s="269">
        <v>-63.25</v>
      </c>
      <c r="T4217" s="269">
        <v>-63.5</v>
      </c>
      <c r="DI4217" s="112" t="s">
        <v>6932</v>
      </c>
      <c r="DJ4217" s="112" t="s">
        <v>6305</v>
      </c>
      <c r="DO4217"/>
    </row>
    <row r="4218" spans="15:119" x14ac:dyDescent="0.25">
      <c r="O4218" s="268" t="s">
        <v>13704</v>
      </c>
      <c r="P4218" s="268" t="s">
        <v>9492</v>
      </c>
      <c r="Q4218" s="269">
        <v>-5.75</v>
      </c>
      <c r="R4218" s="269">
        <v>-6</v>
      </c>
      <c r="S4218" s="269">
        <v>-63</v>
      </c>
      <c r="T4218" s="269">
        <v>-63.25</v>
      </c>
      <c r="DI4218" s="112" t="s">
        <v>5697</v>
      </c>
      <c r="DJ4218" s="112" t="s">
        <v>5576</v>
      </c>
      <c r="DO4218"/>
    </row>
    <row r="4219" spans="15:119" x14ac:dyDescent="0.25">
      <c r="O4219" s="268" t="s">
        <v>13705</v>
      </c>
      <c r="P4219" s="268" t="s">
        <v>9486</v>
      </c>
      <c r="Q4219" s="269">
        <v>-4</v>
      </c>
      <c r="R4219" s="269">
        <v>-6</v>
      </c>
      <c r="S4219" s="269">
        <v>-60</v>
      </c>
      <c r="T4219" s="269">
        <v>-63</v>
      </c>
      <c r="DI4219" s="112" t="s">
        <v>8478</v>
      </c>
      <c r="DJ4219" s="112" t="s">
        <v>8285</v>
      </c>
      <c r="DO4219"/>
    </row>
    <row r="4220" spans="15:119" x14ac:dyDescent="0.25">
      <c r="O4220" s="268" t="s">
        <v>13706</v>
      </c>
      <c r="P4220" s="268" t="s">
        <v>9488</v>
      </c>
      <c r="Q4220" s="269">
        <v>-4</v>
      </c>
      <c r="R4220" s="269">
        <v>-5</v>
      </c>
      <c r="S4220" s="269">
        <v>-61.5</v>
      </c>
      <c r="T4220" s="269">
        <v>-63</v>
      </c>
      <c r="DI4220" s="112" t="s">
        <v>8872</v>
      </c>
      <c r="DJ4220" s="112" t="s">
        <v>8544</v>
      </c>
      <c r="DO4220"/>
    </row>
    <row r="4221" spans="15:119" x14ac:dyDescent="0.25">
      <c r="O4221" s="268" t="s">
        <v>13707</v>
      </c>
      <c r="P4221" s="268" t="s">
        <v>9490</v>
      </c>
      <c r="Q4221" s="269">
        <v>-4</v>
      </c>
      <c r="R4221" s="269">
        <v>-4.5</v>
      </c>
      <c r="S4221" s="269">
        <v>-62.5</v>
      </c>
      <c r="T4221" s="269">
        <v>-63</v>
      </c>
      <c r="DI4221" s="112" t="s">
        <v>7773</v>
      </c>
      <c r="DJ4221" s="112" t="s">
        <v>7298</v>
      </c>
      <c r="DO4221"/>
    </row>
    <row r="4222" spans="15:119" x14ac:dyDescent="0.25">
      <c r="O4222" s="268" t="s">
        <v>13708</v>
      </c>
      <c r="P4222" s="268" t="s">
        <v>9492</v>
      </c>
      <c r="Q4222" s="269">
        <v>-4</v>
      </c>
      <c r="R4222" s="269">
        <v>-4.25</v>
      </c>
      <c r="S4222" s="269">
        <v>-62.75</v>
      </c>
      <c r="T4222" s="269">
        <v>-63</v>
      </c>
      <c r="DI4222" s="112" t="s">
        <v>4979</v>
      </c>
      <c r="DJ4222" s="112" t="s">
        <v>4808</v>
      </c>
      <c r="DO4222"/>
    </row>
    <row r="4223" spans="15:119" x14ac:dyDescent="0.25">
      <c r="O4223" s="268" t="s">
        <v>13709</v>
      </c>
      <c r="P4223" s="268" t="s">
        <v>9492</v>
      </c>
      <c r="Q4223" s="269">
        <v>-4</v>
      </c>
      <c r="R4223" s="269">
        <v>-4.25</v>
      </c>
      <c r="S4223" s="269">
        <v>-62.5</v>
      </c>
      <c r="T4223" s="269">
        <v>-62.75</v>
      </c>
      <c r="DI4223" s="112" t="s">
        <v>5819</v>
      </c>
      <c r="DJ4223" s="112" t="s">
        <v>5743</v>
      </c>
      <c r="DO4223"/>
    </row>
    <row r="4224" spans="15:119" x14ac:dyDescent="0.25">
      <c r="O4224" s="268" t="s">
        <v>13710</v>
      </c>
      <c r="P4224" s="268" t="s">
        <v>9492</v>
      </c>
      <c r="Q4224" s="269">
        <v>-4.25</v>
      </c>
      <c r="R4224" s="269">
        <v>-4.5</v>
      </c>
      <c r="S4224" s="269">
        <v>-62.75</v>
      </c>
      <c r="T4224" s="269">
        <v>-63</v>
      </c>
      <c r="DI4224" s="112" t="s">
        <v>6933</v>
      </c>
      <c r="DJ4224" s="112" t="s">
        <v>6305</v>
      </c>
      <c r="DO4224"/>
    </row>
    <row r="4225" spans="15:119" x14ac:dyDescent="0.25">
      <c r="O4225" s="268" t="s">
        <v>13711</v>
      </c>
      <c r="P4225" s="268" t="s">
        <v>9492</v>
      </c>
      <c r="Q4225" s="269">
        <v>-4.25</v>
      </c>
      <c r="R4225" s="269">
        <v>-4.5</v>
      </c>
      <c r="S4225" s="269">
        <v>-62.5</v>
      </c>
      <c r="T4225" s="269">
        <v>-62.75</v>
      </c>
      <c r="DI4225" s="112" t="s">
        <v>4391</v>
      </c>
      <c r="DJ4225" s="112" t="s">
        <v>4291</v>
      </c>
      <c r="DO4225"/>
    </row>
    <row r="4226" spans="15:119" x14ac:dyDescent="0.25">
      <c r="O4226" s="268" t="s">
        <v>13712</v>
      </c>
      <c r="P4226" s="268" t="s">
        <v>9490</v>
      </c>
      <c r="Q4226" s="269">
        <v>-4</v>
      </c>
      <c r="R4226" s="269">
        <v>-4.5</v>
      </c>
      <c r="S4226" s="269">
        <v>-62</v>
      </c>
      <c r="T4226" s="269">
        <v>-62.5</v>
      </c>
      <c r="DI4226" s="112" t="s">
        <v>8479</v>
      </c>
      <c r="DJ4226" s="112" t="s">
        <v>8285</v>
      </c>
      <c r="DO4226"/>
    </row>
    <row r="4227" spans="15:119" x14ac:dyDescent="0.25">
      <c r="O4227" s="268" t="s">
        <v>13713</v>
      </c>
      <c r="P4227" s="268" t="s">
        <v>9492</v>
      </c>
      <c r="Q4227" s="269">
        <v>-4</v>
      </c>
      <c r="R4227" s="269">
        <v>-4.25</v>
      </c>
      <c r="S4227" s="269">
        <v>-62.25</v>
      </c>
      <c r="T4227" s="269">
        <v>-62.5</v>
      </c>
      <c r="DI4227" s="112" t="s">
        <v>8202</v>
      </c>
      <c r="DJ4227" s="112" t="s">
        <v>9016</v>
      </c>
      <c r="DO4227"/>
    </row>
    <row r="4228" spans="15:119" x14ac:dyDescent="0.25">
      <c r="O4228" s="268" t="s">
        <v>13714</v>
      </c>
      <c r="P4228" s="268" t="s">
        <v>9492</v>
      </c>
      <c r="Q4228" s="269">
        <v>-4</v>
      </c>
      <c r="R4228" s="269">
        <v>-4.25</v>
      </c>
      <c r="S4228" s="269">
        <v>-62</v>
      </c>
      <c r="T4228" s="269">
        <v>-62.25</v>
      </c>
      <c r="DI4228" s="112" t="s">
        <v>8202</v>
      </c>
      <c r="DJ4228" s="112" t="s">
        <v>7916</v>
      </c>
      <c r="DO4228"/>
    </row>
    <row r="4229" spans="15:119" x14ac:dyDescent="0.25">
      <c r="O4229" s="268" t="s">
        <v>13715</v>
      </c>
      <c r="P4229" s="268" t="s">
        <v>9492</v>
      </c>
      <c r="Q4229" s="269">
        <v>-4.25</v>
      </c>
      <c r="R4229" s="269">
        <v>-4.5</v>
      </c>
      <c r="S4229" s="269">
        <v>-62.25</v>
      </c>
      <c r="T4229" s="269">
        <v>-62.5</v>
      </c>
      <c r="DI4229" s="112" t="s">
        <v>6934</v>
      </c>
      <c r="DJ4229" s="112" t="s">
        <v>6305</v>
      </c>
      <c r="DO4229"/>
    </row>
    <row r="4230" spans="15:119" x14ac:dyDescent="0.25">
      <c r="O4230" s="268" t="s">
        <v>13716</v>
      </c>
      <c r="P4230" s="268" t="s">
        <v>9492</v>
      </c>
      <c r="Q4230" s="269">
        <v>-4.25</v>
      </c>
      <c r="R4230" s="269">
        <v>-4.5</v>
      </c>
      <c r="S4230" s="269">
        <v>-62</v>
      </c>
      <c r="T4230" s="269">
        <v>-62.25</v>
      </c>
      <c r="DI4230" s="112" t="s">
        <v>7193</v>
      </c>
      <c r="DJ4230" s="112" t="s">
        <v>7135</v>
      </c>
      <c r="DO4230"/>
    </row>
    <row r="4231" spans="15:119" x14ac:dyDescent="0.25">
      <c r="O4231" s="268" t="s">
        <v>13717</v>
      </c>
      <c r="P4231" s="268" t="s">
        <v>9490</v>
      </c>
      <c r="Q4231" s="269">
        <v>-4</v>
      </c>
      <c r="R4231" s="269">
        <v>-4.5</v>
      </c>
      <c r="S4231" s="269">
        <v>-61.5</v>
      </c>
      <c r="T4231" s="269">
        <v>-62</v>
      </c>
      <c r="DI4231" s="112" t="s">
        <v>6935</v>
      </c>
      <c r="DJ4231" s="112" t="s">
        <v>6305</v>
      </c>
      <c r="DO4231"/>
    </row>
    <row r="4232" spans="15:119" x14ac:dyDescent="0.25">
      <c r="O4232" s="268" t="s">
        <v>13718</v>
      </c>
      <c r="P4232" s="268" t="s">
        <v>9492</v>
      </c>
      <c r="Q4232" s="269">
        <v>-4</v>
      </c>
      <c r="R4232" s="269">
        <v>-4.25</v>
      </c>
      <c r="S4232" s="269">
        <v>-61.75</v>
      </c>
      <c r="T4232" s="269">
        <v>-62</v>
      </c>
      <c r="DI4232" s="112" t="s">
        <v>8873</v>
      </c>
      <c r="DJ4232" s="112" t="s">
        <v>8544</v>
      </c>
      <c r="DO4232"/>
    </row>
    <row r="4233" spans="15:119" x14ac:dyDescent="0.25">
      <c r="O4233" s="268" t="s">
        <v>13719</v>
      </c>
      <c r="P4233" s="268" t="s">
        <v>9492</v>
      </c>
      <c r="Q4233" s="269">
        <v>-4</v>
      </c>
      <c r="R4233" s="269">
        <v>-4.25</v>
      </c>
      <c r="S4233" s="269">
        <v>-61.5</v>
      </c>
      <c r="T4233" s="269">
        <v>-61.75</v>
      </c>
      <c r="DI4233" s="112" t="s">
        <v>6936</v>
      </c>
      <c r="DJ4233" s="112" t="s">
        <v>6305</v>
      </c>
      <c r="DO4233"/>
    </row>
    <row r="4234" spans="15:119" x14ac:dyDescent="0.25">
      <c r="O4234" s="268" t="s">
        <v>13720</v>
      </c>
      <c r="P4234" s="268" t="s">
        <v>9492</v>
      </c>
      <c r="Q4234" s="269">
        <v>-4.25</v>
      </c>
      <c r="R4234" s="269">
        <v>-4.5</v>
      </c>
      <c r="S4234" s="269">
        <v>-61.75</v>
      </c>
      <c r="T4234" s="269">
        <v>-62</v>
      </c>
      <c r="DI4234" s="112" t="s">
        <v>6937</v>
      </c>
      <c r="DJ4234" s="112" t="s">
        <v>6305</v>
      </c>
      <c r="DO4234"/>
    </row>
    <row r="4235" spans="15:119" x14ac:dyDescent="0.25">
      <c r="O4235" s="268" t="s">
        <v>13721</v>
      </c>
      <c r="P4235" s="268" t="s">
        <v>9492</v>
      </c>
      <c r="Q4235" s="269">
        <v>-4.25</v>
      </c>
      <c r="R4235" s="269">
        <v>-4.5</v>
      </c>
      <c r="S4235" s="269">
        <v>-61.5</v>
      </c>
      <c r="T4235" s="269">
        <v>-61.75</v>
      </c>
      <c r="DI4235" s="112" t="s">
        <v>6938</v>
      </c>
      <c r="DJ4235" s="112" t="s">
        <v>6305</v>
      </c>
      <c r="DO4235"/>
    </row>
    <row r="4236" spans="15:119" x14ac:dyDescent="0.25">
      <c r="O4236" s="268" t="s">
        <v>13722</v>
      </c>
      <c r="P4236" s="268" t="s">
        <v>9490</v>
      </c>
      <c r="Q4236" s="269">
        <v>-4.5</v>
      </c>
      <c r="R4236" s="269">
        <v>-5</v>
      </c>
      <c r="S4236" s="269">
        <v>-62.5</v>
      </c>
      <c r="T4236" s="269">
        <v>-63</v>
      </c>
      <c r="DI4236" s="112" t="s">
        <v>6939</v>
      </c>
      <c r="DJ4236" s="112" t="s">
        <v>6305</v>
      </c>
      <c r="DO4236"/>
    </row>
    <row r="4237" spans="15:119" x14ac:dyDescent="0.25">
      <c r="O4237" s="268" t="s">
        <v>13723</v>
      </c>
      <c r="P4237" s="268" t="s">
        <v>9492</v>
      </c>
      <c r="Q4237" s="269">
        <v>-4.5</v>
      </c>
      <c r="R4237" s="269">
        <v>-4.75</v>
      </c>
      <c r="S4237" s="269">
        <v>-62.75</v>
      </c>
      <c r="T4237" s="269">
        <v>-63</v>
      </c>
      <c r="DI4237" s="112" t="s">
        <v>4260</v>
      </c>
      <c r="DJ4237" s="112" t="s">
        <v>4212</v>
      </c>
      <c r="DO4237"/>
    </row>
    <row r="4238" spans="15:119" x14ac:dyDescent="0.25">
      <c r="O4238" s="268" t="s">
        <v>13724</v>
      </c>
      <c r="P4238" s="268" t="s">
        <v>9492</v>
      </c>
      <c r="Q4238" s="269">
        <v>-4.5</v>
      </c>
      <c r="R4238" s="269">
        <v>-4.75</v>
      </c>
      <c r="S4238" s="269">
        <v>-62.5</v>
      </c>
      <c r="T4238" s="269">
        <v>-62.75</v>
      </c>
      <c r="DI4238" s="112" t="s">
        <v>9402</v>
      </c>
      <c r="DJ4238" s="112" t="s">
        <v>9220</v>
      </c>
      <c r="DO4238"/>
    </row>
    <row r="4239" spans="15:119" x14ac:dyDescent="0.25">
      <c r="O4239" s="268" t="s">
        <v>13725</v>
      </c>
      <c r="P4239" s="268" t="s">
        <v>9492</v>
      </c>
      <c r="Q4239" s="269">
        <v>-4.75</v>
      </c>
      <c r="R4239" s="269">
        <v>-5</v>
      </c>
      <c r="S4239" s="269">
        <v>-62.75</v>
      </c>
      <c r="T4239" s="269">
        <v>-63</v>
      </c>
      <c r="DI4239" s="112" t="s">
        <v>6228</v>
      </c>
      <c r="DJ4239" s="112" t="s">
        <v>5909</v>
      </c>
      <c r="DO4239"/>
    </row>
    <row r="4240" spans="15:119" x14ac:dyDescent="0.25">
      <c r="O4240" s="268" t="s">
        <v>13726</v>
      </c>
      <c r="P4240" s="268" t="s">
        <v>9492</v>
      </c>
      <c r="Q4240" s="269">
        <v>-4.75</v>
      </c>
      <c r="R4240" s="269">
        <v>-5</v>
      </c>
      <c r="S4240" s="269">
        <v>-62.5</v>
      </c>
      <c r="T4240" s="269">
        <v>-62.75</v>
      </c>
      <c r="DI4240" s="112" t="s">
        <v>8480</v>
      </c>
      <c r="DJ4240" s="112" t="s">
        <v>8285</v>
      </c>
      <c r="DO4240"/>
    </row>
    <row r="4241" spans="15:119" x14ac:dyDescent="0.25">
      <c r="O4241" s="268" t="s">
        <v>13727</v>
      </c>
      <c r="P4241" s="268" t="s">
        <v>9490</v>
      </c>
      <c r="Q4241" s="269">
        <v>-4.5</v>
      </c>
      <c r="R4241" s="269">
        <v>-5</v>
      </c>
      <c r="S4241" s="269">
        <v>-62</v>
      </c>
      <c r="T4241" s="269">
        <v>-62.5</v>
      </c>
      <c r="DI4241" s="112" t="s">
        <v>4562</v>
      </c>
      <c r="DJ4241" s="112" t="s">
        <v>4452</v>
      </c>
      <c r="DO4241"/>
    </row>
    <row r="4242" spans="15:119" x14ac:dyDescent="0.25">
      <c r="O4242" s="268" t="s">
        <v>13728</v>
      </c>
      <c r="P4242" s="268" t="s">
        <v>9492</v>
      </c>
      <c r="Q4242" s="269">
        <v>-4.5</v>
      </c>
      <c r="R4242" s="269">
        <v>-4.75</v>
      </c>
      <c r="S4242" s="269">
        <v>-62.25</v>
      </c>
      <c r="T4242" s="269">
        <v>-62.5</v>
      </c>
      <c r="DI4242" s="112" t="s">
        <v>5523</v>
      </c>
      <c r="DJ4242" s="112" t="s">
        <v>5373</v>
      </c>
      <c r="DO4242"/>
    </row>
    <row r="4243" spans="15:119" x14ac:dyDescent="0.25">
      <c r="O4243" s="268" t="s">
        <v>13729</v>
      </c>
      <c r="P4243" s="268" t="s">
        <v>9492</v>
      </c>
      <c r="Q4243" s="269">
        <v>-4.5</v>
      </c>
      <c r="R4243" s="269">
        <v>-4.75</v>
      </c>
      <c r="S4243" s="269">
        <v>-62</v>
      </c>
      <c r="T4243" s="269">
        <v>-62.25</v>
      </c>
      <c r="DI4243" s="112" t="s">
        <v>9403</v>
      </c>
      <c r="DJ4243" s="112" t="s">
        <v>9220</v>
      </c>
      <c r="DO4243"/>
    </row>
    <row r="4244" spans="15:119" ht="30" x14ac:dyDescent="0.25">
      <c r="O4244" s="268" t="s">
        <v>13730</v>
      </c>
      <c r="P4244" s="268" t="s">
        <v>9492</v>
      </c>
      <c r="Q4244" s="269">
        <v>-4.75</v>
      </c>
      <c r="R4244" s="269">
        <v>-5</v>
      </c>
      <c r="S4244" s="269">
        <v>-62.25</v>
      </c>
      <c r="T4244" s="269">
        <v>-62.5</v>
      </c>
      <c r="DI4244" s="112" t="s">
        <v>9072</v>
      </c>
      <c r="DJ4244" s="112" t="s">
        <v>9016</v>
      </c>
      <c r="DO4244"/>
    </row>
    <row r="4245" spans="15:119" x14ac:dyDescent="0.25">
      <c r="O4245" s="268" t="s">
        <v>13731</v>
      </c>
      <c r="P4245" s="268" t="s">
        <v>9492</v>
      </c>
      <c r="Q4245" s="269">
        <v>-4.75</v>
      </c>
      <c r="R4245" s="269">
        <v>-5</v>
      </c>
      <c r="S4245" s="269">
        <v>-62</v>
      </c>
      <c r="T4245" s="269">
        <v>-62.25</v>
      </c>
      <c r="DI4245" s="112" t="s">
        <v>6940</v>
      </c>
      <c r="DJ4245" s="112" t="s">
        <v>6305</v>
      </c>
      <c r="DO4245"/>
    </row>
    <row r="4246" spans="15:119" x14ac:dyDescent="0.25">
      <c r="O4246" s="268" t="s">
        <v>13732</v>
      </c>
      <c r="P4246" s="268" t="s">
        <v>9490</v>
      </c>
      <c r="Q4246" s="269">
        <v>-4.5</v>
      </c>
      <c r="R4246" s="269">
        <v>-5</v>
      </c>
      <c r="S4246" s="269">
        <v>-61.5</v>
      </c>
      <c r="T4246" s="269">
        <v>-62</v>
      </c>
      <c r="DI4246" s="112" t="s">
        <v>7774</v>
      </c>
      <c r="DJ4246" s="112" t="s">
        <v>7298</v>
      </c>
      <c r="DO4246"/>
    </row>
    <row r="4247" spans="15:119" x14ac:dyDescent="0.25">
      <c r="O4247" s="268" t="s">
        <v>13733</v>
      </c>
      <c r="P4247" s="268" t="s">
        <v>9492</v>
      </c>
      <c r="Q4247" s="269">
        <v>-4.5</v>
      </c>
      <c r="R4247" s="269">
        <v>-4.75</v>
      </c>
      <c r="S4247" s="269">
        <v>-61.75</v>
      </c>
      <c r="T4247" s="269">
        <v>-62</v>
      </c>
      <c r="DI4247" s="112" t="s">
        <v>8874</v>
      </c>
      <c r="DJ4247" s="112" t="s">
        <v>8544</v>
      </c>
      <c r="DO4247"/>
    </row>
    <row r="4248" spans="15:119" x14ac:dyDescent="0.25">
      <c r="O4248" s="268" t="s">
        <v>13734</v>
      </c>
      <c r="P4248" s="268" t="s">
        <v>9492</v>
      </c>
      <c r="Q4248" s="269">
        <v>-4.5</v>
      </c>
      <c r="R4248" s="269">
        <v>-4.75</v>
      </c>
      <c r="S4248" s="269">
        <v>-61.5</v>
      </c>
      <c r="T4248" s="269">
        <v>-61.75</v>
      </c>
      <c r="DI4248" s="112" t="s">
        <v>8481</v>
      </c>
      <c r="DJ4248" s="112" t="s">
        <v>8285</v>
      </c>
      <c r="DO4248"/>
    </row>
    <row r="4249" spans="15:119" x14ac:dyDescent="0.25">
      <c r="O4249" s="268" t="s">
        <v>13735</v>
      </c>
      <c r="P4249" s="268" t="s">
        <v>9492</v>
      </c>
      <c r="Q4249" s="269">
        <v>-4.75</v>
      </c>
      <c r="R4249" s="269">
        <v>-5</v>
      </c>
      <c r="S4249" s="269">
        <v>-61.75</v>
      </c>
      <c r="T4249" s="269">
        <v>-62</v>
      </c>
      <c r="DI4249" s="112" t="s">
        <v>6941</v>
      </c>
      <c r="DJ4249" s="112" t="s">
        <v>6305</v>
      </c>
      <c r="DO4249"/>
    </row>
    <row r="4250" spans="15:119" x14ac:dyDescent="0.25">
      <c r="O4250" s="268" t="s">
        <v>13736</v>
      </c>
      <c r="P4250" s="268" t="s">
        <v>9492</v>
      </c>
      <c r="Q4250" s="269">
        <v>-4.75</v>
      </c>
      <c r="R4250" s="269">
        <v>-5</v>
      </c>
      <c r="S4250" s="269">
        <v>-61.5</v>
      </c>
      <c r="T4250" s="269">
        <v>-61.75</v>
      </c>
      <c r="DI4250" s="112" t="s">
        <v>7768</v>
      </c>
      <c r="DJ4250" s="112" t="s">
        <v>7298</v>
      </c>
      <c r="DO4250"/>
    </row>
    <row r="4251" spans="15:119" x14ac:dyDescent="0.25">
      <c r="O4251" s="268" t="s">
        <v>13737</v>
      </c>
      <c r="P4251" s="268" t="s">
        <v>9488</v>
      </c>
      <c r="Q4251" s="269">
        <v>-4</v>
      </c>
      <c r="R4251" s="269">
        <v>-5</v>
      </c>
      <c r="S4251" s="269">
        <v>-60</v>
      </c>
      <c r="T4251" s="269">
        <v>-61.5</v>
      </c>
      <c r="DI4251" s="112" t="s">
        <v>8875</v>
      </c>
      <c r="DJ4251" s="112" t="s">
        <v>8544</v>
      </c>
      <c r="DO4251"/>
    </row>
    <row r="4252" spans="15:119" x14ac:dyDescent="0.25">
      <c r="O4252" s="268" t="s">
        <v>13738</v>
      </c>
      <c r="P4252" s="268" t="s">
        <v>9490</v>
      </c>
      <c r="Q4252" s="269">
        <v>-4</v>
      </c>
      <c r="R4252" s="269">
        <v>-4.5</v>
      </c>
      <c r="S4252" s="269">
        <v>-61</v>
      </c>
      <c r="T4252" s="269">
        <v>-61.5</v>
      </c>
      <c r="DI4252" s="112" t="s">
        <v>9073</v>
      </c>
      <c r="DJ4252" s="112" t="s">
        <v>9016</v>
      </c>
      <c r="DO4252"/>
    </row>
    <row r="4253" spans="15:119" x14ac:dyDescent="0.25">
      <c r="O4253" s="268" t="s">
        <v>13739</v>
      </c>
      <c r="P4253" s="268" t="s">
        <v>9492</v>
      </c>
      <c r="Q4253" s="269">
        <v>-4</v>
      </c>
      <c r="R4253" s="269">
        <v>-4.25</v>
      </c>
      <c r="S4253" s="269">
        <v>-61.25</v>
      </c>
      <c r="T4253" s="269">
        <v>-61.5</v>
      </c>
      <c r="DI4253" s="112" t="s">
        <v>6942</v>
      </c>
      <c r="DJ4253" s="112" t="s">
        <v>6305</v>
      </c>
      <c r="DO4253"/>
    </row>
    <row r="4254" spans="15:119" x14ac:dyDescent="0.25">
      <c r="O4254" s="268" t="s">
        <v>13740</v>
      </c>
      <c r="P4254" s="268" t="s">
        <v>9492</v>
      </c>
      <c r="Q4254" s="269">
        <v>-4</v>
      </c>
      <c r="R4254" s="269">
        <v>-4.25</v>
      </c>
      <c r="S4254" s="269">
        <v>-61</v>
      </c>
      <c r="T4254" s="269">
        <v>-61.25</v>
      </c>
      <c r="DI4254" s="112" t="s">
        <v>8482</v>
      </c>
      <c r="DJ4254" s="112" t="s">
        <v>8285</v>
      </c>
      <c r="DO4254"/>
    </row>
    <row r="4255" spans="15:119" x14ac:dyDescent="0.25">
      <c r="O4255" s="268" t="s">
        <v>13741</v>
      </c>
      <c r="P4255" s="268" t="s">
        <v>9492</v>
      </c>
      <c r="Q4255" s="269">
        <v>-4.25</v>
      </c>
      <c r="R4255" s="269">
        <v>-4.5</v>
      </c>
      <c r="S4255" s="269">
        <v>-61.25</v>
      </c>
      <c r="T4255" s="269">
        <v>-61.5</v>
      </c>
      <c r="DI4255" s="112" t="s">
        <v>8876</v>
      </c>
      <c r="DJ4255" s="112" t="s">
        <v>8544</v>
      </c>
      <c r="DO4255"/>
    </row>
    <row r="4256" spans="15:119" x14ac:dyDescent="0.25">
      <c r="O4256" s="268" t="s">
        <v>13742</v>
      </c>
      <c r="P4256" s="268" t="s">
        <v>9492</v>
      </c>
      <c r="Q4256" s="269">
        <v>-4.25</v>
      </c>
      <c r="R4256" s="269">
        <v>-4.5</v>
      </c>
      <c r="S4256" s="269">
        <v>-61</v>
      </c>
      <c r="T4256" s="269">
        <v>-61.25</v>
      </c>
      <c r="DI4256" s="112" t="s">
        <v>6943</v>
      </c>
      <c r="DJ4256" s="112" t="s">
        <v>6305</v>
      </c>
      <c r="DO4256"/>
    </row>
    <row r="4257" spans="15:119" x14ac:dyDescent="0.25">
      <c r="O4257" s="268" t="s">
        <v>13743</v>
      </c>
      <c r="P4257" s="268" t="s">
        <v>9490</v>
      </c>
      <c r="Q4257" s="269">
        <v>-4</v>
      </c>
      <c r="R4257" s="269">
        <v>-4.5</v>
      </c>
      <c r="S4257" s="269">
        <v>-60.5</v>
      </c>
      <c r="T4257" s="269">
        <v>-61</v>
      </c>
      <c r="DI4257" s="112" t="s">
        <v>6229</v>
      </c>
      <c r="DJ4257" s="112" t="s">
        <v>5909</v>
      </c>
      <c r="DO4257"/>
    </row>
    <row r="4258" spans="15:119" x14ac:dyDescent="0.25">
      <c r="O4258" s="268" t="s">
        <v>13744</v>
      </c>
      <c r="P4258" s="268" t="s">
        <v>9492</v>
      </c>
      <c r="Q4258" s="269">
        <v>-4</v>
      </c>
      <c r="R4258" s="269">
        <v>-4.25</v>
      </c>
      <c r="S4258" s="269">
        <v>-60.75</v>
      </c>
      <c r="T4258" s="269">
        <v>-61</v>
      </c>
      <c r="DI4258" s="112" t="s">
        <v>5327</v>
      </c>
      <c r="DJ4258" s="112" t="s">
        <v>5211</v>
      </c>
      <c r="DO4258"/>
    </row>
    <row r="4259" spans="15:119" x14ac:dyDescent="0.25">
      <c r="O4259" s="268" t="s">
        <v>13745</v>
      </c>
      <c r="P4259" s="268" t="s">
        <v>9492</v>
      </c>
      <c r="Q4259" s="269">
        <v>-4</v>
      </c>
      <c r="R4259" s="269">
        <v>-4.25</v>
      </c>
      <c r="S4259" s="269">
        <v>-60.5</v>
      </c>
      <c r="T4259" s="269">
        <v>-60.75</v>
      </c>
      <c r="DI4259" s="112" t="s">
        <v>4204</v>
      </c>
      <c r="DJ4259" s="112" t="s">
        <v>4189</v>
      </c>
      <c r="DO4259"/>
    </row>
    <row r="4260" spans="15:119" x14ac:dyDescent="0.25">
      <c r="O4260" s="268" t="s">
        <v>13746</v>
      </c>
      <c r="P4260" s="268" t="s">
        <v>9492</v>
      </c>
      <c r="Q4260" s="269">
        <v>-4.25</v>
      </c>
      <c r="R4260" s="269">
        <v>-4.5</v>
      </c>
      <c r="S4260" s="269">
        <v>-60.75</v>
      </c>
      <c r="T4260" s="269">
        <v>-61</v>
      </c>
      <c r="DI4260" s="112" t="s">
        <v>8877</v>
      </c>
      <c r="DJ4260" s="112" t="s">
        <v>8544</v>
      </c>
      <c r="DO4260"/>
    </row>
    <row r="4261" spans="15:119" x14ac:dyDescent="0.25">
      <c r="O4261" s="268" t="s">
        <v>13747</v>
      </c>
      <c r="P4261" s="268" t="s">
        <v>9492</v>
      </c>
      <c r="Q4261" s="269">
        <v>-4.25</v>
      </c>
      <c r="R4261" s="269">
        <v>-4.5</v>
      </c>
      <c r="S4261" s="269">
        <v>-60.5</v>
      </c>
      <c r="T4261" s="269">
        <v>-60.75</v>
      </c>
      <c r="DI4261" s="112" t="s">
        <v>8203</v>
      </c>
      <c r="DJ4261" s="112" t="s">
        <v>7916</v>
      </c>
      <c r="DO4261"/>
    </row>
    <row r="4262" spans="15:119" x14ac:dyDescent="0.25">
      <c r="O4262" s="268" t="s">
        <v>13748</v>
      </c>
      <c r="P4262" s="268" t="s">
        <v>9490</v>
      </c>
      <c r="Q4262" s="269">
        <v>-4</v>
      </c>
      <c r="R4262" s="269">
        <v>-4.5</v>
      </c>
      <c r="S4262" s="269">
        <v>-60</v>
      </c>
      <c r="T4262" s="269">
        <v>-60.5</v>
      </c>
      <c r="DI4262" s="112" t="s">
        <v>8878</v>
      </c>
      <c r="DJ4262" s="112" t="s">
        <v>8544</v>
      </c>
      <c r="DO4262"/>
    </row>
    <row r="4263" spans="15:119" x14ac:dyDescent="0.25">
      <c r="O4263" s="268" t="s">
        <v>13749</v>
      </c>
      <c r="P4263" s="268" t="s">
        <v>9492</v>
      </c>
      <c r="Q4263" s="269">
        <v>-4</v>
      </c>
      <c r="R4263" s="269">
        <v>-4.25</v>
      </c>
      <c r="S4263" s="269">
        <v>-60.25</v>
      </c>
      <c r="T4263" s="269">
        <v>-60.5</v>
      </c>
      <c r="DI4263" s="112" t="s">
        <v>159</v>
      </c>
      <c r="DJ4263" s="112" t="s">
        <v>10</v>
      </c>
      <c r="DO4263"/>
    </row>
    <row r="4264" spans="15:119" x14ac:dyDescent="0.25">
      <c r="O4264" s="268" t="s">
        <v>13750</v>
      </c>
      <c r="P4264" s="268" t="s">
        <v>9492</v>
      </c>
      <c r="Q4264" s="269">
        <v>-4</v>
      </c>
      <c r="R4264" s="269">
        <v>-4.25</v>
      </c>
      <c r="S4264" s="269">
        <v>-60</v>
      </c>
      <c r="T4264" s="269">
        <v>-60.25</v>
      </c>
      <c r="DI4264" s="112" t="s">
        <v>6944</v>
      </c>
      <c r="DJ4264" s="112" t="s">
        <v>6305</v>
      </c>
      <c r="DO4264"/>
    </row>
    <row r="4265" spans="15:119" x14ac:dyDescent="0.25">
      <c r="O4265" s="268" t="s">
        <v>13751</v>
      </c>
      <c r="P4265" s="268" t="s">
        <v>9492</v>
      </c>
      <c r="Q4265" s="269">
        <v>-4.25</v>
      </c>
      <c r="R4265" s="269">
        <v>-4.5</v>
      </c>
      <c r="S4265" s="269">
        <v>-60.25</v>
      </c>
      <c r="T4265" s="269">
        <v>-60.5</v>
      </c>
      <c r="DI4265" s="112" t="s">
        <v>8483</v>
      </c>
      <c r="DJ4265" s="112" t="s">
        <v>8285</v>
      </c>
      <c r="DO4265"/>
    </row>
    <row r="4266" spans="15:119" x14ac:dyDescent="0.25">
      <c r="O4266" s="268" t="s">
        <v>13752</v>
      </c>
      <c r="P4266" s="268" t="s">
        <v>9492</v>
      </c>
      <c r="Q4266" s="269">
        <v>-4.25</v>
      </c>
      <c r="R4266" s="269">
        <v>-4.5</v>
      </c>
      <c r="S4266" s="269">
        <v>-60</v>
      </c>
      <c r="T4266" s="269">
        <v>-60.25</v>
      </c>
      <c r="DI4266" s="112" t="s">
        <v>8204</v>
      </c>
      <c r="DJ4266" s="112" t="s">
        <v>7916</v>
      </c>
      <c r="DO4266"/>
    </row>
    <row r="4267" spans="15:119" x14ac:dyDescent="0.25">
      <c r="O4267" s="268" t="s">
        <v>13753</v>
      </c>
      <c r="P4267" s="268" t="s">
        <v>9490</v>
      </c>
      <c r="Q4267" s="269">
        <v>-4.5</v>
      </c>
      <c r="R4267" s="269">
        <v>-5</v>
      </c>
      <c r="S4267" s="269">
        <v>-61</v>
      </c>
      <c r="T4267" s="269">
        <v>-61.5</v>
      </c>
      <c r="DI4267" s="112" t="s">
        <v>8879</v>
      </c>
      <c r="DJ4267" s="112" t="s">
        <v>8544</v>
      </c>
      <c r="DO4267"/>
    </row>
    <row r="4268" spans="15:119" x14ac:dyDescent="0.25">
      <c r="O4268" s="268" t="s">
        <v>13754</v>
      </c>
      <c r="P4268" s="268" t="s">
        <v>9492</v>
      </c>
      <c r="Q4268" s="269">
        <v>-4.5</v>
      </c>
      <c r="R4268" s="269">
        <v>-4.75</v>
      </c>
      <c r="S4268" s="269">
        <v>-61.25</v>
      </c>
      <c r="T4268" s="269">
        <v>-61.5</v>
      </c>
      <c r="DI4268" s="112" t="s">
        <v>8880</v>
      </c>
      <c r="DJ4268" s="112" t="s">
        <v>8544</v>
      </c>
      <c r="DO4268"/>
    </row>
    <row r="4269" spans="15:119" x14ac:dyDescent="0.25">
      <c r="O4269" s="268" t="s">
        <v>13755</v>
      </c>
      <c r="P4269" s="268" t="s">
        <v>9492</v>
      </c>
      <c r="Q4269" s="269">
        <v>-4.5</v>
      </c>
      <c r="R4269" s="269">
        <v>-4.75</v>
      </c>
      <c r="S4269" s="269">
        <v>-61</v>
      </c>
      <c r="T4269" s="269">
        <v>-61.25</v>
      </c>
      <c r="DI4269" s="112" t="s">
        <v>9191</v>
      </c>
      <c r="DJ4269" s="112" t="s">
        <v>9086</v>
      </c>
      <c r="DO4269"/>
    </row>
    <row r="4270" spans="15:119" x14ac:dyDescent="0.25">
      <c r="O4270" s="268" t="s">
        <v>13756</v>
      </c>
      <c r="P4270" s="268" t="s">
        <v>9492</v>
      </c>
      <c r="Q4270" s="269">
        <v>-4.75</v>
      </c>
      <c r="R4270" s="269">
        <v>-5</v>
      </c>
      <c r="S4270" s="269">
        <v>-61.25</v>
      </c>
      <c r="T4270" s="269">
        <v>-61.5</v>
      </c>
      <c r="DI4270" s="112" t="s">
        <v>8205</v>
      </c>
      <c r="DJ4270" s="112" t="s">
        <v>7916</v>
      </c>
      <c r="DO4270"/>
    </row>
    <row r="4271" spans="15:119" x14ac:dyDescent="0.25">
      <c r="O4271" s="268" t="s">
        <v>13757</v>
      </c>
      <c r="P4271" s="268" t="s">
        <v>9492</v>
      </c>
      <c r="Q4271" s="269">
        <v>-4.75</v>
      </c>
      <c r="R4271" s="269">
        <v>-5</v>
      </c>
      <c r="S4271" s="269">
        <v>-61</v>
      </c>
      <c r="T4271" s="269">
        <v>-61.25</v>
      </c>
      <c r="DI4271" s="112" t="s">
        <v>4392</v>
      </c>
      <c r="DJ4271" s="112" t="s">
        <v>4291</v>
      </c>
      <c r="DO4271"/>
    </row>
    <row r="4272" spans="15:119" x14ac:dyDescent="0.25">
      <c r="O4272" s="268" t="s">
        <v>13758</v>
      </c>
      <c r="P4272" s="268" t="s">
        <v>9490</v>
      </c>
      <c r="Q4272" s="269">
        <v>-4.5</v>
      </c>
      <c r="R4272" s="269">
        <v>-5</v>
      </c>
      <c r="S4272" s="269">
        <v>-60.5</v>
      </c>
      <c r="T4272" s="269">
        <v>-61</v>
      </c>
      <c r="DI4272" s="112" t="s">
        <v>9192</v>
      </c>
      <c r="DJ4272" s="112" t="s">
        <v>9086</v>
      </c>
      <c r="DO4272"/>
    </row>
    <row r="4273" spans="15:119" x14ac:dyDescent="0.25">
      <c r="O4273" s="268" t="s">
        <v>13759</v>
      </c>
      <c r="P4273" s="268" t="s">
        <v>9492</v>
      </c>
      <c r="Q4273" s="269">
        <v>-4.5</v>
      </c>
      <c r="R4273" s="269">
        <v>-4.75</v>
      </c>
      <c r="S4273" s="269">
        <v>-60.75</v>
      </c>
      <c r="T4273" s="269">
        <v>-61</v>
      </c>
      <c r="DI4273" s="112" t="s">
        <v>8881</v>
      </c>
      <c r="DJ4273" s="112" t="s">
        <v>8544</v>
      </c>
      <c r="DO4273"/>
    </row>
    <row r="4274" spans="15:119" x14ac:dyDescent="0.25">
      <c r="O4274" s="268" t="s">
        <v>13760</v>
      </c>
      <c r="P4274" s="268" t="s">
        <v>9492</v>
      </c>
      <c r="Q4274" s="269">
        <v>-4.5</v>
      </c>
      <c r="R4274" s="269">
        <v>-4.75</v>
      </c>
      <c r="S4274" s="269">
        <v>-60.5</v>
      </c>
      <c r="T4274" s="269">
        <v>-60.75</v>
      </c>
      <c r="DI4274" s="112" t="s">
        <v>4286</v>
      </c>
      <c r="DJ4274" s="112" t="s">
        <v>4275</v>
      </c>
      <c r="DO4274"/>
    </row>
    <row r="4275" spans="15:119" x14ac:dyDescent="0.25">
      <c r="O4275" s="268" t="s">
        <v>13761</v>
      </c>
      <c r="P4275" s="268" t="s">
        <v>9492</v>
      </c>
      <c r="Q4275" s="269">
        <v>-4.75</v>
      </c>
      <c r="R4275" s="269">
        <v>-5</v>
      </c>
      <c r="S4275" s="269">
        <v>-60.75</v>
      </c>
      <c r="T4275" s="269">
        <v>-61</v>
      </c>
      <c r="DI4275" s="112" t="s">
        <v>7775</v>
      </c>
      <c r="DJ4275" s="112" t="s">
        <v>7298</v>
      </c>
      <c r="DO4275"/>
    </row>
    <row r="4276" spans="15:119" x14ac:dyDescent="0.25">
      <c r="O4276" s="268" t="s">
        <v>13762</v>
      </c>
      <c r="P4276" s="268" t="s">
        <v>9492</v>
      </c>
      <c r="Q4276" s="269">
        <v>-4.75</v>
      </c>
      <c r="R4276" s="269">
        <v>-5</v>
      </c>
      <c r="S4276" s="269">
        <v>-60.5</v>
      </c>
      <c r="T4276" s="269">
        <v>-60.75</v>
      </c>
      <c r="DI4276" s="112" t="s">
        <v>4748</v>
      </c>
      <c r="DJ4276" s="112" t="s">
        <v>4591</v>
      </c>
      <c r="DO4276"/>
    </row>
    <row r="4277" spans="15:119" x14ac:dyDescent="0.25">
      <c r="O4277" s="268" t="s">
        <v>13763</v>
      </c>
      <c r="P4277" s="268" t="s">
        <v>9490</v>
      </c>
      <c r="Q4277" s="269">
        <v>-4.5</v>
      </c>
      <c r="R4277" s="269">
        <v>-5</v>
      </c>
      <c r="S4277" s="269">
        <v>-60</v>
      </c>
      <c r="T4277" s="269">
        <v>-60.5</v>
      </c>
      <c r="DI4277" s="112" t="s">
        <v>6945</v>
      </c>
      <c r="DJ4277" s="112" t="s">
        <v>6305</v>
      </c>
      <c r="DO4277"/>
    </row>
    <row r="4278" spans="15:119" x14ac:dyDescent="0.25">
      <c r="O4278" s="268" t="s">
        <v>13764</v>
      </c>
      <c r="P4278" s="268" t="s">
        <v>9492</v>
      </c>
      <c r="Q4278" s="269">
        <v>-4.5</v>
      </c>
      <c r="R4278" s="269">
        <v>-4.75</v>
      </c>
      <c r="S4278" s="269">
        <v>-60.25</v>
      </c>
      <c r="T4278" s="269">
        <v>-60.5</v>
      </c>
      <c r="DI4278" s="112" t="s">
        <v>5893</v>
      </c>
      <c r="DJ4278" s="112" t="s">
        <v>5840</v>
      </c>
      <c r="DO4278"/>
    </row>
    <row r="4279" spans="15:119" x14ac:dyDescent="0.25">
      <c r="O4279" s="268" t="s">
        <v>13765</v>
      </c>
      <c r="P4279" s="268" t="s">
        <v>9492</v>
      </c>
      <c r="Q4279" s="269">
        <v>-4.5</v>
      </c>
      <c r="R4279" s="269">
        <v>-4.75</v>
      </c>
      <c r="S4279" s="269">
        <v>-60</v>
      </c>
      <c r="T4279" s="269">
        <v>-60.25</v>
      </c>
      <c r="DI4279" s="112" t="s">
        <v>8206</v>
      </c>
      <c r="DJ4279" s="112" t="s">
        <v>7916</v>
      </c>
      <c r="DO4279"/>
    </row>
    <row r="4280" spans="15:119" x14ac:dyDescent="0.25">
      <c r="O4280" s="268" t="s">
        <v>13766</v>
      </c>
      <c r="P4280" s="268" t="s">
        <v>9492</v>
      </c>
      <c r="Q4280" s="269">
        <v>-4.75</v>
      </c>
      <c r="R4280" s="269">
        <v>-5</v>
      </c>
      <c r="S4280" s="269">
        <v>-60.25</v>
      </c>
      <c r="T4280" s="269">
        <v>-60.5</v>
      </c>
      <c r="DI4280" s="112" t="s">
        <v>8882</v>
      </c>
      <c r="DJ4280" s="112" t="s">
        <v>8544</v>
      </c>
      <c r="DO4280"/>
    </row>
    <row r="4281" spans="15:119" x14ac:dyDescent="0.25">
      <c r="O4281" s="268" t="s">
        <v>13767</v>
      </c>
      <c r="P4281" s="268" t="s">
        <v>9492</v>
      </c>
      <c r="Q4281" s="269">
        <v>-4.75</v>
      </c>
      <c r="R4281" s="269">
        <v>-5</v>
      </c>
      <c r="S4281" s="269">
        <v>-60</v>
      </c>
      <c r="T4281" s="269">
        <v>-60.25</v>
      </c>
      <c r="DI4281" s="112" t="s">
        <v>9193</v>
      </c>
      <c r="DJ4281" s="112" t="s">
        <v>9086</v>
      </c>
      <c r="DO4281"/>
    </row>
    <row r="4282" spans="15:119" x14ac:dyDescent="0.25">
      <c r="O4282" s="268" t="s">
        <v>13768</v>
      </c>
      <c r="P4282" s="268" t="s">
        <v>9488</v>
      </c>
      <c r="Q4282" s="269">
        <v>-5</v>
      </c>
      <c r="R4282" s="269">
        <v>-6</v>
      </c>
      <c r="S4282" s="269">
        <v>-61.5</v>
      </c>
      <c r="T4282" s="269">
        <v>-63</v>
      </c>
      <c r="DI4282" s="112" t="s">
        <v>7776</v>
      </c>
      <c r="DJ4282" s="112" t="s">
        <v>7298</v>
      </c>
      <c r="DO4282"/>
    </row>
    <row r="4283" spans="15:119" x14ac:dyDescent="0.25">
      <c r="O4283" s="268" t="s">
        <v>13769</v>
      </c>
      <c r="P4283" s="268" t="s">
        <v>9490</v>
      </c>
      <c r="Q4283" s="269">
        <v>-5</v>
      </c>
      <c r="R4283" s="269">
        <v>-5.5</v>
      </c>
      <c r="S4283" s="269">
        <v>-62.5</v>
      </c>
      <c r="T4283" s="269">
        <v>-63</v>
      </c>
      <c r="DI4283" s="112" t="s">
        <v>5820</v>
      </c>
      <c r="DJ4283" s="112" t="s">
        <v>5743</v>
      </c>
      <c r="DO4283"/>
    </row>
    <row r="4284" spans="15:119" x14ac:dyDescent="0.25">
      <c r="O4284" s="268" t="s">
        <v>13770</v>
      </c>
      <c r="P4284" s="268" t="s">
        <v>9492</v>
      </c>
      <c r="Q4284" s="269">
        <v>-5</v>
      </c>
      <c r="R4284" s="269">
        <v>-5.25</v>
      </c>
      <c r="S4284" s="269">
        <v>-62.75</v>
      </c>
      <c r="T4284" s="269">
        <v>-63</v>
      </c>
      <c r="DI4284" s="112" t="s">
        <v>1256</v>
      </c>
      <c r="DJ4284" s="112" t="s">
        <v>6305</v>
      </c>
      <c r="DO4284"/>
    </row>
    <row r="4285" spans="15:119" x14ac:dyDescent="0.25">
      <c r="O4285" s="268" t="s">
        <v>13771</v>
      </c>
      <c r="P4285" s="268" t="s">
        <v>9492</v>
      </c>
      <c r="Q4285" s="269">
        <v>-5</v>
      </c>
      <c r="R4285" s="269">
        <v>-5.25</v>
      </c>
      <c r="S4285" s="269">
        <v>-62.5</v>
      </c>
      <c r="T4285" s="269">
        <v>-62.75</v>
      </c>
      <c r="DI4285" s="112" t="s">
        <v>7777</v>
      </c>
      <c r="DJ4285" s="112" t="s">
        <v>7298</v>
      </c>
      <c r="DO4285"/>
    </row>
    <row r="4286" spans="15:119" x14ac:dyDescent="0.25">
      <c r="O4286" s="268" t="s">
        <v>13772</v>
      </c>
      <c r="P4286" s="268" t="s">
        <v>9492</v>
      </c>
      <c r="Q4286" s="269">
        <v>-5.25</v>
      </c>
      <c r="R4286" s="269">
        <v>-5.5</v>
      </c>
      <c r="S4286" s="269">
        <v>-62.75</v>
      </c>
      <c r="T4286" s="269">
        <v>-63</v>
      </c>
      <c r="DI4286" s="112" t="s">
        <v>9404</v>
      </c>
      <c r="DJ4286" s="112" t="s">
        <v>9220</v>
      </c>
      <c r="DO4286"/>
    </row>
    <row r="4287" spans="15:119" x14ac:dyDescent="0.25">
      <c r="O4287" s="268" t="s">
        <v>13773</v>
      </c>
      <c r="P4287" s="268" t="s">
        <v>9492</v>
      </c>
      <c r="Q4287" s="269">
        <v>-5.25</v>
      </c>
      <c r="R4287" s="269">
        <v>-5.5</v>
      </c>
      <c r="S4287" s="269">
        <v>-62.5</v>
      </c>
      <c r="T4287" s="269">
        <v>-62.75</v>
      </c>
      <c r="DI4287" s="112" t="s">
        <v>6946</v>
      </c>
      <c r="DJ4287" s="112" t="s">
        <v>6305</v>
      </c>
      <c r="DO4287"/>
    </row>
    <row r="4288" spans="15:119" x14ac:dyDescent="0.25">
      <c r="O4288" s="268" t="s">
        <v>13774</v>
      </c>
      <c r="P4288" s="268" t="s">
        <v>9490</v>
      </c>
      <c r="Q4288" s="269">
        <v>-5</v>
      </c>
      <c r="R4288" s="269">
        <v>-5.5</v>
      </c>
      <c r="S4288" s="269">
        <v>-62</v>
      </c>
      <c r="T4288" s="269">
        <v>-62.5</v>
      </c>
      <c r="DI4288" s="112" t="s">
        <v>7778</v>
      </c>
      <c r="DJ4288" s="112" t="s">
        <v>7298</v>
      </c>
      <c r="DO4288"/>
    </row>
    <row r="4289" spans="15:119" x14ac:dyDescent="0.25">
      <c r="O4289" s="268" t="s">
        <v>13775</v>
      </c>
      <c r="P4289" s="268" t="s">
        <v>9492</v>
      </c>
      <c r="Q4289" s="269">
        <v>-5</v>
      </c>
      <c r="R4289" s="269">
        <v>-5.25</v>
      </c>
      <c r="S4289" s="269">
        <v>-62.25</v>
      </c>
      <c r="T4289" s="269">
        <v>-62.5</v>
      </c>
      <c r="DI4289" s="112" t="s">
        <v>4393</v>
      </c>
      <c r="DJ4289" s="112" t="s">
        <v>4291</v>
      </c>
      <c r="DO4289"/>
    </row>
    <row r="4290" spans="15:119" x14ac:dyDescent="0.25">
      <c r="O4290" s="268" t="s">
        <v>13776</v>
      </c>
      <c r="P4290" s="268" t="s">
        <v>9492</v>
      </c>
      <c r="Q4290" s="269">
        <v>-5</v>
      </c>
      <c r="R4290" s="269">
        <v>-5.25</v>
      </c>
      <c r="S4290" s="269">
        <v>-62</v>
      </c>
      <c r="T4290" s="269">
        <v>-62.25</v>
      </c>
      <c r="DI4290" s="112" t="s">
        <v>5181</v>
      </c>
      <c r="DJ4290" s="112" t="s">
        <v>5031</v>
      </c>
      <c r="DO4290"/>
    </row>
    <row r="4291" spans="15:119" x14ac:dyDescent="0.25">
      <c r="O4291" s="268" t="s">
        <v>13777</v>
      </c>
      <c r="P4291" s="268" t="s">
        <v>9492</v>
      </c>
      <c r="Q4291" s="269">
        <v>-5.25</v>
      </c>
      <c r="R4291" s="269">
        <v>-5.5</v>
      </c>
      <c r="S4291" s="269">
        <v>-62.25</v>
      </c>
      <c r="T4291" s="269">
        <v>-62.5</v>
      </c>
      <c r="DI4291" s="112" t="s">
        <v>5329</v>
      </c>
      <c r="DJ4291" s="112" t="s">
        <v>5909</v>
      </c>
      <c r="DO4291"/>
    </row>
    <row r="4292" spans="15:119" x14ac:dyDescent="0.25">
      <c r="O4292" s="268" t="s">
        <v>13778</v>
      </c>
      <c r="P4292" s="268" t="s">
        <v>9492</v>
      </c>
      <c r="Q4292" s="269">
        <v>-5.25</v>
      </c>
      <c r="R4292" s="269">
        <v>-5.5</v>
      </c>
      <c r="S4292" s="269">
        <v>-62</v>
      </c>
      <c r="T4292" s="269">
        <v>-62.25</v>
      </c>
      <c r="DI4292" s="112" t="s">
        <v>5329</v>
      </c>
      <c r="DJ4292" s="112" t="s">
        <v>5211</v>
      </c>
      <c r="DO4292"/>
    </row>
    <row r="4293" spans="15:119" x14ac:dyDescent="0.25">
      <c r="O4293" s="268" t="s">
        <v>13779</v>
      </c>
      <c r="P4293" s="268" t="s">
        <v>9490</v>
      </c>
      <c r="Q4293" s="269">
        <v>-5</v>
      </c>
      <c r="R4293" s="269">
        <v>-5.5</v>
      </c>
      <c r="S4293" s="269">
        <v>-61.5</v>
      </c>
      <c r="T4293" s="269">
        <v>-62</v>
      </c>
      <c r="DI4293" s="112" t="s">
        <v>6947</v>
      </c>
      <c r="DJ4293" s="112" t="s">
        <v>6305</v>
      </c>
      <c r="DO4293"/>
    </row>
    <row r="4294" spans="15:119" x14ac:dyDescent="0.25">
      <c r="O4294" s="268" t="s">
        <v>13780</v>
      </c>
      <c r="P4294" s="268" t="s">
        <v>9492</v>
      </c>
      <c r="Q4294" s="269">
        <v>-5</v>
      </c>
      <c r="R4294" s="269">
        <v>-5.25</v>
      </c>
      <c r="S4294" s="269">
        <v>-61.75</v>
      </c>
      <c r="T4294" s="269">
        <v>-62</v>
      </c>
      <c r="DI4294" s="112" t="s">
        <v>8207</v>
      </c>
      <c r="DJ4294" s="112" t="s">
        <v>7916</v>
      </c>
      <c r="DO4294"/>
    </row>
    <row r="4295" spans="15:119" x14ac:dyDescent="0.25">
      <c r="O4295" s="268" t="s">
        <v>13781</v>
      </c>
      <c r="P4295" s="268" t="s">
        <v>9492</v>
      </c>
      <c r="Q4295" s="269">
        <v>-5</v>
      </c>
      <c r="R4295" s="269">
        <v>-5.25</v>
      </c>
      <c r="S4295" s="269">
        <v>-61.5</v>
      </c>
      <c r="T4295" s="269">
        <v>-61.75</v>
      </c>
      <c r="DI4295" s="112" t="s">
        <v>7779</v>
      </c>
      <c r="DJ4295" s="112" t="s">
        <v>7298</v>
      </c>
      <c r="DO4295"/>
    </row>
    <row r="4296" spans="15:119" x14ac:dyDescent="0.25">
      <c r="O4296" s="268" t="s">
        <v>13782</v>
      </c>
      <c r="P4296" s="268" t="s">
        <v>9492</v>
      </c>
      <c r="Q4296" s="269">
        <v>-5.25</v>
      </c>
      <c r="R4296" s="269">
        <v>-5.5</v>
      </c>
      <c r="S4296" s="269">
        <v>-61.75</v>
      </c>
      <c r="T4296" s="269">
        <v>-62</v>
      </c>
      <c r="DI4296" s="112" t="s">
        <v>6948</v>
      </c>
      <c r="DJ4296" s="112" t="s">
        <v>6305</v>
      </c>
      <c r="DO4296"/>
    </row>
    <row r="4297" spans="15:119" x14ac:dyDescent="0.25">
      <c r="O4297" s="268" t="s">
        <v>13783</v>
      </c>
      <c r="P4297" s="268" t="s">
        <v>9492</v>
      </c>
      <c r="Q4297" s="269">
        <v>-5.25</v>
      </c>
      <c r="R4297" s="269">
        <v>-5.5</v>
      </c>
      <c r="S4297" s="269">
        <v>-61.5</v>
      </c>
      <c r="T4297" s="269">
        <v>-61.75</v>
      </c>
      <c r="DI4297" s="112" t="s">
        <v>5182</v>
      </c>
      <c r="DJ4297" s="112" t="s">
        <v>5031</v>
      </c>
      <c r="DO4297"/>
    </row>
    <row r="4298" spans="15:119" x14ac:dyDescent="0.25">
      <c r="O4298" s="268" t="s">
        <v>13784</v>
      </c>
      <c r="P4298" s="268" t="s">
        <v>9490</v>
      </c>
      <c r="Q4298" s="269">
        <v>-5.5</v>
      </c>
      <c r="R4298" s="269">
        <v>-6</v>
      </c>
      <c r="S4298" s="269">
        <v>-62.5</v>
      </c>
      <c r="T4298" s="269">
        <v>-63</v>
      </c>
      <c r="DI4298" s="112" t="s">
        <v>6949</v>
      </c>
      <c r="DJ4298" s="112" t="s">
        <v>6305</v>
      </c>
      <c r="DO4298"/>
    </row>
    <row r="4299" spans="15:119" x14ac:dyDescent="0.25">
      <c r="O4299" s="268" t="s">
        <v>13785</v>
      </c>
      <c r="P4299" s="268" t="s">
        <v>9492</v>
      </c>
      <c r="Q4299" s="269">
        <v>-5.5</v>
      </c>
      <c r="R4299" s="269">
        <v>-5.75</v>
      </c>
      <c r="S4299" s="269">
        <v>-62.75</v>
      </c>
      <c r="T4299" s="269">
        <v>-63</v>
      </c>
      <c r="DI4299" s="112" t="s">
        <v>8883</v>
      </c>
      <c r="DJ4299" s="112" t="s">
        <v>8544</v>
      </c>
      <c r="DO4299"/>
    </row>
    <row r="4300" spans="15:119" x14ac:dyDescent="0.25">
      <c r="O4300" s="268" t="s">
        <v>13786</v>
      </c>
      <c r="P4300" s="268" t="s">
        <v>9492</v>
      </c>
      <c r="Q4300" s="269">
        <v>-5.5</v>
      </c>
      <c r="R4300" s="269">
        <v>-5.75</v>
      </c>
      <c r="S4300" s="269">
        <v>-62.5</v>
      </c>
      <c r="T4300" s="269">
        <v>-62.75</v>
      </c>
      <c r="DI4300" s="112" t="s">
        <v>7780</v>
      </c>
      <c r="DJ4300" s="112" t="s">
        <v>7298</v>
      </c>
      <c r="DO4300"/>
    </row>
    <row r="4301" spans="15:119" x14ac:dyDescent="0.25">
      <c r="O4301" s="268" t="s">
        <v>13787</v>
      </c>
      <c r="P4301" s="268" t="s">
        <v>9492</v>
      </c>
      <c r="Q4301" s="269">
        <v>-5.75</v>
      </c>
      <c r="R4301" s="269">
        <v>-6</v>
      </c>
      <c r="S4301" s="269">
        <v>-62.75</v>
      </c>
      <c r="T4301" s="269">
        <v>-63</v>
      </c>
      <c r="DI4301" s="112" t="s">
        <v>5698</v>
      </c>
      <c r="DJ4301" s="112" t="s">
        <v>5576</v>
      </c>
      <c r="DO4301"/>
    </row>
    <row r="4302" spans="15:119" x14ac:dyDescent="0.25">
      <c r="O4302" s="268" t="s">
        <v>13788</v>
      </c>
      <c r="P4302" s="268" t="s">
        <v>9492</v>
      </c>
      <c r="Q4302" s="269">
        <v>-5.75</v>
      </c>
      <c r="R4302" s="269">
        <v>-6</v>
      </c>
      <c r="S4302" s="269">
        <v>-62.5</v>
      </c>
      <c r="T4302" s="269">
        <v>-62.75</v>
      </c>
      <c r="DI4302" s="112" t="s">
        <v>8884</v>
      </c>
      <c r="DJ4302" s="112" t="s">
        <v>8544</v>
      </c>
      <c r="DO4302"/>
    </row>
    <row r="4303" spans="15:119" x14ac:dyDescent="0.25">
      <c r="O4303" s="268" t="s">
        <v>13789</v>
      </c>
      <c r="P4303" s="268" t="s">
        <v>9490</v>
      </c>
      <c r="Q4303" s="269">
        <v>-5.5</v>
      </c>
      <c r="R4303" s="269">
        <v>-6</v>
      </c>
      <c r="S4303" s="269">
        <v>-62</v>
      </c>
      <c r="T4303" s="269">
        <v>-62.5</v>
      </c>
      <c r="DI4303" s="112" t="s">
        <v>7781</v>
      </c>
      <c r="DJ4303" s="112" t="s">
        <v>7298</v>
      </c>
      <c r="DO4303"/>
    </row>
    <row r="4304" spans="15:119" x14ac:dyDescent="0.25">
      <c r="O4304" s="268" t="s">
        <v>13790</v>
      </c>
      <c r="P4304" s="268" t="s">
        <v>9492</v>
      </c>
      <c r="Q4304" s="269">
        <v>-5.5</v>
      </c>
      <c r="R4304" s="269">
        <v>-5.75</v>
      </c>
      <c r="S4304" s="269">
        <v>-62.25</v>
      </c>
      <c r="T4304" s="269">
        <v>-62.5</v>
      </c>
      <c r="DI4304" s="112" t="s">
        <v>7782</v>
      </c>
      <c r="DJ4304" s="112" t="s">
        <v>7298</v>
      </c>
      <c r="DO4304"/>
    </row>
    <row r="4305" spans="15:119" x14ac:dyDescent="0.25">
      <c r="O4305" s="268" t="s">
        <v>13791</v>
      </c>
      <c r="P4305" s="268" t="s">
        <v>9492</v>
      </c>
      <c r="Q4305" s="269">
        <v>-5.5</v>
      </c>
      <c r="R4305" s="269">
        <v>-5.75</v>
      </c>
      <c r="S4305" s="269">
        <v>-62</v>
      </c>
      <c r="T4305" s="269">
        <v>-62.25</v>
      </c>
      <c r="DI4305" s="112" t="s">
        <v>7783</v>
      </c>
      <c r="DJ4305" s="112" t="s">
        <v>7298</v>
      </c>
      <c r="DO4305"/>
    </row>
    <row r="4306" spans="15:119" x14ac:dyDescent="0.25">
      <c r="O4306" s="268" t="s">
        <v>13792</v>
      </c>
      <c r="P4306" s="268" t="s">
        <v>9492</v>
      </c>
      <c r="Q4306" s="269">
        <v>-5.75</v>
      </c>
      <c r="R4306" s="269">
        <v>-6</v>
      </c>
      <c r="S4306" s="269">
        <v>-62.25</v>
      </c>
      <c r="T4306" s="269">
        <v>-62.5</v>
      </c>
      <c r="DI4306" s="112" t="s">
        <v>8484</v>
      </c>
      <c r="DJ4306" s="112" t="s">
        <v>8285</v>
      </c>
      <c r="DO4306"/>
    </row>
    <row r="4307" spans="15:119" x14ac:dyDescent="0.25">
      <c r="O4307" s="268" t="s">
        <v>13793</v>
      </c>
      <c r="P4307" s="268" t="s">
        <v>9492</v>
      </c>
      <c r="Q4307" s="269">
        <v>-5.75</v>
      </c>
      <c r="R4307" s="269">
        <v>-6</v>
      </c>
      <c r="S4307" s="269">
        <v>-62</v>
      </c>
      <c r="T4307" s="269">
        <v>-62.25</v>
      </c>
      <c r="DI4307" s="112" t="s">
        <v>5524</v>
      </c>
      <c r="DJ4307" s="112" t="s">
        <v>5373</v>
      </c>
      <c r="DO4307"/>
    </row>
    <row r="4308" spans="15:119" x14ac:dyDescent="0.25">
      <c r="O4308" s="268" t="s">
        <v>13794</v>
      </c>
      <c r="P4308" s="268" t="s">
        <v>9490</v>
      </c>
      <c r="Q4308" s="269">
        <v>-5.5</v>
      </c>
      <c r="R4308" s="269">
        <v>-6</v>
      </c>
      <c r="S4308" s="269">
        <v>-61.5</v>
      </c>
      <c r="T4308" s="269">
        <v>-62</v>
      </c>
      <c r="DI4308" s="112" t="s">
        <v>5524</v>
      </c>
      <c r="DJ4308" s="112" t="s">
        <v>5576</v>
      </c>
      <c r="DO4308"/>
    </row>
    <row r="4309" spans="15:119" x14ac:dyDescent="0.25">
      <c r="O4309" s="268" t="s">
        <v>13795</v>
      </c>
      <c r="P4309" s="268" t="s">
        <v>9492</v>
      </c>
      <c r="Q4309" s="269">
        <v>-5.5</v>
      </c>
      <c r="R4309" s="269">
        <v>-5.75</v>
      </c>
      <c r="S4309" s="269">
        <v>-61.75</v>
      </c>
      <c r="T4309" s="269">
        <v>-62</v>
      </c>
      <c r="DI4309" s="112" t="s">
        <v>5894</v>
      </c>
      <c r="DJ4309" s="112" t="s">
        <v>5840</v>
      </c>
      <c r="DO4309"/>
    </row>
    <row r="4310" spans="15:119" x14ac:dyDescent="0.25">
      <c r="O4310" s="268" t="s">
        <v>13796</v>
      </c>
      <c r="P4310" s="268" t="s">
        <v>9492</v>
      </c>
      <c r="Q4310" s="269">
        <v>-5.5</v>
      </c>
      <c r="R4310" s="269">
        <v>-5.75</v>
      </c>
      <c r="S4310" s="269">
        <v>-61.5</v>
      </c>
      <c r="T4310" s="269">
        <v>-61.75</v>
      </c>
      <c r="DI4310" s="112" t="s">
        <v>5525</v>
      </c>
      <c r="DJ4310" s="112" t="s">
        <v>5373</v>
      </c>
      <c r="DO4310"/>
    </row>
    <row r="4311" spans="15:119" x14ac:dyDescent="0.25">
      <c r="O4311" s="268" t="s">
        <v>13797</v>
      </c>
      <c r="P4311" s="268" t="s">
        <v>9492</v>
      </c>
      <c r="Q4311" s="269">
        <v>-5.75</v>
      </c>
      <c r="R4311" s="269">
        <v>-6</v>
      </c>
      <c r="S4311" s="269">
        <v>-61.75</v>
      </c>
      <c r="T4311" s="269">
        <v>-62</v>
      </c>
      <c r="DI4311" s="112" t="s">
        <v>8208</v>
      </c>
      <c r="DJ4311" s="112" t="s">
        <v>7916</v>
      </c>
      <c r="DO4311"/>
    </row>
    <row r="4312" spans="15:119" x14ac:dyDescent="0.25">
      <c r="O4312" s="268" t="s">
        <v>13798</v>
      </c>
      <c r="P4312" s="268" t="s">
        <v>9492</v>
      </c>
      <c r="Q4312" s="269">
        <v>-5.75</v>
      </c>
      <c r="R4312" s="269">
        <v>-6</v>
      </c>
      <c r="S4312" s="269">
        <v>-61.5</v>
      </c>
      <c r="T4312" s="269">
        <v>-61.75</v>
      </c>
      <c r="DI4312" s="112" t="s">
        <v>5699</v>
      </c>
      <c r="DJ4312" s="112" t="s">
        <v>5576</v>
      </c>
      <c r="DO4312"/>
    </row>
    <row r="4313" spans="15:119" x14ac:dyDescent="0.25">
      <c r="O4313" s="268" t="s">
        <v>13799</v>
      </c>
      <c r="P4313" s="268" t="s">
        <v>9488</v>
      </c>
      <c r="Q4313" s="269">
        <v>-5</v>
      </c>
      <c r="R4313" s="269">
        <v>-6</v>
      </c>
      <c r="S4313" s="269">
        <v>-60</v>
      </c>
      <c r="T4313" s="269">
        <v>-61.5</v>
      </c>
      <c r="DI4313" s="112" t="s">
        <v>6950</v>
      </c>
      <c r="DJ4313" s="112" t="s">
        <v>6305</v>
      </c>
      <c r="DO4313"/>
    </row>
    <row r="4314" spans="15:119" x14ac:dyDescent="0.25">
      <c r="O4314" s="268" t="s">
        <v>13800</v>
      </c>
      <c r="P4314" s="268" t="s">
        <v>9490</v>
      </c>
      <c r="Q4314" s="269">
        <v>-5</v>
      </c>
      <c r="R4314" s="269">
        <v>-5.5</v>
      </c>
      <c r="S4314" s="269">
        <v>-61</v>
      </c>
      <c r="T4314" s="269">
        <v>-61.5</v>
      </c>
      <c r="DI4314" s="112" t="s">
        <v>6230</v>
      </c>
      <c r="DJ4314" s="112" t="s">
        <v>5909</v>
      </c>
      <c r="DO4314"/>
    </row>
    <row r="4315" spans="15:119" x14ac:dyDescent="0.25">
      <c r="O4315" s="268" t="s">
        <v>13801</v>
      </c>
      <c r="P4315" s="268" t="s">
        <v>9492</v>
      </c>
      <c r="Q4315" s="269">
        <v>-5</v>
      </c>
      <c r="R4315" s="269">
        <v>-5.25</v>
      </c>
      <c r="S4315" s="269">
        <v>-61.25</v>
      </c>
      <c r="T4315" s="269">
        <v>-61.5</v>
      </c>
      <c r="DI4315" s="112" t="s">
        <v>4394</v>
      </c>
      <c r="DJ4315" s="112" t="s">
        <v>4291</v>
      </c>
      <c r="DO4315"/>
    </row>
    <row r="4316" spans="15:119" x14ac:dyDescent="0.25">
      <c r="O4316" s="268" t="s">
        <v>13802</v>
      </c>
      <c r="P4316" s="268" t="s">
        <v>9492</v>
      </c>
      <c r="Q4316" s="269">
        <v>-5</v>
      </c>
      <c r="R4316" s="269">
        <v>-5.25</v>
      </c>
      <c r="S4316" s="269">
        <v>-61</v>
      </c>
      <c r="T4316" s="269">
        <v>-61.25</v>
      </c>
      <c r="DI4316" s="112" t="s">
        <v>1905</v>
      </c>
      <c r="DJ4316" s="112" t="s">
        <v>5031</v>
      </c>
      <c r="DO4316"/>
    </row>
    <row r="4317" spans="15:119" x14ac:dyDescent="0.25">
      <c r="O4317" s="268" t="s">
        <v>13803</v>
      </c>
      <c r="P4317" s="268" t="s">
        <v>9492</v>
      </c>
      <c r="Q4317" s="269">
        <v>-5.25</v>
      </c>
      <c r="R4317" s="269">
        <v>-5.5</v>
      </c>
      <c r="S4317" s="269">
        <v>-61.25</v>
      </c>
      <c r="T4317" s="269">
        <v>-61.5</v>
      </c>
      <c r="DI4317" s="112" t="s">
        <v>7784</v>
      </c>
      <c r="DJ4317" s="112" t="s">
        <v>7298</v>
      </c>
      <c r="DO4317"/>
    </row>
    <row r="4318" spans="15:119" x14ac:dyDescent="0.25">
      <c r="O4318" s="268" t="s">
        <v>13804</v>
      </c>
      <c r="P4318" s="268" t="s">
        <v>9492</v>
      </c>
      <c r="Q4318" s="269">
        <v>-5.25</v>
      </c>
      <c r="R4318" s="269">
        <v>-5.5</v>
      </c>
      <c r="S4318" s="269">
        <v>-61</v>
      </c>
      <c r="T4318" s="269">
        <v>-61.25</v>
      </c>
      <c r="DI4318" s="112" t="s">
        <v>5700</v>
      </c>
      <c r="DJ4318" s="112" t="s">
        <v>5576</v>
      </c>
      <c r="DO4318"/>
    </row>
    <row r="4319" spans="15:119" x14ac:dyDescent="0.25">
      <c r="O4319" s="268" t="s">
        <v>13805</v>
      </c>
      <c r="P4319" s="268" t="s">
        <v>9490</v>
      </c>
      <c r="Q4319" s="269">
        <v>-5</v>
      </c>
      <c r="R4319" s="269">
        <v>-5.5</v>
      </c>
      <c r="S4319" s="269">
        <v>-60.5</v>
      </c>
      <c r="T4319" s="269">
        <v>-61</v>
      </c>
      <c r="DI4319" s="112" t="s">
        <v>7785</v>
      </c>
      <c r="DJ4319" s="112" t="s">
        <v>8285</v>
      </c>
      <c r="DO4319"/>
    </row>
    <row r="4320" spans="15:119" x14ac:dyDescent="0.25">
      <c r="O4320" s="268" t="s">
        <v>13806</v>
      </c>
      <c r="P4320" s="268" t="s">
        <v>9492</v>
      </c>
      <c r="Q4320" s="269">
        <v>-5</v>
      </c>
      <c r="R4320" s="269">
        <v>-5.25</v>
      </c>
      <c r="S4320" s="269">
        <v>-60.75</v>
      </c>
      <c r="T4320" s="269">
        <v>-61</v>
      </c>
      <c r="DI4320" s="112" t="s">
        <v>7785</v>
      </c>
      <c r="DJ4320" s="112" t="s">
        <v>7298</v>
      </c>
      <c r="DO4320"/>
    </row>
    <row r="4321" spans="15:119" x14ac:dyDescent="0.25">
      <c r="O4321" s="268" t="s">
        <v>13807</v>
      </c>
      <c r="P4321" s="268" t="s">
        <v>9492</v>
      </c>
      <c r="Q4321" s="269">
        <v>-5</v>
      </c>
      <c r="R4321" s="269">
        <v>-5.25</v>
      </c>
      <c r="S4321" s="269">
        <v>-60.5</v>
      </c>
      <c r="T4321" s="269">
        <v>-60.75</v>
      </c>
      <c r="DI4321" s="112" t="s">
        <v>7786</v>
      </c>
      <c r="DJ4321" s="112" t="s">
        <v>7298</v>
      </c>
      <c r="DO4321"/>
    </row>
    <row r="4322" spans="15:119" x14ac:dyDescent="0.25">
      <c r="O4322" s="268" t="s">
        <v>13808</v>
      </c>
      <c r="P4322" s="268" t="s">
        <v>9492</v>
      </c>
      <c r="Q4322" s="269">
        <v>-5.25</v>
      </c>
      <c r="R4322" s="269">
        <v>-5.5</v>
      </c>
      <c r="S4322" s="269">
        <v>-60.75</v>
      </c>
      <c r="T4322" s="269">
        <v>-61</v>
      </c>
      <c r="DI4322" s="112" t="s">
        <v>6951</v>
      </c>
      <c r="DJ4322" s="112" t="s">
        <v>6305</v>
      </c>
      <c r="DO4322"/>
    </row>
    <row r="4323" spans="15:119" x14ac:dyDescent="0.25">
      <c r="O4323" s="268" t="s">
        <v>13809</v>
      </c>
      <c r="P4323" s="268" t="s">
        <v>9492</v>
      </c>
      <c r="Q4323" s="269">
        <v>-5.25</v>
      </c>
      <c r="R4323" s="269">
        <v>-5.5</v>
      </c>
      <c r="S4323" s="269">
        <v>-60.5</v>
      </c>
      <c r="T4323" s="269">
        <v>-60.75</v>
      </c>
      <c r="DI4323" s="112" t="s">
        <v>7787</v>
      </c>
      <c r="DJ4323" s="112" t="s">
        <v>7298</v>
      </c>
      <c r="DO4323"/>
    </row>
    <row r="4324" spans="15:119" x14ac:dyDescent="0.25">
      <c r="O4324" s="268" t="s">
        <v>13810</v>
      </c>
      <c r="P4324" s="268" t="s">
        <v>9490</v>
      </c>
      <c r="Q4324" s="269">
        <v>-5</v>
      </c>
      <c r="R4324" s="269">
        <v>-5.5</v>
      </c>
      <c r="S4324" s="269">
        <v>-60</v>
      </c>
      <c r="T4324" s="269">
        <v>-60.5</v>
      </c>
      <c r="DI4324" s="112" t="s">
        <v>9195</v>
      </c>
      <c r="DJ4324" s="112" t="s">
        <v>9086</v>
      </c>
      <c r="DO4324"/>
    </row>
    <row r="4325" spans="15:119" x14ac:dyDescent="0.25">
      <c r="O4325" s="268" t="s">
        <v>13811</v>
      </c>
      <c r="P4325" s="268" t="s">
        <v>9492</v>
      </c>
      <c r="Q4325" s="269">
        <v>-5</v>
      </c>
      <c r="R4325" s="269">
        <v>-5.25</v>
      </c>
      <c r="S4325" s="269">
        <v>-60.25</v>
      </c>
      <c r="T4325" s="269">
        <v>-60.5</v>
      </c>
      <c r="DI4325" s="112" t="s">
        <v>8209</v>
      </c>
      <c r="DJ4325" s="112" t="s">
        <v>7916</v>
      </c>
      <c r="DO4325"/>
    </row>
    <row r="4326" spans="15:119" x14ac:dyDescent="0.25">
      <c r="O4326" s="268" t="s">
        <v>13812</v>
      </c>
      <c r="P4326" s="268" t="s">
        <v>9492</v>
      </c>
      <c r="Q4326" s="269">
        <v>-5</v>
      </c>
      <c r="R4326" s="269">
        <v>-5.25</v>
      </c>
      <c r="S4326" s="269">
        <v>-60</v>
      </c>
      <c r="T4326" s="269">
        <v>-60.25</v>
      </c>
      <c r="DI4326" s="112" t="s">
        <v>8885</v>
      </c>
      <c r="DJ4326" s="112" t="s">
        <v>8544</v>
      </c>
      <c r="DO4326"/>
    </row>
    <row r="4327" spans="15:119" x14ac:dyDescent="0.25">
      <c r="O4327" s="268" t="s">
        <v>13813</v>
      </c>
      <c r="P4327" s="268" t="s">
        <v>9492</v>
      </c>
      <c r="Q4327" s="269">
        <v>-5.25</v>
      </c>
      <c r="R4327" s="269">
        <v>-5.5</v>
      </c>
      <c r="S4327" s="269">
        <v>-60.25</v>
      </c>
      <c r="T4327" s="269">
        <v>-60.5</v>
      </c>
      <c r="DI4327" s="112" t="s">
        <v>8210</v>
      </c>
      <c r="DJ4327" s="112" t="s">
        <v>7916</v>
      </c>
      <c r="DO4327"/>
    </row>
    <row r="4328" spans="15:119" x14ac:dyDescent="0.25">
      <c r="O4328" s="268" t="s">
        <v>13814</v>
      </c>
      <c r="P4328" s="268" t="s">
        <v>9492</v>
      </c>
      <c r="Q4328" s="269">
        <v>-5.25</v>
      </c>
      <c r="R4328" s="269">
        <v>-5.5</v>
      </c>
      <c r="S4328" s="269">
        <v>-60</v>
      </c>
      <c r="T4328" s="269">
        <v>-60.25</v>
      </c>
      <c r="DI4328" s="112" t="s">
        <v>7788</v>
      </c>
      <c r="DJ4328" s="112" t="s">
        <v>7298</v>
      </c>
      <c r="DO4328"/>
    </row>
    <row r="4329" spans="15:119" x14ac:dyDescent="0.25">
      <c r="O4329" s="268" t="s">
        <v>13815</v>
      </c>
      <c r="P4329" s="268" t="s">
        <v>9490</v>
      </c>
      <c r="Q4329" s="269">
        <v>-5.5</v>
      </c>
      <c r="R4329" s="269">
        <v>-6</v>
      </c>
      <c r="S4329" s="269">
        <v>-61</v>
      </c>
      <c r="T4329" s="269">
        <v>-61.5</v>
      </c>
      <c r="DI4329" s="112" t="s">
        <v>8485</v>
      </c>
      <c r="DJ4329" s="112" t="s">
        <v>8285</v>
      </c>
      <c r="DO4329"/>
    </row>
    <row r="4330" spans="15:119" x14ac:dyDescent="0.25">
      <c r="O4330" s="268" t="s">
        <v>13816</v>
      </c>
      <c r="P4330" s="268" t="s">
        <v>9492</v>
      </c>
      <c r="Q4330" s="269">
        <v>-5.5</v>
      </c>
      <c r="R4330" s="269">
        <v>-5.75</v>
      </c>
      <c r="S4330" s="269">
        <v>-61.25</v>
      </c>
      <c r="T4330" s="269">
        <v>-61.5</v>
      </c>
      <c r="DI4330" s="112" t="s">
        <v>6231</v>
      </c>
      <c r="DJ4330" s="112" t="s">
        <v>5909</v>
      </c>
      <c r="DO4330"/>
    </row>
    <row r="4331" spans="15:119" x14ac:dyDescent="0.25">
      <c r="O4331" s="268" t="s">
        <v>13817</v>
      </c>
      <c r="P4331" s="268" t="s">
        <v>9492</v>
      </c>
      <c r="Q4331" s="269">
        <v>-5.5</v>
      </c>
      <c r="R4331" s="269">
        <v>-5.75</v>
      </c>
      <c r="S4331" s="269">
        <v>-61</v>
      </c>
      <c r="T4331" s="269">
        <v>-61.25</v>
      </c>
      <c r="DI4331" s="112" t="s">
        <v>8886</v>
      </c>
      <c r="DJ4331" s="112" t="s">
        <v>8544</v>
      </c>
      <c r="DO4331"/>
    </row>
    <row r="4332" spans="15:119" x14ac:dyDescent="0.25">
      <c r="O4332" s="268" t="s">
        <v>13818</v>
      </c>
      <c r="P4332" s="268" t="s">
        <v>9492</v>
      </c>
      <c r="Q4332" s="269">
        <v>-5.75</v>
      </c>
      <c r="R4332" s="269">
        <v>-6</v>
      </c>
      <c r="S4332" s="269">
        <v>-61.25</v>
      </c>
      <c r="T4332" s="269">
        <v>-61.5</v>
      </c>
      <c r="DI4332" s="112" t="s">
        <v>8887</v>
      </c>
      <c r="DJ4332" s="112" t="s">
        <v>8544</v>
      </c>
      <c r="DO4332"/>
    </row>
    <row r="4333" spans="15:119" x14ac:dyDescent="0.25">
      <c r="O4333" s="268" t="s">
        <v>13819</v>
      </c>
      <c r="P4333" s="268" t="s">
        <v>9492</v>
      </c>
      <c r="Q4333" s="269">
        <v>-5.75</v>
      </c>
      <c r="R4333" s="269">
        <v>-6</v>
      </c>
      <c r="S4333" s="269">
        <v>-61</v>
      </c>
      <c r="T4333" s="269">
        <v>-61.25</v>
      </c>
      <c r="DI4333" s="112" t="s">
        <v>4395</v>
      </c>
      <c r="DJ4333" s="112" t="s">
        <v>4291</v>
      </c>
      <c r="DO4333"/>
    </row>
    <row r="4334" spans="15:119" x14ac:dyDescent="0.25">
      <c r="O4334" s="268" t="s">
        <v>13820</v>
      </c>
      <c r="P4334" s="268" t="s">
        <v>9490</v>
      </c>
      <c r="Q4334" s="269">
        <v>-5.5</v>
      </c>
      <c r="R4334" s="269">
        <v>-6</v>
      </c>
      <c r="S4334" s="269">
        <v>-60.5</v>
      </c>
      <c r="T4334" s="269">
        <v>-61</v>
      </c>
      <c r="DI4334" s="112" t="s">
        <v>4749</v>
      </c>
      <c r="DJ4334" s="112" t="s">
        <v>4591</v>
      </c>
      <c r="DO4334"/>
    </row>
    <row r="4335" spans="15:119" x14ac:dyDescent="0.25">
      <c r="O4335" s="268" t="s">
        <v>13821</v>
      </c>
      <c r="P4335" s="268" t="s">
        <v>9492</v>
      </c>
      <c r="Q4335" s="269">
        <v>-5.5</v>
      </c>
      <c r="R4335" s="269">
        <v>-5.75</v>
      </c>
      <c r="S4335" s="269">
        <v>-60.75</v>
      </c>
      <c r="T4335" s="269">
        <v>-61</v>
      </c>
      <c r="DI4335" s="112" t="s">
        <v>4563</v>
      </c>
      <c r="DJ4335" s="112" t="s">
        <v>4452</v>
      </c>
      <c r="DO4335"/>
    </row>
    <row r="4336" spans="15:119" x14ac:dyDescent="0.25">
      <c r="O4336" s="268" t="s">
        <v>13822</v>
      </c>
      <c r="P4336" s="268" t="s">
        <v>9492</v>
      </c>
      <c r="Q4336" s="269">
        <v>-5.5</v>
      </c>
      <c r="R4336" s="269">
        <v>-5.75</v>
      </c>
      <c r="S4336" s="269">
        <v>-60.5</v>
      </c>
      <c r="T4336" s="269">
        <v>-60.75</v>
      </c>
      <c r="DI4336" s="112" t="s">
        <v>8888</v>
      </c>
      <c r="DJ4336" s="112" t="s">
        <v>8544</v>
      </c>
      <c r="DO4336"/>
    </row>
    <row r="4337" spans="15:119" x14ac:dyDescent="0.25">
      <c r="O4337" s="268" t="s">
        <v>13823</v>
      </c>
      <c r="P4337" s="268" t="s">
        <v>9492</v>
      </c>
      <c r="Q4337" s="269">
        <v>-5.75</v>
      </c>
      <c r="R4337" s="269">
        <v>-6</v>
      </c>
      <c r="S4337" s="269">
        <v>-60.75</v>
      </c>
      <c r="T4337" s="269">
        <v>-61</v>
      </c>
      <c r="DI4337" s="112" t="s">
        <v>9405</v>
      </c>
      <c r="DJ4337" s="112" t="s">
        <v>9220</v>
      </c>
      <c r="DO4337"/>
    </row>
    <row r="4338" spans="15:119" x14ac:dyDescent="0.25">
      <c r="O4338" s="268" t="s">
        <v>13824</v>
      </c>
      <c r="P4338" s="268" t="s">
        <v>9492</v>
      </c>
      <c r="Q4338" s="269">
        <v>-5.75</v>
      </c>
      <c r="R4338" s="269">
        <v>-6</v>
      </c>
      <c r="S4338" s="269">
        <v>-60.5</v>
      </c>
      <c r="T4338" s="269">
        <v>-60.75</v>
      </c>
      <c r="DI4338" s="112" t="s">
        <v>4564</v>
      </c>
      <c r="DJ4338" s="112" t="s">
        <v>4452</v>
      </c>
      <c r="DO4338"/>
    </row>
    <row r="4339" spans="15:119" x14ac:dyDescent="0.25">
      <c r="O4339" s="268" t="s">
        <v>13825</v>
      </c>
      <c r="P4339" s="268" t="s">
        <v>9490</v>
      </c>
      <c r="Q4339" s="269">
        <v>-5.5</v>
      </c>
      <c r="R4339" s="269">
        <v>-6</v>
      </c>
      <c r="S4339" s="269">
        <v>-60</v>
      </c>
      <c r="T4339" s="269">
        <v>-60.5</v>
      </c>
      <c r="DI4339" s="112" t="s">
        <v>7789</v>
      </c>
      <c r="DJ4339" s="112" t="s">
        <v>7298</v>
      </c>
      <c r="DO4339"/>
    </row>
    <row r="4340" spans="15:119" x14ac:dyDescent="0.25">
      <c r="O4340" s="268" t="s">
        <v>13826</v>
      </c>
      <c r="P4340" s="268" t="s">
        <v>9492</v>
      </c>
      <c r="Q4340" s="269">
        <v>-5.5</v>
      </c>
      <c r="R4340" s="269">
        <v>-5.75</v>
      </c>
      <c r="S4340" s="269">
        <v>-60.25</v>
      </c>
      <c r="T4340" s="269">
        <v>-60.5</v>
      </c>
      <c r="DI4340" s="112" t="s">
        <v>8486</v>
      </c>
      <c r="DJ4340" s="112" t="s">
        <v>8285</v>
      </c>
      <c r="DO4340"/>
    </row>
    <row r="4341" spans="15:119" x14ac:dyDescent="0.25">
      <c r="O4341" s="268" t="s">
        <v>13827</v>
      </c>
      <c r="P4341" s="268" t="s">
        <v>9492</v>
      </c>
      <c r="Q4341" s="269">
        <v>-5.5</v>
      </c>
      <c r="R4341" s="269">
        <v>-5.75</v>
      </c>
      <c r="S4341" s="269">
        <v>-60</v>
      </c>
      <c r="T4341" s="269">
        <v>-60.25</v>
      </c>
      <c r="DI4341" s="112" t="s">
        <v>5701</v>
      </c>
      <c r="DJ4341" s="112" t="s">
        <v>5576</v>
      </c>
      <c r="DO4341"/>
    </row>
    <row r="4342" spans="15:119" x14ac:dyDescent="0.25">
      <c r="O4342" s="268" t="s">
        <v>13828</v>
      </c>
      <c r="P4342" s="268" t="s">
        <v>9492</v>
      </c>
      <c r="Q4342" s="269">
        <v>-5.75</v>
      </c>
      <c r="R4342" s="269">
        <v>-6</v>
      </c>
      <c r="S4342" s="269">
        <v>-60.25</v>
      </c>
      <c r="T4342" s="269">
        <v>-60.5</v>
      </c>
      <c r="DI4342" s="112" t="s">
        <v>7790</v>
      </c>
      <c r="DJ4342" s="112" t="s">
        <v>7298</v>
      </c>
      <c r="DO4342"/>
    </row>
    <row r="4343" spans="15:119" x14ac:dyDescent="0.25">
      <c r="O4343" s="268" t="s">
        <v>13829</v>
      </c>
      <c r="P4343" s="268" t="s">
        <v>9492</v>
      </c>
      <c r="Q4343" s="269">
        <v>-5.75</v>
      </c>
      <c r="R4343" s="269">
        <v>-6</v>
      </c>
      <c r="S4343" s="269">
        <v>-60</v>
      </c>
      <c r="T4343" s="269">
        <v>-60.25</v>
      </c>
      <c r="DI4343" s="112" t="s">
        <v>7791</v>
      </c>
      <c r="DJ4343" s="112" t="s">
        <v>7298</v>
      </c>
      <c r="DO4343"/>
    </row>
    <row r="4344" spans="15:119" x14ac:dyDescent="0.25">
      <c r="O4344" s="268" t="s">
        <v>13830</v>
      </c>
      <c r="P4344" s="268" t="s">
        <v>9486</v>
      </c>
      <c r="Q4344" s="269">
        <v>-6</v>
      </c>
      <c r="R4344" s="269">
        <v>-8</v>
      </c>
      <c r="S4344" s="269">
        <v>-63</v>
      </c>
      <c r="T4344" s="269">
        <v>-66</v>
      </c>
      <c r="DI4344" s="112" t="s">
        <v>8211</v>
      </c>
      <c r="DJ4344" s="112" t="s">
        <v>7916</v>
      </c>
      <c r="DO4344"/>
    </row>
    <row r="4345" spans="15:119" x14ac:dyDescent="0.25">
      <c r="O4345" s="268" t="s">
        <v>13831</v>
      </c>
      <c r="P4345" s="268" t="s">
        <v>9488</v>
      </c>
      <c r="Q4345" s="269">
        <v>-6</v>
      </c>
      <c r="R4345" s="269">
        <v>-7</v>
      </c>
      <c r="S4345" s="269">
        <v>-64.5</v>
      </c>
      <c r="T4345" s="269">
        <v>-66</v>
      </c>
      <c r="DI4345" s="112" t="s">
        <v>6232</v>
      </c>
      <c r="DJ4345" s="112" t="s">
        <v>5909</v>
      </c>
      <c r="DO4345"/>
    </row>
    <row r="4346" spans="15:119" x14ac:dyDescent="0.25">
      <c r="O4346" s="268" t="s">
        <v>13832</v>
      </c>
      <c r="P4346" s="268" t="s">
        <v>9490</v>
      </c>
      <c r="Q4346" s="269">
        <v>-6</v>
      </c>
      <c r="R4346" s="269">
        <v>-6.5</v>
      </c>
      <c r="S4346" s="269">
        <v>-65.5</v>
      </c>
      <c r="T4346" s="269">
        <v>-66</v>
      </c>
      <c r="DI4346" s="112" t="s">
        <v>6232</v>
      </c>
      <c r="DJ4346" s="112" t="s">
        <v>6305</v>
      </c>
      <c r="DO4346"/>
    </row>
    <row r="4347" spans="15:119" x14ac:dyDescent="0.25">
      <c r="O4347" s="268" t="s">
        <v>13833</v>
      </c>
      <c r="P4347" s="268" t="s">
        <v>9492</v>
      </c>
      <c r="Q4347" s="269">
        <v>-6</v>
      </c>
      <c r="R4347" s="269">
        <v>-6.25</v>
      </c>
      <c r="S4347" s="269">
        <v>-65.75</v>
      </c>
      <c r="T4347" s="269">
        <v>-66</v>
      </c>
      <c r="DI4347" s="112" t="s">
        <v>9406</v>
      </c>
      <c r="DJ4347" s="112" t="s">
        <v>9220</v>
      </c>
      <c r="DO4347"/>
    </row>
    <row r="4348" spans="15:119" x14ac:dyDescent="0.25">
      <c r="O4348" s="268" t="s">
        <v>13834</v>
      </c>
      <c r="P4348" s="268" t="s">
        <v>9492</v>
      </c>
      <c r="Q4348" s="269">
        <v>-6</v>
      </c>
      <c r="R4348" s="269">
        <v>-6.25</v>
      </c>
      <c r="S4348" s="269">
        <v>-65.5</v>
      </c>
      <c r="T4348" s="269">
        <v>-65.75</v>
      </c>
      <c r="DI4348" s="112" t="s">
        <v>6952</v>
      </c>
      <c r="DJ4348" s="112" t="s">
        <v>6305</v>
      </c>
      <c r="DO4348"/>
    </row>
    <row r="4349" spans="15:119" ht="30" x14ac:dyDescent="0.25">
      <c r="O4349" s="268" t="s">
        <v>13835</v>
      </c>
      <c r="P4349" s="268" t="s">
        <v>9492</v>
      </c>
      <c r="Q4349" s="269">
        <v>-6.25</v>
      </c>
      <c r="R4349" s="269">
        <v>-6.5</v>
      </c>
      <c r="S4349" s="269">
        <v>-65.75</v>
      </c>
      <c r="T4349" s="269">
        <v>-66</v>
      </c>
      <c r="DI4349" s="112" t="s">
        <v>6953</v>
      </c>
      <c r="DJ4349" s="112" t="s">
        <v>6305</v>
      </c>
      <c r="DO4349"/>
    </row>
    <row r="4350" spans="15:119" x14ac:dyDescent="0.25">
      <c r="O4350" s="268" t="s">
        <v>13836</v>
      </c>
      <c r="P4350" s="268" t="s">
        <v>9492</v>
      </c>
      <c r="Q4350" s="269">
        <v>-6.25</v>
      </c>
      <c r="R4350" s="269">
        <v>-6.5</v>
      </c>
      <c r="S4350" s="269">
        <v>-65.5</v>
      </c>
      <c r="T4350" s="269">
        <v>-65.75</v>
      </c>
      <c r="DI4350" s="112" t="s">
        <v>7792</v>
      </c>
      <c r="DJ4350" s="112" t="s">
        <v>7298</v>
      </c>
      <c r="DO4350"/>
    </row>
    <row r="4351" spans="15:119" x14ac:dyDescent="0.25">
      <c r="O4351" s="268" t="s">
        <v>13837</v>
      </c>
      <c r="P4351" s="268" t="s">
        <v>9490</v>
      </c>
      <c r="Q4351" s="269">
        <v>-6</v>
      </c>
      <c r="R4351" s="269">
        <v>-6.5</v>
      </c>
      <c r="S4351" s="269">
        <v>-65</v>
      </c>
      <c r="T4351" s="269">
        <v>-65.5</v>
      </c>
      <c r="DI4351" s="112" t="s">
        <v>4396</v>
      </c>
      <c r="DJ4351" s="112" t="s">
        <v>4291</v>
      </c>
      <c r="DO4351"/>
    </row>
    <row r="4352" spans="15:119" x14ac:dyDescent="0.25">
      <c r="O4352" s="268" t="s">
        <v>13838</v>
      </c>
      <c r="P4352" s="268" t="s">
        <v>9492</v>
      </c>
      <c r="Q4352" s="269">
        <v>-6</v>
      </c>
      <c r="R4352" s="269">
        <v>-6.25</v>
      </c>
      <c r="S4352" s="269">
        <v>-65.25</v>
      </c>
      <c r="T4352" s="269">
        <v>-65.5</v>
      </c>
      <c r="DI4352" s="112" t="s">
        <v>8889</v>
      </c>
      <c r="DJ4352" s="112" t="s">
        <v>8544</v>
      </c>
      <c r="DO4352"/>
    </row>
    <row r="4353" spans="15:119" x14ac:dyDescent="0.25">
      <c r="O4353" s="268" t="s">
        <v>13839</v>
      </c>
      <c r="P4353" s="268" t="s">
        <v>9492</v>
      </c>
      <c r="Q4353" s="269">
        <v>-6</v>
      </c>
      <c r="R4353" s="269">
        <v>-6.25</v>
      </c>
      <c r="S4353" s="269">
        <v>-65</v>
      </c>
      <c r="T4353" s="269">
        <v>-65.25</v>
      </c>
      <c r="DI4353" s="112" t="s">
        <v>6954</v>
      </c>
      <c r="DJ4353" s="112" t="s">
        <v>6305</v>
      </c>
      <c r="DO4353"/>
    </row>
    <row r="4354" spans="15:119" x14ac:dyDescent="0.25">
      <c r="O4354" s="268" t="s">
        <v>13840</v>
      </c>
      <c r="P4354" s="268" t="s">
        <v>9492</v>
      </c>
      <c r="Q4354" s="269">
        <v>-6.25</v>
      </c>
      <c r="R4354" s="269">
        <v>-6.5</v>
      </c>
      <c r="S4354" s="269">
        <v>-65.25</v>
      </c>
      <c r="T4354" s="269">
        <v>-65.5</v>
      </c>
      <c r="DI4354" s="112" t="s">
        <v>7793</v>
      </c>
      <c r="DJ4354" s="112" t="s">
        <v>7298</v>
      </c>
      <c r="DO4354"/>
    </row>
    <row r="4355" spans="15:119" x14ac:dyDescent="0.25">
      <c r="O4355" s="268" t="s">
        <v>13841</v>
      </c>
      <c r="P4355" s="268" t="s">
        <v>9492</v>
      </c>
      <c r="Q4355" s="269">
        <v>-6.25</v>
      </c>
      <c r="R4355" s="269">
        <v>-6.5</v>
      </c>
      <c r="S4355" s="269">
        <v>-65</v>
      </c>
      <c r="T4355" s="269">
        <v>-65.25</v>
      </c>
      <c r="DI4355" s="112" t="s">
        <v>6233</v>
      </c>
      <c r="DJ4355" s="112" t="s">
        <v>5909</v>
      </c>
      <c r="DO4355"/>
    </row>
    <row r="4356" spans="15:119" x14ac:dyDescent="0.25">
      <c r="O4356" s="268" t="s">
        <v>13842</v>
      </c>
      <c r="P4356" s="268" t="s">
        <v>9490</v>
      </c>
      <c r="Q4356" s="269">
        <v>-6</v>
      </c>
      <c r="R4356" s="269">
        <v>-6.5</v>
      </c>
      <c r="S4356" s="269">
        <v>-64.5</v>
      </c>
      <c r="T4356" s="269">
        <v>-65</v>
      </c>
      <c r="DI4356" s="112" t="s">
        <v>9185</v>
      </c>
      <c r="DJ4356" s="112" t="s">
        <v>9086</v>
      </c>
      <c r="DO4356"/>
    </row>
    <row r="4357" spans="15:119" x14ac:dyDescent="0.25">
      <c r="O4357" s="268" t="s">
        <v>13843</v>
      </c>
      <c r="P4357" s="268" t="s">
        <v>9492</v>
      </c>
      <c r="Q4357" s="269">
        <v>-6</v>
      </c>
      <c r="R4357" s="269">
        <v>-6.25</v>
      </c>
      <c r="S4357" s="269">
        <v>-64.75</v>
      </c>
      <c r="T4357" s="269">
        <v>-65</v>
      </c>
      <c r="DI4357" s="112" t="s">
        <v>5526</v>
      </c>
      <c r="DJ4357" s="112" t="s">
        <v>5373</v>
      </c>
      <c r="DO4357"/>
    </row>
    <row r="4358" spans="15:119" x14ac:dyDescent="0.25">
      <c r="O4358" s="268" t="s">
        <v>13844</v>
      </c>
      <c r="P4358" s="268" t="s">
        <v>9492</v>
      </c>
      <c r="Q4358" s="269">
        <v>-6</v>
      </c>
      <c r="R4358" s="269">
        <v>-6.25</v>
      </c>
      <c r="S4358" s="269">
        <v>-64.5</v>
      </c>
      <c r="T4358" s="269">
        <v>-64.75</v>
      </c>
      <c r="DI4358" s="112" t="s">
        <v>5526</v>
      </c>
      <c r="DJ4358" s="112" t="s">
        <v>8285</v>
      </c>
      <c r="DO4358"/>
    </row>
    <row r="4359" spans="15:119" x14ac:dyDescent="0.25">
      <c r="O4359" s="268" t="s">
        <v>13845</v>
      </c>
      <c r="P4359" s="268" t="s">
        <v>9492</v>
      </c>
      <c r="Q4359" s="269">
        <v>-6.25</v>
      </c>
      <c r="R4359" s="269">
        <v>-6.5</v>
      </c>
      <c r="S4359" s="269">
        <v>-64.75</v>
      </c>
      <c r="T4359" s="269">
        <v>-65</v>
      </c>
      <c r="DI4359" s="112" t="s">
        <v>8212</v>
      </c>
      <c r="DJ4359" s="112" t="s">
        <v>7916</v>
      </c>
      <c r="DO4359"/>
    </row>
    <row r="4360" spans="15:119" x14ac:dyDescent="0.25">
      <c r="O4360" s="268" t="s">
        <v>13846</v>
      </c>
      <c r="P4360" s="268" t="s">
        <v>9492</v>
      </c>
      <c r="Q4360" s="269">
        <v>-6.25</v>
      </c>
      <c r="R4360" s="269">
        <v>-6.5</v>
      </c>
      <c r="S4360" s="269">
        <v>-64.5</v>
      </c>
      <c r="T4360" s="269">
        <v>-64.75</v>
      </c>
      <c r="DI4360" s="112" t="s">
        <v>8890</v>
      </c>
      <c r="DJ4360" s="112" t="s">
        <v>8544</v>
      </c>
      <c r="DO4360"/>
    </row>
    <row r="4361" spans="15:119" x14ac:dyDescent="0.25">
      <c r="O4361" s="268" t="s">
        <v>13847</v>
      </c>
      <c r="P4361" s="268" t="s">
        <v>9490</v>
      </c>
      <c r="Q4361" s="269">
        <v>-6.5</v>
      </c>
      <c r="R4361" s="269">
        <v>-7</v>
      </c>
      <c r="S4361" s="269">
        <v>-65.5</v>
      </c>
      <c r="T4361" s="269">
        <v>-66</v>
      </c>
      <c r="DI4361" s="112" t="s">
        <v>7794</v>
      </c>
      <c r="DJ4361" s="112" t="s">
        <v>7298</v>
      </c>
      <c r="DO4361"/>
    </row>
    <row r="4362" spans="15:119" x14ac:dyDescent="0.25">
      <c r="O4362" s="268" t="s">
        <v>13848</v>
      </c>
      <c r="P4362" s="268" t="s">
        <v>9492</v>
      </c>
      <c r="Q4362" s="269">
        <v>-6.5</v>
      </c>
      <c r="R4362" s="269">
        <v>-6.75</v>
      </c>
      <c r="S4362" s="269">
        <v>-65.75</v>
      </c>
      <c r="T4362" s="269">
        <v>-66</v>
      </c>
      <c r="DI4362" s="112" t="s">
        <v>8891</v>
      </c>
      <c r="DJ4362" s="112" t="s">
        <v>8544</v>
      </c>
      <c r="DO4362"/>
    </row>
    <row r="4363" spans="15:119" x14ac:dyDescent="0.25">
      <c r="O4363" s="268" t="s">
        <v>13849</v>
      </c>
      <c r="P4363" s="268" t="s">
        <v>9492</v>
      </c>
      <c r="Q4363" s="269">
        <v>-6.5</v>
      </c>
      <c r="R4363" s="269">
        <v>-6.75</v>
      </c>
      <c r="S4363" s="269">
        <v>-65.5</v>
      </c>
      <c r="T4363" s="269">
        <v>-65.75</v>
      </c>
      <c r="DI4363" s="112" t="s">
        <v>5330</v>
      </c>
      <c r="DJ4363" s="112" t="s">
        <v>5373</v>
      </c>
      <c r="DO4363"/>
    </row>
    <row r="4364" spans="15:119" x14ac:dyDescent="0.25">
      <c r="O4364" s="268" t="s">
        <v>13850</v>
      </c>
      <c r="P4364" s="268" t="s">
        <v>9492</v>
      </c>
      <c r="Q4364" s="269">
        <v>-6.75</v>
      </c>
      <c r="R4364" s="269">
        <v>-7</v>
      </c>
      <c r="S4364" s="269">
        <v>-65.75</v>
      </c>
      <c r="T4364" s="269">
        <v>-66</v>
      </c>
      <c r="DI4364" s="112" t="s">
        <v>5330</v>
      </c>
      <c r="DJ4364" s="112" t="s">
        <v>5576</v>
      </c>
      <c r="DO4364"/>
    </row>
    <row r="4365" spans="15:119" x14ac:dyDescent="0.25">
      <c r="O4365" s="268" t="s">
        <v>13851</v>
      </c>
      <c r="P4365" s="268" t="s">
        <v>9492</v>
      </c>
      <c r="Q4365" s="269">
        <v>-6.75</v>
      </c>
      <c r="R4365" s="269">
        <v>-7</v>
      </c>
      <c r="S4365" s="269">
        <v>-65.5</v>
      </c>
      <c r="T4365" s="269">
        <v>-65.75</v>
      </c>
      <c r="DI4365" s="112" t="s">
        <v>5330</v>
      </c>
      <c r="DJ4365" s="112" t="s">
        <v>5211</v>
      </c>
      <c r="DO4365"/>
    </row>
    <row r="4366" spans="15:119" x14ac:dyDescent="0.25">
      <c r="O4366" s="268" t="s">
        <v>13852</v>
      </c>
      <c r="P4366" s="268" t="s">
        <v>9490</v>
      </c>
      <c r="Q4366" s="269">
        <v>-6.5</v>
      </c>
      <c r="R4366" s="269">
        <v>-7</v>
      </c>
      <c r="S4366" s="269">
        <v>-65</v>
      </c>
      <c r="T4366" s="269">
        <v>-65.5</v>
      </c>
      <c r="DI4366" s="112" t="s">
        <v>6234</v>
      </c>
      <c r="DJ4366" s="112" t="s">
        <v>5909</v>
      </c>
      <c r="DO4366"/>
    </row>
    <row r="4367" spans="15:119" ht="30" x14ac:dyDescent="0.25">
      <c r="O4367" s="268" t="s">
        <v>13853</v>
      </c>
      <c r="P4367" s="268" t="s">
        <v>9492</v>
      </c>
      <c r="Q4367" s="269">
        <v>-6.5</v>
      </c>
      <c r="R4367" s="269">
        <v>-6.75</v>
      </c>
      <c r="S4367" s="269">
        <v>-65.25</v>
      </c>
      <c r="T4367" s="269">
        <v>-65.5</v>
      </c>
      <c r="DI4367" s="112" t="s">
        <v>5702</v>
      </c>
      <c r="DJ4367" s="112" t="s">
        <v>5576</v>
      </c>
      <c r="DO4367"/>
    </row>
    <row r="4368" spans="15:119" x14ac:dyDescent="0.25">
      <c r="O4368" s="268" t="s">
        <v>13854</v>
      </c>
      <c r="P4368" s="268" t="s">
        <v>9492</v>
      </c>
      <c r="Q4368" s="269">
        <v>-6.5</v>
      </c>
      <c r="R4368" s="269">
        <v>-6.75</v>
      </c>
      <c r="S4368" s="269">
        <v>-65</v>
      </c>
      <c r="T4368" s="269">
        <v>-65.25</v>
      </c>
      <c r="DI4368" s="112" t="s">
        <v>7795</v>
      </c>
      <c r="DJ4368" s="112" t="s">
        <v>7298</v>
      </c>
      <c r="DO4368"/>
    </row>
    <row r="4369" spans="15:119" x14ac:dyDescent="0.25">
      <c r="O4369" s="268" t="s">
        <v>13855</v>
      </c>
      <c r="P4369" s="268" t="s">
        <v>9492</v>
      </c>
      <c r="Q4369" s="269">
        <v>-6.75</v>
      </c>
      <c r="R4369" s="269">
        <v>-7</v>
      </c>
      <c r="S4369" s="269">
        <v>-65.25</v>
      </c>
      <c r="T4369" s="269">
        <v>-65.5</v>
      </c>
      <c r="DI4369" s="112" t="s">
        <v>7796</v>
      </c>
      <c r="DJ4369" s="112" t="s">
        <v>7298</v>
      </c>
      <c r="DO4369"/>
    </row>
    <row r="4370" spans="15:119" x14ac:dyDescent="0.25">
      <c r="O4370" s="268" t="s">
        <v>13856</v>
      </c>
      <c r="P4370" s="268" t="s">
        <v>9492</v>
      </c>
      <c r="Q4370" s="269">
        <v>-6.75</v>
      </c>
      <c r="R4370" s="269">
        <v>-7</v>
      </c>
      <c r="S4370" s="269">
        <v>-65</v>
      </c>
      <c r="T4370" s="269">
        <v>-65.25</v>
      </c>
      <c r="DI4370" s="112" t="s">
        <v>6235</v>
      </c>
      <c r="DJ4370" s="112" t="s">
        <v>5909</v>
      </c>
      <c r="DO4370"/>
    </row>
    <row r="4371" spans="15:119" x14ac:dyDescent="0.25">
      <c r="O4371" s="268" t="s">
        <v>13857</v>
      </c>
      <c r="P4371" s="268" t="s">
        <v>9490</v>
      </c>
      <c r="Q4371" s="269">
        <v>-6.5</v>
      </c>
      <c r="R4371" s="269">
        <v>-7</v>
      </c>
      <c r="S4371" s="269">
        <v>-64.5</v>
      </c>
      <c r="T4371" s="269">
        <v>-65</v>
      </c>
      <c r="DI4371" s="112" t="s">
        <v>7797</v>
      </c>
      <c r="DJ4371" s="112" t="s">
        <v>7298</v>
      </c>
      <c r="DO4371"/>
    </row>
    <row r="4372" spans="15:119" x14ac:dyDescent="0.25">
      <c r="O4372" s="268" t="s">
        <v>13858</v>
      </c>
      <c r="P4372" s="268" t="s">
        <v>9492</v>
      </c>
      <c r="Q4372" s="269">
        <v>-6.5</v>
      </c>
      <c r="R4372" s="269">
        <v>-6.75</v>
      </c>
      <c r="S4372" s="269">
        <v>-64.75</v>
      </c>
      <c r="T4372" s="269">
        <v>-65</v>
      </c>
      <c r="DI4372" s="112" t="s">
        <v>9407</v>
      </c>
      <c r="DJ4372" s="112" t="s">
        <v>9220</v>
      </c>
      <c r="DO4372"/>
    </row>
    <row r="4373" spans="15:119" x14ac:dyDescent="0.25">
      <c r="O4373" s="268" t="s">
        <v>13859</v>
      </c>
      <c r="P4373" s="268" t="s">
        <v>9492</v>
      </c>
      <c r="Q4373" s="269">
        <v>-6.5</v>
      </c>
      <c r="R4373" s="269">
        <v>-6.75</v>
      </c>
      <c r="S4373" s="269">
        <v>-64.5</v>
      </c>
      <c r="T4373" s="269">
        <v>-64.75</v>
      </c>
      <c r="DI4373" s="112" t="s">
        <v>6955</v>
      </c>
      <c r="DJ4373" s="112" t="s">
        <v>6305</v>
      </c>
      <c r="DO4373"/>
    </row>
    <row r="4374" spans="15:119" ht="30" x14ac:dyDescent="0.25">
      <c r="O4374" s="268" t="s">
        <v>13860</v>
      </c>
      <c r="P4374" s="268" t="s">
        <v>9492</v>
      </c>
      <c r="Q4374" s="269">
        <v>-6.75</v>
      </c>
      <c r="R4374" s="269">
        <v>-7</v>
      </c>
      <c r="S4374" s="269">
        <v>-64.75</v>
      </c>
      <c r="T4374" s="269">
        <v>-65</v>
      </c>
      <c r="DI4374" s="112" t="s">
        <v>8213</v>
      </c>
      <c r="DJ4374" s="112" t="s">
        <v>7916</v>
      </c>
      <c r="DO4374"/>
    </row>
    <row r="4375" spans="15:119" x14ac:dyDescent="0.25">
      <c r="O4375" s="268" t="s">
        <v>13861</v>
      </c>
      <c r="P4375" s="268" t="s">
        <v>9492</v>
      </c>
      <c r="Q4375" s="269">
        <v>-6.75</v>
      </c>
      <c r="R4375" s="269">
        <v>-7</v>
      </c>
      <c r="S4375" s="269">
        <v>-64.5</v>
      </c>
      <c r="T4375" s="269">
        <v>-64.75</v>
      </c>
      <c r="DI4375" s="112" t="s">
        <v>6956</v>
      </c>
      <c r="DJ4375" s="112" t="s">
        <v>6305</v>
      </c>
      <c r="DO4375"/>
    </row>
    <row r="4376" spans="15:119" x14ac:dyDescent="0.25">
      <c r="O4376" s="268" t="s">
        <v>13862</v>
      </c>
      <c r="P4376" s="268" t="s">
        <v>9488</v>
      </c>
      <c r="Q4376" s="269">
        <v>-6</v>
      </c>
      <c r="R4376" s="269">
        <v>-7</v>
      </c>
      <c r="S4376" s="269">
        <v>-63</v>
      </c>
      <c r="T4376" s="269">
        <v>-64.5</v>
      </c>
      <c r="DI4376" s="112" t="s">
        <v>4397</v>
      </c>
      <c r="DJ4376" s="112" t="s">
        <v>4291</v>
      </c>
      <c r="DO4376"/>
    </row>
    <row r="4377" spans="15:119" x14ac:dyDescent="0.25">
      <c r="O4377" s="268" t="s">
        <v>13863</v>
      </c>
      <c r="P4377" s="268" t="s">
        <v>9490</v>
      </c>
      <c r="Q4377" s="269">
        <v>-6</v>
      </c>
      <c r="R4377" s="269">
        <v>-6.5</v>
      </c>
      <c r="S4377" s="269">
        <v>-64</v>
      </c>
      <c r="T4377" s="269">
        <v>-64.5</v>
      </c>
      <c r="DI4377" s="112" t="s">
        <v>5703</v>
      </c>
      <c r="DJ4377" s="112" t="s">
        <v>5576</v>
      </c>
      <c r="DO4377"/>
    </row>
    <row r="4378" spans="15:119" x14ac:dyDescent="0.25">
      <c r="O4378" s="268" t="s">
        <v>13864</v>
      </c>
      <c r="P4378" s="268" t="s">
        <v>9492</v>
      </c>
      <c r="Q4378" s="269">
        <v>-6</v>
      </c>
      <c r="R4378" s="269">
        <v>-6.25</v>
      </c>
      <c r="S4378" s="269">
        <v>-64.25</v>
      </c>
      <c r="T4378" s="269">
        <v>-64.5</v>
      </c>
      <c r="DI4378" s="112" t="s">
        <v>6957</v>
      </c>
      <c r="DJ4378" s="112" t="s">
        <v>6305</v>
      </c>
      <c r="DO4378"/>
    </row>
    <row r="4379" spans="15:119" x14ac:dyDescent="0.25">
      <c r="O4379" s="268" t="s">
        <v>13865</v>
      </c>
      <c r="P4379" s="268" t="s">
        <v>9492</v>
      </c>
      <c r="Q4379" s="269">
        <v>-6</v>
      </c>
      <c r="R4379" s="269">
        <v>-6.25</v>
      </c>
      <c r="S4379" s="269">
        <v>-64</v>
      </c>
      <c r="T4379" s="269">
        <v>-64.25</v>
      </c>
      <c r="DI4379" s="112" t="s">
        <v>4980</v>
      </c>
      <c r="DJ4379" s="112" t="s">
        <v>4808</v>
      </c>
      <c r="DO4379"/>
    </row>
    <row r="4380" spans="15:119" x14ac:dyDescent="0.25">
      <c r="O4380" s="268" t="s">
        <v>13866</v>
      </c>
      <c r="P4380" s="268" t="s">
        <v>9492</v>
      </c>
      <c r="Q4380" s="269">
        <v>-6.25</v>
      </c>
      <c r="R4380" s="269">
        <v>-6.5</v>
      </c>
      <c r="S4380" s="269">
        <v>-64.25</v>
      </c>
      <c r="T4380" s="269">
        <v>-64.5</v>
      </c>
      <c r="DI4380" s="112" t="s">
        <v>7798</v>
      </c>
      <c r="DJ4380" s="112" t="s">
        <v>7298</v>
      </c>
      <c r="DO4380"/>
    </row>
    <row r="4381" spans="15:119" x14ac:dyDescent="0.25">
      <c r="O4381" s="268" t="s">
        <v>13867</v>
      </c>
      <c r="P4381" s="268" t="s">
        <v>9492</v>
      </c>
      <c r="Q4381" s="269">
        <v>-6.25</v>
      </c>
      <c r="R4381" s="269">
        <v>-6.5</v>
      </c>
      <c r="S4381" s="269">
        <v>-64</v>
      </c>
      <c r="T4381" s="269">
        <v>-64.25</v>
      </c>
      <c r="DI4381" s="112" t="s">
        <v>8892</v>
      </c>
      <c r="DJ4381" s="112" t="s">
        <v>8544</v>
      </c>
      <c r="DO4381"/>
    </row>
    <row r="4382" spans="15:119" x14ac:dyDescent="0.25">
      <c r="O4382" s="268" t="s">
        <v>13868</v>
      </c>
      <c r="P4382" s="268" t="s">
        <v>9490</v>
      </c>
      <c r="Q4382" s="269">
        <v>-6</v>
      </c>
      <c r="R4382" s="269">
        <v>-6.5</v>
      </c>
      <c r="S4382" s="269">
        <v>-63.5</v>
      </c>
      <c r="T4382" s="269">
        <v>-64</v>
      </c>
      <c r="DI4382" s="112" t="s">
        <v>9194</v>
      </c>
      <c r="DJ4382" s="112" t="s">
        <v>9086</v>
      </c>
      <c r="DO4382"/>
    </row>
    <row r="4383" spans="15:119" x14ac:dyDescent="0.25">
      <c r="O4383" s="268" t="s">
        <v>13869</v>
      </c>
      <c r="P4383" s="268" t="s">
        <v>9492</v>
      </c>
      <c r="Q4383" s="269">
        <v>-6</v>
      </c>
      <c r="R4383" s="269">
        <v>-6.25</v>
      </c>
      <c r="S4383" s="269">
        <v>-63.75</v>
      </c>
      <c r="T4383" s="269">
        <v>-64</v>
      </c>
      <c r="DI4383" s="112" t="s">
        <v>4981</v>
      </c>
      <c r="DJ4383" s="112" t="s">
        <v>4808</v>
      </c>
      <c r="DO4383"/>
    </row>
    <row r="4384" spans="15:119" x14ac:dyDescent="0.25">
      <c r="O4384" s="268" t="s">
        <v>13870</v>
      </c>
      <c r="P4384" s="268" t="s">
        <v>9492</v>
      </c>
      <c r="Q4384" s="269">
        <v>-6</v>
      </c>
      <c r="R4384" s="269">
        <v>-6.25</v>
      </c>
      <c r="S4384" s="269">
        <v>-63.5</v>
      </c>
      <c r="T4384" s="269">
        <v>-63.75</v>
      </c>
      <c r="DI4384" s="112" t="s">
        <v>6958</v>
      </c>
      <c r="DJ4384" s="112" t="s">
        <v>6305</v>
      </c>
      <c r="DO4384"/>
    </row>
    <row r="4385" spans="15:119" x14ac:dyDescent="0.25">
      <c r="O4385" s="268" t="s">
        <v>13871</v>
      </c>
      <c r="P4385" s="268" t="s">
        <v>9492</v>
      </c>
      <c r="Q4385" s="269">
        <v>-6.25</v>
      </c>
      <c r="R4385" s="269">
        <v>-6.5</v>
      </c>
      <c r="S4385" s="269">
        <v>-63.75</v>
      </c>
      <c r="T4385" s="269">
        <v>-64</v>
      </c>
      <c r="DI4385" s="112" t="s">
        <v>7799</v>
      </c>
      <c r="DJ4385" s="112" t="s">
        <v>7298</v>
      </c>
      <c r="DO4385"/>
    </row>
    <row r="4386" spans="15:119" x14ac:dyDescent="0.25">
      <c r="O4386" s="268" t="s">
        <v>13872</v>
      </c>
      <c r="P4386" s="268" t="s">
        <v>9492</v>
      </c>
      <c r="Q4386" s="269">
        <v>-6.25</v>
      </c>
      <c r="R4386" s="269">
        <v>-6.5</v>
      </c>
      <c r="S4386" s="269">
        <v>-63.5</v>
      </c>
      <c r="T4386" s="269">
        <v>-63.75</v>
      </c>
      <c r="DI4386" s="112" t="s">
        <v>8214</v>
      </c>
      <c r="DJ4386" s="112" t="s">
        <v>7916</v>
      </c>
      <c r="DO4386"/>
    </row>
    <row r="4387" spans="15:119" x14ac:dyDescent="0.25">
      <c r="O4387" s="268" t="s">
        <v>13873</v>
      </c>
      <c r="P4387" s="268" t="s">
        <v>9490</v>
      </c>
      <c r="Q4387" s="269">
        <v>-6</v>
      </c>
      <c r="R4387" s="269">
        <v>-6.5</v>
      </c>
      <c r="S4387" s="269">
        <v>-63</v>
      </c>
      <c r="T4387" s="269">
        <v>-63.5</v>
      </c>
      <c r="DI4387" s="112" t="s">
        <v>9408</v>
      </c>
      <c r="DJ4387" s="112" t="s">
        <v>9220</v>
      </c>
      <c r="DO4387"/>
    </row>
    <row r="4388" spans="15:119" x14ac:dyDescent="0.25">
      <c r="O4388" s="268" t="s">
        <v>13874</v>
      </c>
      <c r="P4388" s="268" t="s">
        <v>9492</v>
      </c>
      <c r="Q4388" s="269">
        <v>-6</v>
      </c>
      <c r="R4388" s="269">
        <v>-6.25</v>
      </c>
      <c r="S4388" s="269">
        <v>-63.25</v>
      </c>
      <c r="T4388" s="269">
        <v>-63.5</v>
      </c>
      <c r="DI4388" s="112" t="s">
        <v>6959</v>
      </c>
      <c r="DJ4388" s="112" t="s">
        <v>6305</v>
      </c>
      <c r="DO4388"/>
    </row>
    <row r="4389" spans="15:119" x14ac:dyDescent="0.25">
      <c r="O4389" s="268" t="s">
        <v>13875</v>
      </c>
      <c r="P4389" s="268" t="s">
        <v>9492</v>
      </c>
      <c r="Q4389" s="269">
        <v>-6</v>
      </c>
      <c r="R4389" s="269">
        <v>-6.25</v>
      </c>
      <c r="S4389" s="269">
        <v>-63</v>
      </c>
      <c r="T4389" s="269">
        <v>-63.25</v>
      </c>
      <c r="DI4389" s="112" t="s">
        <v>4565</v>
      </c>
      <c r="DJ4389" s="112" t="s">
        <v>4452</v>
      </c>
      <c r="DO4389"/>
    </row>
    <row r="4390" spans="15:119" x14ac:dyDescent="0.25">
      <c r="O4390" s="268" t="s">
        <v>13876</v>
      </c>
      <c r="P4390" s="268" t="s">
        <v>9492</v>
      </c>
      <c r="Q4390" s="269">
        <v>-6.25</v>
      </c>
      <c r="R4390" s="269">
        <v>-6.5</v>
      </c>
      <c r="S4390" s="269">
        <v>-63.25</v>
      </c>
      <c r="T4390" s="269">
        <v>-63.5</v>
      </c>
      <c r="DI4390" s="112" t="s">
        <v>7800</v>
      </c>
      <c r="DJ4390" s="112" t="s">
        <v>7298</v>
      </c>
      <c r="DO4390"/>
    </row>
    <row r="4391" spans="15:119" x14ac:dyDescent="0.25">
      <c r="O4391" s="268" t="s">
        <v>13877</v>
      </c>
      <c r="P4391" s="268" t="s">
        <v>9492</v>
      </c>
      <c r="Q4391" s="269">
        <v>-6.25</v>
      </c>
      <c r="R4391" s="269">
        <v>-6.5</v>
      </c>
      <c r="S4391" s="269">
        <v>-63</v>
      </c>
      <c r="T4391" s="269">
        <v>-63.25</v>
      </c>
      <c r="DI4391" s="112" t="s">
        <v>4982</v>
      </c>
      <c r="DJ4391" s="112" t="s">
        <v>5576</v>
      </c>
      <c r="DO4391"/>
    </row>
    <row r="4392" spans="15:119" x14ac:dyDescent="0.25">
      <c r="O4392" s="268" t="s">
        <v>13878</v>
      </c>
      <c r="P4392" s="268" t="s">
        <v>9490</v>
      </c>
      <c r="Q4392" s="269">
        <v>-6.5</v>
      </c>
      <c r="R4392" s="269">
        <v>-7</v>
      </c>
      <c r="S4392" s="269">
        <v>-64</v>
      </c>
      <c r="T4392" s="269">
        <v>-64.5</v>
      </c>
      <c r="DI4392" s="112" t="s">
        <v>4982</v>
      </c>
      <c r="DJ4392" s="112" t="s">
        <v>4808</v>
      </c>
      <c r="DO4392"/>
    </row>
    <row r="4393" spans="15:119" ht="30" x14ac:dyDescent="0.25">
      <c r="O4393" s="268" t="s">
        <v>13879</v>
      </c>
      <c r="P4393" s="268" t="s">
        <v>9492</v>
      </c>
      <c r="Q4393" s="269">
        <v>-6.5</v>
      </c>
      <c r="R4393" s="269">
        <v>-6.75</v>
      </c>
      <c r="S4393" s="269">
        <v>-64.25</v>
      </c>
      <c r="T4393" s="269">
        <v>-64.5</v>
      </c>
      <c r="DI4393" s="112" t="s">
        <v>4750</v>
      </c>
      <c r="DJ4393" s="112" t="s">
        <v>4591</v>
      </c>
      <c r="DO4393"/>
    </row>
    <row r="4394" spans="15:119" x14ac:dyDescent="0.25">
      <c r="O4394" s="268" t="s">
        <v>13880</v>
      </c>
      <c r="P4394" s="268" t="s">
        <v>9492</v>
      </c>
      <c r="Q4394" s="269">
        <v>-6.5</v>
      </c>
      <c r="R4394" s="269">
        <v>-6.75</v>
      </c>
      <c r="S4394" s="269">
        <v>-64</v>
      </c>
      <c r="T4394" s="269">
        <v>-64.25</v>
      </c>
      <c r="DI4394" s="112" t="s">
        <v>7801</v>
      </c>
      <c r="DJ4394" s="112" t="s">
        <v>7298</v>
      </c>
      <c r="DO4394"/>
    </row>
    <row r="4395" spans="15:119" x14ac:dyDescent="0.25">
      <c r="O4395" s="268" t="s">
        <v>13881</v>
      </c>
      <c r="P4395" s="268" t="s">
        <v>9492</v>
      </c>
      <c r="Q4395" s="269">
        <v>-6.75</v>
      </c>
      <c r="R4395" s="269">
        <v>-7</v>
      </c>
      <c r="S4395" s="269">
        <v>-64.25</v>
      </c>
      <c r="T4395" s="269">
        <v>-64.5</v>
      </c>
      <c r="DI4395" s="112" t="s">
        <v>4751</v>
      </c>
      <c r="DJ4395" s="112" t="s">
        <v>4591</v>
      </c>
      <c r="DO4395"/>
    </row>
    <row r="4396" spans="15:119" x14ac:dyDescent="0.25">
      <c r="O4396" s="268" t="s">
        <v>13882</v>
      </c>
      <c r="P4396" s="268" t="s">
        <v>9492</v>
      </c>
      <c r="Q4396" s="269">
        <v>-6.75</v>
      </c>
      <c r="R4396" s="269">
        <v>-7</v>
      </c>
      <c r="S4396" s="269">
        <v>-64</v>
      </c>
      <c r="T4396" s="269">
        <v>-64.25</v>
      </c>
      <c r="DI4396" s="112" t="s">
        <v>4751</v>
      </c>
      <c r="DJ4396" s="112" t="s">
        <v>5373</v>
      </c>
      <c r="DO4396"/>
    </row>
    <row r="4397" spans="15:119" x14ac:dyDescent="0.25">
      <c r="O4397" s="268" t="s">
        <v>13883</v>
      </c>
      <c r="P4397" s="268" t="s">
        <v>9490</v>
      </c>
      <c r="Q4397" s="269">
        <v>-6.5</v>
      </c>
      <c r="R4397" s="269">
        <v>-7</v>
      </c>
      <c r="S4397" s="269">
        <v>-63.5</v>
      </c>
      <c r="T4397" s="269">
        <v>-64</v>
      </c>
      <c r="DI4397" s="112" t="s">
        <v>4751</v>
      </c>
      <c r="DJ4397" s="112" t="s">
        <v>7916</v>
      </c>
      <c r="DO4397"/>
    </row>
    <row r="4398" spans="15:119" x14ac:dyDescent="0.25">
      <c r="O4398" s="268" t="s">
        <v>13884</v>
      </c>
      <c r="P4398" s="268" t="s">
        <v>9492</v>
      </c>
      <c r="Q4398" s="269">
        <v>-6.5</v>
      </c>
      <c r="R4398" s="269">
        <v>-6.75</v>
      </c>
      <c r="S4398" s="269">
        <v>-63.75</v>
      </c>
      <c r="T4398" s="269">
        <v>-64</v>
      </c>
      <c r="DI4398" s="112" t="s">
        <v>4751</v>
      </c>
      <c r="DJ4398" s="112" t="s">
        <v>8285</v>
      </c>
      <c r="DO4398"/>
    </row>
    <row r="4399" spans="15:119" x14ac:dyDescent="0.25">
      <c r="O4399" s="268" t="s">
        <v>13885</v>
      </c>
      <c r="P4399" s="268" t="s">
        <v>9492</v>
      </c>
      <c r="Q4399" s="269">
        <v>-6.5</v>
      </c>
      <c r="R4399" s="269">
        <v>-6.75</v>
      </c>
      <c r="S4399" s="269">
        <v>-63.5</v>
      </c>
      <c r="T4399" s="269">
        <v>-63.75</v>
      </c>
      <c r="DI4399" s="112" t="s">
        <v>9409</v>
      </c>
      <c r="DJ4399" s="112" t="s">
        <v>9220</v>
      </c>
      <c r="DO4399"/>
    </row>
    <row r="4400" spans="15:119" x14ac:dyDescent="0.25">
      <c r="O4400" s="268" t="s">
        <v>13886</v>
      </c>
      <c r="P4400" s="268" t="s">
        <v>9492</v>
      </c>
      <c r="Q4400" s="269">
        <v>-6.75</v>
      </c>
      <c r="R4400" s="269">
        <v>-7</v>
      </c>
      <c r="S4400" s="269">
        <v>-63.75</v>
      </c>
      <c r="T4400" s="269">
        <v>-64</v>
      </c>
      <c r="DI4400" s="112" t="s">
        <v>6960</v>
      </c>
      <c r="DJ4400" s="112" t="s">
        <v>6305</v>
      </c>
      <c r="DO4400"/>
    </row>
    <row r="4401" spans="15:119" x14ac:dyDescent="0.25">
      <c r="O4401" s="268" t="s">
        <v>13887</v>
      </c>
      <c r="P4401" s="268" t="s">
        <v>9492</v>
      </c>
      <c r="Q4401" s="269">
        <v>-6.75</v>
      </c>
      <c r="R4401" s="269">
        <v>-7</v>
      </c>
      <c r="S4401" s="269">
        <v>-63.5</v>
      </c>
      <c r="T4401" s="269">
        <v>-63.75</v>
      </c>
      <c r="DI4401" s="112" t="s">
        <v>4752</v>
      </c>
      <c r="DJ4401" s="112" t="s">
        <v>5909</v>
      </c>
      <c r="DO4401"/>
    </row>
    <row r="4402" spans="15:119" x14ac:dyDescent="0.25">
      <c r="O4402" s="268" t="s">
        <v>13888</v>
      </c>
      <c r="P4402" s="268" t="s">
        <v>9490</v>
      </c>
      <c r="Q4402" s="269">
        <v>-6.5</v>
      </c>
      <c r="R4402" s="269">
        <v>-7</v>
      </c>
      <c r="S4402" s="269">
        <v>-63</v>
      </c>
      <c r="T4402" s="269">
        <v>-63.5</v>
      </c>
      <c r="DI4402" s="112" t="s">
        <v>4752</v>
      </c>
      <c r="DJ4402" s="112" t="s">
        <v>4591</v>
      </c>
      <c r="DO4402"/>
    </row>
    <row r="4403" spans="15:119" x14ac:dyDescent="0.25">
      <c r="O4403" s="268" t="s">
        <v>13889</v>
      </c>
      <c r="P4403" s="268" t="s">
        <v>9492</v>
      </c>
      <c r="Q4403" s="269">
        <v>-6.5</v>
      </c>
      <c r="R4403" s="269">
        <v>-6.75</v>
      </c>
      <c r="S4403" s="269">
        <v>-63.25</v>
      </c>
      <c r="T4403" s="269">
        <v>-63.5</v>
      </c>
      <c r="DI4403" s="112" t="s">
        <v>4752</v>
      </c>
      <c r="DJ4403" s="112" t="s">
        <v>5373</v>
      </c>
      <c r="DO4403"/>
    </row>
    <row r="4404" spans="15:119" x14ac:dyDescent="0.25">
      <c r="O4404" s="268" t="s">
        <v>13890</v>
      </c>
      <c r="P4404" s="268" t="s">
        <v>9492</v>
      </c>
      <c r="Q4404" s="269">
        <v>-6.5</v>
      </c>
      <c r="R4404" s="269">
        <v>-6.75</v>
      </c>
      <c r="S4404" s="269">
        <v>-63</v>
      </c>
      <c r="T4404" s="269">
        <v>-63.25</v>
      </c>
      <c r="DI4404" s="112" t="s">
        <v>4752</v>
      </c>
      <c r="DJ4404" s="112" t="s">
        <v>7916</v>
      </c>
      <c r="DO4404"/>
    </row>
    <row r="4405" spans="15:119" x14ac:dyDescent="0.25">
      <c r="O4405" s="268" t="s">
        <v>13891</v>
      </c>
      <c r="P4405" s="268" t="s">
        <v>9492</v>
      </c>
      <c r="Q4405" s="269">
        <v>-6.75</v>
      </c>
      <c r="R4405" s="269">
        <v>-7</v>
      </c>
      <c r="S4405" s="269">
        <v>-63.25</v>
      </c>
      <c r="T4405" s="269">
        <v>-63.5</v>
      </c>
      <c r="DI4405" s="112" t="s">
        <v>7802</v>
      </c>
      <c r="DJ4405" s="112" t="s">
        <v>9220</v>
      </c>
      <c r="DO4405"/>
    </row>
    <row r="4406" spans="15:119" x14ac:dyDescent="0.25">
      <c r="O4406" s="268" t="s">
        <v>13892</v>
      </c>
      <c r="P4406" s="268" t="s">
        <v>9492</v>
      </c>
      <c r="Q4406" s="269">
        <v>-6.75</v>
      </c>
      <c r="R4406" s="269">
        <v>-7</v>
      </c>
      <c r="S4406" s="269">
        <v>-63</v>
      </c>
      <c r="T4406" s="269">
        <v>-63.25</v>
      </c>
      <c r="DI4406" s="112" t="s">
        <v>7802</v>
      </c>
      <c r="DJ4406" s="112" t="s">
        <v>7298</v>
      </c>
      <c r="DO4406"/>
    </row>
    <row r="4407" spans="15:119" x14ac:dyDescent="0.25">
      <c r="O4407" s="268" t="s">
        <v>13893</v>
      </c>
      <c r="P4407" s="268" t="s">
        <v>9488</v>
      </c>
      <c r="Q4407" s="269">
        <v>-7</v>
      </c>
      <c r="R4407" s="269">
        <v>-8</v>
      </c>
      <c r="S4407" s="269">
        <v>-64.5</v>
      </c>
      <c r="T4407" s="269">
        <v>-66</v>
      </c>
      <c r="DI4407" s="112" t="s">
        <v>8215</v>
      </c>
      <c r="DJ4407" s="112" t="s">
        <v>7916</v>
      </c>
      <c r="DO4407"/>
    </row>
    <row r="4408" spans="15:119" x14ac:dyDescent="0.25">
      <c r="O4408" s="268" t="s">
        <v>13894</v>
      </c>
      <c r="P4408" s="268" t="s">
        <v>9490</v>
      </c>
      <c r="Q4408" s="269">
        <v>-7</v>
      </c>
      <c r="R4408" s="269">
        <v>-7.5</v>
      </c>
      <c r="S4408" s="269">
        <v>-65.5</v>
      </c>
      <c r="T4408" s="269">
        <v>-66</v>
      </c>
      <c r="DI4408" s="112" t="s">
        <v>4398</v>
      </c>
      <c r="DJ4408" s="112" t="s">
        <v>4291</v>
      </c>
      <c r="DO4408"/>
    </row>
    <row r="4409" spans="15:119" x14ac:dyDescent="0.25">
      <c r="O4409" s="268" t="s">
        <v>13895</v>
      </c>
      <c r="P4409" s="268" t="s">
        <v>9492</v>
      </c>
      <c r="Q4409" s="269">
        <v>-7</v>
      </c>
      <c r="R4409" s="269">
        <v>-7.25</v>
      </c>
      <c r="S4409" s="269">
        <v>-65.75</v>
      </c>
      <c r="T4409" s="269">
        <v>-66</v>
      </c>
      <c r="DI4409" s="112" t="s">
        <v>4261</v>
      </c>
      <c r="DJ4409" s="112" t="s">
        <v>4212</v>
      </c>
      <c r="DO4409"/>
    </row>
    <row r="4410" spans="15:119" x14ac:dyDescent="0.25">
      <c r="O4410" s="268" t="s">
        <v>13896</v>
      </c>
      <c r="P4410" s="268" t="s">
        <v>9492</v>
      </c>
      <c r="Q4410" s="269">
        <v>-7</v>
      </c>
      <c r="R4410" s="269">
        <v>-7.25</v>
      </c>
      <c r="S4410" s="269">
        <v>-65.5</v>
      </c>
      <c r="T4410" s="269">
        <v>-65.75</v>
      </c>
      <c r="DI4410" s="112" t="s">
        <v>8216</v>
      </c>
      <c r="DJ4410" s="112" t="s">
        <v>7916</v>
      </c>
      <c r="DO4410"/>
    </row>
    <row r="4411" spans="15:119" x14ac:dyDescent="0.25">
      <c r="O4411" s="268" t="s">
        <v>13897</v>
      </c>
      <c r="P4411" s="268" t="s">
        <v>9492</v>
      </c>
      <c r="Q4411" s="269">
        <v>-7.25</v>
      </c>
      <c r="R4411" s="269">
        <v>-7.5</v>
      </c>
      <c r="S4411" s="269">
        <v>-65.75</v>
      </c>
      <c r="T4411" s="269">
        <v>-66</v>
      </c>
      <c r="DI4411" s="112" t="s">
        <v>6961</v>
      </c>
      <c r="DJ4411" s="112" t="s">
        <v>6305</v>
      </c>
      <c r="DO4411"/>
    </row>
    <row r="4412" spans="15:119" x14ac:dyDescent="0.25">
      <c r="O4412" s="268" t="s">
        <v>13898</v>
      </c>
      <c r="P4412" s="268" t="s">
        <v>9492</v>
      </c>
      <c r="Q4412" s="269">
        <v>-7.25</v>
      </c>
      <c r="R4412" s="269">
        <v>-7.5</v>
      </c>
      <c r="S4412" s="269">
        <v>-65.5</v>
      </c>
      <c r="T4412" s="269">
        <v>-65.75</v>
      </c>
      <c r="DI4412" s="112" t="s">
        <v>7194</v>
      </c>
      <c r="DJ4412" s="112" t="s">
        <v>7135</v>
      </c>
      <c r="DO4412"/>
    </row>
    <row r="4413" spans="15:119" x14ac:dyDescent="0.25">
      <c r="O4413" s="268" t="s">
        <v>13899</v>
      </c>
      <c r="P4413" s="268" t="s">
        <v>9490</v>
      </c>
      <c r="Q4413" s="269">
        <v>-7</v>
      </c>
      <c r="R4413" s="269">
        <v>-7.5</v>
      </c>
      <c r="S4413" s="269">
        <v>-65</v>
      </c>
      <c r="T4413" s="269">
        <v>-65.5</v>
      </c>
      <c r="DI4413" s="112" t="s">
        <v>7803</v>
      </c>
      <c r="DJ4413" s="112" t="s">
        <v>7916</v>
      </c>
      <c r="DO4413"/>
    </row>
    <row r="4414" spans="15:119" x14ac:dyDescent="0.25">
      <c r="O4414" s="268" t="s">
        <v>13900</v>
      </c>
      <c r="P4414" s="268" t="s">
        <v>9492</v>
      </c>
      <c r="Q4414" s="269">
        <v>-7</v>
      </c>
      <c r="R4414" s="269">
        <v>-7.25</v>
      </c>
      <c r="S4414" s="269">
        <v>-65.25</v>
      </c>
      <c r="T4414" s="269">
        <v>-65.5</v>
      </c>
      <c r="DI4414" s="112" t="s">
        <v>7803</v>
      </c>
      <c r="DJ4414" s="112" t="s">
        <v>7298</v>
      </c>
      <c r="DO4414"/>
    </row>
    <row r="4415" spans="15:119" x14ac:dyDescent="0.25">
      <c r="O4415" s="268" t="s">
        <v>13901</v>
      </c>
      <c r="P4415" s="268" t="s">
        <v>9492</v>
      </c>
      <c r="Q4415" s="269">
        <v>-7</v>
      </c>
      <c r="R4415" s="269">
        <v>-7.25</v>
      </c>
      <c r="S4415" s="269">
        <v>-65</v>
      </c>
      <c r="T4415" s="269">
        <v>-65.25</v>
      </c>
      <c r="DI4415" s="112" t="s">
        <v>4983</v>
      </c>
      <c r="DJ4415" s="112" t="s">
        <v>4808</v>
      </c>
      <c r="DO4415"/>
    </row>
    <row r="4416" spans="15:119" x14ac:dyDescent="0.25">
      <c r="O4416" s="268" t="s">
        <v>13902</v>
      </c>
      <c r="P4416" s="268" t="s">
        <v>9492</v>
      </c>
      <c r="Q4416" s="269">
        <v>-7.25</v>
      </c>
      <c r="R4416" s="269">
        <v>-7.5</v>
      </c>
      <c r="S4416" s="269">
        <v>-65.25</v>
      </c>
      <c r="T4416" s="269">
        <v>-65.5</v>
      </c>
      <c r="DI4416" s="112" t="s">
        <v>4753</v>
      </c>
      <c r="DJ4416" s="112" t="s">
        <v>5909</v>
      </c>
      <c r="DO4416"/>
    </row>
    <row r="4417" spans="15:119" x14ac:dyDescent="0.25">
      <c r="O4417" s="268" t="s">
        <v>13903</v>
      </c>
      <c r="P4417" s="268" t="s">
        <v>9492</v>
      </c>
      <c r="Q4417" s="269">
        <v>-7.25</v>
      </c>
      <c r="R4417" s="269">
        <v>-7.5</v>
      </c>
      <c r="S4417" s="269">
        <v>-65</v>
      </c>
      <c r="T4417" s="269">
        <v>-65.25</v>
      </c>
      <c r="DI4417" s="112" t="s">
        <v>4753</v>
      </c>
      <c r="DJ4417" s="112" t="s">
        <v>4591</v>
      </c>
      <c r="DO4417"/>
    </row>
    <row r="4418" spans="15:119" x14ac:dyDescent="0.25">
      <c r="O4418" s="268" t="s">
        <v>13904</v>
      </c>
      <c r="P4418" s="268" t="s">
        <v>9490</v>
      </c>
      <c r="Q4418" s="269">
        <v>-7</v>
      </c>
      <c r="R4418" s="269">
        <v>-7.5</v>
      </c>
      <c r="S4418" s="269">
        <v>-64.5</v>
      </c>
      <c r="T4418" s="269">
        <v>-65</v>
      </c>
      <c r="DI4418" s="112" t="s">
        <v>4753</v>
      </c>
      <c r="DJ4418" s="112" t="s">
        <v>6305</v>
      </c>
      <c r="DO4418"/>
    </row>
    <row r="4419" spans="15:119" x14ac:dyDescent="0.25">
      <c r="O4419" s="268" t="s">
        <v>13905</v>
      </c>
      <c r="P4419" s="268" t="s">
        <v>9492</v>
      </c>
      <c r="Q4419" s="269">
        <v>-7</v>
      </c>
      <c r="R4419" s="269">
        <v>-7.25</v>
      </c>
      <c r="S4419" s="269">
        <v>-64.75</v>
      </c>
      <c r="T4419" s="269">
        <v>-65</v>
      </c>
      <c r="DI4419" s="112" t="s">
        <v>4753</v>
      </c>
      <c r="DJ4419" s="112" t="s">
        <v>5373</v>
      </c>
      <c r="DO4419"/>
    </row>
    <row r="4420" spans="15:119" x14ac:dyDescent="0.25">
      <c r="O4420" s="268" t="s">
        <v>13906</v>
      </c>
      <c r="P4420" s="268" t="s">
        <v>9492</v>
      </c>
      <c r="Q4420" s="269">
        <v>-7</v>
      </c>
      <c r="R4420" s="269">
        <v>-7.25</v>
      </c>
      <c r="S4420" s="269">
        <v>-64.5</v>
      </c>
      <c r="T4420" s="269">
        <v>-64.75</v>
      </c>
      <c r="DI4420" s="112" t="s">
        <v>5895</v>
      </c>
      <c r="DJ4420" s="112" t="s">
        <v>5840</v>
      </c>
      <c r="DO4420"/>
    </row>
    <row r="4421" spans="15:119" x14ac:dyDescent="0.25">
      <c r="O4421" s="268" t="s">
        <v>13907</v>
      </c>
      <c r="P4421" s="268" t="s">
        <v>9492</v>
      </c>
      <c r="Q4421" s="269">
        <v>-7.25</v>
      </c>
      <c r="R4421" s="269">
        <v>-7.5</v>
      </c>
      <c r="S4421" s="269">
        <v>-64.75</v>
      </c>
      <c r="T4421" s="269">
        <v>-65</v>
      </c>
      <c r="DI4421" s="112" t="s">
        <v>5821</v>
      </c>
      <c r="DJ4421" s="112" t="s">
        <v>5743</v>
      </c>
      <c r="DO4421"/>
    </row>
    <row r="4422" spans="15:119" x14ac:dyDescent="0.25">
      <c r="O4422" s="268" t="s">
        <v>13908</v>
      </c>
      <c r="P4422" s="268" t="s">
        <v>9492</v>
      </c>
      <c r="Q4422" s="269">
        <v>-7.25</v>
      </c>
      <c r="R4422" s="269">
        <v>-7.5</v>
      </c>
      <c r="S4422" s="269">
        <v>-64.5</v>
      </c>
      <c r="T4422" s="269">
        <v>-64.75</v>
      </c>
      <c r="DI4422" s="112" t="s">
        <v>532</v>
      </c>
      <c r="DJ4422" s="112" t="s">
        <v>10</v>
      </c>
      <c r="DO4422"/>
    </row>
    <row r="4423" spans="15:119" x14ac:dyDescent="0.25">
      <c r="O4423" s="268" t="s">
        <v>13909</v>
      </c>
      <c r="P4423" s="268" t="s">
        <v>9490</v>
      </c>
      <c r="Q4423" s="269">
        <v>-7.5</v>
      </c>
      <c r="R4423" s="269">
        <v>-8</v>
      </c>
      <c r="S4423" s="269">
        <v>-65.5</v>
      </c>
      <c r="T4423" s="269">
        <v>-66</v>
      </c>
      <c r="DI4423" s="112" t="s">
        <v>4399</v>
      </c>
      <c r="DJ4423" s="112" t="s">
        <v>4291</v>
      </c>
      <c r="DO4423"/>
    </row>
    <row r="4424" spans="15:119" x14ac:dyDescent="0.25">
      <c r="O4424" s="268" t="s">
        <v>13910</v>
      </c>
      <c r="P4424" s="268" t="s">
        <v>9492</v>
      </c>
      <c r="Q4424" s="269">
        <v>-7.5</v>
      </c>
      <c r="R4424" s="269">
        <v>-7.75</v>
      </c>
      <c r="S4424" s="269">
        <v>-65.75</v>
      </c>
      <c r="T4424" s="269">
        <v>-66</v>
      </c>
      <c r="DI4424" s="112" t="s">
        <v>4754</v>
      </c>
      <c r="DJ4424" s="112" t="s">
        <v>4591</v>
      </c>
      <c r="DO4424"/>
    </row>
    <row r="4425" spans="15:119" x14ac:dyDescent="0.25">
      <c r="O4425" s="268" t="s">
        <v>13911</v>
      </c>
      <c r="P4425" s="268" t="s">
        <v>9492</v>
      </c>
      <c r="Q4425" s="269">
        <v>-7.5</v>
      </c>
      <c r="R4425" s="269">
        <v>-7.75</v>
      </c>
      <c r="S4425" s="269">
        <v>-65.5</v>
      </c>
      <c r="T4425" s="269">
        <v>-65.75</v>
      </c>
      <c r="DI4425" s="112" t="s">
        <v>6962</v>
      </c>
      <c r="DJ4425" s="112" t="s">
        <v>6305</v>
      </c>
      <c r="DO4425"/>
    </row>
    <row r="4426" spans="15:119" x14ac:dyDescent="0.25">
      <c r="O4426" s="268" t="s">
        <v>13912</v>
      </c>
      <c r="P4426" s="268" t="s">
        <v>9492</v>
      </c>
      <c r="Q4426" s="269">
        <v>-7.75</v>
      </c>
      <c r="R4426" s="269">
        <v>-8</v>
      </c>
      <c r="S4426" s="269">
        <v>-65.75</v>
      </c>
      <c r="T4426" s="269">
        <v>-66</v>
      </c>
      <c r="DI4426" s="112" t="s">
        <v>8894</v>
      </c>
      <c r="DJ4426" s="112" t="s">
        <v>8544</v>
      </c>
      <c r="DO4426"/>
    </row>
    <row r="4427" spans="15:119" x14ac:dyDescent="0.25">
      <c r="O4427" s="268" t="s">
        <v>13913</v>
      </c>
      <c r="P4427" s="268" t="s">
        <v>9492</v>
      </c>
      <c r="Q4427" s="269">
        <v>-7.75</v>
      </c>
      <c r="R4427" s="269">
        <v>-8</v>
      </c>
      <c r="S4427" s="269">
        <v>-65.5</v>
      </c>
      <c r="T4427" s="269">
        <v>-65.75</v>
      </c>
      <c r="DI4427" s="112" t="s">
        <v>5310</v>
      </c>
      <c r="DJ4427" s="112" t="s">
        <v>5211</v>
      </c>
      <c r="DO4427"/>
    </row>
    <row r="4428" spans="15:119" x14ac:dyDescent="0.25">
      <c r="O4428" s="268" t="s">
        <v>13914</v>
      </c>
      <c r="P4428" s="268" t="s">
        <v>9490</v>
      </c>
      <c r="Q4428" s="269">
        <v>-7.5</v>
      </c>
      <c r="R4428" s="269">
        <v>-8</v>
      </c>
      <c r="S4428" s="269">
        <v>-65</v>
      </c>
      <c r="T4428" s="269">
        <v>-65.5</v>
      </c>
      <c r="DI4428" s="112" t="s">
        <v>5310</v>
      </c>
      <c r="DJ4428" s="112" t="s">
        <v>8544</v>
      </c>
      <c r="DO4428"/>
    </row>
    <row r="4429" spans="15:119" x14ac:dyDescent="0.25">
      <c r="O4429" s="268" t="s">
        <v>13915</v>
      </c>
      <c r="P4429" s="268" t="s">
        <v>9492</v>
      </c>
      <c r="Q4429" s="269">
        <v>-7.5</v>
      </c>
      <c r="R4429" s="269">
        <v>-7.75</v>
      </c>
      <c r="S4429" s="269">
        <v>-65.25</v>
      </c>
      <c r="T4429" s="269">
        <v>-65.5</v>
      </c>
      <c r="DI4429" s="112" t="s">
        <v>5704</v>
      </c>
      <c r="DJ4429" s="112" t="s">
        <v>5576</v>
      </c>
      <c r="DO4429"/>
    </row>
    <row r="4430" spans="15:119" x14ac:dyDescent="0.25">
      <c r="O4430" s="268" t="s">
        <v>13916</v>
      </c>
      <c r="P4430" s="268" t="s">
        <v>9492</v>
      </c>
      <c r="Q4430" s="269">
        <v>-7.5</v>
      </c>
      <c r="R4430" s="269">
        <v>-7.75</v>
      </c>
      <c r="S4430" s="269">
        <v>-65</v>
      </c>
      <c r="T4430" s="269">
        <v>-65.25</v>
      </c>
      <c r="DI4430" s="112" t="s">
        <v>7804</v>
      </c>
      <c r="DJ4430" s="112" t="s">
        <v>7298</v>
      </c>
      <c r="DO4430"/>
    </row>
    <row r="4431" spans="15:119" x14ac:dyDescent="0.25">
      <c r="O4431" s="268" t="s">
        <v>13917</v>
      </c>
      <c r="P4431" s="268" t="s">
        <v>9492</v>
      </c>
      <c r="Q4431" s="269">
        <v>-7.75</v>
      </c>
      <c r="R4431" s="269">
        <v>-8</v>
      </c>
      <c r="S4431" s="269">
        <v>-65.25</v>
      </c>
      <c r="T4431" s="269">
        <v>-65.5</v>
      </c>
      <c r="DI4431" s="112" t="s">
        <v>6237</v>
      </c>
      <c r="DJ4431" s="112" t="s">
        <v>5909</v>
      </c>
      <c r="DO4431"/>
    </row>
    <row r="4432" spans="15:119" x14ac:dyDescent="0.25">
      <c r="O4432" s="268" t="s">
        <v>13918</v>
      </c>
      <c r="P4432" s="268" t="s">
        <v>9492</v>
      </c>
      <c r="Q4432" s="269">
        <v>-7.75</v>
      </c>
      <c r="R4432" s="269">
        <v>-8</v>
      </c>
      <c r="S4432" s="269">
        <v>-65</v>
      </c>
      <c r="T4432" s="269">
        <v>-65.25</v>
      </c>
      <c r="DI4432" s="112" t="s">
        <v>4400</v>
      </c>
      <c r="DJ4432" s="112" t="s">
        <v>4291</v>
      </c>
      <c r="DO4432"/>
    </row>
    <row r="4433" spans="15:119" x14ac:dyDescent="0.25">
      <c r="O4433" s="268" t="s">
        <v>13919</v>
      </c>
      <c r="P4433" s="268" t="s">
        <v>9490</v>
      </c>
      <c r="Q4433" s="269">
        <v>-7.5</v>
      </c>
      <c r="R4433" s="269">
        <v>-8</v>
      </c>
      <c r="S4433" s="269">
        <v>-64.5</v>
      </c>
      <c r="T4433" s="269">
        <v>-65</v>
      </c>
      <c r="DI4433" s="112" t="s">
        <v>6963</v>
      </c>
      <c r="DJ4433" s="112" t="s">
        <v>6305</v>
      </c>
      <c r="DO4433"/>
    </row>
    <row r="4434" spans="15:119" x14ac:dyDescent="0.25">
      <c r="O4434" s="268" t="s">
        <v>13920</v>
      </c>
      <c r="P4434" s="268" t="s">
        <v>9492</v>
      </c>
      <c r="Q4434" s="269">
        <v>-7.5</v>
      </c>
      <c r="R4434" s="269">
        <v>-7.75</v>
      </c>
      <c r="S4434" s="269">
        <v>-64.75</v>
      </c>
      <c r="T4434" s="269">
        <v>-65</v>
      </c>
      <c r="DI4434" s="112" t="s">
        <v>7195</v>
      </c>
      <c r="DJ4434" s="112" t="s">
        <v>7135</v>
      </c>
      <c r="DO4434"/>
    </row>
    <row r="4435" spans="15:119" x14ac:dyDescent="0.25">
      <c r="O4435" s="268" t="s">
        <v>13921</v>
      </c>
      <c r="P4435" s="268" t="s">
        <v>9492</v>
      </c>
      <c r="Q4435" s="269">
        <v>-7.5</v>
      </c>
      <c r="R4435" s="269">
        <v>-7.75</v>
      </c>
      <c r="S4435" s="269">
        <v>-64.5</v>
      </c>
      <c r="T4435" s="269">
        <v>-64.75</v>
      </c>
      <c r="DI4435" s="112" t="s">
        <v>5705</v>
      </c>
      <c r="DJ4435" s="112" t="s">
        <v>5576</v>
      </c>
      <c r="DO4435"/>
    </row>
    <row r="4436" spans="15:119" x14ac:dyDescent="0.25">
      <c r="O4436" s="268" t="s">
        <v>13922</v>
      </c>
      <c r="P4436" s="268" t="s">
        <v>9492</v>
      </c>
      <c r="Q4436" s="269">
        <v>-7.75</v>
      </c>
      <c r="R4436" s="269">
        <v>-8</v>
      </c>
      <c r="S4436" s="269">
        <v>-64.75</v>
      </c>
      <c r="T4436" s="269">
        <v>-65</v>
      </c>
      <c r="DI4436" s="112" t="s">
        <v>8893</v>
      </c>
      <c r="DJ4436" s="112" t="s">
        <v>8544</v>
      </c>
      <c r="DO4436"/>
    </row>
    <row r="4437" spans="15:119" x14ac:dyDescent="0.25">
      <c r="O4437" s="268" t="s">
        <v>13923</v>
      </c>
      <c r="P4437" s="268" t="s">
        <v>9492</v>
      </c>
      <c r="Q4437" s="269">
        <v>-7.75</v>
      </c>
      <c r="R4437" s="269">
        <v>-8</v>
      </c>
      <c r="S4437" s="269">
        <v>-64.5</v>
      </c>
      <c r="T4437" s="269">
        <v>-64.75</v>
      </c>
      <c r="DI4437" s="112" t="s">
        <v>8217</v>
      </c>
      <c r="DJ4437" s="112" t="s">
        <v>7916</v>
      </c>
      <c r="DO4437"/>
    </row>
    <row r="4438" spans="15:119" x14ac:dyDescent="0.25">
      <c r="O4438" s="268" t="s">
        <v>13924</v>
      </c>
      <c r="P4438" s="268" t="s">
        <v>9488</v>
      </c>
      <c r="Q4438" s="269">
        <v>-7</v>
      </c>
      <c r="R4438" s="269">
        <v>-8</v>
      </c>
      <c r="S4438" s="269">
        <v>-63</v>
      </c>
      <c r="T4438" s="269">
        <v>-64.5</v>
      </c>
      <c r="DI4438" s="112" t="s">
        <v>4401</v>
      </c>
      <c r="DJ4438" s="112" t="s">
        <v>4291</v>
      </c>
      <c r="DO4438"/>
    </row>
    <row r="4439" spans="15:119" x14ac:dyDescent="0.25">
      <c r="O4439" s="268" t="s">
        <v>13925</v>
      </c>
      <c r="P4439" s="268" t="s">
        <v>9490</v>
      </c>
      <c r="Q4439" s="269">
        <v>-7</v>
      </c>
      <c r="R4439" s="269">
        <v>-7.5</v>
      </c>
      <c r="S4439" s="269">
        <v>-64</v>
      </c>
      <c r="T4439" s="269">
        <v>-64.5</v>
      </c>
      <c r="DI4439" s="112" t="s">
        <v>6964</v>
      </c>
      <c r="DJ4439" s="112" t="s">
        <v>6305</v>
      </c>
      <c r="DO4439"/>
    </row>
    <row r="4440" spans="15:119" x14ac:dyDescent="0.25">
      <c r="O4440" s="268" t="s">
        <v>13926</v>
      </c>
      <c r="P4440" s="268" t="s">
        <v>9492</v>
      </c>
      <c r="Q4440" s="269">
        <v>-7</v>
      </c>
      <c r="R4440" s="269">
        <v>-7.25</v>
      </c>
      <c r="S4440" s="269">
        <v>-64.25</v>
      </c>
      <c r="T4440" s="269">
        <v>-64.5</v>
      </c>
      <c r="DI4440" s="112" t="s">
        <v>6965</v>
      </c>
      <c r="DJ4440" s="112" t="s">
        <v>6305</v>
      </c>
      <c r="DO4440"/>
    </row>
    <row r="4441" spans="15:119" x14ac:dyDescent="0.25">
      <c r="O4441" s="268" t="s">
        <v>13927</v>
      </c>
      <c r="P4441" s="268" t="s">
        <v>9492</v>
      </c>
      <c r="Q4441" s="269">
        <v>-7</v>
      </c>
      <c r="R4441" s="269">
        <v>-7.25</v>
      </c>
      <c r="S4441" s="269">
        <v>-64</v>
      </c>
      <c r="T4441" s="269">
        <v>-64.25</v>
      </c>
      <c r="DI4441" s="112" t="s">
        <v>4566</v>
      </c>
      <c r="DJ4441" s="112" t="s">
        <v>4452</v>
      </c>
      <c r="DO4441"/>
    </row>
    <row r="4442" spans="15:119" x14ac:dyDescent="0.25">
      <c r="O4442" s="268" t="s">
        <v>13928</v>
      </c>
      <c r="P4442" s="268" t="s">
        <v>9492</v>
      </c>
      <c r="Q4442" s="269">
        <v>-7.25</v>
      </c>
      <c r="R4442" s="269">
        <v>-7.5</v>
      </c>
      <c r="S4442" s="269">
        <v>-64.25</v>
      </c>
      <c r="T4442" s="269">
        <v>-64.5</v>
      </c>
      <c r="DI4442" s="112" t="s">
        <v>7275</v>
      </c>
      <c r="DJ4442" s="112" t="s">
        <v>7211</v>
      </c>
      <c r="DO4442"/>
    </row>
    <row r="4443" spans="15:119" x14ac:dyDescent="0.25">
      <c r="O4443" s="268" t="s">
        <v>13929</v>
      </c>
      <c r="P4443" s="268" t="s">
        <v>9492</v>
      </c>
      <c r="Q4443" s="269">
        <v>-7.25</v>
      </c>
      <c r="R4443" s="269">
        <v>-7.5</v>
      </c>
      <c r="S4443" s="269">
        <v>-64</v>
      </c>
      <c r="T4443" s="269">
        <v>-64.25</v>
      </c>
      <c r="DI4443" s="112" t="s">
        <v>8218</v>
      </c>
      <c r="DJ4443" s="112" t="s">
        <v>7916</v>
      </c>
      <c r="DO4443"/>
    </row>
    <row r="4444" spans="15:119" x14ac:dyDescent="0.25">
      <c r="O4444" s="268" t="s">
        <v>13930</v>
      </c>
      <c r="P4444" s="268" t="s">
        <v>9490</v>
      </c>
      <c r="Q4444" s="269">
        <v>-7</v>
      </c>
      <c r="R4444" s="269">
        <v>-7.5</v>
      </c>
      <c r="S4444" s="269">
        <v>-63.5</v>
      </c>
      <c r="T4444" s="269">
        <v>-64</v>
      </c>
      <c r="DI4444" s="112" t="s">
        <v>7805</v>
      </c>
      <c r="DJ4444" s="112" t="s">
        <v>7298</v>
      </c>
      <c r="DO4444"/>
    </row>
    <row r="4445" spans="15:119" x14ac:dyDescent="0.25">
      <c r="O4445" s="268" t="s">
        <v>13931</v>
      </c>
      <c r="P4445" s="268" t="s">
        <v>9492</v>
      </c>
      <c r="Q4445" s="269">
        <v>-7</v>
      </c>
      <c r="R4445" s="269">
        <v>-7.25</v>
      </c>
      <c r="S4445" s="269">
        <v>-63.75</v>
      </c>
      <c r="T4445" s="269">
        <v>-64</v>
      </c>
      <c r="DI4445" s="112" t="s">
        <v>8219</v>
      </c>
      <c r="DJ4445" s="112" t="s">
        <v>7916</v>
      </c>
      <c r="DO4445"/>
    </row>
    <row r="4446" spans="15:119" x14ac:dyDescent="0.25">
      <c r="O4446" s="268" t="s">
        <v>13932</v>
      </c>
      <c r="P4446" s="268" t="s">
        <v>9492</v>
      </c>
      <c r="Q4446" s="269">
        <v>-7</v>
      </c>
      <c r="R4446" s="269">
        <v>-7.25</v>
      </c>
      <c r="S4446" s="269">
        <v>-63.5</v>
      </c>
      <c r="T4446" s="269">
        <v>-63.75</v>
      </c>
      <c r="DI4446" s="112" t="s">
        <v>5185</v>
      </c>
      <c r="DJ4446" s="112" t="s">
        <v>5031</v>
      </c>
      <c r="DO4446"/>
    </row>
    <row r="4447" spans="15:119" ht="30" x14ac:dyDescent="0.25">
      <c r="O4447" s="268" t="s">
        <v>13933</v>
      </c>
      <c r="P4447" s="268" t="s">
        <v>9492</v>
      </c>
      <c r="Q4447" s="269">
        <v>-7.25</v>
      </c>
      <c r="R4447" s="269">
        <v>-7.5</v>
      </c>
      <c r="S4447" s="269">
        <v>-63.75</v>
      </c>
      <c r="T4447" s="269">
        <v>-64</v>
      </c>
      <c r="DI4447" s="112" t="s">
        <v>4755</v>
      </c>
      <c r="DJ4447" s="112" t="s">
        <v>4591</v>
      </c>
      <c r="DO4447"/>
    </row>
    <row r="4448" spans="15:119" x14ac:dyDescent="0.25">
      <c r="O4448" s="268" t="s">
        <v>13934</v>
      </c>
      <c r="P4448" s="268" t="s">
        <v>9492</v>
      </c>
      <c r="Q4448" s="269">
        <v>-7.25</v>
      </c>
      <c r="R4448" s="269">
        <v>-7.5</v>
      </c>
      <c r="S4448" s="269">
        <v>-63.5</v>
      </c>
      <c r="T4448" s="269">
        <v>-63.75</v>
      </c>
      <c r="DI4448" s="112" t="s">
        <v>4756</v>
      </c>
      <c r="DJ4448" s="112" t="s">
        <v>4591</v>
      </c>
      <c r="DO4448"/>
    </row>
    <row r="4449" spans="15:119" x14ac:dyDescent="0.25">
      <c r="O4449" s="268" t="s">
        <v>13935</v>
      </c>
      <c r="P4449" s="268" t="s">
        <v>9490</v>
      </c>
      <c r="Q4449" s="269">
        <v>-7</v>
      </c>
      <c r="R4449" s="269">
        <v>-7.5</v>
      </c>
      <c r="S4449" s="269">
        <v>-63</v>
      </c>
      <c r="T4449" s="269">
        <v>-63.5</v>
      </c>
      <c r="DI4449" s="112" t="s">
        <v>4756</v>
      </c>
      <c r="DJ4449" s="112" t="s">
        <v>5373</v>
      </c>
      <c r="DO4449"/>
    </row>
    <row r="4450" spans="15:119" x14ac:dyDescent="0.25">
      <c r="O4450" s="268" t="s">
        <v>13936</v>
      </c>
      <c r="P4450" s="268" t="s">
        <v>9492</v>
      </c>
      <c r="Q4450" s="269">
        <v>-7</v>
      </c>
      <c r="R4450" s="269">
        <v>-7.25</v>
      </c>
      <c r="S4450" s="269">
        <v>-63.25</v>
      </c>
      <c r="T4450" s="269">
        <v>-63.5</v>
      </c>
      <c r="DI4450" s="112" t="s">
        <v>6976</v>
      </c>
      <c r="DJ4450" s="112" t="s">
        <v>6305</v>
      </c>
      <c r="DO4450"/>
    </row>
    <row r="4451" spans="15:119" x14ac:dyDescent="0.25">
      <c r="O4451" s="268" t="s">
        <v>13937</v>
      </c>
      <c r="P4451" s="268" t="s">
        <v>9492</v>
      </c>
      <c r="Q4451" s="269">
        <v>-7</v>
      </c>
      <c r="R4451" s="269">
        <v>-7.25</v>
      </c>
      <c r="S4451" s="269">
        <v>-63</v>
      </c>
      <c r="T4451" s="269">
        <v>-63.25</v>
      </c>
      <c r="DI4451" s="112" t="s">
        <v>6239</v>
      </c>
      <c r="DJ4451" s="112" t="s">
        <v>5909</v>
      </c>
      <c r="DO4451"/>
    </row>
    <row r="4452" spans="15:119" x14ac:dyDescent="0.25">
      <c r="O4452" s="268" t="s">
        <v>13938</v>
      </c>
      <c r="P4452" s="268" t="s">
        <v>9492</v>
      </c>
      <c r="Q4452" s="269">
        <v>-7.25</v>
      </c>
      <c r="R4452" s="269">
        <v>-7.5</v>
      </c>
      <c r="S4452" s="269">
        <v>-63.25</v>
      </c>
      <c r="T4452" s="269">
        <v>-63.5</v>
      </c>
      <c r="DI4452" s="112" t="s">
        <v>6979</v>
      </c>
      <c r="DJ4452" s="112" t="s">
        <v>6305</v>
      </c>
      <c r="DO4452"/>
    </row>
    <row r="4453" spans="15:119" x14ac:dyDescent="0.25">
      <c r="O4453" s="268" t="s">
        <v>13939</v>
      </c>
      <c r="P4453" s="268" t="s">
        <v>9492</v>
      </c>
      <c r="Q4453" s="269">
        <v>-7.25</v>
      </c>
      <c r="R4453" s="269">
        <v>-7.5</v>
      </c>
      <c r="S4453" s="269">
        <v>-63</v>
      </c>
      <c r="T4453" s="269">
        <v>-63.25</v>
      </c>
      <c r="DI4453" s="112" t="s">
        <v>6977</v>
      </c>
      <c r="DJ4453" s="112" t="s">
        <v>6305</v>
      </c>
      <c r="DO4453"/>
    </row>
    <row r="4454" spans="15:119" x14ac:dyDescent="0.25">
      <c r="O4454" s="268" t="s">
        <v>13940</v>
      </c>
      <c r="P4454" s="268" t="s">
        <v>9490</v>
      </c>
      <c r="Q4454" s="269">
        <v>-7.5</v>
      </c>
      <c r="R4454" s="269">
        <v>-8</v>
      </c>
      <c r="S4454" s="269">
        <v>-64</v>
      </c>
      <c r="T4454" s="269">
        <v>-64.5</v>
      </c>
      <c r="DI4454" s="112" t="s">
        <v>6978</v>
      </c>
      <c r="DJ4454" s="112" t="s">
        <v>6305</v>
      </c>
      <c r="DO4454"/>
    </row>
    <row r="4455" spans="15:119" x14ac:dyDescent="0.25">
      <c r="O4455" s="268" t="s">
        <v>13941</v>
      </c>
      <c r="P4455" s="268" t="s">
        <v>9492</v>
      </c>
      <c r="Q4455" s="269">
        <v>-7.5</v>
      </c>
      <c r="R4455" s="269">
        <v>-7.75</v>
      </c>
      <c r="S4455" s="269">
        <v>-64.25</v>
      </c>
      <c r="T4455" s="269">
        <v>-64.5</v>
      </c>
      <c r="DI4455" s="112" t="s">
        <v>9410</v>
      </c>
      <c r="DJ4455" s="112" t="s">
        <v>9220</v>
      </c>
      <c r="DO4455"/>
    </row>
    <row r="4456" spans="15:119" x14ac:dyDescent="0.25">
      <c r="O4456" s="268" t="s">
        <v>13942</v>
      </c>
      <c r="P4456" s="268" t="s">
        <v>9492</v>
      </c>
      <c r="Q4456" s="269">
        <v>-7.5</v>
      </c>
      <c r="R4456" s="269">
        <v>-7.75</v>
      </c>
      <c r="S4456" s="269">
        <v>-64</v>
      </c>
      <c r="T4456" s="269">
        <v>-64.25</v>
      </c>
      <c r="DI4456" s="112" t="s">
        <v>6980</v>
      </c>
      <c r="DJ4456" s="112" t="s">
        <v>6305</v>
      </c>
      <c r="DO4456"/>
    </row>
    <row r="4457" spans="15:119" ht="30" x14ac:dyDescent="0.25">
      <c r="O4457" s="268" t="s">
        <v>13943</v>
      </c>
      <c r="P4457" s="268" t="s">
        <v>9492</v>
      </c>
      <c r="Q4457" s="269">
        <v>-7.75</v>
      </c>
      <c r="R4457" s="269">
        <v>-8</v>
      </c>
      <c r="S4457" s="269">
        <v>-64.25</v>
      </c>
      <c r="T4457" s="269">
        <v>-64.5</v>
      </c>
      <c r="DI4457" s="112" t="s">
        <v>9411</v>
      </c>
      <c r="DJ4457" s="112" t="s">
        <v>9220</v>
      </c>
      <c r="DO4457"/>
    </row>
    <row r="4458" spans="15:119" x14ac:dyDescent="0.25">
      <c r="O4458" s="268" t="s">
        <v>13944</v>
      </c>
      <c r="P4458" s="268" t="s">
        <v>9492</v>
      </c>
      <c r="Q4458" s="269">
        <v>-7.75</v>
      </c>
      <c r="R4458" s="269">
        <v>-8</v>
      </c>
      <c r="S4458" s="269">
        <v>-64</v>
      </c>
      <c r="T4458" s="269">
        <v>-64.25</v>
      </c>
      <c r="DI4458" s="112" t="s">
        <v>7808</v>
      </c>
      <c r="DJ4458" s="112" t="s">
        <v>7298</v>
      </c>
      <c r="DO4458"/>
    </row>
    <row r="4459" spans="15:119" x14ac:dyDescent="0.25">
      <c r="O4459" s="268" t="s">
        <v>13945</v>
      </c>
      <c r="P4459" s="268" t="s">
        <v>9490</v>
      </c>
      <c r="Q4459" s="269">
        <v>-7.5</v>
      </c>
      <c r="R4459" s="269">
        <v>-8</v>
      </c>
      <c r="S4459" s="269">
        <v>-63.5</v>
      </c>
      <c r="T4459" s="269">
        <v>-64</v>
      </c>
      <c r="DI4459" s="112" t="s">
        <v>9074</v>
      </c>
      <c r="DJ4459" s="112" t="s">
        <v>9016</v>
      </c>
      <c r="DO4459"/>
    </row>
    <row r="4460" spans="15:119" ht="30" x14ac:dyDescent="0.25">
      <c r="O4460" s="268" t="s">
        <v>13946</v>
      </c>
      <c r="P4460" s="268" t="s">
        <v>9492</v>
      </c>
      <c r="Q4460" s="269">
        <v>-7.5</v>
      </c>
      <c r="R4460" s="269">
        <v>-7.75</v>
      </c>
      <c r="S4460" s="269">
        <v>-63.75</v>
      </c>
      <c r="T4460" s="269">
        <v>-64</v>
      </c>
      <c r="DI4460" s="112" t="s">
        <v>7809</v>
      </c>
      <c r="DJ4460" s="112" t="s">
        <v>7298</v>
      </c>
      <c r="DO4460"/>
    </row>
    <row r="4461" spans="15:119" x14ac:dyDescent="0.25">
      <c r="O4461" s="268" t="s">
        <v>13947</v>
      </c>
      <c r="P4461" s="268" t="s">
        <v>9492</v>
      </c>
      <c r="Q4461" s="269">
        <v>-7.5</v>
      </c>
      <c r="R4461" s="269">
        <v>-7.75</v>
      </c>
      <c r="S4461" s="269">
        <v>-63.5</v>
      </c>
      <c r="T4461" s="269">
        <v>-63.75</v>
      </c>
      <c r="DI4461" s="112" t="s">
        <v>6981</v>
      </c>
      <c r="DJ4461" s="112" t="s">
        <v>6305</v>
      </c>
      <c r="DO4461"/>
    </row>
    <row r="4462" spans="15:119" x14ac:dyDescent="0.25">
      <c r="O4462" s="268" t="s">
        <v>13948</v>
      </c>
      <c r="P4462" s="268" t="s">
        <v>9492</v>
      </c>
      <c r="Q4462" s="269">
        <v>-7.75</v>
      </c>
      <c r="R4462" s="269">
        <v>-8</v>
      </c>
      <c r="S4462" s="269">
        <v>-63.75</v>
      </c>
      <c r="T4462" s="269">
        <v>-64</v>
      </c>
      <c r="DI4462" s="112" t="s">
        <v>4567</v>
      </c>
      <c r="DJ4462" s="112" t="s">
        <v>4452</v>
      </c>
      <c r="DO4462"/>
    </row>
    <row r="4463" spans="15:119" x14ac:dyDescent="0.25">
      <c r="O4463" s="268" t="s">
        <v>13949</v>
      </c>
      <c r="P4463" s="268" t="s">
        <v>9492</v>
      </c>
      <c r="Q4463" s="269">
        <v>-7.75</v>
      </c>
      <c r="R4463" s="269">
        <v>-8</v>
      </c>
      <c r="S4463" s="269">
        <v>-63.5</v>
      </c>
      <c r="T4463" s="269">
        <v>-63.75</v>
      </c>
      <c r="DI4463" s="112" t="s">
        <v>9196</v>
      </c>
      <c r="DJ4463" s="112" t="s">
        <v>9086</v>
      </c>
      <c r="DO4463"/>
    </row>
    <row r="4464" spans="15:119" x14ac:dyDescent="0.25">
      <c r="O4464" s="268" t="s">
        <v>13950</v>
      </c>
      <c r="P4464" s="268" t="s">
        <v>9490</v>
      </c>
      <c r="Q4464" s="269">
        <v>-7.5</v>
      </c>
      <c r="R4464" s="269">
        <v>-8</v>
      </c>
      <c r="S4464" s="269">
        <v>-63</v>
      </c>
      <c r="T4464" s="269">
        <v>-63.5</v>
      </c>
      <c r="DI4464" s="112" t="s">
        <v>8897</v>
      </c>
      <c r="DJ4464" s="112" t="s">
        <v>8544</v>
      </c>
      <c r="DO4464"/>
    </row>
    <row r="4465" spans="15:119" x14ac:dyDescent="0.25">
      <c r="O4465" s="268" t="s">
        <v>13951</v>
      </c>
      <c r="P4465" s="268" t="s">
        <v>9492</v>
      </c>
      <c r="Q4465" s="269">
        <v>-7.5</v>
      </c>
      <c r="R4465" s="269">
        <v>-7.75</v>
      </c>
      <c r="S4465" s="269">
        <v>-63.25</v>
      </c>
      <c r="T4465" s="269">
        <v>-63.5</v>
      </c>
      <c r="DI4465" s="112" t="s">
        <v>6982</v>
      </c>
      <c r="DJ4465" s="112" t="s">
        <v>6305</v>
      </c>
      <c r="DO4465"/>
    </row>
    <row r="4466" spans="15:119" x14ac:dyDescent="0.25">
      <c r="O4466" s="268" t="s">
        <v>13952</v>
      </c>
      <c r="P4466" s="268" t="s">
        <v>9492</v>
      </c>
      <c r="Q4466" s="269">
        <v>-7.5</v>
      </c>
      <c r="R4466" s="269">
        <v>-7.75</v>
      </c>
      <c r="S4466" s="269">
        <v>-63</v>
      </c>
      <c r="T4466" s="269">
        <v>-63.25</v>
      </c>
      <c r="DI4466" s="112" t="s">
        <v>9412</v>
      </c>
      <c r="DJ4466" s="112" t="s">
        <v>9220</v>
      </c>
      <c r="DO4466"/>
    </row>
    <row r="4467" spans="15:119" x14ac:dyDescent="0.25">
      <c r="O4467" s="268" t="s">
        <v>13953</v>
      </c>
      <c r="P4467" s="268" t="s">
        <v>9492</v>
      </c>
      <c r="Q4467" s="269">
        <v>-7.75</v>
      </c>
      <c r="R4467" s="269">
        <v>-8</v>
      </c>
      <c r="S4467" s="269">
        <v>-63.25</v>
      </c>
      <c r="T4467" s="269">
        <v>-63.5</v>
      </c>
      <c r="DI4467" s="112" t="s">
        <v>5897</v>
      </c>
      <c r="DJ4467" s="112" t="s">
        <v>8285</v>
      </c>
      <c r="DO4467"/>
    </row>
    <row r="4468" spans="15:119" x14ac:dyDescent="0.25">
      <c r="O4468" s="268" t="s">
        <v>13954</v>
      </c>
      <c r="P4468" s="268" t="s">
        <v>9492</v>
      </c>
      <c r="Q4468" s="269">
        <v>-7.75</v>
      </c>
      <c r="R4468" s="269">
        <v>-8</v>
      </c>
      <c r="S4468" s="269">
        <v>-63</v>
      </c>
      <c r="T4468" s="269">
        <v>-63.25</v>
      </c>
      <c r="DI4468" s="112" t="s">
        <v>5897</v>
      </c>
      <c r="DJ4468" s="112" t="s">
        <v>5840</v>
      </c>
      <c r="DO4468"/>
    </row>
    <row r="4469" spans="15:119" x14ac:dyDescent="0.25">
      <c r="O4469" s="268" t="s">
        <v>13955</v>
      </c>
      <c r="P4469" s="268" t="s">
        <v>9486</v>
      </c>
      <c r="Q4469" s="269">
        <v>-6</v>
      </c>
      <c r="R4469" s="269">
        <v>-8</v>
      </c>
      <c r="S4469" s="269">
        <v>-60</v>
      </c>
      <c r="T4469" s="269">
        <v>-63</v>
      </c>
      <c r="DI4469" s="112" t="s">
        <v>7810</v>
      </c>
      <c r="DJ4469" s="112" t="s">
        <v>7298</v>
      </c>
      <c r="DO4469"/>
    </row>
    <row r="4470" spans="15:119" x14ac:dyDescent="0.25">
      <c r="O4470" s="268" t="s">
        <v>13956</v>
      </c>
      <c r="P4470" s="268" t="s">
        <v>9488</v>
      </c>
      <c r="Q4470" s="269">
        <v>-6</v>
      </c>
      <c r="R4470" s="269">
        <v>-7</v>
      </c>
      <c r="S4470" s="269">
        <v>-61.5</v>
      </c>
      <c r="T4470" s="269">
        <v>-63</v>
      </c>
      <c r="DI4470" s="112" t="s">
        <v>4985</v>
      </c>
      <c r="DJ4470" s="112" t="s">
        <v>4808</v>
      </c>
      <c r="DO4470"/>
    </row>
    <row r="4471" spans="15:119" x14ac:dyDescent="0.25">
      <c r="O4471" s="268" t="s">
        <v>13957</v>
      </c>
      <c r="P4471" s="268" t="s">
        <v>9490</v>
      </c>
      <c r="Q4471" s="269">
        <v>-6</v>
      </c>
      <c r="R4471" s="269">
        <v>-6.5</v>
      </c>
      <c r="S4471" s="269">
        <v>-62.5</v>
      </c>
      <c r="T4471" s="269">
        <v>-63</v>
      </c>
      <c r="DI4471" s="112" t="s">
        <v>4205</v>
      </c>
      <c r="DJ4471" s="112" t="s">
        <v>4189</v>
      </c>
      <c r="DO4471"/>
    </row>
    <row r="4472" spans="15:119" x14ac:dyDescent="0.25">
      <c r="O4472" s="268" t="s">
        <v>13958</v>
      </c>
      <c r="P4472" s="268" t="s">
        <v>9492</v>
      </c>
      <c r="Q4472" s="269">
        <v>-6</v>
      </c>
      <c r="R4472" s="269">
        <v>-6.25</v>
      </c>
      <c r="S4472" s="269">
        <v>-62.75</v>
      </c>
      <c r="T4472" s="269">
        <v>-63</v>
      </c>
      <c r="DI4472" s="112" t="s">
        <v>8487</v>
      </c>
      <c r="DJ4472" s="112" t="s">
        <v>8285</v>
      </c>
      <c r="DO4472"/>
    </row>
    <row r="4473" spans="15:119" x14ac:dyDescent="0.25">
      <c r="O4473" s="268" t="s">
        <v>13959</v>
      </c>
      <c r="P4473" s="268" t="s">
        <v>9492</v>
      </c>
      <c r="Q4473" s="269">
        <v>-6</v>
      </c>
      <c r="R4473" s="269">
        <v>-6.25</v>
      </c>
      <c r="S4473" s="269">
        <v>-62.5</v>
      </c>
      <c r="T4473" s="269">
        <v>-62.75</v>
      </c>
      <c r="DI4473" s="112" t="s">
        <v>4568</v>
      </c>
      <c r="DJ4473" s="112" t="s">
        <v>4452</v>
      </c>
      <c r="DO4473"/>
    </row>
    <row r="4474" spans="15:119" x14ac:dyDescent="0.25">
      <c r="O4474" s="268" t="s">
        <v>13960</v>
      </c>
      <c r="P4474" s="268" t="s">
        <v>9492</v>
      </c>
      <c r="Q4474" s="269">
        <v>-6.25</v>
      </c>
      <c r="R4474" s="269">
        <v>-6.5</v>
      </c>
      <c r="S4474" s="269">
        <v>-62.75</v>
      </c>
      <c r="T4474" s="269">
        <v>-63</v>
      </c>
      <c r="DI4474" s="112" t="s">
        <v>7811</v>
      </c>
      <c r="DJ4474" s="112" t="s">
        <v>7298</v>
      </c>
      <c r="DO4474"/>
    </row>
    <row r="4475" spans="15:119" x14ac:dyDescent="0.25">
      <c r="O4475" s="268" t="s">
        <v>13961</v>
      </c>
      <c r="P4475" s="268" t="s">
        <v>9492</v>
      </c>
      <c r="Q4475" s="269">
        <v>-6.25</v>
      </c>
      <c r="R4475" s="269">
        <v>-6.5</v>
      </c>
      <c r="S4475" s="269">
        <v>-62.5</v>
      </c>
      <c r="T4475" s="269">
        <v>-62.75</v>
      </c>
      <c r="DI4475" s="112" t="s">
        <v>7196</v>
      </c>
      <c r="DJ4475" s="112" t="s">
        <v>7135</v>
      </c>
      <c r="DO4475"/>
    </row>
    <row r="4476" spans="15:119" x14ac:dyDescent="0.25">
      <c r="O4476" s="268" t="s">
        <v>13962</v>
      </c>
      <c r="P4476" s="268" t="s">
        <v>9490</v>
      </c>
      <c r="Q4476" s="269">
        <v>-6</v>
      </c>
      <c r="R4476" s="269">
        <v>-6.5</v>
      </c>
      <c r="S4476" s="269">
        <v>-62</v>
      </c>
      <c r="T4476" s="269">
        <v>-62.5</v>
      </c>
      <c r="DI4476" s="112" t="s">
        <v>5529</v>
      </c>
      <c r="DJ4476" s="112" t="s">
        <v>5909</v>
      </c>
      <c r="DO4476"/>
    </row>
    <row r="4477" spans="15:119" x14ac:dyDescent="0.25">
      <c r="O4477" s="268" t="s">
        <v>13963</v>
      </c>
      <c r="P4477" s="268" t="s">
        <v>9492</v>
      </c>
      <c r="Q4477" s="269">
        <v>-6</v>
      </c>
      <c r="R4477" s="269">
        <v>-6.25</v>
      </c>
      <c r="S4477" s="269">
        <v>-62.25</v>
      </c>
      <c r="T4477" s="269">
        <v>-62.5</v>
      </c>
      <c r="DI4477" s="112" t="s">
        <v>5529</v>
      </c>
      <c r="DJ4477" s="112" t="s">
        <v>5373</v>
      </c>
      <c r="DO4477"/>
    </row>
    <row r="4478" spans="15:119" x14ac:dyDescent="0.25">
      <c r="O4478" s="268" t="s">
        <v>13964</v>
      </c>
      <c r="P4478" s="268" t="s">
        <v>9492</v>
      </c>
      <c r="Q4478" s="269">
        <v>-6</v>
      </c>
      <c r="R4478" s="269">
        <v>-6.25</v>
      </c>
      <c r="S4478" s="269">
        <v>-62</v>
      </c>
      <c r="T4478" s="269">
        <v>-62.25</v>
      </c>
      <c r="DI4478" s="112" t="s">
        <v>8898</v>
      </c>
      <c r="DJ4478" s="112" t="s">
        <v>8544</v>
      </c>
      <c r="DO4478"/>
    </row>
    <row r="4479" spans="15:119" x14ac:dyDescent="0.25">
      <c r="O4479" s="268" t="s">
        <v>13965</v>
      </c>
      <c r="P4479" s="268" t="s">
        <v>9492</v>
      </c>
      <c r="Q4479" s="269">
        <v>-6.25</v>
      </c>
      <c r="R4479" s="269">
        <v>-6.5</v>
      </c>
      <c r="S4479" s="269">
        <v>-62.25</v>
      </c>
      <c r="T4479" s="269">
        <v>-62.5</v>
      </c>
      <c r="DI4479" s="112" t="s">
        <v>9413</v>
      </c>
      <c r="DJ4479" s="112" t="s">
        <v>9220</v>
      </c>
      <c r="DO4479"/>
    </row>
    <row r="4480" spans="15:119" x14ac:dyDescent="0.25">
      <c r="O4480" s="268" t="s">
        <v>13966</v>
      </c>
      <c r="P4480" s="268" t="s">
        <v>9492</v>
      </c>
      <c r="Q4480" s="269">
        <v>-6.25</v>
      </c>
      <c r="R4480" s="269">
        <v>-6.5</v>
      </c>
      <c r="S4480" s="269">
        <v>-62</v>
      </c>
      <c r="T4480" s="269">
        <v>-62.25</v>
      </c>
      <c r="DI4480" s="112" t="s">
        <v>8221</v>
      </c>
      <c r="DJ4480" s="112" t="s">
        <v>7916</v>
      </c>
      <c r="DO4480"/>
    </row>
    <row r="4481" spans="15:119" ht="30" x14ac:dyDescent="0.25">
      <c r="O4481" s="268" t="s">
        <v>13967</v>
      </c>
      <c r="P4481" s="268" t="s">
        <v>9490</v>
      </c>
      <c r="Q4481" s="269">
        <v>-6</v>
      </c>
      <c r="R4481" s="269">
        <v>-6.5</v>
      </c>
      <c r="S4481" s="269">
        <v>-61.5</v>
      </c>
      <c r="T4481" s="269">
        <v>-62</v>
      </c>
      <c r="DI4481" s="112" t="s">
        <v>4569</v>
      </c>
      <c r="DJ4481" s="112" t="s">
        <v>4452</v>
      </c>
      <c r="DO4481"/>
    </row>
    <row r="4482" spans="15:119" x14ac:dyDescent="0.25">
      <c r="O4482" s="268" t="s">
        <v>13968</v>
      </c>
      <c r="P4482" s="268" t="s">
        <v>9492</v>
      </c>
      <c r="Q4482" s="269">
        <v>-6</v>
      </c>
      <c r="R4482" s="269">
        <v>-6.25</v>
      </c>
      <c r="S4482" s="269">
        <v>-61.75</v>
      </c>
      <c r="T4482" s="269">
        <v>-62</v>
      </c>
      <c r="DI4482" s="112" t="s">
        <v>5706</v>
      </c>
      <c r="DJ4482" s="112" t="s">
        <v>9086</v>
      </c>
      <c r="DO4482"/>
    </row>
    <row r="4483" spans="15:119" x14ac:dyDescent="0.25">
      <c r="O4483" s="268" t="s">
        <v>13969</v>
      </c>
      <c r="P4483" s="268" t="s">
        <v>9492</v>
      </c>
      <c r="Q4483" s="269">
        <v>-6</v>
      </c>
      <c r="R4483" s="269">
        <v>-6.25</v>
      </c>
      <c r="S4483" s="269">
        <v>-61.5</v>
      </c>
      <c r="T4483" s="269">
        <v>-61.75</v>
      </c>
      <c r="DI4483" s="112" t="s">
        <v>5706</v>
      </c>
      <c r="DJ4483" s="112" t="s">
        <v>5576</v>
      </c>
      <c r="DO4483"/>
    </row>
    <row r="4484" spans="15:119" x14ac:dyDescent="0.25">
      <c r="O4484" s="268" t="s">
        <v>13970</v>
      </c>
      <c r="P4484" s="268" t="s">
        <v>9492</v>
      </c>
      <c r="Q4484" s="269">
        <v>-6.25</v>
      </c>
      <c r="R4484" s="269">
        <v>-6.5</v>
      </c>
      <c r="S4484" s="269">
        <v>-61.75</v>
      </c>
      <c r="T4484" s="269">
        <v>-62</v>
      </c>
      <c r="DI4484" s="112" t="s">
        <v>5706</v>
      </c>
      <c r="DJ4484" s="112" t="s">
        <v>8285</v>
      </c>
      <c r="DO4484"/>
    </row>
    <row r="4485" spans="15:119" x14ac:dyDescent="0.25">
      <c r="O4485" s="268" t="s">
        <v>13971</v>
      </c>
      <c r="P4485" s="268" t="s">
        <v>9492</v>
      </c>
      <c r="Q4485" s="269">
        <v>-6.25</v>
      </c>
      <c r="R4485" s="269">
        <v>-6.5</v>
      </c>
      <c r="S4485" s="269">
        <v>-61.5</v>
      </c>
      <c r="T4485" s="269">
        <v>-61.75</v>
      </c>
      <c r="DI4485" s="112" t="s">
        <v>9414</v>
      </c>
      <c r="DJ4485" s="112" t="s">
        <v>9220</v>
      </c>
      <c r="DO4485"/>
    </row>
    <row r="4486" spans="15:119" x14ac:dyDescent="0.25">
      <c r="O4486" s="268" t="s">
        <v>13972</v>
      </c>
      <c r="P4486" s="268" t="s">
        <v>9490</v>
      </c>
      <c r="Q4486" s="269">
        <v>-6.5</v>
      </c>
      <c r="R4486" s="269">
        <v>-7</v>
      </c>
      <c r="S4486" s="269">
        <v>-62.5</v>
      </c>
      <c r="T4486" s="269">
        <v>-63</v>
      </c>
      <c r="DI4486" s="112" t="s">
        <v>8222</v>
      </c>
      <c r="DJ4486" s="112" t="s">
        <v>7916</v>
      </c>
      <c r="DO4486"/>
    </row>
    <row r="4487" spans="15:119" ht="30" x14ac:dyDescent="0.25">
      <c r="O4487" s="268" t="s">
        <v>13973</v>
      </c>
      <c r="P4487" s="268" t="s">
        <v>9492</v>
      </c>
      <c r="Q4487" s="269">
        <v>-6.5</v>
      </c>
      <c r="R4487" s="269">
        <v>-6.75</v>
      </c>
      <c r="S4487" s="269">
        <v>-62.75</v>
      </c>
      <c r="T4487" s="269">
        <v>-63</v>
      </c>
      <c r="DI4487" s="112" t="s">
        <v>8488</v>
      </c>
      <c r="DJ4487" s="112" t="s">
        <v>8285</v>
      </c>
      <c r="DO4487"/>
    </row>
    <row r="4488" spans="15:119" ht="30" x14ac:dyDescent="0.25">
      <c r="O4488" s="268" t="s">
        <v>13974</v>
      </c>
      <c r="P4488" s="268" t="s">
        <v>9492</v>
      </c>
      <c r="Q4488" s="269">
        <v>-6.5</v>
      </c>
      <c r="R4488" s="269">
        <v>-6.75</v>
      </c>
      <c r="S4488" s="269">
        <v>-62.5</v>
      </c>
      <c r="T4488" s="269">
        <v>-62.75</v>
      </c>
      <c r="DI4488" s="112" t="s">
        <v>4570</v>
      </c>
      <c r="DJ4488" s="112" t="s">
        <v>4452</v>
      </c>
      <c r="DO4488"/>
    </row>
    <row r="4489" spans="15:119" x14ac:dyDescent="0.25">
      <c r="O4489" s="268" t="s">
        <v>13975</v>
      </c>
      <c r="P4489" s="268" t="s">
        <v>9492</v>
      </c>
      <c r="Q4489" s="269">
        <v>-6.75</v>
      </c>
      <c r="R4489" s="269">
        <v>-7</v>
      </c>
      <c r="S4489" s="269">
        <v>-62.75</v>
      </c>
      <c r="T4489" s="269">
        <v>-63</v>
      </c>
      <c r="DI4489" s="112" t="s">
        <v>6983</v>
      </c>
      <c r="DJ4489" s="112" t="s">
        <v>6305</v>
      </c>
      <c r="DO4489"/>
    </row>
    <row r="4490" spans="15:119" x14ac:dyDescent="0.25">
      <c r="O4490" s="268" t="s">
        <v>13976</v>
      </c>
      <c r="P4490" s="268" t="s">
        <v>9492</v>
      </c>
      <c r="Q4490" s="269">
        <v>-6.75</v>
      </c>
      <c r="R4490" s="269">
        <v>-7</v>
      </c>
      <c r="S4490" s="269">
        <v>-62.5</v>
      </c>
      <c r="T4490" s="269">
        <v>-62.75</v>
      </c>
      <c r="DI4490" s="112" t="s">
        <v>8899</v>
      </c>
      <c r="DJ4490" s="112" t="s">
        <v>8544</v>
      </c>
      <c r="DO4490"/>
    </row>
    <row r="4491" spans="15:119" x14ac:dyDescent="0.25">
      <c r="O4491" s="268" t="s">
        <v>13977</v>
      </c>
      <c r="P4491" s="268" t="s">
        <v>9490</v>
      </c>
      <c r="Q4491" s="269">
        <v>-6.5</v>
      </c>
      <c r="R4491" s="269">
        <v>-7</v>
      </c>
      <c r="S4491" s="269">
        <v>-62</v>
      </c>
      <c r="T4491" s="269">
        <v>-62.5</v>
      </c>
      <c r="DI4491" s="112" t="s">
        <v>6236</v>
      </c>
      <c r="DJ4491" s="112" t="s">
        <v>5909</v>
      </c>
      <c r="DO4491"/>
    </row>
    <row r="4492" spans="15:119" x14ac:dyDescent="0.25">
      <c r="O4492" s="268" t="s">
        <v>13978</v>
      </c>
      <c r="P4492" s="268" t="s">
        <v>9492</v>
      </c>
      <c r="Q4492" s="269">
        <v>-6.5</v>
      </c>
      <c r="R4492" s="269">
        <v>-6.75</v>
      </c>
      <c r="S4492" s="269">
        <v>-62.25</v>
      </c>
      <c r="T4492" s="269">
        <v>-62.5</v>
      </c>
      <c r="DI4492" s="112" t="s">
        <v>4448</v>
      </c>
      <c r="DJ4492" s="112" t="s">
        <v>4435</v>
      </c>
      <c r="DO4492"/>
    </row>
    <row r="4493" spans="15:119" x14ac:dyDescent="0.25">
      <c r="O4493" s="268" t="s">
        <v>13979</v>
      </c>
      <c r="P4493" s="268" t="s">
        <v>9492</v>
      </c>
      <c r="Q4493" s="269">
        <v>-6.5</v>
      </c>
      <c r="R4493" s="269">
        <v>-6.75</v>
      </c>
      <c r="S4493" s="269">
        <v>-62</v>
      </c>
      <c r="T4493" s="269">
        <v>-62.25</v>
      </c>
      <c r="DI4493" s="112" t="s">
        <v>4448</v>
      </c>
      <c r="DJ4493" s="112" t="s">
        <v>5909</v>
      </c>
      <c r="DO4493"/>
    </row>
    <row r="4494" spans="15:119" x14ac:dyDescent="0.25">
      <c r="O4494" s="268" t="s">
        <v>13980</v>
      </c>
      <c r="P4494" s="268" t="s">
        <v>9492</v>
      </c>
      <c r="Q4494" s="269">
        <v>-6.75</v>
      </c>
      <c r="R4494" s="269">
        <v>-7</v>
      </c>
      <c r="S4494" s="269">
        <v>-62.25</v>
      </c>
      <c r="T4494" s="269">
        <v>-62.5</v>
      </c>
      <c r="DI4494" s="112" t="s">
        <v>8895</v>
      </c>
      <c r="DJ4494" s="112" t="s">
        <v>8544</v>
      </c>
      <c r="DO4494"/>
    </row>
    <row r="4495" spans="15:119" x14ac:dyDescent="0.25">
      <c r="O4495" s="268" t="s">
        <v>13981</v>
      </c>
      <c r="P4495" s="268" t="s">
        <v>9492</v>
      </c>
      <c r="Q4495" s="269">
        <v>-6.75</v>
      </c>
      <c r="R4495" s="269">
        <v>-7</v>
      </c>
      <c r="S4495" s="269">
        <v>-62</v>
      </c>
      <c r="T4495" s="269">
        <v>-62.25</v>
      </c>
      <c r="DI4495" s="112" t="s">
        <v>7806</v>
      </c>
      <c r="DJ4495" s="112" t="s">
        <v>7298</v>
      </c>
      <c r="DO4495"/>
    </row>
    <row r="4496" spans="15:119" x14ac:dyDescent="0.25">
      <c r="O4496" s="268" t="s">
        <v>13982</v>
      </c>
      <c r="P4496" s="268" t="s">
        <v>9490</v>
      </c>
      <c r="Q4496" s="269">
        <v>-6.5</v>
      </c>
      <c r="R4496" s="269">
        <v>-7</v>
      </c>
      <c r="S4496" s="269">
        <v>-61.5</v>
      </c>
      <c r="T4496" s="269">
        <v>-62</v>
      </c>
      <c r="DI4496" s="112" t="s">
        <v>6966</v>
      </c>
      <c r="DJ4496" s="112" t="s">
        <v>6305</v>
      </c>
      <c r="DO4496"/>
    </row>
    <row r="4497" spans="15:119" x14ac:dyDescent="0.25">
      <c r="O4497" s="268" t="s">
        <v>13983</v>
      </c>
      <c r="P4497" s="268" t="s">
        <v>9492</v>
      </c>
      <c r="Q4497" s="269">
        <v>-6.5</v>
      </c>
      <c r="R4497" s="269">
        <v>-6.75</v>
      </c>
      <c r="S4497" s="269">
        <v>-61.75</v>
      </c>
      <c r="T4497" s="269">
        <v>-62</v>
      </c>
      <c r="DI4497" s="112" t="s">
        <v>6967</v>
      </c>
      <c r="DJ4497" s="112" t="s">
        <v>6305</v>
      </c>
      <c r="DO4497"/>
    </row>
    <row r="4498" spans="15:119" x14ac:dyDescent="0.25">
      <c r="O4498" s="268" t="s">
        <v>13984</v>
      </c>
      <c r="P4498" s="268" t="s">
        <v>9492</v>
      </c>
      <c r="Q4498" s="269">
        <v>-6.5</v>
      </c>
      <c r="R4498" s="269">
        <v>-6.75</v>
      </c>
      <c r="S4498" s="269">
        <v>-61.5</v>
      </c>
      <c r="T4498" s="269">
        <v>-61.75</v>
      </c>
      <c r="DI4498" s="112" t="s">
        <v>5527</v>
      </c>
      <c r="DJ4498" s="112" t="s">
        <v>5373</v>
      </c>
      <c r="DO4498"/>
    </row>
    <row r="4499" spans="15:119" x14ac:dyDescent="0.25">
      <c r="O4499" s="268" t="s">
        <v>13985</v>
      </c>
      <c r="P4499" s="268" t="s">
        <v>9492</v>
      </c>
      <c r="Q4499" s="269">
        <v>-6.75</v>
      </c>
      <c r="R4499" s="269">
        <v>-7</v>
      </c>
      <c r="S4499" s="269">
        <v>-61.75</v>
      </c>
      <c r="T4499" s="269">
        <v>-62</v>
      </c>
      <c r="DI4499" s="112" t="s">
        <v>7807</v>
      </c>
      <c r="DJ4499" s="112" t="s">
        <v>7298</v>
      </c>
      <c r="DO4499"/>
    </row>
    <row r="4500" spans="15:119" x14ac:dyDescent="0.25">
      <c r="O4500" s="268" t="s">
        <v>13986</v>
      </c>
      <c r="P4500" s="268" t="s">
        <v>9492</v>
      </c>
      <c r="Q4500" s="269">
        <v>-6.75</v>
      </c>
      <c r="R4500" s="269">
        <v>-7</v>
      </c>
      <c r="S4500" s="269">
        <v>-61.5</v>
      </c>
      <c r="T4500" s="269">
        <v>-61.75</v>
      </c>
      <c r="DI4500" s="112" t="s">
        <v>6968</v>
      </c>
      <c r="DJ4500" s="112" t="s">
        <v>6305</v>
      </c>
      <c r="DO4500"/>
    </row>
    <row r="4501" spans="15:119" x14ac:dyDescent="0.25">
      <c r="O4501" s="268" t="s">
        <v>13987</v>
      </c>
      <c r="P4501" s="268" t="s">
        <v>9488</v>
      </c>
      <c r="Q4501" s="269">
        <v>-6</v>
      </c>
      <c r="R4501" s="269">
        <v>-7</v>
      </c>
      <c r="S4501" s="269">
        <v>-60</v>
      </c>
      <c r="T4501" s="269">
        <v>-61.5</v>
      </c>
      <c r="DI4501" s="112" t="s">
        <v>5183</v>
      </c>
      <c r="DJ4501" s="112" t="s">
        <v>5031</v>
      </c>
      <c r="DO4501"/>
    </row>
    <row r="4502" spans="15:119" x14ac:dyDescent="0.25">
      <c r="O4502" s="268" t="s">
        <v>13988</v>
      </c>
      <c r="P4502" s="268" t="s">
        <v>9490</v>
      </c>
      <c r="Q4502" s="269">
        <v>-6</v>
      </c>
      <c r="R4502" s="269">
        <v>-6.5</v>
      </c>
      <c r="S4502" s="269">
        <v>-61</v>
      </c>
      <c r="T4502" s="269">
        <v>-61.5</v>
      </c>
      <c r="DI4502" s="112" t="s">
        <v>4402</v>
      </c>
      <c r="DJ4502" s="112" t="s">
        <v>4291</v>
      </c>
      <c r="DO4502"/>
    </row>
    <row r="4503" spans="15:119" x14ac:dyDescent="0.25">
      <c r="O4503" s="268" t="s">
        <v>13989</v>
      </c>
      <c r="P4503" s="268" t="s">
        <v>9492</v>
      </c>
      <c r="Q4503" s="269">
        <v>-6</v>
      </c>
      <c r="R4503" s="269">
        <v>-6.25</v>
      </c>
      <c r="S4503" s="269">
        <v>-61.25</v>
      </c>
      <c r="T4503" s="269">
        <v>-61.5</v>
      </c>
      <c r="DI4503" s="112" t="s">
        <v>5184</v>
      </c>
      <c r="DJ4503" s="112" t="s">
        <v>5031</v>
      </c>
      <c r="DO4503"/>
    </row>
    <row r="4504" spans="15:119" x14ac:dyDescent="0.25">
      <c r="O4504" s="268" t="s">
        <v>13990</v>
      </c>
      <c r="P4504" s="268" t="s">
        <v>9492</v>
      </c>
      <c r="Q4504" s="269">
        <v>-6</v>
      </c>
      <c r="R4504" s="269">
        <v>-6.25</v>
      </c>
      <c r="S4504" s="269">
        <v>-61</v>
      </c>
      <c r="T4504" s="269">
        <v>-61.25</v>
      </c>
      <c r="DI4504" s="112" t="s">
        <v>6969</v>
      </c>
      <c r="DJ4504" s="112" t="s">
        <v>6305</v>
      </c>
      <c r="DO4504"/>
    </row>
    <row r="4505" spans="15:119" x14ac:dyDescent="0.25">
      <c r="O4505" s="268" t="s">
        <v>13991</v>
      </c>
      <c r="P4505" s="268" t="s">
        <v>9492</v>
      </c>
      <c r="Q4505" s="269">
        <v>-6.25</v>
      </c>
      <c r="R4505" s="269">
        <v>-6.5</v>
      </c>
      <c r="S4505" s="269">
        <v>-61.25</v>
      </c>
      <c r="T4505" s="269">
        <v>-61.5</v>
      </c>
      <c r="DI4505" s="112" t="s">
        <v>6970</v>
      </c>
      <c r="DJ4505" s="112" t="s">
        <v>6305</v>
      </c>
      <c r="DO4505"/>
    </row>
    <row r="4506" spans="15:119" x14ac:dyDescent="0.25">
      <c r="O4506" s="268" t="s">
        <v>13992</v>
      </c>
      <c r="P4506" s="268" t="s">
        <v>9492</v>
      </c>
      <c r="Q4506" s="269">
        <v>-6.25</v>
      </c>
      <c r="R4506" s="269">
        <v>-6.5</v>
      </c>
      <c r="S4506" s="269">
        <v>-61</v>
      </c>
      <c r="T4506" s="269">
        <v>-61.25</v>
      </c>
      <c r="DI4506" s="112" t="s">
        <v>5822</v>
      </c>
      <c r="DJ4506" s="112" t="s">
        <v>5743</v>
      </c>
      <c r="DO4506"/>
    </row>
    <row r="4507" spans="15:119" x14ac:dyDescent="0.25">
      <c r="O4507" s="268" t="s">
        <v>13993</v>
      </c>
      <c r="P4507" s="268" t="s">
        <v>9490</v>
      </c>
      <c r="Q4507" s="269">
        <v>-6</v>
      </c>
      <c r="R4507" s="269">
        <v>-6.5</v>
      </c>
      <c r="S4507" s="269">
        <v>-60.5</v>
      </c>
      <c r="T4507" s="269">
        <v>-61</v>
      </c>
      <c r="DI4507" s="112" t="s">
        <v>8220</v>
      </c>
      <c r="DJ4507" s="112" t="s">
        <v>7916</v>
      </c>
      <c r="DO4507"/>
    </row>
    <row r="4508" spans="15:119" x14ac:dyDescent="0.25">
      <c r="O4508" s="268" t="s">
        <v>13994</v>
      </c>
      <c r="P4508" s="268" t="s">
        <v>9492</v>
      </c>
      <c r="Q4508" s="269">
        <v>-6</v>
      </c>
      <c r="R4508" s="269">
        <v>-6.25</v>
      </c>
      <c r="S4508" s="269">
        <v>-60.75</v>
      </c>
      <c r="T4508" s="269">
        <v>-61</v>
      </c>
      <c r="DI4508" s="112" t="s">
        <v>6971</v>
      </c>
      <c r="DJ4508" s="112" t="s">
        <v>6305</v>
      </c>
      <c r="DO4508"/>
    </row>
    <row r="4509" spans="15:119" x14ac:dyDescent="0.25">
      <c r="O4509" s="268" t="s">
        <v>13995</v>
      </c>
      <c r="P4509" s="268" t="s">
        <v>9492</v>
      </c>
      <c r="Q4509" s="269">
        <v>-6</v>
      </c>
      <c r="R4509" s="269">
        <v>-6.25</v>
      </c>
      <c r="S4509" s="269">
        <v>-60.5</v>
      </c>
      <c r="T4509" s="269">
        <v>-60.75</v>
      </c>
      <c r="DI4509" s="112" t="s">
        <v>8896</v>
      </c>
      <c r="DJ4509" s="112" t="s">
        <v>8544</v>
      </c>
      <c r="DO4509"/>
    </row>
    <row r="4510" spans="15:119" x14ac:dyDescent="0.25">
      <c r="O4510" s="268" t="s">
        <v>13996</v>
      </c>
      <c r="P4510" s="268" t="s">
        <v>9492</v>
      </c>
      <c r="Q4510" s="269">
        <v>-6.25</v>
      </c>
      <c r="R4510" s="269">
        <v>-6.5</v>
      </c>
      <c r="S4510" s="269">
        <v>-60.75</v>
      </c>
      <c r="T4510" s="269">
        <v>-61</v>
      </c>
      <c r="DI4510" s="112" t="s">
        <v>6972</v>
      </c>
      <c r="DJ4510" s="112" t="s">
        <v>6305</v>
      </c>
      <c r="DO4510"/>
    </row>
    <row r="4511" spans="15:119" x14ac:dyDescent="0.25">
      <c r="O4511" s="268" t="s">
        <v>13997</v>
      </c>
      <c r="P4511" s="268" t="s">
        <v>9492</v>
      </c>
      <c r="Q4511" s="269">
        <v>-6.25</v>
      </c>
      <c r="R4511" s="269">
        <v>-6.5</v>
      </c>
      <c r="S4511" s="269">
        <v>-60.5</v>
      </c>
      <c r="T4511" s="269">
        <v>-60.75</v>
      </c>
      <c r="DI4511" s="112" t="s">
        <v>4757</v>
      </c>
      <c r="DJ4511" s="112" t="s">
        <v>4591</v>
      </c>
      <c r="DO4511"/>
    </row>
    <row r="4512" spans="15:119" x14ac:dyDescent="0.25">
      <c r="O4512" s="268" t="s">
        <v>13998</v>
      </c>
      <c r="P4512" s="268" t="s">
        <v>9490</v>
      </c>
      <c r="Q4512" s="269">
        <v>-6</v>
      </c>
      <c r="R4512" s="269">
        <v>-6.5</v>
      </c>
      <c r="S4512" s="269">
        <v>-60</v>
      </c>
      <c r="T4512" s="269">
        <v>-60.5</v>
      </c>
      <c r="DI4512" s="112" t="s">
        <v>5331</v>
      </c>
      <c r="DJ4512" s="112" t="s">
        <v>5211</v>
      </c>
      <c r="DO4512"/>
    </row>
    <row r="4513" spans="15:119" x14ac:dyDescent="0.25">
      <c r="O4513" s="268" t="s">
        <v>13999</v>
      </c>
      <c r="P4513" s="268" t="s">
        <v>9492</v>
      </c>
      <c r="Q4513" s="269">
        <v>-6</v>
      </c>
      <c r="R4513" s="269">
        <v>-6.25</v>
      </c>
      <c r="S4513" s="269">
        <v>-60.25</v>
      </c>
      <c r="T4513" s="269">
        <v>-60.5</v>
      </c>
      <c r="DI4513" s="112" t="s">
        <v>5823</v>
      </c>
      <c r="DJ4513" s="112" t="s">
        <v>5743</v>
      </c>
      <c r="DO4513"/>
    </row>
    <row r="4514" spans="15:119" x14ac:dyDescent="0.25">
      <c r="O4514" s="268" t="s">
        <v>14000</v>
      </c>
      <c r="P4514" s="268" t="s">
        <v>9492</v>
      </c>
      <c r="Q4514" s="269">
        <v>-6</v>
      </c>
      <c r="R4514" s="269">
        <v>-6.25</v>
      </c>
      <c r="S4514" s="269">
        <v>-60</v>
      </c>
      <c r="T4514" s="269">
        <v>-60.25</v>
      </c>
      <c r="DI4514" s="112" t="s">
        <v>6973</v>
      </c>
      <c r="DJ4514" s="112" t="s">
        <v>6305</v>
      </c>
      <c r="DO4514"/>
    </row>
    <row r="4515" spans="15:119" x14ac:dyDescent="0.25">
      <c r="O4515" s="268" t="s">
        <v>14001</v>
      </c>
      <c r="P4515" s="268" t="s">
        <v>9492</v>
      </c>
      <c r="Q4515" s="269">
        <v>-6.25</v>
      </c>
      <c r="R4515" s="269">
        <v>-6.5</v>
      </c>
      <c r="S4515" s="269">
        <v>-60.25</v>
      </c>
      <c r="T4515" s="269">
        <v>-60.5</v>
      </c>
      <c r="DI4515" s="112" t="s">
        <v>4984</v>
      </c>
      <c r="DJ4515" s="112" t="s">
        <v>4808</v>
      </c>
      <c r="DO4515"/>
    </row>
    <row r="4516" spans="15:119" x14ac:dyDescent="0.25">
      <c r="O4516" s="268" t="s">
        <v>14002</v>
      </c>
      <c r="P4516" s="268" t="s">
        <v>9492</v>
      </c>
      <c r="Q4516" s="269">
        <v>-6.25</v>
      </c>
      <c r="R4516" s="269">
        <v>-6.5</v>
      </c>
      <c r="S4516" s="269">
        <v>-60</v>
      </c>
      <c r="T4516" s="269">
        <v>-60.25</v>
      </c>
      <c r="DI4516" s="112" t="s">
        <v>6974</v>
      </c>
      <c r="DJ4516" s="112" t="s">
        <v>6305</v>
      </c>
      <c r="DO4516"/>
    </row>
    <row r="4517" spans="15:119" x14ac:dyDescent="0.25">
      <c r="O4517" s="268" t="s">
        <v>14003</v>
      </c>
      <c r="P4517" s="268" t="s">
        <v>9490</v>
      </c>
      <c r="Q4517" s="269">
        <v>-6.5</v>
      </c>
      <c r="R4517" s="269">
        <v>-7</v>
      </c>
      <c r="S4517" s="269">
        <v>-61</v>
      </c>
      <c r="T4517" s="269">
        <v>-61.5</v>
      </c>
      <c r="DI4517" s="112" t="s">
        <v>5896</v>
      </c>
      <c r="DJ4517" s="112" t="s">
        <v>5840</v>
      </c>
      <c r="DO4517"/>
    </row>
    <row r="4518" spans="15:119" x14ac:dyDescent="0.25">
      <c r="O4518" s="268" t="s">
        <v>14004</v>
      </c>
      <c r="P4518" s="268" t="s">
        <v>9492</v>
      </c>
      <c r="Q4518" s="269">
        <v>-6.5</v>
      </c>
      <c r="R4518" s="269">
        <v>-6.75</v>
      </c>
      <c r="S4518" s="269">
        <v>-61.25</v>
      </c>
      <c r="T4518" s="269">
        <v>-61.5</v>
      </c>
      <c r="DI4518" s="112" t="s">
        <v>5332</v>
      </c>
      <c r="DJ4518" s="112" t="s">
        <v>5211</v>
      </c>
      <c r="DO4518"/>
    </row>
    <row r="4519" spans="15:119" x14ac:dyDescent="0.25">
      <c r="O4519" s="268" t="s">
        <v>14005</v>
      </c>
      <c r="P4519" s="268" t="s">
        <v>9492</v>
      </c>
      <c r="Q4519" s="269">
        <v>-6.5</v>
      </c>
      <c r="R4519" s="269">
        <v>-6.75</v>
      </c>
      <c r="S4519" s="269">
        <v>-61</v>
      </c>
      <c r="T4519" s="269">
        <v>-61.25</v>
      </c>
      <c r="DI4519" s="112" t="s">
        <v>5528</v>
      </c>
      <c r="DJ4519" s="112" t="s">
        <v>5373</v>
      </c>
      <c r="DO4519"/>
    </row>
    <row r="4520" spans="15:119" x14ac:dyDescent="0.25">
      <c r="O4520" s="268" t="s">
        <v>14006</v>
      </c>
      <c r="P4520" s="268" t="s">
        <v>9492</v>
      </c>
      <c r="Q4520" s="269">
        <v>-6.75</v>
      </c>
      <c r="R4520" s="269">
        <v>-7</v>
      </c>
      <c r="S4520" s="269">
        <v>-61.25</v>
      </c>
      <c r="T4520" s="269">
        <v>-61.5</v>
      </c>
      <c r="DI4520" s="112" t="s">
        <v>6975</v>
      </c>
      <c r="DJ4520" s="112" t="s">
        <v>6305</v>
      </c>
      <c r="DO4520"/>
    </row>
    <row r="4521" spans="15:119" x14ac:dyDescent="0.25">
      <c r="O4521" s="268" t="s">
        <v>14007</v>
      </c>
      <c r="P4521" s="268" t="s">
        <v>9492</v>
      </c>
      <c r="Q4521" s="269">
        <v>-6.75</v>
      </c>
      <c r="R4521" s="269">
        <v>-7</v>
      </c>
      <c r="S4521" s="269">
        <v>-61</v>
      </c>
      <c r="T4521" s="269">
        <v>-61.25</v>
      </c>
      <c r="DI4521" s="112" t="s">
        <v>6238</v>
      </c>
      <c r="DJ4521" s="112" t="s">
        <v>5909</v>
      </c>
      <c r="DO4521"/>
    </row>
    <row r="4522" spans="15:119" x14ac:dyDescent="0.25">
      <c r="O4522" s="268" t="s">
        <v>14008</v>
      </c>
      <c r="P4522" s="268" t="s">
        <v>9490</v>
      </c>
      <c r="Q4522" s="269">
        <v>-6.5</v>
      </c>
      <c r="R4522" s="269">
        <v>-7</v>
      </c>
      <c r="S4522" s="269">
        <v>-60.5</v>
      </c>
      <c r="T4522" s="269">
        <v>-61</v>
      </c>
      <c r="DI4522" s="112" t="s">
        <v>4403</v>
      </c>
      <c r="DJ4522" s="112" t="s">
        <v>4291</v>
      </c>
      <c r="DO4522"/>
    </row>
    <row r="4523" spans="15:119" x14ac:dyDescent="0.25">
      <c r="O4523" s="268" t="s">
        <v>14009</v>
      </c>
      <c r="P4523" s="268" t="s">
        <v>9492</v>
      </c>
      <c r="Q4523" s="269">
        <v>-6.5</v>
      </c>
      <c r="R4523" s="269">
        <v>-6.75</v>
      </c>
      <c r="S4523" s="269">
        <v>-60.75</v>
      </c>
      <c r="T4523" s="269">
        <v>-61</v>
      </c>
      <c r="DI4523" s="112" t="s">
        <v>4403</v>
      </c>
      <c r="DJ4523" s="112" t="s">
        <v>5373</v>
      </c>
      <c r="DO4523"/>
    </row>
    <row r="4524" spans="15:119" x14ac:dyDescent="0.25">
      <c r="O4524" s="268" t="s">
        <v>14010</v>
      </c>
      <c r="P4524" s="268" t="s">
        <v>9492</v>
      </c>
      <c r="Q4524" s="269">
        <v>-6.5</v>
      </c>
      <c r="R4524" s="269">
        <v>-6.75</v>
      </c>
      <c r="S4524" s="269">
        <v>-60.5</v>
      </c>
      <c r="T4524" s="269">
        <v>-60.75</v>
      </c>
      <c r="DI4524" s="112" t="s">
        <v>4404</v>
      </c>
      <c r="DJ4524" s="112" t="s">
        <v>4291</v>
      </c>
      <c r="DO4524"/>
    </row>
    <row r="4525" spans="15:119" x14ac:dyDescent="0.25">
      <c r="O4525" s="268" t="s">
        <v>14011</v>
      </c>
      <c r="P4525" s="268" t="s">
        <v>9492</v>
      </c>
      <c r="Q4525" s="269">
        <v>-6.75</v>
      </c>
      <c r="R4525" s="269">
        <v>-7</v>
      </c>
      <c r="S4525" s="269">
        <v>-60.75</v>
      </c>
      <c r="T4525" s="269">
        <v>-61</v>
      </c>
      <c r="DI4525" s="112" t="s">
        <v>8900</v>
      </c>
      <c r="DJ4525" s="112" t="s">
        <v>8544</v>
      </c>
      <c r="DO4525"/>
    </row>
    <row r="4526" spans="15:119" x14ac:dyDescent="0.25">
      <c r="O4526" s="268" t="s">
        <v>14012</v>
      </c>
      <c r="P4526" s="268" t="s">
        <v>9492</v>
      </c>
      <c r="Q4526" s="269">
        <v>-6.75</v>
      </c>
      <c r="R4526" s="269">
        <v>-7</v>
      </c>
      <c r="S4526" s="269">
        <v>-60.5</v>
      </c>
      <c r="T4526" s="269">
        <v>-60.75</v>
      </c>
      <c r="DI4526" s="112" t="s">
        <v>8489</v>
      </c>
      <c r="DJ4526" s="112" t="s">
        <v>8285</v>
      </c>
      <c r="DO4526"/>
    </row>
    <row r="4527" spans="15:119" x14ac:dyDescent="0.25">
      <c r="O4527" s="268" t="s">
        <v>14013</v>
      </c>
      <c r="P4527" s="268" t="s">
        <v>9490</v>
      </c>
      <c r="Q4527" s="269">
        <v>-6.5</v>
      </c>
      <c r="R4527" s="269">
        <v>-7</v>
      </c>
      <c r="S4527" s="269">
        <v>-60</v>
      </c>
      <c r="T4527" s="269">
        <v>-60.5</v>
      </c>
      <c r="DI4527" s="112" t="s">
        <v>9186</v>
      </c>
      <c r="DJ4527" s="112" t="s">
        <v>9086</v>
      </c>
      <c r="DO4527"/>
    </row>
    <row r="4528" spans="15:119" x14ac:dyDescent="0.25">
      <c r="O4528" s="268" t="s">
        <v>14014</v>
      </c>
      <c r="P4528" s="268" t="s">
        <v>9492</v>
      </c>
      <c r="Q4528" s="269">
        <v>-6.5</v>
      </c>
      <c r="R4528" s="269">
        <v>-6.75</v>
      </c>
      <c r="S4528" s="269">
        <v>-60.25</v>
      </c>
      <c r="T4528" s="269">
        <v>-60.5</v>
      </c>
      <c r="DI4528" s="112" t="s">
        <v>6240</v>
      </c>
      <c r="DJ4528" s="112" t="s">
        <v>5909</v>
      </c>
      <c r="DO4528"/>
    </row>
    <row r="4529" spans="15:119" ht="30" x14ac:dyDescent="0.25">
      <c r="O4529" s="268" t="s">
        <v>14015</v>
      </c>
      <c r="P4529" s="268" t="s">
        <v>9492</v>
      </c>
      <c r="Q4529" s="269">
        <v>-6.5</v>
      </c>
      <c r="R4529" s="269">
        <v>-6.75</v>
      </c>
      <c r="S4529" s="269">
        <v>-60</v>
      </c>
      <c r="T4529" s="269">
        <v>-60.25</v>
      </c>
      <c r="DI4529" s="112" t="s">
        <v>8490</v>
      </c>
      <c r="DJ4529" s="112" t="s">
        <v>8285</v>
      </c>
      <c r="DO4529"/>
    </row>
    <row r="4530" spans="15:119" x14ac:dyDescent="0.25">
      <c r="O4530" s="268" t="s">
        <v>14016</v>
      </c>
      <c r="P4530" s="268" t="s">
        <v>14017</v>
      </c>
      <c r="Q4530" s="269">
        <v>-6.625</v>
      </c>
      <c r="R4530" s="269">
        <v>-6.75</v>
      </c>
      <c r="S4530" s="269">
        <v>-60.125</v>
      </c>
      <c r="T4530" s="269">
        <v>-60.25</v>
      </c>
      <c r="DI4530" s="112" t="s">
        <v>5898</v>
      </c>
      <c r="DJ4530" s="112" t="s">
        <v>5840</v>
      </c>
      <c r="DO4530"/>
    </row>
    <row r="4531" spans="15:119" ht="30" x14ac:dyDescent="0.25">
      <c r="O4531" s="268" t="s">
        <v>14018</v>
      </c>
      <c r="P4531" s="268" t="s">
        <v>9492</v>
      </c>
      <c r="Q4531" s="269">
        <v>-6.75</v>
      </c>
      <c r="R4531" s="269">
        <v>-7</v>
      </c>
      <c r="S4531" s="269">
        <v>-60.25</v>
      </c>
      <c r="T4531" s="269">
        <v>-60.5</v>
      </c>
      <c r="DI4531" s="112" t="s">
        <v>4758</v>
      </c>
      <c r="DJ4531" s="112" t="s">
        <v>4591</v>
      </c>
      <c r="DO4531"/>
    </row>
    <row r="4532" spans="15:119" x14ac:dyDescent="0.25">
      <c r="O4532" s="268" t="s">
        <v>14019</v>
      </c>
      <c r="P4532" s="268" t="s">
        <v>9492</v>
      </c>
      <c r="Q4532" s="269">
        <v>-6.75</v>
      </c>
      <c r="R4532" s="269">
        <v>-7</v>
      </c>
      <c r="S4532" s="269">
        <v>-60</v>
      </c>
      <c r="T4532" s="269">
        <v>-60.25</v>
      </c>
      <c r="DI4532" s="112" t="s">
        <v>7812</v>
      </c>
      <c r="DJ4532" s="112" t="s">
        <v>7298</v>
      </c>
      <c r="DO4532"/>
    </row>
    <row r="4533" spans="15:119" x14ac:dyDescent="0.25">
      <c r="O4533" s="268" t="s">
        <v>14020</v>
      </c>
      <c r="P4533" s="268" t="s">
        <v>9488</v>
      </c>
      <c r="Q4533" s="269">
        <v>-7</v>
      </c>
      <c r="R4533" s="269">
        <v>-8</v>
      </c>
      <c r="S4533" s="269">
        <v>-61.5</v>
      </c>
      <c r="T4533" s="269">
        <v>-63</v>
      </c>
      <c r="DI4533" s="112" t="s">
        <v>5530</v>
      </c>
      <c r="DJ4533" s="112" t="s">
        <v>5373</v>
      </c>
      <c r="DO4533"/>
    </row>
    <row r="4534" spans="15:119" x14ac:dyDescent="0.25">
      <c r="O4534" s="268" t="s">
        <v>14021</v>
      </c>
      <c r="P4534" s="268" t="s">
        <v>9490</v>
      </c>
      <c r="Q4534" s="269">
        <v>-7</v>
      </c>
      <c r="R4534" s="269">
        <v>-7.5</v>
      </c>
      <c r="S4534" s="269">
        <v>-62.5</v>
      </c>
      <c r="T4534" s="269">
        <v>-63</v>
      </c>
      <c r="DI4534" s="112" t="s">
        <v>5530</v>
      </c>
      <c r="DJ4534" s="112" t="s">
        <v>7298</v>
      </c>
      <c r="DO4534"/>
    </row>
    <row r="4535" spans="15:119" x14ac:dyDescent="0.25">
      <c r="O4535" s="268" t="s">
        <v>14022</v>
      </c>
      <c r="P4535" s="268" t="s">
        <v>9492</v>
      </c>
      <c r="Q4535" s="269">
        <v>-7</v>
      </c>
      <c r="R4535" s="269">
        <v>-7.25</v>
      </c>
      <c r="S4535" s="269">
        <v>-62.75</v>
      </c>
      <c r="T4535" s="269">
        <v>-63</v>
      </c>
      <c r="DI4535" s="112" t="s">
        <v>8901</v>
      </c>
      <c r="DJ4535" s="112" t="s">
        <v>8544</v>
      </c>
      <c r="DO4535"/>
    </row>
    <row r="4536" spans="15:119" x14ac:dyDescent="0.25">
      <c r="O4536" s="268" t="s">
        <v>14023</v>
      </c>
      <c r="P4536" s="268" t="s">
        <v>9492</v>
      </c>
      <c r="Q4536" s="269">
        <v>-7</v>
      </c>
      <c r="R4536" s="269">
        <v>-7.25</v>
      </c>
      <c r="S4536" s="269">
        <v>-62.5</v>
      </c>
      <c r="T4536" s="269">
        <v>-62.75</v>
      </c>
      <c r="DI4536" s="112" t="s">
        <v>5333</v>
      </c>
      <c r="DJ4536" s="112" t="s">
        <v>5211</v>
      </c>
      <c r="DO4536"/>
    </row>
    <row r="4537" spans="15:119" x14ac:dyDescent="0.25">
      <c r="O4537" s="268" t="s">
        <v>14024</v>
      </c>
      <c r="P4537" s="268" t="s">
        <v>9492</v>
      </c>
      <c r="Q4537" s="269">
        <v>-7.25</v>
      </c>
      <c r="R4537" s="269">
        <v>-7.5</v>
      </c>
      <c r="S4537" s="269">
        <v>-62.75</v>
      </c>
      <c r="T4537" s="269">
        <v>-63</v>
      </c>
      <c r="DI4537" s="112" t="s">
        <v>7813</v>
      </c>
      <c r="DJ4537" s="112" t="s">
        <v>7298</v>
      </c>
      <c r="DO4537"/>
    </row>
    <row r="4538" spans="15:119" x14ac:dyDescent="0.25">
      <c r="O4538" s="268" t="s">
        <v>14025</v>
      </c>
      <c r="P4538" s="268" t="s">
        <v>9492</v>
      </c>
      <c r="Q4538" s="269">
        <v>-7.25</v>
      </c>
      <c r="R4538" s="269">
        <v>-7.5</v>
      </c>
      <c r="S4538" s="269">
        <v>-62.5</v>
      </c>
      <c r="T4538" s="269">
        <v>-62.75</v>
      </c>
      <c r="DI4538" s="112" t="s">
        <v>9415</v>
      </c>
      <c r="DJ4538" s="112" t="s">
        <v>9220</v>
      </c>
      <c r="DO4538"/>
    </row>
    <row r="4539" spans="15:119" ht="30" x14ac:dyDescent="0.25">
      <c r="O4539" s="268" t="s">
        <v>14026</v>
      </c>
      <c r="P4539" s="268" t="s">
        <v>9490</v>
      </c>
      <c r="Q4539" s="269">
        <v>-7</v>
      </c>
      <c r="R4539" s="269">
        <v>-7.5</v>
      </c>
      <c r="S4539" s="269">
        <v>-62</v>
      </c>
      <c r="T4539" s="269">
        <v>-62.5</v>
      </c>
      <c r="DI4539" s="112" t="s">
        <v>8903</v>
      </c>
      <c r="DJ4539" s="112" t="s">
        <v>8544</v>
      </c>
      <c r="DO4539"/>
    </row>
    <row r="4540" spans="15:119" x14ac:dyDescent="0.25">
      <c r="O4540" s="268" t="s">
        <v>14027</v>
      </c>
      <c r="P4540" s="268" t="s">
        <v>9492</v>
      </c>
      <c r="Q4540" s="269">
        <v>-7</v>
      </c>
      <c r="R4540" s="269">
        <v>-7.25</v>
      </c>
      <c r="S4540" s="269">
        <v>-62.25</v>
      </c>
      <c r="T4540" s="269">
        <v>-62.5</v>
      </c>
      <c r="DI4540" s="112" t="s">
        <v>8223</v>
      </c>
      <c r="DJ4540" s="112" t="s">
        <v>7916</v>
      </c>
      <c r="DO4540"/>
    </row>
    <row r="4541" spans="15:119" ht="30" x14ac:dyDescent="0.25">
      <c r="O4541" s="268" t="s">
        <v>14028</v>
      </c>
      <c r="P4541" s="268" t="s">
        <v>9492</v>
      </c>
      <c r="Q4541" s="269">
        <v>-7</v>
      </c>
      <c r="R4541" s="269">
        <v>-7.25</v>
      </c>
      <c r="S4541" s="269">
        <v>-62</v>
      </c>
      <c r="T4541" s="269">
        <v>-62.25</v>
      </c>
      <c r="DI4541" s="112" t="s">
        <v>8904</v>
      </c>
      <c r="DJ4541" s="112" t="s">
        <v>8544</v>
      </c>
      <c r="DO4541"/>
    </row>
    <row r="4542" spans="15:119" x14ac:dyDescent="0.25">
      <c r="O4542" s="268" t="s">
        <v>14029</v>
      </c>
      <c r="P4542" s="268" t="s">
        <v>9492</v>
      </c>
      <c r="Q4542" s="269">
        <v>-7.25</v>
      </c>
      <c r="R4542" s="269">
        <v>-7.5</v>
      </c>
      <c r="S4542" s="269">
        <v>-62.25</v>
      </c>
      <c r="T4542" s="269">
        <v>-62.5</v>
      </c>
      <c r="DI4542" s="112" t="s">
        <v>9416</v>
      </c>
      <c r="DJ4542" s="112" t="s">
        <v>9220</v>
      </c>
      <c r="DO4542"/>
    </row>
    <row r="4543" spans="15:119" x14ac:dyDescent="0.25">
      <c r="O4543" s="268" t="s">
        <v>14030</v>
      </c>
      <c r="P4543" s="268" t="s">
        <v>9492</v>
      </c>
      <c r="Q4543" s="269">
        <v>-7.25</v>
      </c>
      <c r="R4543" s="269">
        <v>-7.5</v>
      </c>
      <c r="S4543" s="269">
        <v>-62</v>
      </c>
      <c r="T4543" s="269">
        <v>-62.25</v>
      </c>
      <c r="DI4543" s="112" t="s">
        <v>6241</v>
      </c>
      <c r="DJ4543" s="112" t="s">
        <v>5909</v>
      </c>
      <c r="DO4543"/>
    </row>
    <row r="4544" spans="15:119" x14ac:dyDescent="0.25">
      <c r="O4544" s="268" t="s">
        <v>14031</v>
      </c>
      <c r="P4544" s="268" t="s">
        <v>9490</v>
      </c>
      <c r="Q4544" s="269">
        <v>-7</v>
      </c>
      <c r="R4544" s="269">
        <v>-7.5</v>
      </c>
      <c r="S4544" s="269">
        <v>-61.5</v>
      </c>
      <c r="T4544" s="269">
        <v>-62</v>
      </c>
      <c r="DI4544" s="112" t="s">
        <v>4986</v>
      </c>
      <c r="DJ4544" s="112" t="s">
        <v>4808</v>
      </c>
      <c r="DO4544"/>
    </row>
    <row r="4545" spans="15:119" x14ac:dyDescent="0.25">
      <c r="O4545" s="268" t="s">
        <v>14032</v>
      </c>
      <c r="P4545" s="268" t="s">
        <v>9492</v>
      </c>
      <c r="Q4545" s="269">
        <v>-7</v>
      </c>
      <c r="R4545" s="269">
        <v>-7.25</v>
      </c>
      <c r="S4545" s="269">
        <v>-61.75</v>
      </c>
      <c r="T4545" s="269">
        <v>-62</v>
      </c>
      <c r="DI4545" s="112" t="s">
        <v>7276</v>
      </c>
      <c r="DJ4545" s="112" t="s">
        <v>7211</v>
      </c>
      <c r="DO4545"/>
    </row>
    <row r="4546" spans="15:119" x14ac:dyDescent="0.25">
      <c r="O4546" s="268" t="s">
        <v>14033</v>
      </c>
      <c r="P4546" s="268" t="s">
        <v>9492</v>
      </c>
      <c r="Q4546" s="269">
        <v>-7</v>
      </c>
      <c r="R4546" s="269">
        <v>-7.25</v>
      </c>
      <c r="S4546" s="269">
        <v>-61.5</v>
      </c>
      <c r="T4546" s="269">
        <v>-61.75</v>
      </c>
      <c r="DI4546" s="112" t="s">
        <v>7814</v>
      </c>
      <c r="DJ4546" s="112" t="s">
        <v>7298</v>
      </c>
      <c r="DO4546"/>
    </row>
    <row r="4547" spans="15:119" ht="30" x14ac:dyDescent="0.25">
      <c r="O4547" s="268" t="s">
        <v>14034</v>
      </c>
      <c r="P4547" s="268" t="s">
        <v>9492</v>
      </c>
      <c r="Q4547" s="269">
        <v>-7.25</v>
      </c>
      <c r="R4547" s="269">
        <v>-7.5</v>
      </c>
      <c r="S4547" s="269">
        <v>-61.75</v>
      </c>
      <c r="T4547" s="269">
        <v>-62</v>
      </c>
      <c r="DI4547" s="112" t="s">
        <v>6984</v>
      </c>
      <c r="DJ4547" s="112" t="s">
        <v>6305</v>
      </c>
      <c r="DO4547"/>
    </row>
    <row r="4548" spans="15:119" ht="30" x14ac:dyDescent="0.25">
      <c r="O4548" s="268" t="s">
        <v>14035</v>
      </c>
      <c r="P4548" s="268" t="s">
        <v>9492</v>
      </c>
      <c r="Q4548" s="269">
        <v>-7.25</v>
      </c>
      <c r="R4548" s="269">
        <v>-7.5</v>
      </c>
      <c r="S4548" s="269">
        <v>-61.5</v>
      </c>
      <c r="T4548" s="269">
        <v>-61.75</v>
      </c>
      <c r="DI4548" s="112" t="s">
        <v>7815</v>
      </c>
      <c r="DJ4548" s="112" t="s">
        <v>7298</v>
      </c>
      <c r="DO4548"/>
    </row>
    <row r="4549" spans="15:119" ht="30" x14ac:dyDescent="0.25">
      <c r="O4549" s="268" t="s">
        <v>14036</v>
      </c>
      <c r="P4549" s="268" t="s">
        <v>9490</v>
      </c>
      <c r="Q4549" s="269">
        <v>-7.5</v>
      </c>
      <c r="R4549" s="269">
        <v>-8</v>
      </c>
      <c r="S4549" s="269">
        <v>-62.5</v>
      </c>
      <c r="T4549" s="269">
        <v>-63</v>
      </c>
      <c r="DI4549" s="112" t="s">
        <v>6985</v>
      </c>
      <c r="DJ4549" s="112" t="s">
        <v>6305</v>
      </c>
      <c r="DO4549"/>
    </row>
    <row r="4550" spans="15:119" x14ac:dyDescent="0.25">
      <c r="O4550" s="268" t="s">
        <v>14037</v>
      </c>
      <c r="P4550" s="268" t="s">
        <v>9492</v>
      </c>
      <c r="Q4550" s="269">
        <v>-7.5</v>
      </c>
      <c r="R4550" s="269">
        <v>-7.75</v>
      </c>
      <c r="S4550" s="269">
        <v>-62.75</v>
      </c>
      <c r="T4550" s="269">
        <v>-63</v>
      </c>
      <c r="DI4550" s="112" t="s">
        <v>8224</v>
      </c>
      <c r="DJ4550" s="112" t="s">
        <v>7916</v>
      </c>
      <c r="DO4550"/>
    </row>
    <row r="4551" spans="15:119" ht="30" x14ac:dyDescent="0.25">
      <c r="O4551" s="268" t="s">
        <v>14038</v>
      </c>
      <c r="P4551" s="268" t="s">
        <v>9492</v>
      </c>
      <c r="Q4551" s="269">
        <v>-7.5</v>
      </c>
      <c r="R4551" s="269">
        <v>-7.75</v>
      </c>
      <c r="S4551" s="269">
        <v>-62.5</v>
      </c>
      <c r="T4551" s="269">
        <v>-62.75</v>
      </c>
      <c r="DI4551" s="112" t="s">
        <v>9417</v>
      </c>
      <c r="DJ4551" s="112" t="s">
        <v>9220</v>
      </c>
      <c r="DO4551"/>
    </row>
    <row r="4552" spans="15:119" x14ac:dyDescent="0.25">
      <c r="O4552" s="268" t="s">
        <v>14039</v>
      </c>
      <c r="P4552" s="268" t="s">
        <v>9492</v>
      </c>
      <c r="Q4552" s="269">
        <v>-7.75</v>
      </c>
      <c r="R4552" s="269">
        <v>-8</v>
      </c>
      <c r="S4552" s="269">
        <v>-62.75</v>
      </c>
      <c r="T4552" s="269">
        <v>-63</v>
      </c>
      <c r="DI4552" s="112" t="s">
        <v>6986</v>
      </c>
      <c r="DJ4552" s="112" t="s">
        <v>6305</v>
      </c>
      <c r="DO4552"/>
    </row>
    <row r="4553" spans="15:119" x14ac:dyDescent="0.25">
      <c r="O4553" s="268" t="s">
        <v>14040</v>
      </c>
      <c r="P4553" s="268" t="s">
        <v>9492</v>
      </c>
      <c r="Q4553" s="269">
        <v>-7.75</v>
      </c>
      <c r="R4553" s="269">
        <v>-8</v>
      </c>
      <c r="S4553" s="269">
        <v>-62.5</v>
      </c>
      <c r="T4553" s="269">
        <v>-62.75</v>
      </c>
      <c r="DI4553" s="112" t="s">
        <v>4262</v>
      </c>
      <c r="DJ4553" s="112" t="s">
        <v>4212</v>
      </c>
      <c r="DO4553"/>
    </row>
    <row r="4554" spans="15:119" x14ac:dyDescent="0.25">
      <c r="O4554" s="268" t="s">
        <v>14041</v>
      </c>
      <c r="P4554" s="268" t="s">
        <v>9490</v>
      </c>
      <c r="Q4554" s="269">
        <v>-7.5</v>
      </c>
      <c r="R4554" s="269">
        <v>-8</v>
      </c>
      <c r="S4554" s="269">
        <v>-62</v>
      </c>
      <c r="T4554" s="269">
        <v>-62.5</v>
      </c>
      <c r="DI4554" s="112" t="s">
        <v>6987</v>
      </c>
      <c r="DJ4554" s="112" t="s">
        <v>6305</v>
      </c>
      <c r="DO4554"/>
    </row>
    <row r="4555" spans="15:119" x14ac:dyDescent="0.25">
      <c r="O4555" s="268" t="s">
        <v>14042</v>
      </c>
      <c r="P4555" s="268" t="s">
        <v>9492</v>
      </c>
      <c r="Q4555" s="269">
        <v>-7.5</v>
      </c>
      <c r="R4555" s="269">
        <v>-7.75</v>
      </c>
      <c r="S4555" s="269">
        <v>-62.25</v>
      </c>
      <c r="T4555" s="269">
        <v>-62.5</v>
      </c>
      <c r="DI4555" s="112" t="s">
        <v>6988</v>
      </c>
      <c r="DJ4555" s="112" t="s">
        <v>6305</v>
      </c>
      <c r="DO4555"/>
    </row>
    <row r="4556" spans="15:119" x14ac:dyDescent="0.25">
      <c r="O4556" s="268" t="s">
        <v>14043</v>
      </c>
      <c r="P4556" s="268" t="s">
        <v>9492</v>
      </c>
      <c r="Q4556" s="269">
        <v>-7.5</v>
      </c>
      <c r="R4556" s="269">
        <v>-7.75</v>
      </c>
      <c r="S4556" s="269">
        <v>-62</v>
      </c>
      <c r="T4556" s="269">
        <v>-62.25</v>
      </c>
      <c r="DI4556" s="112" t="s">
        <v>7816</v>
      </c>
      <c r="DJ4556" s="112" t="s">
        <v>7298</v>
      </c>
      <c r="DO4556"/>
    </row>
    <row r="4557" spans="15:119" x14ac:dyDescent="0.25">
      <c r="O4557" s="268" t="s">
        <v>14044</v>
      </c>
      <c r="P4557" s="268" t="s">
        <v>9492</v>
      </c>
      <c r="Q4557" s="269">
        <v>-7.75</v>
      </c>
      <c r="R4557" s="269">
        <v>-8</v>
      </c>
      <c r="S4557" s="269">
        <v>-62.25</v>
      </c>
      <c r="T4557" s="269">
        <v>-62.5</v>
      </c>
      <c r="DI4557" s="112" t="s">
        <v>9197</v>
      </c>
      <c r="DJ4557" s="112" t="s">
        <v>9086</v>
      </c>
      <c r="DO4557"/>
    </row>
    <row r="4558" spans="15:119" ht="30" x14ac:dyDescent="0.25">
      <c r="O4558" s="268" t="s">
        <v>14045</v>
      </c>
      <c r="P4558" s="268" t="s">
        <v>9492</v>
      </c>
      <c r="Q4558" s="269">
        <v>-7.75</v>
      </c>
      <c r="R4558" s="269">
        <v>-8</v>
      </c>
      <c r="S4558" s="269">
        <v>-62</v>
      </c>
      <c r="T4558" s="269">
        <v>-62.25</v>
      </c>
      <c r="DI4558" s="112" t="s">
        <v>9198</v>
      </c>
      <c r="DJ4558" s="112" t="s">
        <v>9086</v>
      </c>
      <c r="DO4558"/>
    </row>
    <row r="4559" spans="15:119" x14ac:dyDescent="0.25">
      <c r="O4559" s="268" t="s">
        <v>14046</v>
      </c>
      <c r="P4559" s="268" t="s">
        <v>9490</v>
      </c>
      <c r="Q4559" s="269">
        <v>-7.5</v>
      </c>
      <c r="R4559" s="269">
        <v>-8</v>
      </c>
      <c r="S4559" s="269">
        <v>-61.5</v>
      </c>
      <c r="T4559" s="269">
        <v>-62</v>
      </c>
      <c r="DI4559" s="112" t="s">
        <v>6989</v>
      </c>
      <c r="DJ4559" s="112" t="s">
        <v>6305</v>
      </c>
      <c r="DO4559"/>
    </row>
    <row r="4560" spans="15:119" x14ac:dyDescent="0.25">
      <c r="O4560" s="268" t="s">
        <v>14047</v>
      </c>
      <c r="P4560" s="268" t="s">
        <v>9492</v>
      </c>
      <c r="Q4560" s="269">
        <v>-7.5</v>
      </c>
      <c r="R4560" s="269">
        <v>-7.75</v>
      </c>
      <c r="S4560" s="269">
        <v>-61.75</v>
      </c>
      <c r="T4560" s="269">
        <v>-62</v>
      </c>
      <c r="DI4560" s="112" t="s">
        <v>8902</v>
      </c>
      <c r="DJ4560" s="112" t="s">
        <v>8544</v>
      </c>
      <c r="DO4560"/>
    </row>
    <row r="4561" spans="15:119" x14ac:dyDescent="0.25">
      <c r="O4561" s="268" t="s">
        <v>14048</v>
      </c>
      <c r="P4561" s="268" t="s">
        <v>9492</v>
      </c>
      <c r="Q4561" s="269">
        <v>-7.5</v>
      </c>
      <c r="R4561" s="269">
        <v>-7.75</v>
      </c>
      <c r="S4561" s="269">
        <v>-61.5</v>
      </c>
      <c r="T4561" s="269">
        <v>-61.75</v>
      </c>
      <c r="DI4561" s="112" t="s">
        <v>8225</v>
      </c>
      <c r="DJ4561" s="112" t="s">
        <v>7916</v>
      </c>
      <c r="DO4561"/>
    </row>
    <row r="4562" spans="15:119" x14ac:dyDescent="0.25">
      <c r="O4562" s="268" t="s">
        <v>14049</v>
      </c>
      <c r="P4562" s="268" t="s">
        <v>9492</v>
      </c>
      <c r="Q4562" s="269">
        <v>-7.75</v>
      </c>
      <c r="R4562" s="269">
        <v>-8</v>
      </c>
      <c r="S4562" s="269">
        <v>-61.75</v>
      </c>
      <c r="T4562" s="269">
        <v>-62</v>
      </c>
      <c r="DI4562" s="112" t="s">
        <v>7817</v>
      </c>
      <c r="DJ4562" s="112" t="s">
        <v>7298</v>
      </c>
      <c r="DO4562"/>
    </row>
    <row r="4563" spans="15:119" ht="30" x14ac:dyDescent="0.25">
      <c r="O4563" s="268" t="s">
        <v>14050</v>
      </c>
      <c r="P4563" s="268" t="s">
        <v>14017</v>
      </c>
      <c r="Q4563" s="269">
        <v>-7.875</v>
      </c>
      <c r="R4563" s="269">
        <v>-8</v>
      </c>
      <c r="S4563" s="269">
        <v>-61.75</v>
      </c>
      <c r="T4563" s="269">
        <v>-61.875</v>
      </c>
      <c r="DI4563" s="112" t="s">
        <v>8905</v>
      </c>
      <c r="DJ4563" s="112" t="s">
        <v>8544</v>
      </c>
      <c r="DO4563"/>
    </row>
    <row r="4564" spans="15:119" x14ac:dyDescent="0.25">
      <c r="O4564" s="268" t="s">
        <v>14051</v>
      </c>
      <c r="P4564" s="268" t="s">
        <v>9492</v>
      </c>
      <c r="Q4564" s="269">
        <v>-7.75</v>
      </c>
      <c r="R4564" s="269">
        <v>-8</v>
      </c>
      <c r="S4564" s="269">
        <v>-61.5</v>
      </c>
      <c r="T4564" s="269">
        <v>-61.75</v>
      </c>
      <c r="DI4564" s="112" t="s">
        <v>6990</v>
      </c>
      <c r="DJ4564" s="112" t="s">
        <v>6305</v>
      </c>
      <c r="DO4564"/>
    </row>
    <row r="4565" spans="15:119" ht="30" x14ac:dyDescent="0.25">
      <c r="O4565" s="268" t="s">
        <v>14052</v>
      </c>
      <c r="P4565" s="268" t="s">
        <v>9488</v>
      </c>
      <c r="Q4565" s="269">
        <v>-7</v>
      </c>
      <c r="R4565" s="269">
        <v>-8</v>
      </c>
      <c r="S4565" s="269">
        <v>-60</v>
      </c>
      <c r="T4565" s="269">
        <v>-61.5</v>
      </c>
      <c r="DI4565" s="112" t="s">
        <v>6991</v>
      </c>
      <c r="DJ4565" s="112" t="s">
        <v>6305</v>
      </c>
      <c r="DO4565"/>
    </row>
    <row r="4566" spans="15:119" ht="30" x14ac:dyDescent="0.25">
      <c r="O4566" s="268" t="s">
        <v>14053</v>
      </c>
      <c r="P4566" s="268" t="s">
        <v>9490</v>
      </c>
      <c r="Q4566" s="269">
        <v>-7</v>
      </c>
      <c r="R4566" s="269">
        <v>-7.5</v>
      </c>
      <c r="S4566" s="269">
        <v>-61</v>
      </c>
      <c r="T4566" s="269">
        <v>-61.5</v>
      </c>
      <c r="DI4566" s="112" t="s">
        <v>8226</v>
      </c>
      <c r="DJ4566" s="112" t="s">
        <v>7916</v>
      </c>
      <c r="DO4566"/>
    </row>
    <row r="4567" spans="15:119" x14ac:dyDescent="0.25">
      <c r="O4567" s="268" t="s">
        <v>14054</v>
      </c>
      <c r="P4567" s="268" t="s">
        <v>9492</v>
      </c>
      <c r="Q4567" s="269">
        <v>-7</v>
      </c>
      <c r="R4567" s="269">
        <v>-7.25</v>
      </c>
      <c r="S4567" s="269">
        <v>-61.25</v>
      </c>
      <c r="T4567" s="269">
        <v>-61.5</v>
      </c>
      <c r="DI4567" s="112" t="s">
        <v>4405</v>
      </c>
      <c r="DJ4567" s="112" t="s">
        <v>4291</v>
      </c>
      <c r="DO4567"/>
    </row>
    <row r="4568" spans="15:119" x14ac:dyDescent="0.25">
      <c r="O4568" s="268" t="s">
        <v>14055</v>
      </c>
      <c r="P4568" s="268" t="s">
        <v>9492</v>
      </c>
      <c r="Q4568" s="269">
        <v>-7</v>
      </c>
      <c r="R4568" s="269">
        <v>-7.25</v>
      </c>
      <c r="S4568" s="269">
        <v>-61</v>
      </c>
      <c r="T4568" s="269">
        <v>-61.25</v>
      </c>
      <c r="DI4568" s="112" t="s">
        <v>4759</v>
      </c>
      <c r="DJ4568" s="112" t="s">
        <v>4591</v>
      </c>
      <c r="DO4568"/>
    </row>
    <row r="4569" spans="15:119" ht="30" x14ac:dyDescent="0.25">
      <c r="O4569" s="268" t="s">
        <v>14056</v>
      </c>
      <c r="P4569" s="268" t="s">
        <v>9492</v>
      </c>
      <c r="Q4569" s="269">
        <v>-7.25</v>
      </c>
      <c r="R4569" s="269">
        <v>-7.5</v>
      </c>
      <c r="S4569" s="269">
        <v>-61.25</v>
      </c>
      <c r="T4569" s="269">
        <v>-61.5</v>
      </c>
      <c r="DI4569" s="112" t="s">
        <v>4987</v>
      </c>
      <c r="DJ4569" s="112" t="s">
        <v>4808</v>
      </c>
      <c r="DO4569"/>
    </row>
    <row r="4570" spans="15:119" x14ac:dyDescent="0.25">
      <c r="O4570" s="268" t="s">
        <v>14057</v>
      </c>
      <c r="P4570" s="268" t="s">
        <v>9492</v>
      </c>
      <c r="Q4570" s="269">
        <v>-7.25</v>
      </c>
      <c r="R4570" s="269">
        <v>-7.5</v>
      </c>
      <c r="S4570" s="269">
        <v>-61</v>
      </c>
      <c r="T4570" s="269">
        <v>-61.25</v>
      </c>
      <c r="DI4570" s="112" t="s">
        <v>8906</v>
      </c>
      <c r="DJ4570" s="112" t="s">
        <v>8544</v>
      </c>
      <c r="DO4570"/>
    </row>
    <row r="4571" spans="15:119" x14ac:dyDescent="0.25">
      <c r="O4571" s="268" t="s">
        <v>14058</v>
      </c>
      <c r="P4571" s="268" t="s">
        <v>9490</v>
      </c>
      <c r="Q4571" s="269">
        <v>-7</v>
      </c>
      <c r="R4571" s="269">
        <v>-7.5</v>
      </c>
      <c r="S4571" s="269">
        <v>-60.5</v>
      </c>
      <c r="T4571" s="269">
        <v>-61</v>
      </c>
      <c r="DI4571" s="112" t="s">
        <v>8907</v>
      </c>
      <c r="DJ4571" s="112" t="s">
        <v>8544</v>
      </c>
      <c r="DO4571"/>
    </row>
    <row r="4572" spans="15:119" x14ac:dyDescent="0.25">
      <c r="O4572" s="268" t="s">
        <v>14059</v>
      </c>
      <c r="P4572" s="268" t="s">
        <v>9492</v>
      </c>
      <c r="Q4572" s="269">
        <v>-7</v>
      </c>
      <c r="R4572" s="269">
        <v>-7.25</v>
      </c>
      <c r="S4572" s="269">
        <v>-60.75</v>
      </c>
      <c r="T4572" s="269">
        <v>-61</v>
      </c>
      <c r="DI4572" s="112" t="s">
        <v>6242</v>
      </c>
      <c r="DJ4572" s="112" t="s">
        <v>5909</v>
      </c>
      <c r="DO4572"/>
    </row>
    <row r="4573" spans="15:119" x14ac:dyDescent="0.25">
      <c r="O4573" s="268" t="s">
        <v>14060</v>
      </c>
      <c r="P4573" s="268" t="s">
        <v>9492</v>
      </c>
      <c r="Q4573" s="269">
        <v>-7</v>
      </c>
      <c r="R4573" s="269">
        <v>-7.25</v>
      </c>
      <c r="S4573" s="269">
        <v>-60.5</v>
      </c>
      <c r="T4573" s="269">
        <v>-60.75</v>
      </c>
      <c r="DI4573" s="112" t="s">
        <v>7818</v>
      </c>
      <c r="DJ4573" s="112" t="s">
        <v>7298</v>
      </c>
      <c r="DO4573"/>
    </row>
    <row r="4574" spans="15:119" x14ac:dyDescent="0.25">
      <c r="O4574" s="268" t="s">
        <v>14061</v>
      </c>
      <c r="P4574" s="268" t="s">
        <v>9492</v>
      </c>
      <c r="Q4574" s="269">
        <v>-7.25</v>
      </c>
      <c r="R4574" s="269">
        <v>-7.5</v>
      </c>
      <c r="S4574" s="269">
        <v>-60.75</v>
      </c>
      <c r="T4574" s="269">
        <v>-61</v>
      </c>
      <c r="DI4574" s="112" t="s">
        <v>8908</v>
      </c>
      <c r="DJ4574" s="112" t="s">
        <v>8544</v>
      </c>
      <c r="DO4574"/>
    </row>
    <row r="4575" spans="15:119" x14ac:dyDescent="0.25">
      <c r="O4575" s="268" t="s">
        <v>14062</v>
      </c>
      <c r="P4575" s="268" t="s">
        <v>9492</v>
      </c>
      <c r="Q4575" s="269">
        <v>-7.25</v>
      </c>
      <c r="R4575" s="269">
        <v>-7.5</v>
      </c>
      <c r="S4575" s="269">
        <v>-60.5</v>
      </c>
      <c r="T4575" s="269">
        <v>-60.75</v>
      </c>
      <c r="DI4575" s="112" t="s">
        <v>6992</v>
      </c>
      <c r="DJ4575" s="112" t="s">
        <v>6305</v>
      </c>
      <c r="DO4575"/>
    </row>
    <row r="4576" spans="15:119" x14ac:dyDescent="0.25">
      <c r="O4576" s="268" t="s">
        <v>14063</v>
      </c>
      <c r="P4576" s="268" t="s">
        <v>9490</v>
      </c>
      <c r="Q4576" s="269">
        <v>-7</v>
      </c>
      <c r="R4576" s="269">
        <v>-7.5</v>
      </c>
      <c r="S4576" s="269">
        <v>-60</v>
      </c>
      <c r="T4576" s="269">
        <v>-60.5</v>
      </c>
      <c r="DI4576" s="112" t="s">
        <v>8227</v>
      </c>
      <c r="DJ4576" s="112" t="s">
        <v>7916</v>
      </c>
      <c r="DO4576"/>
    </row>
    <row r="4577" spans="15:119" x14ac:dyDescent="0.25">
      <c r="O4577" s="268" t="s">
        <v>14064</v>
      </c>
      <c r="P4577" s="268" t="s">
        <v>9492</v>
      </c>
      <c r="Q4577" s="269">
        <v>-7</v>
      </c>
      <c r="R4577" s="269">
        <v>-7.25</v>
      </c>
      <c r="S4577" s="269">
        <v>-60.25</v>
      </c>
      <c r="T4577" s="269">
        <v>-60.5</v>
      </c>
      <c r="DI4577" s="112" t="s">
        <v>4988</v>
      </c>
      <c r="DJ4577" s="112" t="s">
        <v>4808</v>
      </c>
      <c r="DO4577"/>
    </row>
    <row r="4578" spans="15:119" x14ac:dyDescent="0.25">
      <c r="O4578" s="268" t="s">
        <v>14065</v>
      </c>
      <c r="P4578" s="268" t="s">
        <v>9492</v>
      </c>
      <c r="Q4578" s="269">
        <v>-7</v>
      </c>
      <c r="R4578" s="269">
        <v>-7.25</v>
      </c>
      <c r="S4578" s="269">
        <v>-60</v>
      </c>
      <c r="T4578" s="269">
        <v>-60.25</v>
      </c>
      <c r="DI4578" s="112" t="s">
        <v>7819</v>
      </c>
      <c r="DJ4578" s="112" t="s">
        <v>7298</v>
      </c>
      <c r="DO4578"/>
    </row>
    <row r="4579" spans="15:119" x14ac:dyDescent="0.25">
      <c r="O4579" s="268" t="s">
        <v>14066</v>
      </c>
      <c r="P4579" s="268" t="s">
        <v>14017</v>
      </c>
      <c r="Q4579" s="269">
        <v>-7</v>
      </c>
      <c r="R4579" s="269">
        <v>-7.125</v>
      </c>
      <c r="S4579" s="269">
        <v>-60</v>
      </c>
      <c r="T4579" s="269">
        <v>-60.125</v>
      </c>
      <c r="DI4579" s="112" t="s">
        <v>7820</v>
      </c>
      <c r="DJ4579" s="112" t="s">
        <v>7298</v>
      </c>
      <c r="DO4579"/>
    </row>
    <row r="4580" spans="15:119" x14ac:dyDescent="0.25">
      <c r="O4580" s="268" t="s">
        <v>14067</v>
      </c>
      <c r="P4580" s="268" t="s">
        <v>9492</v>
      </c>
      <c r="Q4580" s="269">
        <v>-7.25</v>
      </c>
      <c r="R4580" s="269">
        <v>-7.5</v>
      </c>
      <c r="S4580" s="269">
        <v>-60.25</v>
      </c>
      <c r="T4580" s="269">
        <v>-60.5</v>
      </c>
      <c r="DI4580" s="112" t="s">
        <v>6993</v>
      </c>
      <c r="DJ4580" s="112" t="s">
        <v>6305</v>
      </c>
      <c r="DO4580"/>
    </row>
    <row r="4581" spans="15:119" x14ac:dyDescent="0.25">
      <c r="O4581" s="268" t="s">
        <v>14068</v>
      </c>
      <c r="P4581" s="268" t="s">
        <v>9492</v>
      </c>
      <c r="Q4581" s="269">
        <v>-7.25</v>
      </c>
      <c r="R4581" s="269">
        <v>-7.5</v>
      </c>
      <c r="S4581" s="269">
        <v>-60</v>
      </c>
      <c r="T4581" s="269">
        <v>-60.25</v>
      </c>
      <c r="DI4581" s="112" t="s">
        <v>5186</v>
      </c>
      <c r="DJ4581" s="112" t="s">
        <v>5031</v>
      </c>
      <c r="DO4581"/>
    </row>
    <row r="4582" spans="15:119" ht="30" x14ac:dyDescent="0.25">
      <c r="O4582" s="268" t="s">
        <v>14069</v>
      </c>
      <c r="P4582" s="268" t="s">
        <v>9490</v>
      </c>
      <c r="Q4582" s="269">
        <v>-7.5</v>
      </c>
      <c r="R4582" s="269">
        <v>-8</v>
      </c>
      <c r="S4582" s="269">
        <v>-61</v>
      </c>
      <c r="T4582" s="269">
        <v>-61.5</v>
      </c>
      <c r="DI4582" s="112" t="s">
        <v>4760</v>
      </c>
      <c r="DJ4582" s="112" t="s">
        <v>4591</v>
      </c>
      <c r="DO4582"/>
    </row>
    <row r="4583" spans="15:119" x14ac:dyDescent="0.25">
      <c r="O4583" s="268" t="s">
        <v>14070</v>
      </c>
      <c r="P4583" s="268" t="s">
        <v>9492</v>
      </c>
      <c r="Q4583" s="269">
        <v>-7.5</v>
      </c>
      <c r="R4583" s="269">
        <v>-7.75</v>
      </c>
      <c r="S4583" s="269">
        <v>-61.25</v>
      </c>
      <c r="T4583" s="269">
        <v>-61.5</v>
      </c>
      <c r="DI4583" s="112" t="s">
        <v>5707</v>
      </c>
      <c r="DJ4583" s="112" t="s">
        <v>5576</v>
      </c>
      <c r="DO4583"/>
    </row>
    <row r="4584" spans="15:119" x14ac:dyDescent="0.25">
      <c r="O4584" s="268" t="s">
        <v>14071</v>
      </c>
      <c r="P4584" s="268" t="s">
        <v>9492</v>
      </c>
      <c r="Q4584" s="269">
        <v>-7.5</v>
      </c>
      <c r="R4584" s="269">
        <v>-7.75</v>
      </c>
      <c r="S4584" s="269">
        <v>-61</v>
      </c>
      <c r="T4584" s="269">
        <v>-61.25</v>
      </c>
      <c r="DI4584" s="112" t="s">
        <v>5531</v>
      </c>
      <c r="DJ4584" s="112" t="s">
        <v>5373</v>
      </c>
      <c r="DO4584"/>
    </row>
    <row r="4585" spans="15:119" x14ac:dyDescent="0.25">
      <c r="O4585" s="268" t="s">
        <v>14072</v>
      </c>
      <c r="P4585" s="268" t="s">
        <v>9492</v>
      </c>
      <c r="Q4585" s="269">
        <v>-7.75</v>
      </c>
      <c r="R4585" s="269">
        <v>-8</v>
      </c>
      <c r="S4585" s="269">
        <v>-61.25</v>
      </c>
      <c r="T4585" s="269">
        <v>-61.5</v>
      </c>
      <c r="DI4585" s="112" t="s">
        <v>4761</v>
      </c>
      <c r="DJ4585" s="112" t="s">
        <v>4591</v>
      </c>
      <c r="DO4585"/>
    </row>
    <row r="4586" spans="15:119" x14ac:dyDescent="0.25">
      <c r="O4586" s="268" t="s">
        <v>14073</v>
      </c>
      <c r="P4586" s="268" t="s">
        <v>9492</v>
      </c>
      <c r="Q4586" s="269">
        <v>-7.75</v>
      </c>
      <c r="R4586" s="269">
        <v>-8</v>
      </c>
      <c r="S4586" s="269">
        <v>-61</v>
      </c>
      <c r="T4586" s="269">
        <v>-61.25</v>
      </c>
      <c r="DI4586" s="112" t="s">
        <v>4761</v>
      </c>
      <c r="DJ4586" s="112" t="s">
        <v>5373</v>
      </c>
      <c r="DO4586"/>
    </row>
    <row r="4587" spans="15:119" x14ac:dyDescent="0.25">
      <c r="O4587" s="268" t="s">
        <v>14074</v>
      </c>
      <c r="P4587" s="268" t="s">
        <v>9490</v>
      </c>
      <c r="Q4587" s="269">
        <v>-7.5</v>
      </c>
      <c r="R4587" s="269">
        <v>-8</v>
      </c>
      <c r="S4587" s="269">
        <v>-60.5</v>
      </c>
      <c r="T4587" s="269">
        <v>-61</v>
      </c>
      <c r="DI4587" s="112" t="s">
        <v>6994</v>
      </c>
      <c r="DJ4587" s="112" t="s">
        <v>6305</v>
      </c>
      <c r="DO4587"/>
    </row>
    <row r="4588" spans="15:119" x14ac:dyDescent="0.25">
      <c r="O4588" s="268" t="s">
        <v>14075</v>
      </c>
      <c r="P4588" s="268" t="s">
        <v>9492</v>
      </c>
      <c r="Q4588" s="269">
        <v>-7.5</v>
      </c>
      <c r="R4588" s="269">
        <v>-7.75</v>
      </c>
      <c r="S4588" s="269">
        <v>-60.75</v>
      </c>
      <c r="T4588" s="269">
        <v>-61</v>
      </c>
      <c r="DI4588" s="112" t="s">
        <v>5334</v>
      </c>
      <c r="DJ4588" s="112" t="s">
        <v>5211</v>
      </c>
      <c r="DO4588"/>
    </row>
    <row r="4589" spans="15:119" x14ac:dyDescent="0.25">
      <c r="O4589" s="268" t="s">
        <v>14076</v>
      </c>
      <c r="P4589" s="268" t="s">
        <v>9492</v>
      </c>
      <c r="Q4589" s="269">
        <v>-7.5</v>
      </c>
      <c r="R4589" s="269">
        <v>-7.75</v>
      </c>
      <c r="S4589" s="269">
        <v>-60.5</v>
      </c>
      <c r="T4589" s="269">
        <v>-60.75</v>
      </c>
      <c r="DI4589" s="112" t="s">
        <v>7821</v>
      </c>
      <c r="DJ4589" s="112" t="s">
        <v>7298</v>
      </c>
      <c r="DO4589"/>
    </row>
    <row r="4590" spans="15:119" x14ac:dyDescent="0.25">
      <c r="O4590" s="268" t="s">
        <v>14077</v>
      </c>
      <c r="P4590" s="268" t="s">
        <v>9492</v>
      </c>
      <c r="Q4590" s="269">
        <v>-7.75</v>
      </c>
      <c r="R4590" s="269">
        <v>-8</v>
      </c>
      <c r="S4590" s="269">
        <v>-60.75</v>
      </c>
      <c r="T4590" s="269">
        <v>-61</v>
      </c>
      <c r="DI4590" s="112" t="s">
        <v>8492</v>
      </c>
      <c r="DJ4590" s="112" t="s">
        <v>8285</v>
      </c>
      <c r="DO4590"/>
    </row>
    <row r="4591" spans="15:119" x14ac:dyDescent="0.25">
      <c r="O4591" s="268" t="s">
        <v>14078</v>
      </c>
      <c r="P4591" s="268" t="s">
        <v>9492</v>
      </c>
      <c r="Q4591" s="269">
        <v>-7.75</v>
      </c>
      <c r="R4591" s="269">
        <v>-8</v>
      </c>
      <c r="S4591" s="269">
        <v>-60.5</v>
      </c>
      <c r="T4591" s="269">
        <v>-60.75</v>
      </c>
      <c r="DI4591" s="112" t="s">
        <v>4571</v>
      </c>
      <c r="DJ4591" s="112" t="s">
        <v>4452</v>
      </c>
      <c r="DO4591"/>
    </row>
    <row r="4592" spans="15:119" x14ac:dyDescent="0.25">
      <c r="O4592" s="268" t="s">
        <v>14079</v>
      </c>
      <c r="P4592" s="268" t="s">
        <v>9490</v>
      </c>
      <c r="Q4592" s="269">
        <v>-7.5</v>
      </c>
      <c r="R4592" s="269">
        <v>-8</v>
      </c>
      <c r="S4592" s="269">
        <v>-60</v>
      </c>
      <c r="T4592" s="269">
        <v>-60.5</v>
      </c>
      <c r="DI4592" s="112" t="s">
        <v>5335</v>
      </c>
      <c r="DJ4592" s="112" t="s">
        <v>5211</v>
      </c>
      <c r="DO4592"/>
    </row>
    <row r="4593" spans="15:119" x14ac:dyDescent="0.25">
      <c r="O4593" s="268" t="s">
        <v>14080</v>
      </c>
      <c r="P4593" s="268" t="s">
        <v>9492</v>
      </c>
      <c r="Q4593" s="269">
        <v>-7.5</v>
      </c>
      <c r="R4593" s="269">
        <v>-7.75</v>
      </c>
      <c r="S4593" s="269">
        <v>-60.25</v>
      </c>
      <c r="T4593" s="269">
        <v>-60.5</v>
      </c>
      <c r="DI4593" s="112" t="s">
        <v>5708</v>
      </c>
      <c r="DJ4593" s="112" t="s">
        <v>5576</v>
      </c>
      <c r="DO4593"/>
    </row>
    <row r="4594" spans="15:119" x14ac:dyDescent="0.25">
      <c r="O4594" s="268" t="s">
        <v>14081</v>
      </c>
      <c r="P4594" s="268" t="s">
        <v>9492</v>
      </c>
      <c r="Q4594" s="269">
        <v>-7.5</v>
      </c>
      <c r="R4594" s="269">
        <v>-7.75</v>
      </c>
      <c r="S4594" s="269">
        <v>-60</v>
      </c>
      <c r="T4594" s="269">
        <v>-60.25</v>
      </c>
      <c r="DI4594" s="112" t="s">
        <v>8491</v>
      </c>
      <c r="DJ4594" s="112" t="s">
        <v>8285</v>
      </c>
      <c r="DO4594"/>
    </row>
    <row r="4595" spans="15:119" x14ac:dyDescent="0.25">
      <c r="O4595" s="268" t="s">
        <v>14082</v>
      </c>
      <c r="P4595" s="268" t="s">
        <v>9492</v>
      </c>
      <c r="Q4595" s="269">
        <v>-7.75</v>
      </c>
      <c r="R4595" s="269">
        <v>-8</v>
      </c>
      <c r="S4595" s="269">
        <v>-60.25</v>
      </c>
      <c r="T4595" s="269">
        <v>-60.5</v>
      </c>
      <c r="DI4595" s="112" t="s">
        <v>4762</v>
      </c>
      <c r="DJ4595" s="112" t="s">
        <v>4591</v>
      </c>
      <c r="DO4595"/>
    </row>
    <row r="4596" spans="15:119" x14ac:dyDescent="0.25">
      <c r="O4596" s="268" t="s">
        <v>14083</v>
      </c>
      <c r="P4596" s="268" t="s">
        <v>9492</v>
      </c>
      <c r="Q4596" s="269">
        <v>-7.75</v>
      </c>
      <c r="R4596" s="269">
        <v>-8</v>
      </c>
      <c r="S4596" s="269">
        <v>-60</v>
      </c>
      <c r="T4596" s="269">
        <v>-60.25</v>
      </c>
      <c r="DI4596" s="112" t="s">
        <v>7822</v>
      </c>
      <c r="DJ4596" s="112" t="s">
        <v>7298</v>
      </c>
      <c r="DO4596"/>
    </row>
    <row r="4597" spans="15:119" x14ac:dyDescent="0.25">
      <c r="O4597" s="268" t="s">
        <v>14084</v>
      </c>
      <c r="P4597" s="268" t="s">
        <v>9484</v>
      </c>
      <c r="Q4597" s="269">
        <v>-4</v>
      </c>
      <c r="R4597" s="269">
        <v>-8</v>
      </c>
      <c r="S4597" s="269">
        <v>-54</v>
      </c>
      <c r="T4597" s="269">
        <v>-60</v>
      </c>
      <c r="DI4597" s="112" t="s">
        <v>8493</v>
      </c>
      <c r="DJ4597" s="112" t="s">
        <v>8285</v>
      </c>
      <c r="DO4597"/>
    </row>
    <row r="4598" spans="15:119" x14ac:dyDescent="0.25">
      <c r="O4598" s="268" t="s">
        <v>14085</v>
      </c>
      <c r="P4598" s="268" t="s">
        <v>9486</v>
      </c>
      <c r="Q4598" s="269">
        <v>-4</v>
      </c>
      <c r="R4598" s="269">
        <v>-6</v>
      </c>
      <c r="S4598" s="269">
        <v>-57</v>
      </c>
      <c r="T4598" s="269">
        <v>-60</v>
      </c>
      <c r="DI4598" s="112" t="s">
        <v>8909</v>
      </c>
      <c r="DJ4598" s="112" t="s">
        <v>8544</v>
      </c>
      <c r="DO4598"/>
    </row>
    <row r="4599" spans="15:119" x14ac:dyDescent="0.25">
      <c r="O4599" s="268" t="s">
        <v>14086</v>
      </c>
      <c r="P4599" s="268" t="s">
        <v>9488</v>
      </c>
      <c r="Q4599" s="269">
        <v>-4</v>
      </c>
      <c r="R4599" s="269">
        <v>-5</v>
      </c>
      <c r="S4599" s="269">
        <v>-58.5</v>
      </c>
      <c r="T4599" s="269">
        <v>-60</v>
      </c>
      <c r="DI4599" s="112" t="s">
        <v>5824</v>
      </c>
      <c r="DJ4599" s="112" t="s">
        <v>5743</v>
      </c>
      <c r="DO4599"/>
    </row>
    <row r="4600" spans="15:119" x14ac:dyDescent="0.25">
      <c r="O4600" s="268" t="s">
        <v>14087</v>
      </c>
      <c r="P4600" s="268" t="s">
        <v>9490</v>
      </c>
      <c r="Q4600" s="269">
        <v>-4</v>
      </c>
      <c r="R4600" s="269">
        <v>-4.5</v>
      </c>
      <c r="S4600" s="269">
        <v>-59.5</v>
      </c>
      <c r="T4600" s="269">
        <v>-60</v>
      </c>
      <c r="DI4600" s="112" t="s">
        <v>6995</v>
      </c>
      <c r="DJ4600" s="112" t="s">
        <v>6305</v>
      </c>
      <c r="DO4600"/>
    </row>
    <row r="4601" spans="15:119" x14ac:dyDescent="0.25">
      <c r="O4601" s="268" t="s">
        <v>14088</v>
      </c>
      <c r="P4601" s="268" t="s">
        <v>9492</v>
      </c>
      <c r="Q4601" s="269">
        <v>-4</v>
      </c>
      <c r="R4601" s="269">
        <v>-4.25</v>
      </c>
      <c r="S4601" s="269">
        <v>-59.75</v>
      </c>
      <c r="T4601" s="269">
        <v>-60</v>
      </c>
      <c r="DI4601" s="112" t="s">
        <v>4989</v>
      </c>
      <c r="DJ4601" s="112" t="s">
        <v>4808</v>
      </c>
      <c r="DO4601"/>
    </row>
    <row r="4602" spans="15:119" x14ac:dyDescent="0.25">
      <c r="O4602" s="268" t="s">
        <v>14089</v>
      </c>
      <c r="P4602" s="268" t="s">
        <v>9492</v>
      </c>
      <c r="Q4602" s="269">
        <v>-4</v>
      </c>
      <c r="R4602" s="269">
        <v>-4.25</v>
      </c>
      <c r="S4602" s="269">
        <v>-59.5</v>
      </c>
      <c r="T4602" s="269">
        <v>-59.75</v>
      </c>
      <c r="DI4602" s="112" t="s">
        <v>4406</v>
      </c>
      <c r="DJ4602" s="112" t="s">
        <v>4291</v>
      </c>
      <c r="DO4602"/>
    </row>
    <row r="4603" spans="15:119" x14ac:dyDescent="0.25">
      <c r="O4603" s="268" t="s">
        <v>14090</v>
      </c>
      <c r="P4603" s="268" t="s">
        <v>9492</v>
      </c>
      <c r="Q4603" s="269">
        <v>-4.25</v>
      </c>
      <c r="R4603" s="269">
        <v>-4.5</v>
      </c>
      <c r="S4603" s="269">
        <v>-59.75</v>
      </c>
      <c r="T4603" s="269">
        <v>-60</v>
      </c>
      <c r="DI4603" s="112" t="s">
        <v>7823</v>
      </c>
      <c r="DJ4603" s="112" t="s">
        <v>7298</v>
      </c>
      <c r="DO4603"/>
    </row>
    <row r="4604" spans="15:119" x14ac:dyDescent="0.25">
      <c r="O4604" s="268" t="s">
        <v>14091</v>
      </c>
      <c r="P4604" s="268" t="s">
        <v>9492</v>
      </c>
      <c r="Q4604" s="269">
        <v>-4.25</v>
      </c>
      <c r="R4604" s="269">
        <v>-4.5</v>
      </c>
      <c r="S4604" s="269">
        <v>-59.5</v>
      </c>
      <c r="T4604" s="269">
        <v>-59.75</v>
      </c>
      <c r="DI4604" s="112" t="s">
        <v>5709</v>
      </c>
      <c r="DJ4604" s="112" t="s">
        <v>5576</v>
      </c>
      <c r="DO4604"/>
    </row>
    <row r="4605" spans="15:119" x14ac:dyDescent="0.25">
      <c r="O4605" s="268" t="s">
        <v>14092</v>
      </c>
      <c r="P4605" s="268" t="s">
        <v>9490</v>
      </c>
      <c r="Q4605" s="269">
        <v>-4</v>
      </c>
      <c r="R4605" s="269">
        <v>-4.5</v>
      </c>
      <c r="S4605" s="269">
        <v>-59</v>
      </c>
      <c r="T4605" s="269">
        <v>-59.5</v>
      </c>
      <c r="DI4605" s="112" t="s">
        <v>7824</v>
      </c>
      <c r="DJ4605" s="112" t="s">
        <v>8285</v>
      </c>
      <c r="DO4605"/>
    </row>
    <row r="4606" spans="15:119" x14ac:dyDescent="0.25">
      <c r="O4606" s="268" t="s">
        <v>14093</v>
      </c>
      <c r="P4606" s="268" t="s">
        <v>9492</v>
      </c>
      <c r="Q4606" s="269">
        <v>-4</v>
      </c>
      <c r="R4606" s="269">
        <v>-4.25</v>
      </c>
      <c r="S4606" s="269">
        <v>-59.25</v>
      </c>
      <c r="T4606" s="269">
        <v>-59.5</v>
      </c>
      <c r="DI4606" s="112" t="s">
        <v>7824</v>
      </c>
      <c r="DJ4606" s="112" t="s">
        <v>7298</v>
      </c>
      <c r="DO4606"/>
    </row>
    <row r="4607" spans="15:119" x14ac:dyDescent="0.25">
      <c r="O4607" s="268" t="s">
        <v>14094</v>
      </c>
      <c r="P4607" s="268" t="s">
        <v>9492</v>
      </c>
      <c r="Q4607" s="269">
        <v>-4</v>
      </c>
      <c r="R4607" s="269">
        <v>-4.25</v>
      </c>
      <c r="S4607" s="269">
        <v>-59</v>
      </c>
      <c r="T4607" s="269">
        <v>-59.25</v>
      </c>
      <c r="DI4607" s="112" t="s">
        <v>8228</v>
      </c>
      <c r="DJ4607" s="112" t="s">
        <v>7916</v>
      </c>
      <c r="DO4607"/>
    </row>
    <row r="4608" spans="15:119" x14ac:dyDescent="0.25">
      <c r="O4608" s="268" t="s">
        <v>14095</v>
      </c>
      <c r="P4608" s="268" t="s">
        <v>9492</v>
      </c>
      <c r="Q4608" s="269">
        <v>-4.25</v>
      </c>
      <c r="R4608" s="269">
        <v>-4.5</v>
      </c>
      <c r="S4608" s="269">
        <v>-59.25</v>
      </c>
      <c r="T4608" s="269">
        <v>-59.5</v>
      </c>
      <c r="DI4608" s="112" t="s">
        <v>5899</v>
      </c>
      <c r="DJ4608" s="112" t="s">
        <v>5840</v>
      </c>
      <c r="DO4608"/>
    </row>
    <row r="4609" spans="15:119" x14ac:dyDescent="0.25">
      <c r="O4609" s="268" t="s">
        <v>14096</v>
      </c>
      <c r="P4609" s="268" t="s">
        <v>9492</v>
      </c>
      <c r="Q4609" s="269">
        <v>-4.25</v>
      </c>
      <c r="R4609" s="269">
        <v>-4.5</v>
      </c>
      <c r="S4609" s="269">
        <v>-59</v>
      </c>
      <c r="T4609" s="269">
        <v>-59.25</v>
      </c>
      <c r="DI4609" s="112" t="s">
        <v>8494</v>
      </c>
      <c r="DJ4609" s="112" t="s">
        <v>8285</v>
      </c>
      <c r="DO4609"/>
    </row>
    <row r="4610" spans="15:119" x14ac:dyDescent="0.25">
      <c r="O4610" s="268" t="s">
        <v>14097</v>
      </c>
      <c r="P4610" s="268" t="s">
        <v>9490</v>
      </c>
      <c r="Q4610" s="269">
        <v>-4</v>
      </c>
      <c r="R4610" s="269">
        <v>-4.5</v>
      </c>
      <c r="S4610" s="269">
        <v>-58.5</v>
      </c>
      <c r="T4610" s="269">
        <v>-59</v>
      </c>
      <c r="DI4610" s="112" t="s">
        <v>6243</v>
      </c>
      <c r="DJ4610" s="112" t="s">
        <v>5909</v>
      </c>
      <c r="DO4610"/>
    </row>
    <row r="4611" spans="15:119" x14ac:dyDescent="0.25">
      <c r="O4611" s="268" t="s">
        <v>14098</v>
      </c>
      <c r="P4611" s="268" t="s">
        <v>9492</v>
      </c>
      <c r="Q4611" s="269">
        <v>-4</v>
      </c>
      <c r="R4611" s="269">
        <v>-4.25</v>
      </c>
      <c r="S4611" s="269">
        <v>-58.75</v>
      </c>
      <c r="T4611" s="269">
        <v>-59</v>
      </c>
      <c r="DI4611" s="112" t="s">
        <v>5900</v>
      </c>
      <c r="DJ4611" s="112" t="s">
        <v>5909</v>
      </c>
      <c r="DO4611"/>
    </row>
    <row r="4612" spans="15:119" x14ac:dyDescent="0.25">
      <c r="O4612" s="268" t="s">
        <v>14099</v>
      </c>
      <c r="P4612" s="268" t="s">
        <v>9492</v>
      </c>
      <c r="Q4612" s="269">
        <v>-4</v>
      </c>
      <c r="R4612" s="269">
        <v>-4.25</v>
      </c>
      <c r="S4612" s="269">
        <v>-58.5</v>
      </c>
      <c r="T4612" s="269">
        <v>-58.75</v>
      </c>
      <c r="DI4612" s="112" t="s">
        <v>5900</v>
      </c>
      <c r="DJ4612" s="112" t="s">
        <v>9220</v>
      </c>
      <c r="DO4612"/>
    </row>
    <row r="4613" spans="15:119" x14ac:dyDescent="0.25">
      <c r="O4613" s="268" t="s">
        <v>14100</v>
      </c>
      <c r="P4613" s="268" t="s">
        <v>9492</v>
      </c>
      <c r="Q4613" s="269">
        <v>-4.25</v>
      </c>
      <c r="R4613" s="269">
        <v>-4.5</v>
      </c>
      <c r="S4613" s="269">
        <v>-58.75</v>
      </c>
      <c r="T4613" s="269">
        <v>-59</v>
      </c>
      <c r="DI4613" s="112" t="s">
        <v>5900</v>
      </c>
      <c r="DJ4613" s="112" t="s">
        <v>8285</v>
      </c>
      <c r="DO4613"/>
    </row>
    <row r="4614" spans="15:119" x14ac:dyDescent="0.25">
      <c r="O4614" s="268" t="s">
        <v>14101</v>
      </c>
      <c r="P4614" s="268" t="s">
        <v>9492</v>
      </c>
      <c r="Q4614" s="269">
        <v>-4.25</v>
      </c>
      <c r="R4614" s="269">
        <v>-4.5</v>
      </c>
      <c r="S4614" s="269">
        <v>-58.5</v>
      </c>
      <c r="T4614" s="269">
        <v>-58.75</v>
      </c>
      <c r="DI4614" s="112" t="s">
        <v>5900</v>
      </c>
      <c r="DJ4614" s="112" t="s">
        <v>5840</v>
      </c>
      <c r="DO4614"/>
    </row>
    <row r="4615" spans="15:119" x14ac:dyDescent="0.25">
      <c r="O4615" s="268" t="s">
        <v>14102</v>
      </c>
      <c r="P4615" s="268" t="s">
        <v>9490</v>
      </c>
      <c r="Q4615" s="269">
        <v>-4.5</v>
      </c>
      <c r="R4615" s="269">
        <v>-5</v>
      </c>
      <c r="S4615" s="269">
        <v>-59.5</v>
      </c>
      <c r="T4615" s="269">
        <v>-60</v>
      </c>
      <c r="DI4615" s="112" t="s">
        <v>6996</v>
      </c>
      <c r="DJ4615" s="112" t="s">
        <v>6305</v>
      </c>
      <c r="DO4615"/>
    </row>
    <row r="4616" spans="15:119" x14ac:dyDescent="0.25">
      <c r="O4616" s="268" t="s">
        <v>14103</v>
      </c>
      <c r="P4616" s="268" t="s">
        <v>9492</v>
      </c>
      <c r="Q4616" s="269">
        <v>-4.5</v>
      </c>
      <c r="R4616" s="269">
        <v>-4.75</v>
      </c>
      <c r="S4616" s="269">
        <v>-59.75</v>
      </c>
      <c r="T4616" s="269">
        <v>-60</v>
      </c>
      <c r="DI4616" s="112" t="s">
        <v>5533</v>
      </c>
      <c r="DJ4616" s="112" t="s">
        <v>5373</v>
      </c>
      <c r="DO4616"/>
    </row>
    <row r="4617" spans="15:119" ht="30" x14ac:dyDescent="0.25">
      <c r="O4617" s="268" t="s">
        <v>14104</v>
      </c>
      <c r="P4617" s="268" t="s">
        <v>9492</v>
      </c>
      <c r="Q4617" s="269">
        <v>-4.5</v>
      </c>
      <c r="R4617" s="269">
        <v>-4.75</v>
      </c>
      <c r="S4617" s="269">
        <v>-59.5</v>
      </c>
      <c r="T4617" s="269">
        <v>-59.75</v>
      </c>
      <c r="DI4617" s="112" t="s">
        <v>4407</v>
      </c>
      <c r="DJ4617" s="112" t="s">
        <v>4291</v>
      </c>
      <c r="DO4617"/>
    </row>
    <row r="4618" spans="15:119" x14ac:dyDescent="0.25">
      <c r="O4618" s="268" t="s">
        <v>14105</v>
      </c>
      <c r="P4618" s="268" t="s">
        <v>9492</v>
      </c>
      <c r="Q4618" s="269">
        <v>-4.75</v>
      </c>
      <c r="R4618" s="269">
        <v>-5</v>
      </c>
      <c r="S4618" s="269">
        <v>-59.75</v>
      </c>
      <c r="T4618" s="269">
        <v>-60</v>
      </c>
      <c r="DI4618" s="112" t="s">
        <v>4763</v>
      </c>
      <c r="DJ4618" s="112" t="s">
        <v>4591</v>
      </c>
      <c r="DO4618"/>
    </row>
    <row r="4619" spans="15:119" x14ac:dyDescent="0.25">
      <c r="O4619" s="268" t="s">
        <v>14106</v>
      </c>
      <c r="P4619" s="268" t="s">
        <v>9492</v>
      </c>
      <c r="Q4619" s="269">
        <v>-4.75</v>
      </c>
      <c r="R4619" s="269">
        <v>-5</v>
      </c>
      <c r="S4619" s="269">
        <v>-59.5</v>
      </c>
      <c r="T4619" s="269">
        <v>-59.75</v>
      </c>
      <c r="DI4619" s="112" t="s">
        <v>4408</v>
      </c>
      <c r="DJ4619" s="112" t="s">
        <v>4291</v>
      </c>
      <c r="DO4619"/>
    </row>
    <row r="4620" spans="15:119" x14ac:dyDescent="0.25">
      <c r="O4620" s="268" t="s">
        <v>14107</v>
      </c>
      <c r="P4620" s="268" t="s">
        <v>9490</v>
      </c>
      <c r="Q4620" s="269">
        <v>-4.5</v>
      </c>
      <c r="R4620" s="269">
        <v>-5</v>
      </c>
      <c r="S4620" s="269">
        <v>-59</v>
      </c>
      <c r="T4620" s="269">
        <v>-59.5</v>
      </c>
      <c r="DI4620" s="112" t="s">
        <v>5532</v>
      </c>
      <c r="DJ4620" s="112" t="s">
        <v>5373</v>
      </c>
      <c r="DO4620"/>
    </row>
    <row r="4621" spans="15:119" ht="30" x14ac:dyDescent="0.25">
      <c r="O4621" s="268" t="s">
        <v>14108</v>
      </c>
      <c r="P4621" s="268" t="s">
        <v>9492</v>
      </c>
      <c r="Q4621" s="269">
        <v>-4.5</v>
      </c>
      <c r="R4621" s="269">
        <v>-4.75</v>
      </c>
      <c r="S4621" s="269">
        <v>-59.25</v>
      </c>
      <c r="T4621" s="269">
        <v>-59.5</v>
      </c>
      <c r="DI4621" s="112" t="s">
        <v>4764</v>
      </c>
      <c r="DJ4621" s="112" t="s">
        <v>4591</v>
      </c>
      <c r="DO4621"/>
    </row>
    <row r="4622" spans="15:119" x14ac:dyDescent="0.25">
      <c r="O4622" s="268" t="s">
        <v>14109</v>
      </c>
      <c r="P4622" s="268" t="s">
        <v>9492</v>
      </c>
      <c r="Q4622" s="269">
        <v>-4.5</v>
      </c>
      <c r="R4622" s="269">
        <v>-4.75</v>
      </c>
      <c r="S4622" s="269">
        <v>-59</v>
      </c>
      <c r="T4622" s="269">
        <v>-59.25</v>
      </c>
      <c r="DI4622" s="112" t="s">
        <v>7197</v>
      </c>
      <c r="DJ4622" s="112" t="s">
        <v>7135</v>
      </c>
      <c r="DO4622"/>
    </row>
    <row r="4623" spans="15:119" x14ac:dyDescent="0.25">
      <c r="O4623" s="268" t="s">
        <v>14110</v>
      </c>
      <c r="P4623" s="268" t="s">
        <v>9492</v>
      </c>
      <c r="Q4623" s="269">
        <v>-4.75</v>
      </c>
      <c r="R4623" s="269">
        <v>-5</v>
      </c>
      <c r="S4623" s="269">
        <v>-59.25</v>
      </c>
      <c r="T4623" s="269">
        <v>-59.5</v>
      </c>
      <c r="DI4623" s="112" t="s">
        <v>6997</v>
      </c>
      <c r="DJ4623" s="112" t="s">
        <v>6305</v>
      </c>
      <c r="DO4623"/>
    </row>
    <row r="4624" spans="15:119" x14ac:dyDescent="0.25">
      <c r="O4624" s="268" t="s">
        <v>14111</v>
      </c>
      <c r="P4624" s="268" t="s">
        <v>9492</v>
      </c>
      <c r="Q4624" s="269">
        <v>-4.75</v>
      </c>
      <c r="R4624" s="269">
        <v>-5</v>
      </c>
      <c r="S4624" s="269">
        <v>-59</v>
      </c>
      <c r="T4624" s="269">
        <v>-59.25</v>
      </c>
      <c r="DI4624" s="112" t="s">
        <v>8910</v>
      </c>
      <c r="DJ4624" s="112" t="s">
        <v>8544</v>
      </c>
      <c r="DO4624"/>
    </row>
    <row r="4625" spans="15:119" x14ac:dyDescent="0.25">
      <c r="O4625" s="268" t="s">
        <v>14112</v>
      </c>
      <c r="P4625" s="268" t="s">
        <v>9490</v>
      </c>
      <c r="Q4625" s="269">
        <v>-4.5</v>
      </c>
      <c r="R4625" s="269">
        <v>-5</v>
      </c>
      <c r="S4625" s="269">
        <v>-58.5</v>
      </c>
      <c r="T4625" s="269">
        <v>-59</v>
      </c>
      <c r="DI4625" s="112" t="s">
        <v>6246</v>
      </c>
      <c r="DJ4625" s="112" t="s">
        <v>5909</v>
      </c>
      <c r="DO4625"/>
    </row>
    <row r="4626" spans="15:119" x14ac:dyDescent="0.25">
      <c r="O4626" s="268" t="s">
        <v>14113</v>
      </c>
      <c r="P4626" s="268" t="s">
        <v>9492</v>
      </c>
      <c r="Q4626" s="269">
        <v>-4.5</v>
      </c>
      <c r="R4626" s="269">
        <v>-4.75</v>
      </c>
      <c r="S4626" s="269">
        <v>-58.75</v>
      </c>
      <c r="T4626" s="269">
        <v>-59</v>
      </c>
      <c r="DI4626" s="112" t="s">
        <v>550</v>
      </c>
      <c r="DJ4626" s="112" t="s">
        <v>10</v>
      </c>
      <c r="DO4626"/>
    </row>
    <row r="4627" spans="15:119" x14ac:dyDescent="0.25">
      <c r="O4627" s="268" t="s">
        <v>14114</v>
      </c>
      <c r="P4627" s="268" t="s">
        <v>9492</v>
      </c>
      <c r="Q4627" s="269">
        <v>-4.5</v>
      </c>
      <c r="R4627" s="269">
        <v>-4.75</v>
      </c>
      <c r="S4627" s="269">
        <v>-58.5</v>
      </c>
      <c r="T4627" s="269">
        <v>-58.75</v>
      </c>
      <c r="DI4627" s="112" t="s">
        <v>6244</v>
      </c>
      <c r="DJ4627" s="112" t="s">
        <v>5909</v>
      </c>
      <c r="DO4627"/>
    </row>
    <row r="4628" spans="15:119" x14ac:dyDescent="0.25">
      <c r="O4628" s="268" t="s">
        <v>14115</v>
      </c>
      <c r="P4628" s="268" t="s">
        <v>9492</v>
      </c>
      <c r="Q4628" s="269">
        <v>-4.75</v>
      </c>
      <c r="R4628" s="269">
        <v>-5</v>
      </c>
      <c r="S4628" s="269">
        <v>-58.75</v>
      </c>
      <c r="T4628" s="269">
        <v>-59</v>
      </c>
      <c r="DI4628" s="112" t="s">
        <v>4765</v>
      </c>
      <c r="DJ4628" s="112" t="s">
        <v>4591</v>
      </c>
      <c r="DO4628"/>
    </row>
    <row r="4629" spans="15:119" x14ac:dyDescent="0.25">
      <c r="O4629" s="268" t="s">
        <v>14116</v>
      </c>
      <c r="P4629" s="268" t="s">
        <v>9492</v>
      </c>
      <c r="Q4629" s="269">
        <v>-4.75</v>
      </c>
      <c r="R4629" s="269">
        <v>-5</v>
      </c>
      <c r="S4629" s="269">
        <v>-58.5</v>
      </c>
      <c r="T4629" s="269">
        <v>-58.75</v>
      </c>
      <c r="DI4629" s="112" t="s">
        <v>6998</v>
      </c>
      <c r="DJ4629" s="112" t="s">
        <v>6305</v>
      </c>
      <c r="DO4629"/>
    </row>
    <row r="4630" spans="15:119" x14ac:dyDescent="0.25">
      <c r="O4630" s="268" t="s">
        <v>14117</v>
      </c>
      <c r="P4630" s="268" t="s">
        <v>9488</v>
      </c>
      <c r="Q4630" s="269">
        <v>-4</v>
      </c>
      <c r="R4630" s="269">
        <v>-5</v>
      </c>
      <c r="S4630" s="269">
        <v>-57</v>
      </c>
      <c r="T4630" s="269">
        <v>-58.5</v>
      </c>
      <c r="DI4630" s="112" t="s">
        <v>9199</v>
      </c>
      <c r="DJ4630" s="112" t="s">
        <v>9086</v>
      </c>
      <c r="DO4630"/>
    </row>
    <row r="4631" spans="15:119" x14ac:dyDescent="0.25">
      <c r="O4631" s="268" t="s">
        <v>14118</v>
      </c>
      <c r="P4631" s="268" t="s">
        <v>9490</v>
      </c>
      <c r="Q4631" s="269">
        <v>-4</v>
      </c>
      <c r="R4631" s="269">
        <v>-4.5</v>
      </c>
      <c r="S4631" s="269">
        <v>-58</v>
      </c>
      <c r="T4631" s="269">
        <v>-58.5</v>
      </c>
      <c r="DI4631" s="112" t="s">
        <v>6245</v>
      </c>
      <c r="DJ4631" s="112" t="s">
        <v>5909</v>
      </c>
      <c r="DO4631"/>
    </row>
    <row r="4632" spans="15:119" x14ac:dyDescent="0.25">
      <c r="O4632" s="268" t="s">
        <v>14119</v>
      </c>
      <c r="P4632" s="268" t="s">
        <v>9492</v>
      </c>
      <c r="Q4632" s="269">
        <v>-4</v>
      </c>
      <c r="R4632" s="269">
        <v>-4.25</v>
      </c>
      <c r="S4632" s="269">
        <v>-58.25</v>
      </c>
      <c r="T4632" s="269">
        <v>-58.5</v>
      </c>
      <c r="DI4632" s="112" t="s">
        <v>4990</v>
      </c>
      <c r="DJ4632" s="112" t="s">
        <v>4808</v>
      </c>
      <c r="DO4632"/>
    </row>
    <row r="4633" spans="15:119" x14ac:dyDescent="0.25">
      <c r="O4633" s="268" t="s">
        <v>14120</v>
      </c>
      <c r="P4633" s="268" t="s">
        <v>9492</v>
      </c>
      <c r="Q4633" s="269">
        <v>-4</v>
      </c>
      <c r="R4633" s="269">
        <v>-4.25</v>
      </c>
      <c r="S4633" s="269">
        <v>-58</v>
      </c>
      <c r="T4633" s="269">
        <v>-58.25</v>
      </c>
      <c r="DI4633" s="112" t="s">
        <v>4572</v>
      </c>
      <c r="DJ4633" s="112" t="s">
        <v>4452</v>
      </c>
      <c r="DO4633"/>
    </row>
    <row r="4634" spans="15:119" x14ac:dyDescent="0.25">
      <c r="O4634" s="268" t="s">
        <v>14121</v>
      </c>
      <c r="P4634" s="268" t="s">
        <v>9492</v>
      </c>
      <c r="Q4634" s="269">
        <v>-4.25</v>
      </c>
      <c r="R4634" s="269">
        <v>-4.5</v>
      </c>
      <c r="S4634" s="269">
        <v>-58.25</v>
      </c>
      <c r="T4634" s="269">
        <v>-58.5</v>
      </c>
      <c r="DI4634" s="112" t="s">
        <v>4409</v>
      </c>
      <c r="DJ4634" s="112" t="s">
        <v>4291</v>
      </c>
      <c r="DO4634"/>
    </row>
    <row r="4635" spans="15:119" x14ac:dyDescent="0.25">
      <c r="O4635" s="268" t="s">
        <v>14122</v>
      </c>
      <c r="P4635" s="268" t="s">
        <v>9492</v>
      </c>
      <c r="Q4635" s="269">
        <v>-4.25</v>
      </c>
      <c r="R4635" s="269">
        <v>-4.5</v>
      </c>
      <c r="S4635" s="269">
        <v>-58</v>
      </c>
      <c r="T4635" s="269">
        <v>-58.25</v>
      </c>
      <c r="DI4635" s="112" t="s">
        <v>5336</v>
      </c>
      <c r="DJ4635" s="112" t="s">
        <v>5211</v>
      </c>
      <c r="DO4635"/>
    </row>
    <row r="4636" spans="15:119" x14ac:dyDescent="0.25">
      <c r="O4636" s="268" t="s">
        <v>14123</v>
      </c>
      <c r="P4636" s="268" t="s">
        <v>9490</v>
      </c>
      <c r="Q4636" s="269">
        <v>-4</v>
      </c>
      <c r="R4636" s="269">
        <v>-4.5</v>
      </c>
      <c r="S4636" s="269">
        <v>-57.5</v>
      </c>
      <c r="T4636" s="269">
        <v>-58</v>
      </c>
      <c r="DI4636" s="112" t="s">
        <v>7278</v>
      </c>
      <c r="DJ4636" s="112" t="s">
        <v>7211</v>
      </c>
      <c r="DO4636"/>
    </row>
    <row r="4637" spans="15:119" x14ac:dyDescent="0.25">
      <c r="O4637" s="268" t="s">
        <v>14124</v>
      </c>
      <c r="P4637" s="268" t="s">
        <v>9492</v>
      </c>
      <c r="Q4637" s="269">
        <v>-4</v>
      </c>
      <c r="R4637" s="269">
        <v>-4.25</v>
      </c>
      <c r="S4637" s="269">
        <v>-57.75</v>
      </c>
      <c r="T4637" s="269">
        <v>-58</v>
      </c>
      <c r="DI4637" s="112" t="s">
        <v>5534</v>
      </c>
      <c r="DJ4637" s="112" t="s">
        <v>6305</v>
      </c>
      <c r="DO4637"/>
    </row>
    <row r="4638" spans="15:119" x14ac:dyDescent="0.25">
      <c r="O4638" s="268" t="s">
        <v>14125</v>
      </c>
      <c r="P4638" s="268" t="s">
        <v>9492</v>
      </c>
      <c r="Q4638" s="269">
        <v>-4</v>
      </c>
      <c r="R4638" s="269">
        <v>-4.25</v>
      </c>
      <c r="S4638" s="269">
        <v>-57.5</v>
      </c>
      <c r="T4638" s="269">
        <v>-57.75</v>
      </c>
      <c r="DI4638" s="112" t="s">
        <v>5534</v>
      </c>
      <c r="DJ4638" s="112" t="s">
        <v>5373</v>
      </c>
      <c r="DO4638"/>
    </row>
    <row r="4639" spans="15:119" x14ac:dyDescent="0.25">
      <c r="O4639" s="268" t="s">
        <v>14126</v>
      </c>
      <c r="P4639" s="268" t="s">
        <v>9492</v>
      </c>
      <c r="Q4639" s="269">
        <v>-4.25</v>
      </c>
      <c r="R4639" s="269">
        <v>-4.5</v>
      </c>
      <c r="S4639" s="269">
        <v>-57.75</v>
      </c>
      <c r="T4639" s="269">
        <v>-58</v>
      </c>
      <c r="DI4639" s="112" t="s">
        <v>5534</v>
      </c>
      <c r="DJ4639" s="112" t="s">
        <v>5840</v>
      </c>
      <c r="DO4639"/>
    </row>
    <row r="4640" spans="15:119" x14ac:dyDescent="0.25">
      <c r="O4640" s="268" t="s">
        <v>14127</v>
      </c>
      <c r="P4640" s="268" t="s">
        <v>9492</v>
      </c>
      <c r="Q4640" s="269">
        <v>-4.25</v>
      </c>
      <c r="R4640" s="269">
        <v>-4.5</v>
      </c>
      <c r="S4640" s="269">
        <v>-57.5</v>
      </c>
      <c r="T4640" s="269">
        <v>-57.75</v>
      </c>
      <c r="DI4640" s="112" t="s">
        <v>5534</v>
      </c>
      <c r="DJ4640" s="112" t="s">
        <v>7298</v>
      </c>
      <c r="DO4640"/>
    </row>
    <row r="4641" spans="15:119" x14ac:dyDescent="0.25">
      <c r="O4641" s="268" t="s">
        <v>14128</v>
      </c>
      <c r="P4641" s="268" t="s">
        <v>9490</v>
      </c>
      <c r="Q4641" s="269">
        <v>-4</v>
      </c>
      <c r="R4641" s="269">
        <v>-4.5</v>
      </c>
      <c r="S4641" s="269">
        <v>-57</v>
      </c>
      <c r="T4641" s="269">
        <v>-57.5</v>
      </c>
      <c r="DI4641" s="112" t="s">
        <v>8911</v>
      </c>
      <c r="DJ4641" s="112" t="s">
        <v>8544</v>
      </c>
      <c r="DO4641"/>
    </row>
    <row r="4642" spans="15:119" ht="30" x14ac:dyDescent="0.25">
      <c r="O4642" s="268" t="s">
        <v>14129</v>
      </c>
      <c r="P4642" s="268" t="s">
        <v>9492</v>
      </c>
      <c r="Q4642" s="269">
        <v>-4</v>
      </c>
      <c r="R4642" s="269">
        <v>-4.25</v>
      </c>
      <c r="S4642" s="269">
        <v>-57.25</v>
      </c>
      <c r="T4642" s="269">
        <v>-57.5</v>
      </c>
      <c r="DI4642" s="112" t="s">
        <v>4991</v>
      </c>
      <c r="DJ4642" s="112" t="s">
        <v>4808</v>
      </c>
      <c r="DO4642"/>
    </row>
    <row r="4643" spans="15:119" x14ac:dyDescent="0.25">
      <c r="O4643" s="268" t="s">
        <v>14130</v>
      </c>
      <c r="P4643" s="268" t="s">
        <v>9492</v>
      </c>
      <c r="Q4643" s="269">
        <v>-4</v>
      </c>
      <c r="R4643" s="269">
        <v>-4.25</v>
      </c>
      <c r="S4643" s="269">
        <v>-57</v>
      </c>
      <c r="T4643" s="269">
        <v>-57.25</v>
      </c>
      <c r="DI4643" s="112" t="s">
        <v>9418</v>
      </c>
      <c r="DJ4643" s="112" t="s">
        <v>9220</v>
      </c>
      <c r="DO4643"/>
    </row>
    <row r="4644" spans="15:119" ht="30" x14ac:dyDescent="0.25">
      <c r="O4644" s="268" t="s">
        <v>14131</v>
      </c>
      <c r="P4644" s="268" t="s">
        <v>9492</v>
      </c>
      <c r="Q4644" s="269">
        <v>-4.25</v>
      </c>
      <c r="R4644" s="269">
        <v>-4.5</v>
      </c>
      <c r="S4644" s="269">
        <v>-57.25</v>
      </c>
      <c r="T4644" s="269">
        <v>-57.5</v>
      </c>
      <c r="DI4644" s="112" t="s">
        <v>7277</v>
      </c>
      <c r="DJ4644" s="112" t="s">
        <v>7211</v>
      </c>
      <c r="DO4644"/>
    </row>
    <row r="4645" spans="15:119" x14ac:dyDescent="0.25">
      <c r="O4645" s="268" t="s">
        <v>14132</v>
      </c>
      <c r="P4645" s="268" t="s">
        <v>9492</v>
      </c>
      <c r="Q4645" s="269">
        <v>-4.25</v>
      </c>
      <c r="R4645" s="269">
        <v>-4.5</v>
      </c>
      <c r="S4645" s="269">
        <v>-57</v>
      </c>
      <c r="T4645" s="269">
        <v>-57.25</v>
      </c>
      <c r="DI4645" s="112" t="s">
        <v>6999</v>
      </c>
      <c r="DJ4645" s="112" t="s">
        <v>6305</v>
      </c>
      <c r="DO4645"/>
    </row>
    <row r="4646" spans="15:119" x14ac:dyDescent="0.25">
      <c r="O4646" s="268" t="s">
        <v>14133</v>
      </c>
      <c r="P4646" s="268" t="s">
        <v>9490</v>
      </c>
      <c r="Q4646" s="269">
        <v>-4.5</v>
      </c>
      <c r="R4646" s="269">
        <v>-5</v>
      </c>
      <c r="S4646" s="269">
        <v>-58</v>
      </c>
      <c r="T4646" s="269">
        <v>-58.5</v>
      </c>
      <c r="DI4646" s="112" t="s">
        <v>6999</v>
      </c>
      <c r="DJ4646" s="112" t="s">
        <v>8544</v>
      </c>
      <c r="DO4646"/>
    </row>
    <row r="4647" spans="15:119" x14ac:dyDescent="0.25">
      <c r="O4647" s="268" t="s">
        <v>14134</v>
      </c>
      <c r="P4647" s="268" t="s">
        <v>9492</v>
      </c>
      <c r="Q4647" s="269">
        <v>-4.5</v>
      </c>
      <c r="R4647" s="269">
        <v>-4.75</v>
      </c>
      <c r="S4647" s="269">
        <v>-58.25</v>
      </c>
      <c r="T4647" s="269">
        <v>-58.5</v>
      </c>
      <c r="DI4647" s="112" t="s">
        <v>7000</v>
      </c>
      <c r="DJ4647" s="112" t="s">
        <v>6305</v>
      </c>
      <c r="DO4647"/>
    </row>
    <row r="4648" spans="15:119" x14ac:dyDescent="0.25">
      <c r="O4648" s="268" t="s">
        <v>14135</v>
      </c>
      <c r="P4648" s="268" t="s">
        <v>9492</v>
      </c>
      <c r="Q4648" s="269">
        <v>-4.5</v>
      </c>
      <c r="R4648" s="269">
        <v>-4.75</v>
      </c>
      <c r="S4648" s="269">
        <v>-58</v>
      </c>
      <c r="T4648" s="269">
        <v>-58.25</v>
      </c>
      <c r="DI4648" s="112" t="s">
        <v>4766</v>
      </c>
      <c r="DJ4648" s="112" t="s">
        <v>4591</v>
      </c>
      <c r="DO4648"/>
    </row>
    <row r="4649" spans="15:119" x14ac:dyDescent="0.25">
      <c r="O4649" s="268" t="s">
        <v>14136</v>
      </c>
      <c r="P4649" s="268" t="s">
        <v>9492</v>
      </c>
      <c r="Q4649" s="269">
        <v>-4.75</v>
      </c>
      <c r="R4649" s="269">
        <v>-5</v>
      </c>
      <c r="S4649" s="269">
        <v>-58.25</v>
      </c>
      <c r="T4649" s="269">
        <v>-58.5</v>
      </c>
      <c r="DI4649" s="112" t="s">
        <v>6247</v>
      </c>
      <c r="DJ4649" s="112" t="s">
        <v>5909</v>
      </c>
      <c r="DO4649"/>
    </row>
    <row r="4650" spans="15:119" x14ac:dyDescent="0.25">
      <c r="O4650" s="268" t="s">
        <v>14137</v>
      </c>
      <c r="P4650" s="268" t="s">
        <v>9492</v>
      </c>
      <c r="Q4650" s="269">
        <v>-4.75</v>
      </c>
      <c r="R4650" s="269">
        <v>-5</v>
      </c>
      <c r="S4650" s="269">
        <v>-58</v>
      </c>
      <c r="T4650" s="269">
        <v>-58.25</v>
      </c>
      <c r="DI4650" s="112" t="s">
        <v>7001</v>
      </c>
      <c r="DJ4650" s="112" t="s">
        <v>6305</v>
      </c>
      <c r="DO4650"/>
    </row>
    <row r="4651" spans="15:119" x14ac:dyDescent="0.25">
      <c r="O4651" s="268" t="s">
        <v>14138</v>
      </c>
      <c r="P4651" s="268" t="s">
        <v>9490</v>
      </c>
      <c r="Q4651" s="269">
        <v>-4.5</v>
      </c>
      <c r="R4651" s="269">
        <v>-5</v>
      </c>
      <c r="S4651" s="269">
        <v>-57.5</v>
      </c>
      <c r="T4651" s="269">
        <v>-58</v>
      </c>
      <c r="DI4651" s="112" t="s">
        <v>166</v>
      </c>
      <c r="DJ4651" s="112" t="s">
        <v>10</v>
      </c>
      <c r="DO4651"/>
    </row>
    <row r="4652" spans="15:119" ht="30" x14ac:dyDescent="0.25">
      <c r="O4652" s="268" t="s">
        <v>14139</v>
      </c>
      <c r="P4652" s="268" t="s">
        <v>9492</v>
      </c>
      <c r="Q4652" s="269">
        <v>-4.5</v>
      </c>
      <c r="R4652" s="269">
        <v>-4.75</v>
      </c>
      <c r="S4652" s="269">
        <v>-57.75</v>
      </c>
      <c r="T4652" s="269">
        <v>-58</v>
      </c>
      <c r="DI4652" s="112" t="s">
        <v>4767</v>
      </c>
      <c r="DJ4652" s="112" t="s">
        <v>4591</v>
      </c>
      <c r="DO4652"/>
    </row>
    <row r="4653" spans="15:119" x14ac:dyDescent="0.25">
      <c r="O4653" s="268" t="s">
        <v>14140</v>
      </c>
      <c r="P4653" s="268" t="s">
        <v>9492</v>
      </c>
      <c r="Q4653" s="269">
        <v>-4.5</v>
      </c>
      <c r="R4653" s="269">
        <v>-4.75</v>
      </c>
      <c r="S4653" s="269">
        <v>-57.5</v>
      </c>
      <c r="T4653" s="269">
        <v>-57.75</v>
      </c>
      <c r="DI4653" s="112" t="s">
        <v>5337</v>
      </c>
      <c r="DJ4653" s="112" t="s">
        <v>5211</v>
      </c>
      <c r="DO4653"/>
    </row>
    <row r="4654" spans="15:119" x14ac:dyDescent="0.25">
      <c r="O4654" s="268" t="s">
        <v>14141</v>
      </c>
      <c r="P4654" s="268" t="s">
        <v>9492</v>
      </c>
      <c r="Q4654" s="269">
        <v>-4.75</v>
      </c>
      <c r="R4654" s="269">
        <v>-5</v>
      </c>
      <c r="S4654" s="269">
        <v>-57.75</v>
      </c>
      <c r="T4654" s="269">
        <v>-58</v>
      </c>
      <c r="DI4654" s="112" t="s">
        <v>4410</v>
      </c>
      <c r="DJ4654" s="112" t="s">
        <v>4291</v>
      </c>
      <c r="DO4654"/>
    </row>
    <row r="4655" spans="15:119" x14ac:dyDescent="0.25">
      <c r="O4655" s="268" t="s">
        <v>14142</v>
      </c>
      <c r="P4655" s="268" t="s">
        <v>9492</v>
      </c>
      <c r="Q4655" s="269">
        <v>-4.75</v>
      </c>
      <c r="R4655" s="269">
        <v>-5</v>
      </c>
      <c r="S4655" s="269">
        <v>-57.5</v>
      </c>
      <c r="T4655" s="269">
        <v>-57.75</v>
      </c>
      <c r="DI4655" s="112" t="s">
        <v>4992</v>
      </c>
      <c r="DJ4655" s="112" t="s">
        <v>4808</v>
      </c>
      <c r="DO4655"/>
    </row>
    <row r="4656" spans="15:119" x14ac:dyDescent="0.25">
      <c r="O4656" s="268" t="s">
        <v>14143</v>
      </c>
      <c r="P4656" s="268" t="s">
        <v>9490</v>
      </c>
      <c r="Q4656" s="269">
        <v>-4.5</v>
      </c>
      <c r="R4656" s="269">
        <v>-5</v>
      </c>
      <c r="S4656" s="269">
        <v>-57</v>
      </c>
      <c r="T4656" s="269">
        <v>-57.5</v>
      </c>
      <c r="DI4656" s="112" t="s">
        <v>8495</v>
      </c>
      <c r="DJ4656" s="112" t="s">
        <v>8285</v>
      </c>
      <c r="DO4656"/>
    </row>
    <row r="4657" spans="15:119" x14ac:dyDescent="0.25">
      <c r="O4657" s="268" t="s">
        <v>14144</v>
      </c>
      <c r="P4657" s="268" t="s">
        <v>9492</v>
      </c>
      <c r="Q4657" s="269">
        <v>-4.5</v>
      </c>
      <c r="R4657" s="269">
        <v>-4.75</v>
      </c>
      <c r="S4657" s="269">
        <v>-57.25</v>
      </c>
      <c r="T4657" s="269">
        <v>-57.5</v>
      </c>
      <c r="DI4657" s="112" t="s">
        <v>6248</v>
      </c>
      <c r="DJ4657" s="112" t="s">
        <v>5909</v>
      </c>
      <c r="DO4657"/>
    </row>
    <row r="4658" spans="15:119" x14ac:dyDescent="0.25">
      <c r="O4658" s="268" t="s">
        <v>14145</v>
      </c>
      <c r="P4658" s="268" t="s">
        <v>9492</v>
      </c>
      <c r="Q4658" s="269">
        <v>-4.5</v>
      </c>
      <c r="R4658" s="269">
        <v>-4.75</v>
      </c>
      <c r="S4658" s="269">
        <v>-57</v>
      </c>
      <c r="T4658" s="269">
        <v>-57.25</v>
      </c>
      <c r="DI4658" s="112" t="s">
        <v>6248</v>
      </c>
      <c r="DJ4658" s="112" t="s">
        <v>8544</v>
      </c>
      <c r="DO4658"/>
    </row>
    <row r="4659" spans="15:119" x14ac:dyDescent="0.25">
      <c r="O4659" s="268" t="s">
        <v>14146</v>
      </c>
      <c r="P4659" s="268" t="s">
        <v>9492</v>
      </c>
      <c r="Q4659" s="269">
        <v>-4.75</v>
      </c>
      <c r="R4659" s="269">
        <v>-5</v>
      </c>
      <c r="S4659" s="269">
        <v>-57.25</v>
      </c>
      <c r="T4659" s="269">
        <v>-57.5</v>
      </c>
      <c r="DI4659" s="112" t="s">
        <v>4263</v>
      </c>
      <c r="DJ4659" s="112" t="s">
        <v>4212</v>
      </c>
      <c r="DO4659"/>
    </row>
    <row r="4660" spans="15:119" x14ac:dyDescent="0.25">
      <c r="O4660" s="268" t="s">
        <v>14147</v>
      </c>
      <c r="P4660" s="268" t="s">
        <v>9492</v>
      </c>
      <c r="Q4660" s="269">
        <v>-4.75</v>
      </c>
      <c r="R4660" s="269">
        <v>-5</v>
      </c>
      <c r="S4660" s="269">
        <v>-57</v>
      </c>
      <c r="T4660" s="269">
        <v>-57.25</v>
      </c>
      <c r="DI4660" s="112" t="s">
        <v>7198</v>
      </c>
      <c r="DJ4660" s="112" t="s">
        <v>7135</v>
      </c>
      <c r="DO4660"/>
    </row>
    <row r="4661" spans="15:119" x14ac:dyDescent="0.25">
      <c r="O4661" s="268" t="s">
        <v>14148</v>
      </c>
      <c r="P4661" s="268" t="s">
        <v>9488</v>
      </c>
      <c r="Q4661" s="269">
        <v>-5</v>
      </c>
      <c r="R4661" s="269">
        <v>-6</v>
      </c>
      <c r="S4661" s="269">
        <v>-58.5</v>
      </c>
      <c r="T4661" s="269">
        <v>-60</v>
      </c>
      <c r="DI4661" s="112" t="s">
        <v>9075</v>
      </c>
      <c r="DJ4661" s="112" t="s">
        <v>9016</v>
      </c>
      <c r="DO4661"/>
    </row>
    <row r="4662" spans="15:119" x14ac:dyDescent="0.25">
      <c r="O4662" s="268" t="s">
        <v>14149</v>
      </c>
      <c r="P4662" s="268" t="s">
        <v>9490</v>
      </c>
      <c r="Q4662" s="269">
        <v>-5</v>
      </c>
      <c r="R4662" s="269">
        <v>-5.5</v>
      </c>
      <c r="S4662" s="269">
        <v>-59.5</v>
      </c>
      <c r="T4662" s="269">
        <v>-60</v>
      </c>
      <c r="DI4662" s="112" t="s">
        <v>7002</v>
      </c>
      <c r="DJ4662" s="112" t="s">
        <v>6305</v>
      </c>
      <c r="DO4662"/>
    </row>
    <row r="4663" spans="15:119" x14ac:dyDescent="0.25">
      <c r="O4663" s="268" t="s">
        <v>14150</v>
      </c>
      <c r="P4663" s="268" t="s">
        <v>9492</v>
      </c>
      <c r="Q4663" s="269">
        <v>-5</v>
      </c>
      <c r="R4663" s="269">
        <v>-5.25</v>
      </c>
      <c r="S4663" s="269">
        <v>-59.75</v>
      </c>
      <c r="T4663" s="269">
        <v>-60</v>
      </c>
      <c r="DI4663" s="112" t="s">
        <v>7003</v>
      </c>
      <c r="DJ4663" s="112" t="s">
        <v>6305</v>
      </c>
      <c r="DO4663"/>
    </row>
    <row r="4664" spans="15:119" x14ac:dyDescent="0.25">
      <c r="O4664" s="268" t="s">
        <v>14151</v>
      </c>
      <c r="P4664" s="268" t="s">
        <v>9492</v>
      </c>
      <c r="Q4664" s="269">
        <v>-5</v>
      </c>
      <c r="R4664" s="269">
        <v>-5.25</v>
      </c>
      <c r="S4664" s="269">
        <v>-59.5</v>
      </c>
      <c r="T4664" s="269">
        <v>-59.75</v>
      </c>
      <c r="DI4664" s="112" t="s">
        <v>4411</v>
      </c>
      <c r="DJ4664" s="112" t="s">
        <v>4291</v>
      </c>
      <c r="DO4664"/>
    </row>
    <row r="4665" spans="15:119" x14ac:dyDescent="0.25">
      <c r="O4665" s="268" t="s">
        <v>14152</v>
      </c>
      <c r="P4665" s="268" t="s">
        <v>9492</v>
      </c>
      <c r="Q4665" s="269">
        <v>-5.25</v>
      </c>
      <c r="R4665" s="269">
        <v>-5.5</v>
      </c>
      <c r="S4665" s="269">
        <v>-59.75</v>
      </c>
      <c r="T4665" s="269">
        <v>-60</v>
      </c>
      <c r="DI4665" s="112" t="s">
        <v>7004</v>
      </c>
      <c r="DJ4665" s="112" t="s">
        <v>6305</v>
      </c>
      <c r="DO4665"/>
    </row>
    <row r="4666" spans="15:119" x14ac:dyDescent="0.25">
      <c r="O4666" s="268" t="s">
        <v>14153</v>
      </c>
      <c r="P4666" s="268" t="s">
        <v>9492</v>
      </c>
      <c r="Q4666" s="269">
        <v>-5.25</v>
      </c>
      <c r="R4666" s="269">
        <v>-5.5</v>
      </c>
      <c r="S4666" s="269">
        <v>-59.5</v>
      </c>
      <c r="T4666" s="269">
        <v>-59.75</v>
      </c>
      <c r="DI4666" s="112" t="s">
        <v>7279</v>
      </c>
      <c r="DJ4666" s="112" t="s">
        <v>7211</v>
      </c>
      <c r="DO4666"/>
    </row>
    <row r="4667" spans="15:119" x14ac:dyDescent="0.25">
      <c r="O4667" s="268" t="s">
        <v>14154</v>
      </c>
      <c r="P4667" s="268" t="s">
        <v>9490</v>
      </c>
      <c r="Q4667" s="269">
        <v>-5</v>
      </c>
      <c r="R4667" s="269">
        <v>-5.5</v>
      </c>
      <c r="S4667" s="269">
        <v>-59</v>
      </c>
      <c r="T4667" s="269">
        <v>-59.5</v>
      </c>
      <c r="DI4667" s="112" t="s">
        <v>7005</v>
      </c>
      <c r="DJ4667" s="112" t="s">
        <v>6305</v>
      </c>
      <c r="DO4667"/>
    </row>
    <row r="4668" spans="15:119" x14ac:dyDescent="0.25">
      <c r="O4668" s="268" t="s">
        <v>14155</v>
      </c>
      <c r="P4668" s="268" t="s">
        <v>9492</v>
      </c>
      <c r="Q4668" s="269">
        <v>-5</v>
      </c>
      <c r="R4668" s="269">
        <v>-5.25</v>
      </c>
      <c r="S4668" s="269">
        <v>-59.25</v>
      </c>
      <c r="T4668" s="269">
        <v>-59.5</v>
      </c>
      <c r="DI4668" s="112" t="s">
        <v>5187</v>
      </c>
      <c r="DJ4668" s="112" t="s">
        <v>5031</v>
      </c>
      <c r="DO4668"/>
    </row>
    <row r="4669" spans="15:119" x14ac:dyDescent="0.25">
      <c r="O4669" s="268" t="s">
        <v>14156</v>
      </c>
      <c r="P4669" s="268" t="s">
        <v>9492</v>
      </c>
      <c r="Q4669" s="269">
        <v>-5</v>
      </c>
      <c r="R4669" s="269">
        <v>-5.25</v>
      </c>
      <c r="S4669" s="269">
        <v>-59</v>
      </c>
      <c r="T4669" s="269">
        <v>-59.25</v>
      </c>
      <c r="DI4669" s="112" t="s">
        <v>5187</v>
      </c>
      <c r="DJ4669" s="112" t="s">
        <v>5211</v>
      </c>
      <c r="DO4669"/>
    </row>
    <row r="4670" spans="15:119" x14ac:dyDescent="0.25">
      <c r="O4670" s="268" t="s">
        <v>14157</v>
      </c>
      <c r="P4670" s="268" t="s">
        <v>9492</v>
      </c>
      <c r="Q4670" s="269">
        <v>-5.25</v>
      </c>
      <c r="R4670" s="269">
        <v>-5.5</v>
      </c>
      <c r="S4670" s="269">
        <v>-59.25</v>
      </c>
      <c r="T4670" s="269">
        <v>-59.5</v>
      </c>
      <c r="DI4670" s="112" t="s">
        <v>4993</v>
      </c>
      <c r="DJ4670" s="112" t="s">
        <v>4808</v>
      </c>
      <c r="DO4670"/>
    </row>
    <row r="4671" spans="15:119" x14ac:dyDescent="0.25">
      <c r="O4671" s="268" t="s">
        <v>14158</v>
      </c>
      <c r="P4671" s="268" t="s">
        <v>9492</v>
      </c>
      <c r="Q4671" s="269">
        <v>-5.25</v>
      </c>
      <c r="R4671" s="269">
        <v>-5.5</v>
      </c>
      <c r="S4671" s="269">
        <v>-59</v>
      </c>
      <c r="T4671" s="269">
        <v>-59.25</v>
      </c>
      <c r="DI4671" s="112" t="s">
        <v>7006</v>
      </c>
      <c r="DJ4671" s="112" t="s">
        <v>6305</v>
      </c>
      <c r="DO4671"/>
    </row>
    <row r="4672" spans="15:119" x14ac:dyDescent="0.25">
      <c r="O4672" s="268" t="s">
        <v>14159</v>
      </c>
      <c r="P4672" s="268" t="s">
        <v>9490</v>
      </c>
      <c r="Q4672" s="269">
        <v>-5</v>
      </c>
      <c r="R4672" s="269">
        <v>-5.5</v>
      </c>
      <c r="S4672" s="269">
        <v>-58.5</v>
      </c>
      <c r="T4672" s="269">
        <v>-59</v>
      </c>
      <c r="DI4672" s="112" t="s">
        <v>4994</v>
      </c>
      <c r="DJ4672" s="112" t="s">
        <v>4808</v>
      </c>
      <c r="DO4672"/>
    </row>
    <row r="4673" spans="15:119" ht="30" x14ac:dyDescent="0.25">
      <c r="O4673" s="268" t="s">
        <v>14160</v>
      </c>
      <c r="P4673" s="268" t="s">
        <v>9492</v>
      </c>
      <c r="Q4673" s="269">
        <v>-5</v>
      </c>
      <c r="R4673" s="269">
        <v>-5.25</v>
      </c>
      <c r="S4673" s="269">
        <v>-58.75</v>
      </c>
      <c r="T4673" s="269">
        <v>-59</v>
      </c>
      <c r="DI4673" s="112" t="s">
        <v>7007</v>
      </c>
      <c r="DJ4673" s="112" t="s">
        <v>6305</v>
      </c>
      <c r="DO4673"/>
    </row>
    <row r="4674" spans="15:119" x14ac:dyDescent="0.25">
      <c r="O4674" s="268" t="s">
        <v>14161</v>
      </c>
      <c r="P4674" s="268" t="s">
        <v>9492</v>
      </c>
      <c r="Q4674" s="269">
        <v>-5</v>
      </c>
      <c r="R4674" s="269">
        <v>-5.25</v>
      </c>
      <c r="S4674" s="269">
        <v>-58.5</v>
      </c>
      <c r="T4674" s="269">
        <v>-58.75</v>
      </c>
      <c r="DI4674" s="112" t="s">
        <v>6581</v>
      </c>
      <c r="DJ4674" s="112" t="s">
        <v>6305</v>
      </c>
      <c r="DO4674"/>
    </row>
    <row r="4675" spans="15:119" x14ac:dyDescent="0.25">
      <c r="O4675" s="268" t="s">
        <v>14162</v>
      </c>
      <c r="P4675" s="268" t="s">
        <v>9492</v>
      </c>
      <c r="Q4675" s="269">
        <v>-5.25</v>
      </c>
      <c r="R4675" s="269">
        <v>-5.5</v>
      </c>
      <c r="S4675" s="269">
        <v>-58.75</v>
      </c>
      <c r="T4675" s="269">
        <v>-59</v>
      </c>
      <c r="DI4675" s="112" t="s">
        <v>7008</v>
      </c>
      <c r="DJ4675" s="112" t="s">
        <v>6305</v>
      </c>
      <c r="DO4675"/>
    </row>
    <row r="4676" spans="15:119" x14ac:dyDescent="0.25">
      <c r="O4676" s="268" t="s">
        <v>14163</v>
      </c>
      <c r="P4676" s="268" t="s">
        <v>9492</v>
      </c>
      <c r="Q4676" s="269">
        <v>-5.25</v>
      </c>
      <c r="R4676" s="269">
        <v>-5.5</v>
      </c>
      <c r="S4676" s="269">
        <v>-58.5</v>
      </c>
      <c r="T4676" s="269">
        <v>-58.75</v>
      </c>
      <c r="DI4676" s="112" t="s">
        <v>6249</v>
      </c>
      <c r="DJ4676" s="112" t="s">
        <v>5909</v>
      </c>
      <c r="DO4676"/>
    </row>
    <row r="4677" spans="15:119" x14ac:dyDescent="0.25">
      <c r="O4677" s="268" t="s">
        <v>14164</v>
      </c>
      <c r="P4677" s="268" t="s">
        <v>9490</v>
      </c>
      <c r="Q4677" s="269">
        <v>-5.5</v>
      </c>
      <c r="R4677" s="269">
        <v>-6</v>
      </c>
      <c r="S4677" s="269">
        <v>-59.5</v>
      </c>
      <c r="T4677" s="269">
        <v>-60</v>
      </c>
      <c r="DI4677" s="112" t="s">
        <v>7009</v>
      </c>
      <c r="DJ4677" s="112" t="s">
        <v>6305</v>
      </c>
      <c r="DO4677"/>
    </row>
    <row r="4678" spans="15:119" x14ac:dyDescent="0.25">
      <c r="O4678" s="268" t="s">
        <v>14165</v>
      </c>
      <c r="P4678" s="268" t="s">
        <v>9492</v>
      </c>
      <c r="Q4678" s="269">
        <v>-5.5</v>
      </c>
      <c r="R4678" s="269">
        <v>-5.75</v>
      </c>
      <c r="S4678" s="269">
        <v>-59.75</v>
      </c>
      <c r="T4678" s="269">
        <v>-60</v>
      </c>
      <c r="DI4678" s="112" t="s">
        <v>8912</v>
      </c>
      <c r="DJ4678" s="112" t="s">
        <v>8544</v>
      </c>
      <c r="DO4678"/>
    </row>
    <row r="4679" spans="15:119" x14ac:dyDescent="0.25">
      <c r="O4679" s="268" t="s">
        <v>14166</v>
      </c>
      <c r="P4679" s="268" t="s">
        <v>9492</v>
      </c>
      <c r="Q4679" s="269">
        <v>-5.5</v>
      </c>
      <c r="R4679" s="269">
        <v>-5.75</v>
      </c>
      <c r="S4679" s="269">
        <v>-59.5</v>
      </c>
      <c r="T4679" s="269">
        <v>-59.75</v>
      </c>
      <c r="DI4679" s="112" t="s">
        <v>8229</v>
      </c>
      <c r="DJ4679" s="112" t="s">
        <v>7916</v>
      </c>
      <c r="DO4679"/>
    </row>
    <row r="4680" spans="15:119" x14ac:dyDescent="0.25">
      <c r="O4680" s="268" t="s">
        <v>14167</v>
      </c>
      <c r="P4680" s="268" t="s">
        <v>9492</v>
      </c>
      <c r="Q4680" s="269">
        <v>-5.75</v>
      </c>
      <c r="R4680" s="269">
        <v>-6</v>
      </c>
      <c r="S4680" s="269">
        <v>-59.75</v>
      </c>
      <c r="T4680" s="269">
        <v>-60</v>
      </c>
      <c r="DI4680" s="112" t="s">
        <v>5710</v>
      </c>
      <c r="DJ4680" s="112" t="s">
        <v>5576</v>
      </c>
      <c r="DO4680"/>
    </row>
    <row r="4681" spans="15:119" x14ac:dyDescent="0.25">
      <c r="O4681" s="268" t="s">
        <v>14168</v>
      </c>
      <c r="P4681" s="268" t="s">
        <v>9492</v>
      </c>
      <c r="Q4681" s="269">
        <v>-5.75</v>
      </c>
      <c r="R4681" s="269">
        <v>-6</v>
      </c>
      <c r="S4681" s="269">
        <v>-59.5</v>
      </c>
      <c r="T4681" s="269">
        <v>-59.75</v>
      </c>
      <c r="DI4681" s="112" t="s">
        <v>5710</v>
      </c>
      <c r="DJ4681" s="112" t="s">
        <v>7916</v>
      </c>
      <c r="DO4681"/>
    </row>
    <row r="4682" spans="15:119" x14ac:dyDescent="0.25">
      <c r="O4682" s="268" t="s">
        <v>14169</v>
      </c>
      <c r="P4682" s="268" t="s">
        <v>9490</v>
      </c>
      <c r="Q4682" s="269">
        <v>-5.5</v>
      </c>
      <c r="R4682" s="269">
        <v>-6</v>
      </c>
      <c r="S4682" s="269">
        <v>-59</v>
      </c>
      <c r="T4682" s="269">
        <v>-59.5</v>
      </c>
      <c r="DI4682" s="112" t="s">
        <v>4768</v>
      </c>
      <c r="DJ4682" s="112" t="s">
        <v>4591</v>
      </c>
      <c r="DO4682"/>
    </row>
    <row r="4683" spans="15:119" x14ac:dyDescent="0.25">
      <c r="O4683" s="268" t="s">
        <v>14170</v>
      </c>
      <c r="P4683" s="268" t="s">
        <v>9492</v>
      </c>
      <c r="Q4683" s="269">
        <v>-5.5</v>
      </c>
      <c r="R4683" s="269">
        <v>-5.75</v>
      </c>
      <c r="S4683" s="269">
        <v>-59.25</v>
      </c>
      <c r="T4683" s="269">
        <v>-59.5</v>
      </c>
      <c r="DI4683" s="112" t="s">
        <v>4768</v>
      </c>
      <c r="DJ4683" s="112" t="s">
        <v>8285</v>
      </c>
      <c r="DO4683"/>
    </row>
    <row r="4684" spans="15:119" x14ac:dyDescent="0.25">
      <c r="O4684" s="268" t="s">
        <v>14171</v>
      </c>
      <c r="P4684" s="268" t="s">
        <v>9492</v>
      </c>
      <c r="Q4684" s="269">
        <v>-5.5</v>
      </c>
      <c r="R4684" s="269">
        <v>-5.75</v>
      </c>
      <c r="S4684" s="269">
        <v>-59</v>
      </c>
      <c r="T4684" s="269">
        <v>-59.25</v>
      </c>
      <c r="DI4684" s="112" t="s">
        <v>7010</v>
      </c>
      <c r="DJ4684" s="112" t="s">
        <v>6305</v>
      </c>
      <c r="DO4684"/>
    </row>
    <row r="4685" spans="15:119" x14ac:dyDescent="0.25">
      <c r="O4685" s="268" t="s">
        <v>14172</v>
      </c>
      <c r="P4685" s="268" t="s">
        <v>9492</v>
      </c>
      <c r="Q4685" s="269">
        <v>-5.75</v>
      </c>
      <c r="R4685" s="269">
        <v>-6</v>
      </c>
      <c r="S4685" s="269">
        <v>-59.25</v>
      </c>
      <c r="T4685" s="269">
        <v>-59.5</v>
      </c>
      <c r="DI4685" s="112" t="s">
        <v>4287</v>
      </c>
      <c r="DJ4685" s="112" t="s">
        <v>4275</v>
      </c>
      <c r="DO4685"/>
    </row>
    <row r="4686" spans="15:119" x14ac:dyDescent="0.25">
      <c r="O4686" s="268" t="s">
        <v>14173</v>
      </c>
      <c r="P4686" s="268" t="s">
        <v>9492</v>
      </c>
      <c r="Q4686" s="269">
        <v>-5.75</v>
      </c>
      <c r="R4686" s="269">
        <v>-6</v>
      </c>
      <c r="S4686" s="269">
        <v>-59</v>
      </c>
      <c r="T4686" s="269">
        <v>-59.25</v>
      </c>
      <c r="DI4686" s="112" t="s">
        <v>7280</v>
      </c>
      <c r="DJ4686" s="112" t="s">
        <v>7211</v>
      </c>
      <c r="DO4686"/>
    </row>
    <row r="4687" spans="15:119" x14ac:dyDescent="0.25">
      <c r="O4687" s="268" t="s">
        <v>14174</v>
      </c>
      <c r="P4687" s="268" t="s">
        <v>9490</v>
      </c>
      <c r="Q4687" s="269">
        <v>-5.5</v>
      </c>
      <c r="R4687" s="269">
        <v>-6</v>
      </c>
      <c r="S4687" s="269">
        <v>-58.5</v>
      </c>
      <c r="T4687" s="269">
        <v>-59</v>
      </c>
      <c r="DI4687" s="112" t="s">
        <v>7825</v>
      </c>
      <c r="DJ4687" s="112" t="s">
        <v>7298</v>
      </c>
      <c r="DO4687"/>
    </row>
    <row r="4688" spans="15:119" x14ac:dyDescent="0.25">
      <c r="O4688" s="268" t="s">
        <v>14175</v>
      </c>
      <c r="P4688" s="268" t="s">
        <v>9492</v>
      </c>
      <c r="Q4688" s="269">
        <v>-5.5</v>
      </c>
      <c r="R4688" s="269">
        <v>-5.75</v>
      </c>
      <c r="S4688" s="269">
        <v>-58.75</v>
      </c>
      <c r="T4688" s="269">
        <v>-59</v>
      </c>
      <c r="DI4688" s="112" t="s">
        <v>4995</v>
      </c>
      <c r="DJ4688" s="112" t="s">
        <v>4808</v>
      </c>
      <c r="DO4688"/>
    </row>
    <row r="4689" spans="15:119" x14ac:dyDescent="0.25">
      <c r="O4689" s="268" t="s">
        <v>14176</v>
      </c>
      <c r="P4689" s="268" t="s">
        <v>9492</v>
      </c>
      <c r="Q4689" s="269">
        <v>-5.5</v>
      </c>
      <c r="R4689" s="269">
        <v>-5.75</v>
      </c>
      <c r="S4689" s="269">
        <v>-58.5</v>
      </c>
      <c r="T4689" s="269">
        <v>-58.75</v>
      </c>
      <c r="DI4689" s="112" t="s">
        <v>4996</v>
      </c>
      <c r="DJ4689" s="112" t="s">
        <v>4808</v>
      </c>
      <c r="DO4689"/>
    </row>
    <row r="4690" spans="15:119" x14ac:dyDescent="0.25">
      <c r="O4690" s="268" t="s">
        <v>14177</v>
      </c>
      <c r="P4690" s="268" t="s">
        <v>9492</v>
      </c>
      <c r="Q4690" s="269">
        <v>-5.75</v>
      </c>
      <c r="R4690" s="269">
        <v>-6</v>
      </c>
      <c r="S4690" s="269">
        <v>-58.75</v>
      </c>
      <c r="T4690" s="269">
        <v>-59</v>
      </c>
      <c r="DI4690" s="112" t="s">
        <v>7011</v>
      </c>
      <c r="DJ4690" s="112" t="s">
        <v>6305</v>
      </c>
      <c r="DO4690"/>
    </row>
    <row r="4691" spans="15:119" x14ac:dyDescent="0.25">
      <c r="O4691" s="268" t="s">
        <v>14178</v>
      </c>
      <c r="P4691" s="268" t="s">
        <v>9492</v>
      </c>
      <c r="Q4691" s="269">
        <v>-5.75</v>
      </c>
      <c r="R4691" s="269">
        <v>-6</v>
      </c>
      <c r="S4691" s="269">
        <v>-58.5</v>
      </c>
      <c r="T4691" s="269">
        <v>-58.75</v>
      </c>
      <c r="DI4691" s="112" t="s">
        <v>7012</v>
      </c>
      <c r="DJ4691" s="112" t="s">
        <v>6305</v>
      </c>
      <c r="DO4691"/>
    </row>
    <row r="4692" spans="15:119" x14ac:dyDescent="0.25">
      <c r="O4692" s="268" t="s">
        <v>14179</v>
      </c>
      <c r="P4692" s="268" t="s">
        <v>9488</v>
      </c>
      <c r="Q4692" s="269">
        <v>-5</v>
      </c>
      <c r="R4692" s="269">
        <v>-6</v>
      </c>
      <c r="S4692" s="269">
        <v>-57</v>
      </c>
      <c r="T4692" s="269">
        <v>-58.5</v>
      </c>
      <c r="DI4692" s="112" t="s">
        <v>9420</v>
      </c>
      <c r="DJ4692" s="112" t="s">
        <v>9220</v>
      </c>
      <c r="DO4692"/>
    </row>
    <row r="4693" spans="15:119" x14ac:dyDescent="0.25">
      <c r="O4693" s="268" t="s">
        <v>14180</v>
      </c>
      <c r="P4693" s="268" t="s">
        <v>9490</v>
      </c>
      <c r="Q4693" s="269">
        <v>-5</v>
      </c>
      <c r="R4693" s="269">
        <v>-5.5</v>
      </c>
      <c r="S4693" s="269">
        <v>-58</v>
      </c>
      <c r="T4693" s="269">
        <v>-58.5</v>
      </c>
      <c r="DI4693" s="112" t="s">
        <v>4412</v>
      </c>
      <c r="DJ4693" s="112" t="s">
        <v>4291</v>
      </c>
      <c r="DO4693"/>
    </row>
    <row r="4694" spans="15:119" x14ac:dyDescent="0.25">
      <c r="O4694" s="268" t="s">
        <v>14181</v>
      </c>
      <c r="P4694" s="268" t="s">
        <v>9492</v>
      </c>
      <c r="Q4694" s="269">
        <v>-5</v>
      </c>
      <c r="R4694" s="269">
        <v>-5.25</v>
      </c>
      <c r="S4694" s="269">
        <v>-58.25</v>
      </c>
      <c r="T4694" s="269">
        <v>-58.5</v>
      </c>
      <c r="DI4694" s="112" t="s">
        <v>7013</v>
      </c>
      <c r="DJ4694" s="112" t="s">
        <v>6305</v>
      </c>
      <c r="DO4694"/>
    </row>
    <row r="4695" spans="15:119" x14ac:dyDescent="0.25">
      <c r="O4695" s="268" t="s">
        <v>14182</v>
      </c>
      <c r="P4695" s="268" t="s">
        <v>9492</v>
      </c>
      <c r="Q4695" s="269">
        <v>-5</v>
      </c>
      <c r="R4695" s="269">
        <v>-5.25</v>
      </c>
      <c r="S4695" s="269">
        <v>-58</v>
      </c>
      <c r="T4695" s="269">
        <v>-58.25</v>
      </c>
      <c r="DI4695" s="112" t="s">
        <v>4997</v>
      </c>
      <c r="DJ4695" s="112" t="s">
        <v>4808</v>
      </c>
      <c r="DO4695"/>
    </row>
    <row r="4696" spans="15:119" x14ac:dyDescent="0.25">
      <c r="O4696" s="268" t="s">
        <v>14183</v>
      </c>
      <c r="P4696" s="268" t="s">
        <v>9492</v>
      </c>
      <c r="Q4696" s="269">
        <v>-5.25</v>
      </c>
      <c r="R4696" s="269">
        <v>-5.5</v>
      </c>
      <c r="S4696" s="269">
        <v>-58.25</v>
      </c>
      <c r="T4696" s="269">
        <v>-58.5</v>
      </c>
      <c r="DI4696" s="112" t="s">
        <v>8913</v>
      </c>
      <c r="DJ4696" s="112" t="s">
        <v>8544</v>
      </c>
      <c r="DO4696"/>
    </row>
    <row r="4697" spans="15:119" x14ac:dyDescent="0.25">
      <c r="O4697" s="268" t="s">
        <v>14184</v>
      </c>
      <c r="P4697" s="268" t="s">
        <v>9492</v>
      </c>
      <c r="Q4697" s="269">
        <v>-5.25</v>
      </c>
      <c r="R4697" s="269">
        <v>-5.5</v>
      </c>
      <c r="S4697" s="269">
        <v>-58</v>
      </c>
      <c r="T4697" s="269">
        <v>-58.25</v>
      </c>
      <c r="DI4697" s="112" t="s">
        <v>4998</v>
      </c>
      <c r="DJ4697" s="112" t="s">
        <v>4808</v>
      </c>
      <c r="DO4697"/>
    </row>
    <row r="4698" spans="15:119" x14ac:dyDescent="0.25">
      <c r="O4698" s="268" t="s">
        <v>14185</v>
      </c>
      <c r="P4698" s="268" t="s">
        <v>9490</v>
      </c>
      <c r="Q4698" s="269">
        <v>-5</v>
      </c>
      <c r="R4698" s="269">
        <v>-5.5</v>
      </c>
      <c r="S4698" s="269">
        <v>-57.5</v>
      </c>
      <c r="T4698" s="269">
        <v>-58</v>
      </c>
      <c r="DI4698" s="112" t="s">
        <v>9419</v>
      </c>
      <c r="DJ4698" s="112" t="s">
        <v>9220</v>
      </c>
      <c r="DO4698"/>
    </row>
    <row r="4699" spans="15:119" x14ac:dyDescent="0.25">
      <c r="O4699" s="268" t="s">
        <v>14186</v>
      </c>
      <c r="P4699" s="268" t="s">
        <v>9492</v>
      </c>
      <c r="Q4699" s="269">
        <v>-5</v>
      </c>
      <c r="R4699" s="269">
        <v>-5.25</v>
      </c>
      <c r="S4699" s="269">
        <v>-57.75</v>
      </c>
      <c r="T4699" s="269">
        <v>-58</v>
      </c>
      <c r="DI4699" s="112" t="s">
        <v>7826</v>
      </c>
      <c r="DJ4699" s="112" t="s">
        <v>7298</v>
      </c>
      <c r="DO4699"/>
    </row>
    <row r="4700" spans="15:119" x14ac:dyDescent="0.25">
      <c r="O4700" s="268" t="s">
        <v>14187</v>
      </c>
      <c r="P4700" s="268" t="s">
        <v>9492</v>
      </c>
      <c r="Q4700" s="269">
        <v>-5</v>
      </c>
      <c r="R4700" s="269">
        <v>-5.25</v>
      </c>
      <c r="S4700" s="269">
        <v>-57.5</v>
      </c>
      <c r="T4700" s="269">
        <v>-57.75</v>
      </c>
      <c r="DI4700" s="112" t="s">
        <v>7014</v>
      </c>
      <c r="DJ4700" s="112" t="s">
        <v>6305</v>
      </c>
      <c r="DO4700"/>
    </row>
    <row r="4701" spans="15:119" x14ac:dyDescent="0.25">
      <c r="O4701" s="268" t="s">
        <v>14188</v>
      </c>
      <c r="P4701" s="268" t="s">
        <v>9492</v>
      </c>
      <c r="Q4701" s="269">
        <v>-5.25</v>
      </c>
      <c r="R4701" s="269">
        <v>-5.5</v>
      </c>
      <c r="S4701" s="269">
        <v>-57.75</v>
      </c>
      <c r="T4701" s="269">
        <v>-58</v>
      </c>
      <c r="DI4701" s="112" t="s">
        <v>7827</v>
      </c>
      <c r="DJ4701" s="112" t="s">
        <v>7298</v>
      </c>
      <c r="DO4701"/>
    </row>
    <row r="4702" spans="15:119" x14ac:dyDescent="0.25">
      <c r="O4702" s="268" t="s">
        <v>14189</v>
      </c>
      <c r="P4702" s="268" t="s">
        <v>9492</v>
      </c>
      <c r="Q4702" s="269">
        <v>-5.25</v>
      </c>
      <c r="R4702" s="269">
        <v>-5.5</v>
      </c>
      <c r="S4702" s="269">
        <v>-57.5</v>
      </c>
      <c r="T4702" s="269">
        <v>-57.75</v>
      </c>
      <c r="DI4702" s="112" t="s">
        <v>7281</v>
      </c>
      <c r="DJ4702" s="112" t="s">
        <v>7211</v>
      </c>
      <c r="DO4702"/>
    </row>
    <row r="4703" spans="15:119" x14ac:dyDescent="0.25">
      <c r="O4703" s="268" t="s">
        <v>14190</v>
      </c>
      <c r="P4703" s="268" t="s">
        <v>9490</v>
      </c>
      <c r="Q4703" s="269">
        <v>-5</v>
      </c>
      <c r="R4703" s="269">
        <v>-5.5</v>
      </c>
      <c r="S4703" s="269">
        <v>-57</v>
      </c>
      <c r="T4703" s="269">
        <v>-57.5</v>
      </c>
      <c r="DI4703" s="112" t="s">
        <v>4413</v>
      </c>
      <c r="DJ4703" s="112" t="s">
        <v>4291</v>
      </c>
      <c r="DO4703"/>
    </row>
    <row r="4704" spans="15:119" x14ac:dyDescent="0.25">
      <c r="O4704" s="268" t="s">
        <v>14191</v>
      </c>
      <c r="P4704" s="268" t="s">
        <v>9492</v>
      </c>
      <c r="Q4704" s="269">
        <v>-5</v>
      </c>
      <c r="R4704" s="269">
        <v>-5.25</v>
      </c>
      <c r="S4704" s="269">
        <v>-57.25</v>
      </c>
      <c r="T4704" s="269">
        <v>-57.5</v>
      </c>
      <c r="DI4704" s="112" t="s">
        <v>7015</v>
      </c>
      <c r="DJ4704" s="112" t="s">
        <v>6305</v>
      </c>
      <c r="DO4704"/>
    </row>
    <row r="4705" spans="15:119" x14ac:dyDescent="0.25">
      <c r="O4705" s="268" t="s">
        <v>14192</v>
      </c>
      <c r="P4705" s="268" t="s">
        <v>9492</v>
      </c>
      <c r="Q4705" s="269">
        <v>-5</v>
      </c>
      <c r="R4705" s="269">
        <v>-5.25</v>
      </c>
      <c r="S4705" s="269">
        <v>-57</v>
      </c>
      <c r="T4705" s="269">
        <v>-57.25</v>
      </c>
      <c r="DI4705" s="112" t="s">
        <v>4414</v>
      </c>
      <c r="DJ4705" s="112" t="s">
        <v>4291</v>
      </c>
      <c r="DO4705"/>
    </row>
    <row r="4706" spans="15:119" x14ac:dyDescent="0.25">
      <c r="O4706" s="268" t="s">
        <v>14193</v>
      </c>
      <c r="P4706" s="268" t="s">
        <v>9492</v>
      </c>
      <c r="Q4706" s="269">
        <v>-5.25</v>
      </c>
      <c r="R4706" s="269">
        <v>-5.5</v>
      </c>
      <c r="S4706" s="269">
        <v>-57.25</v>
      </c>
      <c r="T4706" s="269">
        <v>-57.5</v>
      </c>
      <c r="DI4706" s="112" t="s">
        <v>4999</v>
      </c>
      <c r="DJ4706" s="112" t="s">
        <v>4808</v>
      </c>
      <c r="DO4706"/>
    </row>
    <row r="4707" spans="15:119" x14ac:dyDescent="0.25">
      <c r="O4707" s="268" t="s">
        <v>14194</v>
      </c>
      <c r="P4707" s="268" t="s">
        <v>9492</v>
      </c>
      <c r="Q4707" s="269">
        <v>-5.25</v>
      </c>
      <c r="R4707" s="269">
        <v>-5.5</v>
      </c>
      <c r="S4707" s="269">
        <v>-57</v>
      </c>
      <c r="T4707" s="269">
        <v>-57.25</v>
      </c>
      <c r="DI4707" s="112" t="s">
        <v>8230</v>
      </c>
      <c r="DJ4707" s="112" t="s">
        <v>7916</v>
      </c>
      <c r="DO4707"/>
    </row>
    <row r="4708" spans="15:119" x14ac:dyDescent="0.25">
      <c r="O4708" s="268" t="s">
        <v>14195</v>
      </c>
      <c r="P4708" s="268" t="s">
        <v>9490</v>
      </c>
      <c r="Q4708" s="269">
        <v>-5.5</v>
      </c>
      <c r="R4708" s="269">
        <v>-6</v>
      </c>
      <c r="S4708" s="269">
        <v>-58</v>
      </c>
      <c r="T4708" s="269">
        <v>-58.5</v>
      </c>
      <c r="DI4708" s="112" t="s">
        <v>5535</v>
      </c>
      <c r="DJ4708" s="112" t="s">
        <v>5373</v>
      </c>
      <c r="DO4708"/>
    </row>
    <row r="4709" spans="15:119" x14ac:dyDescent="0.25">
      <c r="O4709" s="268" t="s">
        <v>14196</v>
      </c>
      <c r="P4709" s="268" t="s">
        <v>9492</v>
      </c>
      <c r="Q4709" s="269">
        <v>-5.5</v>
      </c>
      <c r="R4709" s="269">
        <v>-5.75</v>
      </c>
      <c r="S4709" s="269">
        <v>-58.25</v>
      </c>
      <c r="T4709" s="269">
        <v>-58.5</v>
      </c>
      <c r="DI4709" s="112" t="s">
        <v>4769</v>
      </c>
      <c r="DJ4709" s="112" t="s">
        <v>4591</v>
      </c>
      <c r="DO4709"/>
    </row>
    <row r="4710" spans="15:119" x14ac:dyDescent="0.25">
      <c r="O4710" s="268" t="s">
        <v>14197</v>
      </c>
      <c r="P4710" s="268" t="s">
        <v>9492</v>
      </c>
      <c r="Q4710" s="269">
        <v>-5.5</v>
      </c>
      <c r="R4710" s="269">
        <v>-5.75</v>
      </c>
      <c r="S4710" s="269">
        <v>-58</v>
      </c>
      <c r="T4710" s="269">
        <v>-58.25</v>
      </c>
      <c r="DI4710" s="112" t="s">
        <v>8497</v>
      </c>
      <c r="DJ4710" s="112" t="s">
        <v>8285</v>
      </c>
      <c r="DO4710"/>
    </row>
    <row r="4711" spans="15:119" x14ac:dyDescent="0.25">
      <c r="O4711" s="268" t="s">
        <v>14198</v>
      </c>
      <c r="P4711" s="268" t="s">
        <v>9492</v>
      </c>
      <c r="Q4711" s="269">
        <v>-5.75</v>
      </c>
      <c r="R4711" s="269">
        <v>-6</v>
      </c>
      <c r="S4711" s="269">
        <v>-58.25</v>
      </c>
      <c r="T4711" s="269">
        <v>-58.5</v>
      </c>
      <c r="DI4711" s="112" t="s">
        <v>8231</v>
      </c>
      <c r="DJ4711" s="112" t="s">
        <v>7916</v>
      </c>
      <c r="DO4711"/>
    </row>
    <row r="4712" spans="15:119" x14ac:dyDescent="0.25">
      <c r="O4712" s="268" t="s">
        <v>14199</v>
      </c>
      <c r="P4712" s="268" t="s">
        <v>9492</v>
      </c>
      <c r="Q4712" s="269">
        <v>-5.75</v>
      </c>
      <c r="R4712" s="269">
        <v>-6</v>
      </c>
      <c r="S4712" s="269">
        <v>-58</v>
      </c>
      <c r="T4712" s="269">
        <v>-58.25</v>
      </c>
      <c r="DI4712" s="112" t="s">
        <v>5188</v>
      </c>
      <c r="DJ4712" s="112" t="s">
        <v>5031</v>
      </c>
      <c r="DO4712"/>
    </row>
    <row r="4713" spans="15:119" x14ac:dyDescent="0.25">
      <c r="O4713" s="268" t="s">
        <v>14200</v>
      </c>
      <c r="P4713" s="268" t="s">
        <v>9490</v>
      </c>
      <c r="Q4713" s="269">
        <v>-5.5</v>
      </c>
      <c r="R4713" s="269">
        <v>-6</v>
      </c>
      <c r="S4713" s="269">
        <v>-57.5</v>
      </c>
      <c r="T4713" s="269">
        <v>-58</v>
      </c>
      <c r="DI4713" s="112" t="s">
        <v>7016</v>
      </c>
      <c r="DJ4713" s="112" t="s">
        <v>6305</v>
      </c>
      <c r="DO4713"/>
    </row>
    <row r="4714" spans="15:119" x14ac:dyDescent="0.25">
      <c r="O4714" s="268" t="s">
        <v>14201</v>
      </c>
      <c r="P4714" s="268" t="s">
        <v>9492</v>
      </c>
      <c r="Q4714" s="269">
        <v>-5.5</v>
      </c>
      <c r="R4714" s="269">
        <v>-5.75</v>
      </c>
      <c r="S4714" s="269">
        <v>-57.75</v>
      </c>
      <c r="T4714" s="269">
        <v>-58</v>
      </c>
      <c r="DI4714" s="112" t="s">
        <v>7017</v>
      </c>
      <c r="DJ4714" s="112" t="s">
        <v>6305</v>
      </c>
      <c r="DO4714"/>
    </row>
    <row r="4715" spans="15:119" x14ac:dyDescent="0.25">
      <c r="O4715" s="268" t="s">
        <v>14202</v>
      </c>
      <c r="P4715" s="268" t="s">
        <v>9492</v>
      </c>
      <c r="Q4715" s="269">
        <v>-5.5</v>
      </c>
      <c r="R4715" s="269">
        <v>-5.75</v>
      </c>
      <c r="S4715" s="269">
        <v>-57.5</v>
      </c>
      <c r="T4715" s="269">
        <v>-57.75</v>
      </c>
      <c r="DI4715" s="112" t="s">
        <v>8496</v>
      </c>
      <c r="DJ4715" s="112" t="s">
        <v>8285</v>
      </c>
      <c r="DO4715"/>
    </row>
    <row r="4716" spans="15:119" x14ac:dyDescent="0.25">
      <c r="O4716" s="268" t="s">
        <v>14203</v>
      </c>
      <c r="P4716" s="268" t="s">
        <v>9492</v>
      </c>
      <c r="Q4716" s="269">
        <v>-5.75</v>
      </c>
      <c r="R4716" s="269">
        <v>-6</v>
      </c>
      <c r="S4716" s="269">
        <v>-57.75</v>
      </c>
      <c r="T4716" s="269">
        <v>-58</v>
      </c>
      <c r="DI4716" s="112" t="s">
        <v>7018</v>
      </c>
      <c r="DJ4716" s="112" t="s">
        <v>6305</v>
      </c>
      <c r="DO4716"/>
    </row>
    <row r="4717" spans="15:119" x14ac:dyDescent="0.25">
      <c r="O4717" s="268" t="s">
        <v>14204</v>
      </c>
      <c r="P4717" s="268" t="s">
        <v>9492</v>
      </c>
      <c r="Q4717" s="269">
        <v>-5.75</v>
      </c>
      <c r="R4717" s="269">
        <v>-6</v>
      </c>
      <c r="S4717" s="269">
        <v>-57.5</v>
      </c>
      <c r="T4717" s="269">
        <v>-57.75</v>
      </c>
      <c r="DI4717" s="112" t="s">
        <v>7019</v>
      </c>
      <c r="DJ4717" s="112" t="s">
        <v>6305</v>
      </c>
      <c r="DO4717"/>
    </row>
    <row r="4718" spans="15:119" x14ac:dyDescent="0.25">
      <c r="O4718" s="268" t="s">
        <v>14205</v>
      </c>
      <c r="P4718" s="268" t="s">
        <v>9490</v>
      </c>
      <c r="Q4718" s="269">
        <v>-5.5</v>
      </c>
      <c r="R4718" s="269">
        <v>-6</v>
      </c>
      <c r="S4718" s="269">
        <v>-57</v>
      </c>
      <c r="T4718" s="269">
        <v>-57.5</v>
      </c>
      <c r="DI4718" s="112" t="s">
        <v>4770</v>
      </c>
      <c r="DJ4718" s="112" t="s">
        <v>4591</v>
      </c>
      <c r="DO4718"/>
    </row>
    <row r="4719" spans="15:119" x14ac:dyDescent="0.25">
      <c r="O4719" s="268" t="s">
        <v>14206</v>
      </c>
      <c r="P4719" s="268" t="s">
        <v>9492</v>
      </c>
      <c r="Q4719" s="269">
        <v>-5.5</v>
      </c>
      <c r="R4719" s="269">
        <v>-5.75</v>
      </c>
      <c r="S4719" s="269">
        <v>-57.25</v>
      </c>
      <c r="T4719" s="269">
        <v>-57.5</v>
      </c>
      <c r="DI4719" s="112" t="s">
        <v>4770</v>
      </c>
      <c r="DJ4719" s="112" t="s">
        <v>6305</v>
      </c>
      <c r="DO4719"/>
    </row>
    <row r="4720" spans="15:119" x14ac:dyDescent="0.25">
      <c r="O4720" s="268" t="s">
        <v>14207</v>
      </c>
      <c r="P4720" s="268" t="s">
        <v>9492</v>
      </c>
      <c r="Q4720" s="269">
        <v>-5.5</v>
      </c>
      <c r="R4720" s="269">
        <v>-5.75</v>
      </c>
      <c r="S4720" s="269">
        <v>-57</v>
      </c>
      <c r="T4720" s="269">
        <v>-57.25</v>
      </c>
      <c r="DI4720" s="112" t="s">
        <v>7828</v>
      </c>
      <c r="DJ4720" s="112" t="s">
        <v>7298</v>
      </c>
      <c r="DO4720"/>
    </row>
    <row r="4721" spans="15:119" x14ac:dyDescent="0.25">
      <c r="O4721" s="268" t="s">
        <v>14208</v>
      </c>
      <c r="P4721" s="268" t="s">
        <v>9492</v>
      </c>
      <c r="Q4721" s="269">
        <v>-5.75</v>
      </c>
      <c r="R4721" s="269">
        <v>-6</v>
      </c>
      <c r="S4721" s="269">
        <v>-57.25</v>
      </c>
      <c r="T4721" s="269">
        <v>-57.5</v>
      </c>
      <c r="DI4721" s="112" t="s">
        <v>5000</v>
      </c>
      <c r="DJ4721" s="112" t="s">
        <v>4808</v>
      </c>
      <c r="DO4721"/>
    </row>
    <row r="4722" spans="15:119" x14ac:dyDescent="0.25">
      <c r="O4722" s="268" t="s">
        <v>14209</v>
      </c>
      <c r="P4722" s="268" t="s">
        <v>9492</v>
      </c>
      <c r="Q4722" s="269">
        <v>-5.75</v>
      </c>
      <c r="R4722" s="269">
        <v>-6</v>
      </c>
      <c r="S4722" s="269">
        <v>-57</v>
      </c>
      <c r="T4722" s="269">
        <v>-57.25</v>
      </c>
      <c r="DI4722" s="112" t="s">
        <v>8914</v>
      </c>
      <c r="DJ4722" s="112" t="s">
        <v>8544</v>
      </c>
      <c r="DO4722"/>
    </row>
    <row r="4723" spans="15:119" x14ac:dyDescent="0.25">
      <c r="O4723" s="268" t="s">
        <v>14210</v>
      </c>
      <c r="P4723" s="268" t="s">
        <v>9486</v>
      </c>
      <c r="Q4723" s="269">
        <v>-4</v>
      </c>
      <c r="R4723" s="269">
        <v>-6</v>
      </c>
      <c r="S4723" s="269">
        <v>-54</v>
      </c>
      <c r="T4723" s="269">
        <v>-57</v>
      </c>
      <c r="DI4723" s="112" t="s">
        <v>5381</v>
      </c>
      <c r="DJ4723" s="112" t="s">
        <v>5373</v>
      </c>
      <c r="DO4723"/>
    </row>
    <row r="4724" spans="15:119" x14ac:dyDescent="0.25">
      <c r="O4724" s="268" t="s">
        <v>14211</v>
      </c>
      <c r="P4724" s="268" t="s">
        <v>9488</v>
      </c>
      <c r="Q4724" s="269">
        <v>-4</v>
      </c>
      <c r="R4724" s="269">
        <v>-5</v>
      </c>
      <c r="S4724" s="269">
        <v>-55.5</v>
      </c>
      <c r="T4724" s="269">
        <v>-57</v>
      </c>
      <c r="DI4724" s="112" t="s">
        <v>5338</v>
      </c>
      <c r="DJ4724" s="112" t="s">
        <v>5211</v>
      </c>
      <c r="DO4724"/>
    </row>
    <row r="4725" spans="15:119" x14ac:dyDescent="0.25">
      <c r="O4725" s="268" t="s">
        <v>14212</v>
      </c>
      <c r="P4725" s="268" t="s">
        <v>9490</v>
      </c>
      <c r="Q4725" s="269">
        <v>-4</v>
      </c>
      <c r="R4725" s="269">
        <v>-4.5</v>
      </c>
      <c r="S4725" s="269">
        <v>-56.5</v>
      </c>
      <c r="T4725" s="269">
        <v>-57</v>
      </c>
      <c r="DI4725" s="112" t="s">
        <v>4771</v>
      </c>
      <c r="DJ4725" s="112" t="s">
        <v>4591</v>
      </c>
      <c r="DO4725"/>
    </row>
    <row r="4726" spans="15:119" x14ac:dyDescent="0.25">
      <c r="O4726" s="268" t="s">
        <v>14213</v>
      </c>
      <c r="P4726" s="268" t="s">
        <v>9492</v>
      </c>
      <c r="Q4726" s="269">
        <v>-4</v>
      </c>
      <c r="R4726" s="269">
        <v>-4.25</v>
      </c>
      <c r="S4726" s="269">
        <v>-56.75</v>
      </c>
      <c r="T4726" s="269">
        <v>-57</v>
      </c>
      <c r="DI4726" s="112" t="s">
        <v>8498</v>
      </c>
      <c r="DJ4726" s="112" t="s">
        <v>8285</v>
      </c>
      <c r="DO4726"/>
    </row>
    <row r="4727" spans="15:119" x14ac:dyDescent="0.25">
      <c r="O4727" s="268" t="s">
        <v>14214</v>
      </c>
      <c r="P4727" s="268" t="s">
        <v>9492</v>
      </c>
      <c r="Q4727" s="269">
        <v>-4</v>
      </c>
      <c r="R4727" s="269">
        <v>-4.25</v>
      </c>
      <c r="S4727" s="269">
        <v>-56.5</v>
      </c>
      <c r="T4727" s="269">
        <v>-56.75</v>
      </c>
      <c r="DI4727" s="112" t="s">
        <v>5536</v>
      </c>
      <c r="DJ4727" s="112" t="s">
        <v>5373</v>
      </c>
      <c r="DO4727"/>
    </row>
    <row r="4728" spans="15:119" x14ac:dyDescent="0.25">
      <c r="O4728" s="268" t="s">
        <v>14215</v>
      </c>
      <c r="P4728" s="268" t="s">
        <v>9492</v>
      </c>
      <c r="Q4728" s="269">
        <v>-4.25</v>
      </c>
      <c r="R4728" s="269">
        <v>-4.5</v>
      </c>
      <c r="S4728" s="269">
        <v>-56.75</v>
      </c>
      <c r="T4728" s="269">
        <v>-57</v>
      </c>
      <c r="DI4728" s="112" t="s">
        <v>8232</v>
      </c>
      <c r="DJ4728" s="112" t="s">
        <v>7916</v>
      </c>
      <c r="DO4728"/>
    </row>
    <row r="4729" spans="15:119" x14ac:dyDescent="0.25">
      <c r="O4729" s="268" t="s">
        <v>14216</v>
      </c>
      <c r="P4729" s="268" t="s">
        <v>9492</v>
      </c>
      <c r="Q4729" s="269">
        <v>-4.25</v>
      </c>
      <c r="R4729" s="269">
        <v>-4.5</v>
      </c>
      <c r="S4729" s="269">
        <v>-56.5</v>
      </c>
      <c r="T4729" s="269">
        <v>-56.75</v>
      </c>
      <c r="DI4729" s="112" t="s">
        <v>4772</v>
      </c>
      <c r="DJ4729" s="112" t="s">
        <v>4591</v>
      </c>
      <c r="DO4729"/>
    </row>
    <row r="4730" spans="15:119" x14ac:dyDescent="0.25">
      <c r="O4730" s="268" t="s">
        <v>14217</v>
      </c>
      <c r="P4730" s="268" t="s">
        <v>9490</v>
      </c>
      <c r="Q4730" s="269">
        <v>-4</v>
      </c>
      <c r="R4730" s="269">
        <v>-4.5</v>
      </c>
      <c r="S4730" s="269">
        <v>-56</v>
      </c>
      <c r="T4730" s="269">
        <v>-56.5</v>
      </c>
      <c r="DI4730" s="112" t="s">
        <v>7020</v>
      </c>
      <c r="DJ4730" s="112" t="s">
        <v>6305</v>
      </c>
      <c r="DO4730"/>
    </row>
    <row r="4731" spans="15:119" x14ac:dyDescent="0.25">
      <c r="O4731" s="268" t="s">
        <v>14218</v>
      </c>
      <c r="P4731" s="268" t="s">
        <v>9492</v>
      </c>
      <c r="Q4731" s="269">
        <v>-4</v>
      </c>
      <c r="R4731" s="269">
        <v>-4.25</v>
      </c>
      <c r="S4731" s="269">
        <v>-56.25</v>
      </c>
      <c r="T4731" s="269">
        <v>-56.5</v>
      </c>
      <c r="DI4731" s="112" t="s">
        <v>7021</v>
      </c>
      <c r="DJ4731" s="112" t="s">
        <v>6305</v>
      </c>
      <c r="DO4731"/>
    </row>
    <row r="4732" spans="15:119" x14ac:dyDescent="0.25">
      <c r="O4732" s="268" t="s">
        <v>14219</v>
      </c>
      <c r="P4732" s="268" t="s">
        <v>9492</v>
      </c>
      <c r="Q4732" s="269">
        <v>-4</v>
      </c>
      <c r="R4732" s="269">
        <v>-4.25</v>
      </c>
      <c r="S4732" s="269">
        <v>-56</v>
      </c>
      <c r="T4732" s="269">
        <v>-56.25</v>
      </c>
      <c r="DI4732" s="112" t="s">
        <v>8499</v>
      </c>
      <c r="DJ4732" s="112" t="s">
        <v>8285</v>
      </c>
      <c r="DO4732"/>
    </row>
    <row r="4733" spans="15:119" x14ac:dyDescent="0.25">
      <c r="O4733" s="268" t="s">
        <v>14220</v>
      </c>
      <c r="P4733" s="268" t="s">
        <v>9492</v>
      </c>
      <c r="Q4733" s="269">
        <v>-4.25</v>
      </c>
      <c r="R4733" s="269">
        <v>-4.5</v>
      </c>
      <c r="S4733" s="269">
        <v>-56.25</v>
      </c>
      <c r="T4733" s="269">
        <v>-56.5</v>
      </c>
      <c r="DI4733" s="112" t="s">
        <v>7829</v>
      </c>
      <c r="DJ4733" s="112" t="s">
        <v>7298</v>
      </c>
      <c r="DO4733"/>
    </row>
    <row r="4734" spans="15:119" x14ac:dyDescent="0.25">
      <c r="O4734" s="268" t="s">
        <v>14221</v>
      </c>
      <c r="P4734" s="268" t="s">
        <v>9492</v>
      </c>
      <c r="Q4734" s="269">
        <v>-4.25</v>
      </c>
      <c r="R4734" s="269">
        <v>-4.5</v>
      </c>
      <c r="S4734" s="269">
        <v>-56</v>
      </c>
      <c r="T4734" s="269">
        <v>-56.25</v>
      </c>
      <c r="DI4734" s="112" t="s">
        <v>7022</v>
      </c>
      <c r="DJ4734" s="112" t="s">
        <v>6305</v>
      </c>
      <c r="DO4734"/>
    </row>
    <row r="4735" spans="15:119" x14ac:dyDescent="0.25">
      <c r="O4735" s="268" t="s">
        <v>14222</v>
      </c>
      <c r="P4735" s="268" t="s">
        <v>9490</v>
      </c>
      <c r="Q4735" s="269">
        <v>-4</v>
      </c>
      <c r="R4735" s="269">
        <v>-4.5</v>
      </c>
      <c r="S4735" s="269">
        <v>-55.5</v>
      </c>
      <c r="T4735" s="269">
        <v>-56</v>
      </c>
      <c r="DI4735" s="112" t="s">
        <v>5711</v>
      </c>
      <c r="DJ4735" s="112" t="s">
        <v>5576</v>
      </c>
      <c r="DO4735"/>
    </row>
    <row r="4736" spans="15:119" x14ac:dyDescent="0.25">
      <c r="O4736" s="268" t="s">
        <v>14223</v>
      </c>
      <c r="P4736" s="268" t="s">
        <v>9492</v>
      </c>
      <c r="Q4736" s="269">
        <v>-4</v>
      </c>
      <c r="R4736" s="269">
        <v>-4.25</v>
      </c>
      <c r="S4736" s="269">
        <v>-55.75</v>
      </c>
      <c r="T4736" s="269">
        <v>-56</v>
      </c>
      <c r="DI4736" s="112" t="s">
        <v>8915</v>
      </c>
      <c r="DJ4736" s="112" t="s">
        <v>8544</v>
      </c>
      <c r="DO4736"/>
    </row>
    <row r="4737" spans="15:119" x14ac:dyDescent="0.25">
      <c r="O4737" s="268" t="s">
        <v>14224</v>
      </c>
      <c r="P4737" s="268" t="s">
        <v>9492</v>
      </c>
      <c r="Q4737" s="269">
        <v>-4</v>
      </c>
      <c r="R4737" s="269">
        <v>-4.25</v>
      </c>
      <c r="S4737" s="269">
        <v>-55.5</v>
      </c>
      <c r="T4737" s="269">
        <v>-55.75</v>
      </c>
      <c r="DI4737" s="112" t="s">
        <v>8234</v>
      </c>
      <c r="DJ4737" s="112" t="s">
        <v>7916</v>
      </c>
      <c r="DO4737"/>
    </row>
    <row r="4738" spans="15:119" x14ac:dyDescent="0.25">
      <c r="O4738" s="268" t="s">
        <v>14225</v>
      </c>
      <c r="P4738" s="268" t="s">
        <v>9492</v>
      </c>
      <c r="Q4738" s="269">
        <v>-4.25</v>
      </c>
      <c r="R4738" s="269">
        <v>-4.5</v>
      </c>
      <c r="S4738" s="269">
        <v>-55.75</v>
      </c>
      <c r="T4738" s="269">
        <v>-56</v>
      </c>
      <c r="DI4738" s="112" t="s">
        <v>8233</v>
      </c>
      <c r="DJ4738" s="112" t="s">
        <v>7916</v>
      </c>
      <c r="DO4738"/>
    </row>
    <row r="4739" spans="15:119" x14ac:dyDescent="0.25">
      <c r="O4739" s="268" t="s">
        <v>14226</v>
      </c>
      <c r="P4739" s="268" t="s">
        <v>9492</v>
      </c>
      <c r="Q4739" s="269">
        <v>-4.25</v>
      </c>
      <c r="R4739" s="269">
        <v>-4.5</v>
      </c>
      <c r="S4739" s="269">
        <v>-55.5</v>
      </c>
      <c r="T4739" s="269">
        <v>-55.75</v>
      </c>
      <c r="DI4739" s="112" t="s">
        <v>8235</v>
      </c>
      <c r="DJ4739" s="112" t="s">
        <v>7916</v>
      </c>
      <c r="DO4739"/>
    </row>
    <row r="4740" spans="15:119" x14ac:dyDescent="0.25">
      <c r="O4740" s="268" t="s">
        <v>14227</v>
      </c>
      <c r="P4740" s="268" t="s">
        <v>9490</v>
      </c>
      <c r="Q4740" s="269">
        <v>-4.5</v>
      </c>
      <c r="R4740" s="269">
        <v>-5</v>
      </c>
      <c r="S4740" s="269">
        <v>-56.5</v>
      </c>
      <c r="T4740" s="269">
        <v>-57</v>
      </c>
      <c r="DI4740" s="112" t="s">
        <v>8500</v>
      </c>
      <c r="DJ4740" s="112" t="s">
        <v>8285</v>
      </c>
      <c r="DO4740"/>
    </row>
    <row r="4741" spans="15:119" x14ac:dyDescent="0.25">
      <c r="O4741" s="268" t="s">
        <v>14228</v>
      </c>
      <c r="P4741" s="268" t="s">
        <v>9492</v>
      </c>
      <c r="Q4741" s="269">
        <v>-4.5</v>
      </c>
      <c r="R4741" s="269">
        <v>-4.75</v>
      </c>
      <c r="S4741" s="269">
        <v>-56.75</v>
      </c>
      <c r="T4741" s="269">
        <v>-57</v>
      </c>
      <c r="DI4741" s="112" t="s">
        <v>7023</v>
      </c>
      <c r="DJ4741" s="112" t="s">
        <v>6305</v>
      </c>
      <c r="DO4741"/>
    </row>
    <row r="4742" spans="15:119" x14ac:dyDescent="0.25">
      <c r="O4742" s="268" t="s">
        <v>14229</v>
      </c>
      <c r="P4742" s="268" t="s">
        <v>9492</v>
      </c>
      <c r="Q4742" s="269">
        <v>-4.5</v>
      </c>
      <c r="R4742" s="269">
        <v>-4.75</v>
      </c>
      <c r="S4742" s="269">
        <v>-56.5</v>
      </c>
      <c r="T4742" s="269">
        <v>-56.75</v>
      </c>
      <c r="DI4742" s="112" t="s">
        <v>7830</v>
      </c>
      <c r="DJ4742" s="112" t="s">
        <v>7298</v>
      </c>
      <c r="DO4742"/>
    </row>
    <row r="4743" spans="15:119" x14ac:dyDescent="0.25">
      <c r="O4743" s="268" t="s">
        <v>14230</v>
      </c>
      <c r="P4743" s="268" t="s">
        <v>9492</v>
      </c>
      <c r="Q4743" s="269">
        <v>-4.75</v>
      </c>
      <c r="R4743" s="269">
        <v>-5</v>
      </c>
      <c r="S4743" s="269">
        <v>-56.75</v>
      </c>
      <c r="T4743" s="269">
        <v>-57</v>
      </c>
      <c r="DI4743" s="112" t="s">
        <v>8236</v>
      </c>
      <c r="DJ4743" s="112" t="s">
        <v>7916</v>
      </c>
      <c r="DO4743"/>
    </row>
    <row r="4744" spans="15:119" x14ac:dyDescent="0.25">
      <c r="O4744" s="268" t="s">
        <v>14231</v>
      </c>
      <c r="P4744" s="268" t="s">
        <v>9492</v>
      </c>
      <c r="Q4744" s="269">
        <v>-4.75</v>
      </c>
      <c r="R4744" s="269">
        <v>-5</v>
      </c>
      <c r="S4744" s="269">
        <v>-56.5</v>
      </c>
      <c r="T4744" s="269">
        <v>-56.75</v>
      </c>
      <c r="DI4744" s="112" t="s">
        <v>5712</v>
      </c>
      <c r="DJ4744" s="112" t="s">
        <v>5576</v>
      </c>
      <c r="DO4744"/>
    </row>
    <row r="4745" spans="15:119" x14ac:dyDescent="0.25">
      <c r="O4745" s="268" t="s">
        <v>14232</v>
      </c>
      <c r="P4745" s="268" t="s">
        <v>9490</v>
      </c>
      <c r="Q4745" s="269">
        <v>-4.5</v>
      </c>
      <c r="R4745" s="269">
        <v>-5</v>
      </c>
      <c r="S4745" s="269">
        <v>-56</v>
      </c>
      <c r="T4745" s="269">
        <v>-56.5</v>
      </c>
      <c r="DI4745" s="112" t="s">
        <v>5537</v>
      </c>
      <c r="DJ4745" s="112" t="s">
        <v>5373</v>
      </c>
      <c r="DO4745"/>
    </row>
    <row r="4746" spans="15:119" x14ac:dyDescent="0.25">
      <c r="O4746" s="268" t="s">
        <v>14233</v>
      </c>
      <c r="P4746" s="268" t="s">
        <v>9492</v>
      </c>
      <c r="Q4746" s="269">
        <v>-4.5</v>
      </c>
      <c r="R4746" s="269">
        <v>-4.75</v>
      </c>
      <c r="S4746" s="269">
        <v>-56.25</v>
      </c>
      <c r="T4746" s="269">
        <v>-56.5</v>
      </c>
      <c r="DI4746" s="112" t="s">
        <v>5825</v>
      </c>
      <c r="DJ4746" s="112" t="s">
        <v>5743</v>
      </c>
      <c r="DO4746"/>
    </row>
    <row r="4747" spans="15:119" x14ac:dyDescent="0.25">
      <c r="O4747" s="268" t="s">
        <v>14234</v>
      </c>
      <c r="P4747" s="268" t="s">
        <v>9492</v>
      </c>
      <c r="Q4747" s="269">
        <v>-4.5</v>
      </c>
      <c r="R4747" s="269">
        <v>-4.75</v>
      </c>
      <c r="S4747" s="269">
        <v>-56</v>
      </c>
      <c r="T4747" s="269">
        <v>-56.25</v>
      </c>
      <c r="DI4747" s="112" t="s">
        <v>7024</v>
      </c>
      <c r="DJ4747" s="112" t="s">
        <v>6305</v>
      </c>
      <c r="DO4747"/>
    </row>
    <row r="4748" spans="15:119" x14ac:dyDescent="0.25">
      <c r="O4748" s="268" t="s">
        <v>14235</v>
      </c>
      <c r="P4748" s="268" t="s">
        <v>9492</v>
      </c>
      <c r="Q4748" s="269">
        <v>-4.75</v>
      </c>
      <c r="R4748" s="269">
        <v>-5</v>
      </c>
      <c r="S4748" s="269">
        <v>-56.25</v>
      </c>
      <c r="T4748" s="269">
        <v>-56.5</v>
      </c>
      <c r="DI4748" s="112" t="s">
        <v>7025</v>
      </c>
      <c r="DJ4748" s="112" t="s">
        <v>6305</v>
      </c>
      <c r="DO4748"/>
    </row>
    <row r="4749" spans="15:119" x14ac:dyDescent="0.25">
      <c r="O4749" s="268" t="s">
        <v>14236</v>
      </c>
      <c r="P4749" s="268" t="s">
        <v>9492</v>
      </c>
      <c r="Q4749" s="269">
        <v>-4.75</v>
      </c>
      <c r="R4749" s="269">
        <v>-5</v>
      </c>
      <c r="S4749" s="269">
        <v>-56</v>
      </c>
      <c r="T4749" s="269">
        <v>-56.25</v>
      </c>
      <c r="DI4749" s="112" t="s">
        <v>5826</v>
      </c>
      <c r="DJ4749" s="112" t="s">
        <v>5743</v>
      </c>
      <c r="DO4749"/>
    </row>
    <row r="4750" spans="15:119" x14ac:dyDescent="0.25">
      <c r="O4750" s="268" t="s">
        <v>14237</v>
      </c>
      <c r="P4750" s="268" t="s">
        <v>9490</v>
      </c>
      <c r="Q4750" s="269">
        <v>-4.5</v>
      </c>
      <c r="R4750" s="269">
        <v>-5</v>
      </c>
      <c r="S4750" s="269">
        <v>-55.5</v>
      </c>
      <c r="T4750" s="269">
        <v>-56</v>
      </c>
      <c r="DI4750" s="112" t="s">
        <v>7026</v>
      </c>
      <c r="DJ4750" s="112" t="s">
        <v>6305</v>
      </c>
      <c r="DO4750"/>
    </row>
    <row r="4751" spans="15:119" x14ac:dyDescent="0.25">
      <c r="O4751" s="268" t="s">
        <v>14238</v>
      </c>
      <c r="P4751" s="268" t="s">
        <v>9492</v>
      </c>
      <c r="Q4751" s="269">
        <v>-4.5</v>
      </c>
      <c r="R4751" s="269">
        <v>-4.75</v>
      </c>
      <c r="S4751" s="269">
        <v>-55.75</v>
      </c>
      <c r="T4751" s="269">
        <v>-56</v>
      </c>
      <c r="DI4751" s="112" t="s">
        <v>6250</v>
      </c>
      <c r="DJ4751" s="112" t="s">
        <v>5909</v>
      </c>
      <c r="DO4751"/>
    </row>
    <row r="4752" spans="15:119" x14ac:dyDescent="0.25">
      <c r="O4752" s="268" t="s">
        <v>14239</v>
      </c>
      <c r="P4752" s="268" t="s">
        <v>9492</v>
      </c>
      <c r="Q4752" s="269">
        <v>-4.5</v>
      </c>
      <c r="R4752" s="269">
        <v>-4.75</v>
      </c>
      <c r="S4752" s="269">
        <v>-55.5</v>
      </c>
      <c r="T4752" s="269">
        <v>-55.75</v>
      </c>
      <c r="DI4752" s="112" t="s">
        <v>8916</v>
      </c>
      <c r="DJ4752" s="112" t="s">
        <v>8544</v>
      </c>
      <c r="DO4752"/>
    </row>
    <row r="4753" spans="15:119" x14ac:dyDescent="0.25">
      <c r="O4753" s="268" t="s">
        <v>14240</v>
      </c>
      <c r="P4753" s="268" t="s">
        <v>9492</v>
      </c>
      <c r="Q4753" s="269">
        <v>-4.75</v>
      </c>
      <c r="R4753" s="269">
        <v>-5</v>
      </c>
      <c r="S4753" s="269">
        <v>-55.75</v>
      </c>
      <c r="T4753" s="269">
        <v>-56</v>
      </c>
      <c r="DI4753" s="112" t="s">
        <v>8237</v>
      </c>
      <c r="DJ4753" s="112" t="s">
        <v>7916</v>
      </c>
      <c r="DO4753"/>
    </row>
    <row r="4754" spans="15:119" x14ac:dyDescent="0.25">
      <c r="O4754" s="268" t="s">
        <v>14241</v>
      </c>
      <c r="P4754" s="268" t="s">
        <v>9492</v>
      </c>
      <c r="Q4754" s="269">
        <v>-4.75</v>
      </c>
      <c r="R4754" s="269">
        <v>-5</v>
      </c>
      <c r="S4754" s="269">
        <v>-55.5</v>
      </c>
      <c r="T4754" s="269">
        <v>-55.75</v>
      </c>
      <c r="DI4754" s="112" t="s">
        <v>5538</v>
      </c>
      <c r="DJ4754" s="112" t="s">
        <v>5373</v>
      </c>
      <c r="DO4754"/>
    </row>
    <row r="4755" spans="15:119" x14ac:dyDescent="0.25">
      <c r="O4755" s="268" t="s">
        <v>14242</v>
      </c>
      <c r="P4755" s="268" t="s">
        <v>9488</v>
      </c>
      <c r="Q4755" s="269">
        <v>-4</v>
      </c>
      <c r="R4755" s="269">
        <v>-5</v>
      </c>
      <c r="S4755" s="269">
        <v>-54</v>
      </c>
      <c r="T4755" s="269">
        <v>-55.5</v>
      </c>
      <c r="DI4755" s="112" t="s">
        <v>5539</v>
      </c>
      <c r="DJ4755" s="112" t="s">
        <v>5373</v>
      </c>
      <c r="DO4755"/>
    </row>
    <row r="4756" spans="15:119" x14ac:dyDescent="0.25">
      <c r="O4756" s="268" t="s">
        <v>14243</v>
      </c>
      <c r="P4756" s="268" t="s">
        <v>9490</v>
      </c>
      <c r="Q4756" s="269">
        <v>-4</v>
      </c>
      <c r="R4756" s="269">
        <v>-4.5</v>
      </c>
      <c r="S4756" s="269">
        <v>-55</v>
      </c>
      <c r="T4756" s="269">
        <v>-55.5</v>
      </c>
      <c r="DI4756" s="112" t="s">
        <v>5339</v>
      </c>
      <c r="DJ4756" s="112" t="s">
        <v>5211</v>
      </c>
      <c r="DO4756"/>
    </row>
    <row r="4757" spans="15:119" x14ac:dyDescent="0.25">
      <c r="O4757" s="268" t="s">
        <v>14244</v>
      </c>
      <c r="P4757" s="268" t="s">
        <v>9492</v>
      </c>
      <c r="Q4757" s="269">
        <v>-4</v>
      </c>
      <c r="R4757" s="269">
        <v>-4.25</v>
      </c>
      <c r="S4757" s="269">
        <v>-55.25</v>
      </c>
      <c r="T4757" s="269">
        <v>-55.5</v>
      </c>
      <c r="DI4757" s="112" t="s">
        <v>5541</v>
      </c>
      <c r="DJ4757" s="112" t="s">
        <v>5373</v>
      </c>
      <c r="DO4757"/>
    </row>
    <row r="4758" spans="15:119" x14ac:dyDescent="0.25">
      <c r="O4758" s="268" t="s">
        <v>14245</v>
      </c>
      <c r="P4758" s="268" t="s">
        <v>9492</v>
      </c>
      <c r="Q4758" s="269">
        <v>-4</v>
      </c>
      <c r="R4758" s="269">
        <v>-4.25</v>
      </c>
      <c r="S4758" s="269">
        <v>-55</v>
      </c>
      <c r="T4758" s="269">
        <v>-55.25</v>
      </c>
      <c r="DI4758" s="112" t="s">
        <v>5542</v>
      </c>
      <c r="DJ4758" s="112" t="s">
        <v>5373</v>
      </c>
      <c r="DO4758"/>
    </row>
    <row r="4759" spans="15:119" x14ac:dyDescent="0.25">
      <c r="O4759" s="268" t="s">
        <v>14246</v>
      </c>
      <c r="P4759" s="268" t="s">
        <v>9492</v>
      </c>
      <c r="Q4759" s="269">
        <v>-4.25</v>
      </c>
      <c r="R4759" s="269">
        <v>-4.5</v>
      </c>
      <c r="S4759" s="269">
        <v>-55.25</v>
      </c>
      <c r="T4759" s="269">
        <v>-55.5</v>
      </c>
      <c r="DI4759" s="112" t="s">
        <v>4773</v>
      </c>
      <c r="DJ4759" s="112" t="s">
        <v>4591</v>
      </c>
      <c r="DO4759"/>
    </row>
    <row r="4760" spans="15:119" x14ac:dyDescent="0.25">
      <c r="O4760" s="268" t="s">
        <v>14247</v>
      </c>
      <c r="P4760" s="268" t="s">
        <v>9492</v>
      </c>
      <c r="Q4760" s="269">
        <v>-4.25</v>
      </c>
      <c r="R4760" s="269">
        <v>-4.5</v>
      </c>
      <c r="S4760" s="269">
        <v>-55</v>
      </c>
      <c r="T4760" s="269">
        <v>-55.25</v>
      </c>
      <c r="DI4760" s="112" t="s">
        <v>7282</v>
      </c>
      <c r="DJ4760" s="112" t="s">
        <v>7211</v>
      </c>
      <c r="DO4760"/>
    </row>
    <row r="4761" spans="15:119" x14ac:dyDescent="0.25">
      <c r="O4761" s="268" t="s">
        <v>14248</v>
      </c>
      <c r="P4761" s="268" t="s">
        <v>9490</v>
      </c>
      <c r="Q4761" s="269">
        <v>-4</v>
      </c>
      <c r="R4761" s="269">
        <v>-4.5</v>
      </c>
      <c r="S4761" s="269">
        <v>-54.5</v>
      </c>
      <c r="T4761" s="269">
        <v>-55</v>
      </c>
      <c r="DI4761" s="112" t="s">
        <v>7027</v>
      </c>
      <c r="DJ4761" s="112" t="s">
        <v>6305</v>
      </c>
      <c r="DO4761"/>
    </row>
    <row r="4762" spans="15:119" x14ac:dyDescent="0.25">
      <c r="O4762" s="268" t="s">
        <v>14249</v>
      </c>
      <c r="P4762" s="268" t="s">
        <v>9492</v>
      </c>
      <c r="Q4762" s="269">
        <v>-4</v>
      </c>
      <c r="R4762" s="269">
        <v>-4.25</v>
      </c>
      <c r="S4762" s="269">
        <v>-54.75</v>
      </c>
      <c r="T4762" s="269">
        <v>-55</v>
      </c>
      <c r="DI4762" s="112" t="s">
        <v>7831</v>
      </c>
      <c r="DJ4762" s="112" t="s">
        <v>7298</v>
      </c>
      <c r="DO4762"/>
    </row>
    <row r="4763" spans="15:119" x14ac:dyDescent="0.25">
      <c r="O4763" s="268" t="s">
        <v>14250</v>
      </c>
      <c r="P4763" s="268" t="s">
        <v>9492</v>
      </c>
      <c r="Q4763" s="269">
        <v>-4</v>
      </c>
      <c r="R4763" s="269">
        <v>-4.25</v>
      </c>
      <c r="S4763" s="269">
        <v>-54.5</v>
      </c>
      <c r="T4763" s="269">
        <v>-54.75</v>
      </c>
      <c r="DI4763" s="112" t="s">
        <v>5713</v>
      </c>
      <c r="DJ4763" s="112" t="s">
        <v>5576</v>
      </c>
      <c r="DO4763"/>
    </row>
    <row r="4764" spans="15:119" x14ac:dyDescent="0.25">
      <c r="O4764" s="268" t="s">
        <v>14251</v>
      </c>
      <c r="P4764" s="268" t="s">
        <v>9492</v>
      </c>
      <c r="Q4764" s="269">
        <v>-4.25</v>
      </c>
      <c r="R4764" s="269">
        <v>-4.5</v>
      </c>
      <c r="S4764" s="269">
        <v>-54.75</v>
      </c>
      <c r="T4764" s="269">
        <v>-55</v>
      </c>
      <c r="DI4764" s="112" t="s">
        <v>5543</v>
      </c>
      <c r="DJ4764" s="112" t="s">
        <v>5373</v>
      </c>
      <c r="DO4764"/>
    </row>
    <row r="4765" spans="15:119" x14ac:dyDescent="0.25">
      <c r="O4765" s="268" t="s">
        <v>14252</v>
      </c>
      <c r="P4765" s="268" t="s">
        <v>9492</v>
      </c>
      <c r="Q4765" s="269">
        <v>-4.25</v>
      </c>
      <c r="R4765" s="269">
        <v>-4.5</v>
      </c>
      <c r="S4765" s="269">
        <v>-54.5</v>
      </c>
      <c r="T4765" s="269">
        <v>-54.75</v>
      </c>
      <c r="DI4765" s="112" t="s">
        <v>5544</v>
      </c>
      <c r="DJ4765" s="112" t="s">
        <v>5373</v>
      </c>
      <c r="DO4765"/>
    </row>
    <row r="4766" spans="15:119" x14ac:dyDescent="0.25">
      <c r="O4766" s="268" t="s">
        <v>14253</v>
      </c>
      <c r="P4766" s="268" t="s">
        <v>9490</v>
      </c>
      <c r="Q4766" s="269">
        <v>-4</v>
      </c>
      <c r="R4766" s="269">
        <v>-4.5</v>
      </c>
      <c r="S4766" s="269">
        <v>-54</v>
      </c>
      <c r="T4766" s="269">
        <v>-54.5</v>
      </c>
      <c r="DI4766" s="112" t="s">
        <v>7199</v>
      </c>
      <c r="DJ4766" s="112" t="s">
        <v>7135</v>
      </c>
      <c r="DO4766"/>
    </row>
    <row r="4767" spans="15:119" x14ac:dyDescent="0.25">
      <c r="O4767" s="268" t="s">
        <v>14254</v>
      </c>
      <c r="P4767" s="268" t="s">
        <v>9492</v>
      </c>
      <c r="Q4767" s="269">
        <v>-4</v>
      </c>
      <c r="R4767" s="269">
        <v>-4.25</v>
      </c>
      <c r="S4767" s="269">
        <v>-54.25</v>
      </c>
      <c r="T4767" s="269">
        <v>-54.5</v>
      </c>
      <c r="DI4767" s="112" t="s">
        <v>5340</v>
      </c>
      <c r="DJ4767" s="112" t="s">
        <v>5211</v>
      </c>
      <c r="DO4767"/>
    </row>
    <row r="4768" spans="15:119" x14ac:dyDescent="0.25">
      <c r="O4768" s="268" t="s">
        <v>14255</v>
      </c>
      <c r="P4768" s="268" t="s">
        <v>9492</v>
      </c>
      <c r="Q4768" s="269">
        <v>-4</v>
      </c>
      <c r="R4768" s="269">
        <v>-4.25</v>
      </c>
      <c r="S4768" s="269">
        <v>-54</v>
      </c>
      <c r="T4768" s="269">
        <v>-54.25</v>
      </c>
      <c r="DI4768" s="112" t="s">
        <v>8501</v>
      </c>
      <c r="DJ4768" s="112" t="s">
        <v>8285</v>
      </c>
      <c r="DO4768"/>
    </row>
    <row r="4769" spans="15:119" x14ac:dyDescent="0.25">
      <c r="O4769" s="268" t="s">
        <v>14256</v>
      </c>
      <c r="P4769" s="268" t="s">
        <v>9492</v>
      </c>
      <c r="Q4769" s="269">
        <v>-4.25</v>
      </c>
      <c r="R4769" s="269">
        <v>-4.5</v>
      </c>
      <c r="S4769" s="269">
        <v>-54.25</v>
      </c>
      <c r="T4769" s="269">
        <v>-54.5</v>
      </c>
      <c r="DI4769" s="112" t="s">
        <v>8502</v>
      </c>
      <c r="DJ4769" s="112" t="s">
        <v>8285</v>
      </c>
      <c r="DO4769"/>
    </row>
    <row r="4770" spans="15:119" x14ac:dyDescent="0.25">
      <c r="O4770" s="268" t="s">
        <v>14257</v>
      </c>
      <c r="P4770" s="268" t="s">
        <v>9492</v>
      </c>
      <c r="Q4770" s="269">
        <v>-4.25</v>
      </c>
      <c r="R4770" s="269">
        <v>-4.5</v>
      </c>
      <c r="S4770" s="269">
        <v>-54</v>
      </c>
      <c r="T4770" s="269">
        <v>-54.25</v>
      </c>
      <c r="DI4770" s="112" t="s">
        <v>5001</v>
      </c>
      <c r="DJ4770" s="112" t="s">
        <v>6305</v>
      </c>
      <c r="DO4770"/>
    </row>
    <row r="4771" spans="15:119" x14ac:dyDescent="0.25">
      <c r="O4771" s="268" t="s">
        <v>14258</v>
      </c>
      <c r="P4771" s="268" t="s">
        <v>9490</v>
      </c>
      <c r="Q4771" s="269">
        <v>-4.5</v>
      </c>
      <c r="R4771" s="269">
        <v>-5</v>
      </c>
      <c r="S4771" s="269">
        <v>-55</v>
      </c>
      <c r="T4771" s="269">
        <v>-55.5</v>
      </c>
      <c r="DI4771" s="112" t="s">
        <v>5001</v>
      </c>
      <c r="DJ4771" s="112" t="s">
        <v>4808</v>
      </c>
      <c r="DO4771"/>
    </row>
    <row r="4772" spans="15:119" x14ac:dyDescent="0.25">
      <c r="O4772" s="268" t="s">
        <v>14259</v>
      </c>
      <c r="P4772" s="268" t="s">
        <v>9492</v>
      </c>
      <c r="Q4772" s="269">
        <v>-4.5</v>
      </c>
      <c r="R4772" s="269">
        <v>-4.75</v>
      </c>
      <c r="S4772" s="269">
        <v>-55.25</v>
      </c>
      <c r="T4772" s="269">
        <v>-55.5</v>
      </c>
      <c r="DI4772" s="112" t="s">
        <v>5714</v>
      </c>
      <c r="DJ4772" s="112" t="s">
        <v>5576</v>
      </c>
      <c r="DO4772"/>
    </row>
    <row r="4773" spans="15:119" x14ac:dyDescent="0.25">
      <c r="O4773" s="268" t="s">
        <v>14260</v>
      </c>
      <c r="P4773" s="268" t="s">
        <v>9492</v>
      </c>
      <c r="Q4773" s="269">
        <v>-4.5</v>
      </c>
      <c r="R4773" s="269">
        <v>-4.75</v>
      </c>
      <c r="S4773" s="269">
        <v>-55</v>
      </c>
      <c r="T4773" s="269">
        <v>-55.25</v>
      </c>
      <c r="DI4773" s="112" t="s">
        <v>7028</v>
      </c>
      <c r="DJ4773" s="112" t="s">
        <v>6305</v>
      </c>
      <c r="DO4773"/>
    </row>
    <row r="4774" spans="15:119" x14ac:dyDescent="0.25">
      <c r="O4774" s="268" t="s">
        <v>14261</v>
      </c>
      <c r="P4774" s="268" t="s">
        <v>9492</v>
      </c>
      <c r="Q4774" s="269">
        <v>-4.75</v>
      </c>
      <c r="R4774" s="269">
        <v>-5</v>
      </c>
      <c r="S4774" s="269">
        <v>-55.25</v>
      </c>
      <c r="T4774" s="269">
        <v>-55.5</v>
      </c>
      <c r="DI4774" s="112" t="s">
        <v>8917</v>
      </c>
      <c r="DJ4774" s="112" t="s">
        <v>8544</v>
      </c>
      <c r="DO4774"/>
    </row>
    <row r="4775" spans="15:119" x14ac:dyDescent="0.25">
      <c r="O4775" s="268" t="s">
        <v>14262</v>
      </c>
      <c r="P4775" s="268" t="s">
        <v>9492</v>
      </c>
      <c r="Q4775" s="269">
        <v>-4.75</v>
      </c>
      <c r="R4775" s="269">
        <v>-5</v>
      </c>
      <c r="S4775" s="269">
        <v>-55</v>
      </c>
      <c r="T4775" s="269">
        <v>-55.25</v>
      </c>
      <c r="DI4775" s="112" t="s">
        <v>8918</v>
      </c>
      <c r="DJ4775" s="112" t="s">
        <v>8544</v>
      </c>
      <c r="DO4775"/>
    </row>
    <row r="4776" spans="15:119" x14ac:dyDescent="0.25">
      <c r="O4776" s="268" t="s">
        <v>14263</v>
      </c>
      <c r="P4776" s="268" t="s">
        <v>9490</v>
      </c>
      <c r="Q4776" s="269">
        <v>-4.5</v>
      </c>
      <c r="R4776" s="269">
        <v>-5</v>
      </c>
      <c r="S4776" s="269">
        <v>-54.5</v>
      </c>
      <c r="T4776" s="269">
        <v>-55</v>
      </c>
      <c r="DI4776" s="112" t="s">
        <v>8919</v>
      </c>
      <c r="DJ4776" s="112" t="s">
        <v>8544</v>
      </c>
      <c r="DO4776"/>
    </row>
    <row r="4777" spans="15:119" x14ac:dyDescent="0.25">
      <c r="O4777" s="268" t="s">
        <v>14264</v>
      </c>
      <c r="P4777" s="268" t="s">
        <v>9492</v>
      </c>
      <c r="Q4777" s="269">
        <v>-4.5</v>
      </c>
      <c r="R4777" s="269">
        <v>-4.75</v>
      </c>
      <c r="S4777" s="269">
        <v>-54.75</v>
      </c>
      <c r="T4777" s="269">
        <v>-55</v>
      </c>
      <c r="DI4777" s="112" t="s">
        <v>6251</v>
      </c>
      <c r="DJ4777" s="112" t="s">
        <v>5909</v>
      </c>
      <c r="DO4777"/>
    </row>
    <row r="4778" spans="15:119" x14ac:dyDescent="0.25">
      <c r="O4778" s="268" t="s">
        <v>14265</v>
      </c>
      <c r="P4778" s="268" t="s">
        <v>9492</v>
      </c>
      <c r="Q4778" s="269">
        <v>-4.5</v>
      </c>
      <c r="R4778" s="269">
        <v>-4.75</v>
      </c>
      <c r="S4778" s="269">
        <v>-54.5</v>
      </c>
      <c r="T4778" s="269">
        <v>-54.75</v>
      </c>
      <c r="DI4778" s="112" t="s">
        <v>7029</v>
      </c>
      <c r="DJ4778" s="112" t="s">
        <v>6305</v>
      </c>
      <c r="DO4778"/>
    </row>
    <row r="4779" spans="15:119" x14ac:dyDescent="0.25">
      <c r="O4779" s="268" t="s">
        <v>14266</v>
      </c>
      <c r="P4779" s="268" t="s">
        <v>9492</v>
      </c>
      <c r="Q4779" s="269">
        <v>-4.75</v>
      </c>
      <c r="R4779" s="269">
        <v>-5</v>
      </c>
      <c r="S4779" s="269">
        <v>-54.75</v>
      </c>
      <c r="T4779" s="269">
        <v>-55</v>
      </c>
      <c r="DI4779" s="112" t="s">
        <v>7030</v>
      </c>
      <c r="DJ4779" s="112" t="s">
        <v>6305</v>
      </c>
      <c r="DO4779"/>
    </row>
    <row r="4780" spans="15:119" x14ac:dyDescent="0.25">
      <c r="O4780" s="268" t="s">
        <v>14267</v>
      </c>
      <c r="P4780" s="268" t="s">
        <v>9492</v>
      </c>
      <c r="Q4780" s="269">
        <v>-4.75</v>
      </c>
      <c r="R4780" s="269">
        <v>-5</v>
      </c>
      <c r="S4780" s="269">
        <v>-54.5</v>
      </c>
      <c r="T4780" s="269">
        <v>-54.75</v>
      </c>
      <c r="DI4780" s="112" t="s">
        <v>8920</v>
      </c>
      <c r="DJ4780" s="112" t="s">
        <v>8544</v>
      </c>
      <c r="DO4780"/>
    </row>
    <row r="4781" spans="15:119" x14ac:dyDescent="0.25">
      <c r="O4781" s="268" t="s">
        <v>14268</v>
      </c>
      <c r="P4781" s="268" t="s">
        <v>9490</v>
      </c>
      <c r="Q4781" s="269">
        <v>-4.5</v>
      </c>
      <c r="R4781" s="269">
        <v>-5</v>
      </c>
      <c r="S4781" s="269">
        <v>-54</v>
      </c>
      <c r="T4781" s="269">
        <v>-54.5</v>
      </c>
      <c r="DI4781" s="112" t="s">
        <v>8921</v>
      </c>
      <c r="DJ4781" s="112" t="s">
        <v>8544</v>
      </c>
      <c r="DO4781"/>
    </row>
    <row r="4782" spans="15:119" x14ac:dyDescent="0.25">
      <c r="O4782" s="268" t="s">
        <v>14269</v>
      </c>
      <c r="P4782" s="268" t="s">
        <v>9492</v>
      </c>
      <c r="Q4782" s="269">
        <v>-4.5</v>
      </c>
      <c r="R4782" s="269">
        <v>-4.75</v>
      </c>
      <c r="S4782" s="269">
        <v>-54.25</v>
      </c>
      <c r="T4782" s="269">
        <v>-54.5</v>
      </c>
      <c r="DI4782" s="112" t="s">
        <v>5002</v>
      </c>
      <c r="DJ4782" s="112" t="s">
        <v>4808</v>
      </c>
      <c r="DO4782"/>
    </row>
    <row r="4783" spans="15:119" x14ac:dyDescent="0.25">
      <c r="O4783" s="268" t="s">
        <v>14270</v>
      </c>
      <c r="P4783" s="268" t="s">
        <v>9492</v>
      </c>
      <c r="Q4783" s="269">
        <v>-4.5</v>
      </c>
      <c r="R4783" s="269">
        <v>-4.75</v>
      </c>
      <c r="S4783" s="269">
        <v>-54</v>
      </c>
      <c r="T4783" s="269">
        <v>-54.25</v>
      </c>
      <c r="DI4783" s="112" t="s">
        <v>5003</v>
      </c>
      <c r="DJ4783" s="112" t="s">
        <v>4808</v>
      </c>
      <c r="DO4783"/>
    </row>
    <row r="4784" spans="15:119" x14ac:dyDescent="0.25">
      <c r="O4784" s="268" t="s">
        <v>14271</v>
      </c>
      <c r="P4784" s="268" t="s">
        <v>9492</v>
      </c>
      <c r="Q4784" s="269">
        <v>-4.75</v>
      </c>
      <c r="R4784" s="269">
        <v>-5</v>
      </c>
      <c r="S4784" s="269">
        <v>-54.25</v>
      </c>
      <c r="T4784" s="269">
        <v>-54.5</v>
      </c>
      <c r="DI4784" s="112" t="s">
        <v>9187</v>
      </c>
      <c r="DJ4784" s="112" t="s">
        <v>9086</v>
      </c>
      <c r="DO4784"/>
    </row>
    <row r="4785" spans="15:119" x14ac:dyDescent="0.25">
      <c r="O4785" s="268" t="s">
        <v>14272</v>
      </c>
      <c r="P4785" s="268" t="s">
        <v>9492</v>
      </c>
      <c r="Q4785" s="269">
        <v>-4.75</v>
      </c>
      <c r="R4785" s="269">
        <v>-5</v>
      </c>
      <c r="S4785" s="269">
        <v>-54</v>
      </c>
      <c r="T4785" s="269">
        <v>-54.25</v>
      </c>
      <c r="DI4785" s="112" t="s">
        <v>9188</v>
      </c>
      <c r="DJ4785" s="112" t="s">
        <v>9086</v>
      </c>
      <c r="DO4785"/>
    </row>
    <row r="4786" spans="15:119" x14ac:dyDescent="0.25">
      <c r="O4786" s="268" t="s">
        <v>14273</v>
      </c>
      <c r="P4786" s="268" t="s">
        <v>9488</v>
      </c>
      <c r="Q4786" s="269">
        <v>-5</v>
      </c>
      <c r="R4786" s="269">
        <v>-6</v>
      </c>
      <c r="S4786" s="269">
        <v>-55.5</v>
      </c>
      <c r="T4786" s="269">
        <v>-57</v>
      </c>
      <c r="DI4786" s="112" t="s">
        <v>7832</v>
      </c>
      <c r="DJ4786" s="112" t="s">
        <v>7298</v>
      </c>
      <c r="DO4786"/>
    </row>
    <row r="4787" spans="15:119" x14ac:dyDescent="0.25">
      <c r="O4787" s="268" t="s">
        <v>14274</v>
      </c>
      <c r="P4787" s="268" t="s">
        <v>9490</v>
      </c>
      <c r="Q4787" s="269">
        <v>-5</v>
      </c>
      <c r="R4787" s="269">
        <v>-5.5</v>
      </c>
      <c r="S4787" s="269">
        <v>-56.5</v>
      </c>
      <c r="T4787" s="269">
        <v>-57</v>
      </c>
      <c r="DI4787" s="112" t="s">
        <v>7833</v>
      </c>
      <c r="DJ4787" s="112" t="s">
        <v>7298</v>
      </c>
      <c r="DO4787"/>
    </row>
    <row r="4788" spans="15:119" x14ac:dyDescent="0.25">
      <c r="O4788" s="268" t="s">
        <v>14275</v>
      </c>
      <c r="P4788" s="268" t="s">
        <v>9492</v>
      </c>
      <c r="Q4788" s="269">
        <v>-5</v>
      </c>
      <c r="R4788" s="269">
        <v>-5.25</v>
      </c>
      <c r="S4788" s="269">
        <v>-56.75</v>
      </c>
      <c r="T4788" s="269">
        <v>-57</v>
      </c>
      <c r="DI4788" s="112" t="s">
        <v>5545</v>
      </c>
      <c r="DJ4788" s="112" t="s">
        <v>5373</v>
      </c>
      <c r="DO4788"/>
    </row>
    <row r="4789" spans="15:119" x14ac:dyDescent="0.25">
      <c r="O4789" s="268" t="s">
        <v>14276</v>
      </c>
      <c r="P4789" s="268" t="s">
        <v>9492</v>
      </c>
      <c r="Q4789" s="269">
        <v>-5</v>
      </c>
      <c r="R4789" s="269">
        <v>-5.25</v>
      </c>
      <c r="S4789" s="269">
        <v>-56.5</v>
      </c>
      <c r="T4789" s="269">
        <v>-56.75</v>
      </c>
      <c r="DI4789" s="112" t="s">
        <v>5341</v>
      </c>
      <c r="DJ4789" s="112" t="s">
        <v>5211</v>
      </c>
      <c r="DO4789"/>
    </row>
    <row r="4790" spans="15:119" x14ac:dyDescent="0.25">
      <c r="O4790" s="268" t="s">
        <v>14277</v>
      </c>
      <c r="P4790" s="268" t="s">
        <v>9492</v>
      </c>
      <c r="Q4790" s="269">
        <v>-5.25</v>
      </c>
      <c r="R4790" s="269">
        <v>-5.5</v>
      </c>
      <c r="S4790" s="269">
        <v>-56.75</v>
      </c>
      <c r="T4790" s="269">
        <v>-57</v>
      </c>
      <c r="DI4790" s="112" t="s">
        <v>8922</v>
      </c>
      <c r="DJ4790" s="112" t="s">
        <v>8544</v>
      </c>
      <c r="DO4790"/>
    </row>
    <row r="4791" spans="15:119" ht="30" x14ac:dyDescent="0.25">
      <c r="O4791" s="268" t="s">
        <v>14278</v>
      </c>
      <c r="P4791" s="268" t="s">
        <v>9492</v>
      </c>
      <c r="Q4791" s="269">
        <v>-5.25</v>
      </c>
      <c r="R4791" s="269">
        <v>-5.5</v>
      </c>
      <c r="S4791" s="269">
        <v>-56.5</v>
      </c>
      <c r="T4791" s="269">
        <v>-56.75</v>
      </c>
      <c r="DI4791" s="112" t="s">
        <v>7283</v>
      </c>
      <c r="DJ4791" s="112" t="s">
        <v>7211</v>
      </c>
      <c r="DO4791"/>
    </row>
    <row r="4792" spans="15:119" x14ac:dyDescent="0.25">
      <c r="O4792" s="268" t="s">
        <v>14279</v>
      </c>
      <c r="P4792" s="268" t="s">
        <v>9490</v>
      </c>
      <c r="Q4792" s="269">
        <v>-5</v>
      </c>
      <c r="R4792" s="269">
        <v>-5.5</v>
      </c>
      <c r="S4792" s="269">
        <v>-56</v>
      </c>
      <c r="T4792" s="269">
        <v>-56.5</v>
      </c>
      <c r="DI4792" s="112" t="s">
        <v>9189</v>
      </c>
      <c r="DJ4792" s="112" t="s">
        <v>9086</v>
      </c>
      <c r="DO4792"/>
    </row>
    <row r="4793" spans="15:119" x14ac:dyDescent="0.25">
      <c r="O4793" s="268" t="s">
        <v>14280</v>
      </c>
      <c r="P4793" s="268" t="s">
        <v>9492</v>
      </c>
      <c r="Q4793" s="269">
        <v>-5</v>
      </c>
      <c r="R4793" s="269">
        <v>-5.25</v>
      </c>
      <c r="S4793" s="269">
        <v>-56.25</v>
      </c>
      <c r="T4793" s="269">
        <v>-56.5</v>
      </c>
      <c r="DI4793" s="112" t="s">
        <v>8923</v>
      </c>
      <c r="DJ4793" s="112" t="s">
        <v>8544</v>
      </c>
      <c r="DO4793"/>
    </row>
    <row r="4794" spans="15:119" x14ac:dyDescent="0.25">
      <c r="O4794" s="268" t="s">
        <v>14281</v>
      </c>
      <c r="P4794" s="268" t="s">
        <v>9492</v>
      </c>
      <c r="Q4794" s="269">
        <v>-5</v>
      </c>
      <c r="R4794" s="269">
        <v>-5.25</v>
      </c>
      <c r="S4794" s="269">
        <v>-56</v>
      </c>
      <c r="T4794" s="269">
        <v>-56.25</v>
      </c>
      <c r="DI4794" s="112" t="s">
        <v>4774</v>
      </c>
      <c r="DJ4794" s="112" t="s">
        <v>4591</v>
      </c>
      <c r="DO4794"/>
    </row>
    <row r="4795" spans="15:119" x14ac:dyDescent="0.25">
      <c r="O4795" s="268" t="s">
        <v>14282</v>
      </c>
      <c r="P4795" s="268" t="s">
        <v>9492</v>
      </c>
      <c r="Q4795" s="269">
        <v>-5.25</v>
      </c>
      <c r="R4795" s="269">
        <v>-5.5</v>
      </c>
      <c r="S4795" s="269">
        <v>-56.25</v>
      </c>
      <c r="T4795" s="269">
        <v>-56.5</v>
      </c>
      <c r="DI4795" s="112" t="s">
        <v>7834</v>
      </c>
      <c r="DJ4795" s="112" t="s">
        <v>7298</v>
      </c>
      <c r="DO4795"/>
    </row>
    <row r="4796" spans="15:119" x14ac:dyDescent="0.25">
      <c r="O4796" s="268" t="s">
        <v>14283</v>
      </c>
      <c r="P4796" s="268" t="s">
        <v>9492</v>
      </c>
      <c r="Q4796" s="269">
        <v>-5.25</v>
      </c>
      <c r="R4796" s="269">
        <v>-5.5</v>
      </c>
      <c r="S4796" s="269">
        <v>-56</v>
      </c>
      <c r="T4796" s="269">
        <v>-56.25</v>
      </c>
      <c r="DI4796" s="112" t="s">
        <v>5546</v>
      </c>
      <c r="DJ4796" s="112" t="s">
        <v>5373</v>
      </c>
      <c r="DO4796"/>
    </row>
    <row r="4797" spans="15:119" x14ac:dyDescent="0.25">
      <c r="O4797" s="268" t="s">
        <v>14284</v>
      </c>
      <c r="P4797" s="268" t="s">
        <v>9490</v>
      </c>
      <c r="Q4797" s="269">
        <v>-5</v>
      </c>
      <c r="R4797" s="269">
        <v>-5.5</v>
      </c>
      <c r="S4797" s="269">
        <v>-55.5</v>
      </c>
      <c r="T4797" s="269">
        <v>-56</v>
      </c>
      <c r="DI4797" s="112" t="s">
        <v>8238</v>
      </c>
      <c r="DJ4797" s="112" t="s">
        <v>7916</v>
      </c>
      <c r="DO4797"/>
    </row>
    <row r="4798" spans="15:119" ht="30" x14ac:dyDescent="0.25">
      <c r="O4798" s="268" t="s">
        <v>14285</v>
      </c>
      <c r="P4798" s="268" t="s">
        <v>9492</v>
      </c>
      <c r="Q4798" s="269">
        <v>-5</v>
      </c>
      <c r="R4798" s="269">
        <v>-5.25</v>
      </c>
      <c r="S4798" s="269">
        <v>-55.75</v>
      </c>
      <c r="T4798" s="269">
        <v>-56</v>
      </c>
      <c r="DI4798" s="112" t="s">
        <v>9181</v>
      </c>
      <c r="DJ4798" s="112" t="s">
        <v>9086</v>
      </c>
      <c r="DO4798"/>
    </row>
    <row r="4799" spans="15:119" x14ac:dyDescent="0.25">
      <c r="O4799" s="268" t="s">
        <v>14286</v>
      </c>
      <c r="P4799" s="268" t="s">
        <v>9492</v>
      </c>
      <c r="Q4799" s="269">
        <v>-5</v>
      </c>
      <c r="R4799" s="269">
        <v>-5.25</v>
      </c>
      <c r="S4799" s="269">
        <v>-55.5</v>
      </c>
      <c r="T4799" s="269">
        <v>-55.75</v>
      </c>
      <c r="DI4799" s="112" t="s">
        <v>5540</v>
      </c>
      <c r="DJ4799" s="112" t="s">
        <v>5373</v>
      </c>
      <c r="DO4799"/>
    </row>
    <row r="4800" spans="15:119" x14ac:dyDescent="0.25">
      <c r="O4800" s="268" t="s">
        <v>14287</v>
      </c>
      <c r="P4800" s="268" t="s">
        <v>9492</v>
      </c>
      <c r="Q4800" s="269">
        <v>-5.25</v>
      </c>
      <c r="R4800" s="269">
        <v>-5.5</v>
      </c>
      <c r="S4800" s="269">
        <v>-55.75</v>
      </c>
      <c r="T4800" s="269">
        <v>-56</v>
      </c>
      <c r="DI4800" s="112" t="s">
        <v>5004</v>
      </c>
      <c r="DJ4800" s="112" t="s">
        <v>4808</v>
      </c>
      <c r="DO4800"/>
    </row>
    <row r="4801" spans="15:119" x14ac:dyDescent="0.25">
      <c r="O4801" s="268" t="s">
        <v>14288</v>
      </c>
      <c r="P4801" s="268" t="s">
        <v>14017</v>
      </c>
      <c r="Q4801" s="269">
        <v>-5.25</v>
      </c>
      <c r="R4801" s="269">
        <v>-5.375</v>
      </c>
      <c r="S4801" s="269">
        <v>-55.75</v>
      </c>
      <c r="T4801" s="269">
        <v>-55.875</v>
      </c>
      <c r="DI4801" s="112" t="s">
        <v>8924</v>
      </c>
      <c r="DJ4801" s="112" t="s">
        <v>8544</v>
      </c>
      <c r="DO4801"/>
    </row>
    <row r="4802" spans="15:119" x14ac:dyDescent="0.25">
      <c r="O4802" s="268" t="s">
        <v>14289</v>
      </c>
      <c r="P4802" s="268" t="s">
        <v>14017</v>
      </c>
      <c r="Q4802" s="269">
        <v>-5.375</v>
      </c>
      <c r="R4802" s="269">
        <v>-5.5</v>
      </c>
      <c r="S4802" s="269">
        <v>-55.75</v>
      </c>
      <c r="T4802" s="269">
        <v>-55.875</v>
      </c>
      <c r="DI4802" s="112" t="s">
        <v>7031</v>
      </c>
      <c r="DJ4802" s="112" t="s">
        <v>6305</v>
      </c>
      <c r="DO4802"/>
    </row>
    <row r="4803" spans="15:119" x14ac:dyDescent="0.25">
      <c r="O4803" s="268" t="s">
        <v>14290</v>
      </c>
      <c r="P4803" s="268" t="s">
        <v>9492</v>
      </c>
      <c r="Q4803" s="269">
        <v>-5.25</v>
      </c>
      <c r="R4803" s="269">
        <v>-5.5</v>
      </c>
      <c r="S4803" s="269">
        <v>-55.5</v>
      </c>
      <c r="T4803" s="269">
        <v>-55.75</v>
      </c>
      <c r="DI4803" s="112" t="s">
        <v>5715</v>
      </c>
      <c r="DJ4803" s="112" t="s">
        <v>5576</v>
      </c>
      <c r="DO4803"/>
    </row>
    <row r="4804" spans="15:119" x14ac:dyDescent="0.25">
      <c r="O4804" s="268" t="s">
        <v>14291</v>
      </c>
      <c r="P4804" s="268" t="s">
        <v>14017</v>
      </c>
      <c r="Q4804" s="269">
        <v>-5.25</v>
      </c>
      <c r="R4804" s="269">
        <v>-5.375</v>
      </c>
      <c r="S4804" s="269">
        <v>-55.625</v>
      </c>
      <c r="T4804" s="269">
        <v>-55.75</v>
      </c>
      <c r="DI4804" s="112" t="s">
        <v>7835</v>
      </c>
      <c r="DJ4804" s="112" t="s">
        <v>7298</v>
      </c>
      <c r="DO4804"/>
    </row>
    <row r="4805" spans="15:119" x14ac:dyDescent="0.25">
      <c r="O4805" s="268" t="s">
        <v>14292</v>
      </c>
      <c r="P4805" s="268" t="s">
        <v>14017</v>
      </c>
      <c r="Q4805" s="269">
        <v>-5.375</v>
      </c>
      <c r="R4805" s="269">
        <v>-5.5</v>
      </c>
      <c r="S4805" s="269">
        <v>-55.625</v>
      </c>
      <c r="T4805" s="269">
        <v>-55.75</v>
      </c>
      <c r="DI4805" s="112" t="s">
        <v>8503</v>
      </c>
      <c r="DJ4805" s="112" t="s">
        <v>8285</v>
      </c>
      <c r="DO4805"/>
    </row>
    <row r="4806" spans="15:119" x14ac:dyDescent="0.25">
      <c r="O4806" s="268" t="s">
        <v>14293</v>
      </c>
      <c r="P4806" s="268" t="s">
        <v>9490</v>
      </c>
      <c r="Q4806" s="269">
        <v>-5.5</v>
      </c>
      <c r="R4806" s="269">
        <v>-6</v>
      </c>
      <c r="S4806" s="269">
        <v>-56.5</v>
      </c>
      <c r="T4806" s="269">
        <v>-57</v>
      </c>
      <c r="DI4806" s="112" t="s">
        <v>5005</v>
      </c>
      <c r="DJ4806" s="112" t="s">
        <v>4808</v>
      </c>
      <c r="DO4806"/>
    </row>
    <row r="4807" spans="15:119" x14ac:dyDescent="0.25">
      <c r="O4807" s="268" t="s">
        <v>14294</v>
      </c>
      <c r="P4807" s="268" t="s">
        <v>9492</v>
      </c>
      <c r="Q4807" s="269">
        <v>-5.5</v>
      </c>
      <c r="R4807" s="269">
        <v>-5.75</v>
      </c>
      <c r="S4807" s="269">
        <v>-56.75</v>
      </c>
      <c r="T4807" s="269">
        <v>-57</v>
      </c>
      <c r="DI4807" s="112" t="s">
        <v>8925</v>
      </c>
      <c r="DJ4807" s="112" t="s">
        <v>8544</v>
      </c>
      <c r="DO4807"/>
    </row>
    <row r="4808" spans="15:119" x14ac:dyDescent="0.25">
      <c r="O4808" s="268" t="s">
        <v>14295</v>
      </c>
      <c r="P4808" s="268" t="s">
        <v>9492</v>
      </c>
      <c r="Q4808" s="269">
        <v>-5.5</v>
      </c>
      <c r="R4808" s="269">
        <v>-5.75</v>
      </c>
      <c r="S4808" s="269">
        <v>-56.5</v>
      </c>
      <c r="T4808" s="269">
        <v>-56.75</v>
      </c>
      <c r="DI4808" s="112" t="s">
        <v>8504</v>
      </c>
      <c r="DJ4808" s="112" t="s">
        <v>8285</v>
      </c>
      <c r="DO4808"/>
    </row>
    <row r="4809" spans="15:119" x14ac:dyDescent="0.25">
      <c r="O4809" s="268" t="s">
        <v>14296</v>
      </c>
      <c r="P4809" s="268" t="s">
        <v>9492</v>
      </c>
      <c r="Q4809" s="269">
        <v>-5.75</v>
      </c>
      <c r="R4809" s="269">
        <v>-6</v>
      </c>
      <c r="S4809" s="269">
        <v>-56.75</v>
      </c>
      <c r="T4809" s="269">
        <v>-57</v>
      </c>
      <c r="DI4809" s="112" t="s">
        <v>4775</v>
      </c>
      <c r="DJ4809" s="112" t="s">
        <v>4591</v>
      </c>
      <c r="DO4809"/>
    </row>
    <row r="4810" spans="15:119" x14ac:dyDescent="0.25">
      <c r="O4810" s="268" t="s">
        <v>14297</v>
      </c>
      <c r="P4810" s="268" t="s">
        <v>9492</v>
      </c>
      <c r="Q4810" s="269">
        <v>-5.75</v>
      </c>
      <c r="R4810" s="269">
        <v>-6</v>
      </c>
      <c r="S4810" s="269">
        <v>-56.5</v>
      </c>
      <c r="T4810" s="269">
        <v>-56.75</v>
      </c>
      <c r="DI4810" s="112" t="s">
        <v>9421</v>
      </c>
      <c r="DJ4810" s="112" t="s">
        <v>9220</v>
      </c>
      <c r="DO4810"/>
    </row>
    <row r="4811" spans="15:119" x14ac:dyDescent="0.25">
      <c r="O4811" s="268" t="s">
        <v>14298</v>
      </c>
      <c r="P4811" s="268" t="s">
        <v>9490</v>
      </c>
      <c r="Q4811" s="269">
        <v>-5.5</v>
      </c>
      <c r="R4811" s="269">
        <v>-6</v>
      </c>
      <c r="S4811" s="269">
        <v>-56</v>
      </c>
      <c r="T4811" s="269">
        <v>-56.5</v>
      </c>
      <c r="DI4811" s="112" t="s">
        <v>5189</v>
      </c>
      <c r="DJ4811" s="112" t="s">
        <v>5031</v>
      </c>
      <c r="DO4811"/>
    </row>
    <row r="4812" spans="15:119" x14ac:dyDescent="0.25">
      <c r="O4812" s="268" t="s">
        <v>14299</v>
      </c>
      <c r="P4812" s="268" t="s">
        <v>9492</v>
      </c>
      <c r="Q4812" s="269">
        <v>-5.5</v>
      </c>
      <c r="R4812" s="269">
        <v>-5.75</v>
      </c>
      <c r="S4812" s="269">
        <v>-56.25</v>
      </c>
      <c r="T4812" s="269">
        <v>-56.5</v>
      </c>
      <c r="DI4812" s="112" t="s">
        <v>7836</v>
      </c>
      <c r="DJ4812" s="112" t="s">
        <v>7298</v>
      </c>
      <c r="DO4812"/>
    </row>
    <row r="4813" spans="15:119" x14ac:dyDescent="0.25">
      <c r="O4813" s="268" t="s">
        <v>14300</v>
      </c>
      <c r="P4813" s="268" t="s">
        <v>9492</v>
      </c>
      <c r="Q4813" s="269">
        <v>-5.5</v>
      </c>
      <c r="R4813" s="269">
        <v>-5.75</v>
      </c>
      <c r="S4813" s="269">
        <v>-56</v>
      </c>
      <c r="T4813" s="269">
        <v>-56.25</v>
      </c>
      <c r="DI4813" s="112" t="s">
        <v>5006</v>
      </c>
      <c r="DJ4813" s="112" t="s">
        <v>4808</v>
      </c>
      <c r="DO4813"/>
    </row>
    <row r="4814" spans="15:119" x14ac:dyDescent="0.25">
      <c r="O4814" s="268" t="s">
        <v>14301</v>
      </c>
      <c r="P4814" s="268" t="s">
        <v>9492</v>
      </c>
      <c r="Q4814" s="269">
        <v>-5.75</v>
      </c>
      <c r="R4814" s="269">
        <v>-6</v>
      </c>
      <c r="S4814" s="269">
        <v>-56.25</v>
      </c>
      <c r="T4814" s="269">
        <v>-56.5</v>
      </c>
      <c r="DI4814" s="112" t="s">
        <v>5827</v>
      </c>
      <c r="DJ4814" s="112" t="s">
        <v>5743</v>
      </c>
      <c r="DO4814"/>
    </row>
    <row r="4815" spans="15:119" ht="30" x14ac:dyDescent="0.25">
      <c r="O4815" s="268" t="s">
        <v>14302</v>
      </c>
      <c r="P4815" s="268" t="s">
        <v>9492</v>
      </c>
      <c r="Q4815" s="269">
        <v>-5.75</v>
      </c>
      <c r="R4815" s="269">
        <v>-6</v>
      </c>
      <c r="S4815" s="269">
        <v>-56</v>
      </c>
      <c r="T4815" s="269">
        <v>-56.25</v>
      </c>
      <c r="DI4815" s="112" t="s">
        <v>4776</v>
      </c>
      <c r="DJ4815" s="112" t="s">
        <v>4591</v>
      </c>
      <c r="DO4815"/>
    </row>
    <row r="4816" spans="15:119" x14ac:dyDescent="0.25">
      <c r="O4816" s="268" t="s">
        <v>14303</v>
      </c>
      <c r="P4816" s="268" t="s">
        <v>9490</v>
      </c>
      <c r="Q4816" s="269">
        <v>-5.5</v>
      </c>
      <c r="R4816" s="269">
        <v>-6</v>
      </c>
      <c r="S4816" s="269">
        <v>-55.5</v>
      </c>
      <c r="T4816" s="269">
        <v>-56</v>
      </c>
      <c r="DI4816" s="112" t="s">
        <v>4288</v>
      </c>
      <c r="DJ4816" s="112" t="s">
        <v>4275</v>
      </c>
      <c r="DO4816"/>
    </row>
    <row r="4817" spans="15:119" x14ac:dyDescent="0.25">
      <c r="O4817" s="268" t="s">
        <v>14304</v>
      </c>
      <c r="P4817" s="268" t="s">
        <v>9492</v>
      </c>
      <c r="Q4817" s="269">
        <v>-5.5</v>
      </c>
      <c r="R4817" s="269">
        <v>-5.75</v>
      </c>
      <c r="S4817" s="269">
        <v>-55.75</v>
      </c>
      <c r="T4817" s="269">
        <v>-56</v>
      </c>
      <c r="DI4817" s="112" t="s">
        <v>9422</v>
      </c>
      <c r="DJ4817" s="112" t="s">
        <v>9220</v>
      </c>
      <c r="DO4817"/>
    </row>
    <row r="4818" spans="15:119" x14ac:dyDescent="0.25">
      <c r="O4818" s="268" t="s">
        <v>14305</v>
      </c>
      <c r="P4818" s="268" t="s">
        <v>9492</v>
      </c>
      <c r="Q4818" s="269">
        <v>-5.5</v>
      </c>
      <c r="R4818" s="269">
        <v>-5.75</v>
      </c>
      <c r="S4818" s="269">
        <v>-55.5</v>
      </c>
      <c r="T4818" s="269">
        <v>-55.75</v>
      </c>
      <c r="DI4818" s="112" t="s">
        <v>8926</v>
      </c>
      <c r="DJ4818" s="112" t="s">
        <v>8544</v>
      </c>
      <c r="DO4818"/>
    </row>
    <row r="4819" spans="15:119" x14ac:dyDescent="0.25">
      <c r="O4819" s="268" t="s">
        <v>14306</v>
      </c>
      <c r="P4819" s="268" t="s">
        <v>9492</v>
      </c>
      <c r="Q4819" s="269">
        <v>-5.75</v>
      </c>
      <c r="R4819" s="269">
        <v>-6</v>
      </c>
      <c r="S4819" s="269">
        <v>-55.75</v>
      </c>
      <c r="T4819" s="269">
        <v>-56</v>
      </c>
      <c r="DI4819" s="112" t="s">
        <v>5547</v>
      </c>
      <c r="DJ4819" s="112" t="s">
        <v>5373</v>
      </c>
      <c r="DO4819"/>
    </row>
    <row r="4820" spans="15:119" x14ac:dyDescent="0.25">
      <c r="O4820" s="268" t="s">
        <v>14307</v>
      </c>
      <c r="P4820" s="268" t="s">
        <v>9492</v>
      </c>
      <c r="Q4820" s="269">
        <v>-5.75</v>
      </c>
      <c r="R4820" s="269">
        <v>-6</v>
      </c>
      <c r="S4820" s="269">
        <v>-55.5</v>
      </c>
      <c r="T4820" s="269">
        <v>-55.75</v>
      </c>
      <c r="DI4820" s="112" t="s">
        <v>8239</v>
      </c>
      <c r="DJ4820" s="112" t="s">
        <v>7916</v>
      </c>
      <c r="DO4820"/>
    </row>
    <row r="4821" spans="15:119" x14ac:dyDescent="0.25">
      <c r="O4821" s="268" t="s">
        <v>14308</v>
      </c>
      <c r="P4821" s="268" t="s">
        <v>9488</v>
      </c>
      <c r="Q4821" s="269">
        <v>-5</v>
      </c>
      <c r="R4821" s="269">
        <v>-6</v>
      </c>
      <c r="S4821" s="269">
        <v>-54</v>
      </c>
      <c r="T4821" s="269">
        <v>-55.5</v>
      </c>
      <c r="DI4821" s="112" t="s">
        <v>7837</v>
      </c>
      <c r="DJ4821" s="112" t="s">
        <v>7298</v>
      </c>
      <c r="DO4821"/>
    </row>
    <row r="4822" spans="15:119" x14ac:dyDescent="0.25">
      <c r="O4822" s="268" t="s">
        <v>14309</v>
      </c>
      <c r="P4822" s="268" t="s">
        <v>9490</v>
      </c>
      <c r="Q4822" s="269">
        <v>-5</v>
      </c>
      <c r="R4822" s="269">
        <v>-5.5</v>
      </c>
      <c r="S4822" s="269">
        <v>-55</v>
      </c>
      <c r="T4822" s="269">
        <v>-55.5</v>
      </c>
      <c r="DI4822" s="112" t="s">
        <v>8927</v>
      </c>
      <c r="DJ4822" s="112" t="s">
        <v>8544</v>
      </c>
      <c r="DO4822"/>
    </row>
    <row r="4823" spans="15:119" x14ac:dyDescent="0.25">
      <c r="O4823" s="268" t="s">
        <v>14310</v>
      </c>
      <c r="P4823" s="268" t="s">
        <v>9492</v>
      </c>
      <c r="Q4823" s="269">
        <v>-5</v>
      </c>
      <c r="R4823" s="269">
        <v>-5.25</v>
      </c>
      <c r="S4823" s="269">
        <v>-55.25</v>
      </c>
      <c r="T4823" s="269">
        <v>-55.5</v>
      </c>
      <c r="DI4823" s="112" t="s">
        <v>8505</v>
      </c>
      <c r="DJ4823" s="112" t="s">
        <v>8544</v>
      </c>
      <c r="DO4823"/>
    </row>
    <row r="4824" spans="15:119" x14ac:dyDescent="0.25">
      <c r="O4824" s="268" t="s">
        <v>14311</v>
      </c>
      <c r="P4824" s="268" t="s">
        <v>9492</v>
      </c>
      <c r="Q4824" s="269">
        <v>-5</v>
      </c>
      <c r="R4824" s="269">
        <v>-5.25</v>
      </c>
      <c r="S4824" s="269">
        <v>-55</v>
      </c>
      <c r="T4824" s="269">
        <v>-55.25</v>
      </c>
      <c r="DI4824" s="112" t="s">
        <v>8505</v>
      </c>
      <c r="DJ4824" s="112" t="s">
        <v>8285</v>
      </c>
      <c r="DO4824"/>
    </row>
    <row r="4825" spans="15:119" x14ac:dyDescent="0.25">
      <c r="O4825" s="268" t="s">
        <v>14312</v>
      </c>
      <c r="P4825" s="268" t="s">
        <v>9492</v>
      </c>
      <c r="Q4825" s="269">
        <v>-5.25</v>
      </c>
      <c r="R4825" s="269">
        <v>-5.5</v>
      </c>
      <c r="S4825" s="269">
        <v>-55.25</v>
      </c>
      <c r="T4825" s="269">
        <v>-55.5</v>
      </c>
      <c r="DI4825" s="112" t="s">
        <v>8928</v>
      </c>
      <c r="DJ4825" s="112" t="s">
        <v>8544</v>
      </c>
      <c r="DO4825"/>
    </row>
    <row r="4826" spans="15:119" x14ac:dyDescent="0.25">
      <c r="O4826" s="268" t="s">
        <v>14313</v>
      </c>
      <c r="P4826" s="268" t="s">
        <v>9492</v>
      </c>
      <c r="Q4826" s="269">
        <v>-5.25</v>
      </c>
      <c r="R4826" s="269">
        <v>-5.5</v>
      </c>
      <c r="S4826" s="269">
        <v>-55</v>
      </c>
      <c r="T4826" s="269">
        <v>-55.25</v>
      </c>
      <c r="DI4826" s="112" t="s">
        <v>7200</v>
      </c>
      <c r="DJ4826" s="112" t="s">
        <v>7135</v>
      </c>
      <c r="DO4826"/>
    </row>
    <row r="4827" spans="15:119" x14ac:dyDescent="0.25">
      <c r="O4827" s="268" t="s">
        <v>14314</v>
      </c>
      <c r="P4827" s="268" t="s">
        <v>9490</v>
      </c>
      <c r="Q4827" s="269">
        <v>-5</v>
      </c>
      <c r="R4827" s="269">
        <v>-5.5</v>
      </c>
      <c r="S4827" s="269">
        <v>-54.5</v>
      </c>
      <c r="T4827" s="269">
        <v>-55</v>
      </c>
      <c r="DI4827" s="112" t="s">
        <v>4777</v>
      </c>
      <c r="DJ4827" s="112" t="s">
        <v>4591</v>
      </c>
      <c r="DO4827"/>
    </row>
    <row r="4828" spans="15:119" x14ac:dyDescent="0.25">
      <c r="O4828" s="268" t="s">
        <v>14315</v>
      </c>
      <c r="P4828" s="268" t="s">
        <v>9492</v>
      </c>
      <c r="Q4828" s="269">
        <v>-5</v>
      </c>
      <c r="R4828" s="269">
        <v>-5.25</v>
      </c>
      <c r="S4828" s="269">
        <v>-54.75</v>
      </c>
      <c r="T4828" s="269">
        <v>-55</v>
      </c>
      <c r="DI4828" s="112" t="s">
        <v>8240</v>
      </c>
      <c r="DJ4828" s="112" t="s">
        <v>7916</v>
      </c>
      <c r="DO4828"/>
    </row>
    <row r="4829" spans="15:119" x14ac:dyDescent="0.25">
      <c r="O4829" s="268" t="s">
        <v>14316</v>
      </c>
      <c r="P4829" s="268" t="s">
        <v>9492</v>
      </c>
      <c r="Q4829" s="269">
        <v>-5</v>
      </c>
      <c r="R4829" s="269">
        <v>-5.25</v>
      </c>
      <c r="S4829" s="269">
        <v>-54.5</v>
      </c>
      <c r="T4829" s="269">
        <v>-54.75</v>
      </c>
      <c r="DI4829" s="112" t="s">
        <v>5342</v>
      </c>
      <c r="DJ4829" s="112" t="s">
        <v>5211</v>
      </c>
      <c r="DO4829"/>
    </row>
    <row r="4830" spans="15:119" x14ac:dyDescent="0.25">
      <c r="O4830" s="268" t="s">
        <v>14317</v>
      </c>
      <c r="P4830" s="268" t="s">
        <v>9492</v>
      </c>
      <c r="Q4830" s="269">
        <v>-5.25</v>
      </c>
      <c r="R4830" s="269">
        <v>-5.5</v>
      </c>
      <c r="S4830" s="269">
        <v>-54.75</v>
      </c>
      <c r="T4830" s="269">
        <v>-55</v>
      </c>
      <c r="DI4830" s="112" t="s">
        <v>7838</v>
      </c>
      <c r="DJ4830" s="112" t="s">
        <v>7298</v>
      </c>
      <c r="DO4830"/>
    </row>
    <row r="4831" spans="15:119" ht="30" x14ac:dyDescent="0.25">
      <c r="O4831" s="268" t="s">
        <v>14318</v>
      </c>
      <c r="P4831" s="268" t="s">
        <v>9492</v>
      </c>
      <c r="Q4831" s="269">
        <v>-5.25</v>
      </c>
      <c r="R4831" s="269">
        <v>-5.5</v>
      </c>
      <c r="S4831" s="269">
        <v>-54.5</v>
      </c>
      <c r="T4831" s="269">
        <v>-54.75</v>
      </c>
      <c r="DI4831" s="112" t="s">
        <v>5007</v>
      </c>
      <c r="DJ4831" s="112" t="s">
        <v>4808</v>
      </c>
      <c r="DO4831"/>
    </row>
    <row r="4832" spans="15:119" x14ac:dyDescent="0.25">
      <c r="O4832" s="268" t="s">
        <v>14319</v>
      </c>
      <c r="P4832" s="268" t="s">
        <v>9490</v>
      </c>
      <c r="Q4832" s="269">
        <v>-5</v>
      </c>
      <c r="R4832" s="269">
        <v>-5.5</v>
      </c>
      <c r="S4832" s="269">
        <v>-54</v>
      </c>
      <c r="T4832" s="269">
        <v>-54.5</v>
      </c>
      <c r="DI4832" s="112" t="s">
        <v>8506</v>
      </c>
      <c r="DJ4832" s="112" t="s">
        <v>8285</v>
      </c>
      <c r="DO4832"/>
    </row>
    <row r="4833" spans="15:119" x14ac:dyDescent="0.25">
      <c r="O4833" s="268" t="s">
        <v>14320</v>
      </c>
      <c r="P4833" s="268" t="s">
        <v>9492</v>
      </c>
      <c r="Q4833" s="269">
        <v>-5</v>
      </c>
      <c r="R4833" s="269">
        <v>-5.25</v>
      </c>
      <c r="S4833" s="269">
        <v>-54.25</v>
      </c>
      <c r="T4833" s="269">
        <v>-54.5</v>
      </c>
      <c r="DI4833" s="112" t="s">
        <v>6252</v>
      </c>
      <c r="DJ4833" s="112" t="s">
        <v>5909</v>
      </c>
      <c r="DO4833"/>
    </row>
    <row r="4834" spans="15:119" x14ac:dyDescent="0.25">
      <c r="O4834" s="268" t="s">
        <v>14321</v>
      </c>
      <c r="P4834" s="268" t="s">
        <v>9492</v>
      </c>
      <c r="Q4834" s="269">
        <v>-5</v>
      </c>
      <c r="R4834" s="269">
        <v>-5.25</v>
      </c>
      <c r="S4834" s="269">
        <v>-54</v>
      </c>
      <c r="T4834" s="269">
        <v>-54.25</v>
      </c>
      <c r="DI4834" s="112" t="s">
        <v>8929</v>
      </c>
      <c r="DJ4834" s="112" t="s">
        <v>8544</v>
      </c>
      <c r="DO4834"/>
    </row>
    <row r="4835" spans="15:119" x14ac:dyDescent="0.25">
      <c r="O4835" s="268" t="s">
        <v>14322</v>
      </c>
      <c r="P4835" s="268" t="s">
        <v>9492</v>
      </c>
      <c r="Q4835" s="269">
        <v>-5.25</v>
      </c>
      <c r="R4835" s="269">
        <v>-5.5</v>
      </c>
      <c r="S4835" s="269">
        <v>-54.25</v>
      </c>
      <c r="T4835" s="269">
        <v>-54.5</v>
      </c>
      <c r="DI4835" s="112" t="s">
        <v>5548</v>
      </c>
      <c r="DJ4835" s="112" t="s">
        <v>5373</v>
      </c>
      <c r="DO4835"/>
    </row>
    <row r="4836" spans="15:119" x14ac:dyDescent="0.25">
      <c r="O4836" s="268" t="s">
        <v>14323</v>
      </c>
      <c r="P4836" s="268" t="s">
        <v>9492</v>
      </c>
      <c r="Q4836" s="269">
        <v>-5.25</v>
      </c>
      <c r="R4836" s="269">
        <v>-5.5</v>
      </c>
      <c r="S4836" s="269">
        <v>-54</v>
      </c>
      <c r="T4836" s="269">
        <v>-54.25</v>
      </c>
      <c r="DI4836" s="112" t="s">
        <v>5901</v>
      </c>
      <c r="DJ4836" s="112" t="s">
        <v>5840</v>
      </c>
      <c r="DO4836"/>
    </row>
    <row r="4837" spans="15:119" x14ac:dyDescent="0.25">
      <c r="O4837" s="268" t="s">
        <v>14324</v>
      </c>
      <c r="P4837" s="268" t="s">
        <v>9490</v>
      </c>
      <c r="Q4837" s="269">
        <v>-5.5</v>
      </c>
      <c r="R4837" s="269">
        <v>-6</v>
      </c>
      <c r="S4837" s="269">
        <v>-55</v>
      </c>
      <c r="T4837" s="269">
        <v>-55.5</v>
      </c>
      <c r="DI4837" s="112" t="s">
        <v>7032</v>
      </c>
      <c r="DJ4837" s="112" t="s">
        <v>6305</v>
      </c>
      <c r="DO4837"/>
    </row>
    <row r="4838" spans="15:119" x14ac:dyDescent="0.25">
      <c r="O4838" s="268" t="s">
        <v>14325</v>
      </c>
      <c r="P4838" s="268" t="s">
        <v>9492</v>
      </c>
      <c r="Q4838" s="269">
        <v>-5.5</v>
      </c>
      <c r="R4838" s="269">
        <v>-5.75</v>
      </c>
      <c r="S4838" s="269">
        <v>-55.25</v>
      </c>
      <c r="T4838" s="269">
        <v>-55.5</v>
      </c>
      <c r="DI4838" s="112" t="s">
        <v>9423</v>
      </c>
      <c r="DJ4838" s="112" t="s">
        <v>9220</v>
      </c>
      <c r="DO4838"/>
    </row>
    <row r="4839" spans="15:119" x14ac:dyDescent="0.25">
      <c r="O4839" s="268" t="s">
        <v>14326</v>
      </c>
      <c r="P4839" s="268" t="s">
        <v>9492</v>
      </c>
      <c r="Q4839" s="269">
        <v>-5.5</v>
      </c>
      <c r="R4839" s="269">
        <v>-5.75</v>
      </c>
      <c r="S4839" s="269">
        <v>-55</v>
      </c>
      <c r="T4839" s="269">
        <v>-55.25</v>
      </c>
      <c r="DI4839" s="112" t="s">
        <v>5008</v>
      </c>
      <c r="DJ4839" s="112" t="s">
        <v>4808</v>
      </c>
      <c r="DO4839"/>
    </row>
    <row r="4840" spans="15:119" x14ac:dyDescent="0.25">
      <c r="O4840" s="268" t="s">
        <v>14327</v>
      </c>
      <c r="P4840" s="268" t="s">
        <v>9492</v>
      </c>
      <c r="Q4840" s="269">
        <v>-5.75</v>
      </c>
      <c r="R4840" s="269">
        <v>-6</v>
      </c>
      <c r="S4840" s="269">
        <v>-55.25</v>
      </c>
      <c r="T4840" s="269">
        <v>-55.5</v>
      </c>
      <c r="DI4840" s="112" t="s">
        <v>5343</v>
      </c>
      <c r="DJ4840" s="112" t="s">
        <v>5211</v>
      </c>
      <c r="DO4840"/>
    </row>
    <row r="4841" spans="15:119" x14ac:dyDescent="0.25">
      <c r="O4841" s="268" t="s">
        <v>14328</v>
      </c>
      <c r="P4841" s="268" t="s">
        <v>9492</v>
      </c>
      <c r="Q4841" s="269">
        <v>-5.75</v>
      </c>
      <c r="R4841" s="269">
        <v>-6</v>
      </c>
      <c r="S4841" s="269">
        <v>-55</v>
      </c>
      <c r="T4841" s="269">
        <v>-55.25</v>
      </c>
      <c r="DI4841" s="112" t="s">
        <v>4415</v>
      </c>
      <c r="DJ4841" s="112" t="s">
        <v>4291</v>
      </c>
      <c r="DO4841"/>
    </row>
    <row r="4842" spans="15:119" x14ac:dyDescent="0.25">
      <c r="O4842" s="268" t="s">
        <v>14329</v>
      </c>
      <c r="P4842" s="268" t="s">
        <v>9490</v>
      </c>
      <c r="Q4842" s="269">
        <v>-5.5</v>
      </c>
      <c r="R4842" s="269">
        <v>-6</v>
      </c>
      <c r="S4842" s="269">
        <v>-54.5</v>
      </c>
      <c r="T4842" s="269">
        <v>-55</v>
      </c>
      <c r="DI4842" s="112" t="s">
        <v>160</v>
      </c>
      <c r="DJ4842" s="112" t="s">
        <v>10</v>
      </c>
      <c r="DO4842"/>
    </row>
    <row r="4843" spans="15:119" x14ac:dyDescent="0.25">
      <c r="O4843" s="268" t="s">
        <v>14330</v>
      </c>
      <c r="P4843" s="268" t="s">
        <v>9492</v>
      </c>
      <c r="Q4843" s="269">
        <v>-5.5</v>
      </c>
      <c r="R4843" s="269">
        <v>-5.75</v>
      </c>
      <c r="S4843" s="269">
        <v>-54.75</v>
      </c>
      <c r="T4843" s="269">
        <v>-55</v>
      </c>
      <c r="DI4843" s="112" t="s">
        <v>8241</v>
      </c>
      <c r="DJ4843" s="112" t="s">
        <v>7916</v>
      </c>
      <c r="DO4843"/>
    </row>
    <row r="4844" spans="15:119" x14ac:dyDescent="0.25">
      <c r="O4844" s="268" t="s">
        <v>14331</v>
      </c>
      <c r="P4844" s="268" t="s">
        <v>9492</v>
      </c>
      <c r="Q4844" s="269">
        <v>-5.5</v>
      </c>
      <c r="R4844" s="269">
        <v>-5.75</v>
      </c>
      <c r="S4844" s="269">
        <v>-54.5</v>
      </c>
      <c r="T4844" s="269">
        <v>-54.75</v>
      </c>
      <c r="DI4844" s="112" t="s">
        <v>8507</v>
      </c>
      <c r="DJ4844" s="112" t="s">
        <v>8285</v>
      </c>
      <c r="DO4844"/>
    </row>
    <row r="4845" spans="15:119" ht="30" x14ac:dyDescent="0.25">
      <c r="O4845" s="268" t="s">
        <v>14332</v>
      </c>
      <c r="P4845" s="268" t="s">
        <v>9492</v>
      </c>
      <c r="Q4845" s="269">
        <v>-5.75</v>
      </c>
      <c r="R4845" s="269">
        <v>-6</v>
      </c>
      <c r="S4845" s="269">
        <v>-54.75</v>
      </c>
      <c r="T4845" s="269">
        <v>-55</v>
      </c>
      <c r="DI4845" s="112" t="s">
        <v>9424</v>
      </c>
      <c r="DJ4845" s="112" t="s">
        <v>9220</v>
      </c>
      <c r="DO4845"/>
    </row>
    <row r="4846" spans="15:119" x14ac:dyDescent="0.25">
      <c r="O4846" s="268" t="s">
        <v>14333</v>
      </c>
      <c r="P4846" s="268" t="s">
        <v>9492</v>
      </c>
      <c r="Q4846" s="269">
        <v>-5.75</v>
      </c>
      <c r="R4846" s="269">
        <v>-6</v>
      </c>
      <c r="S4846" s="269">
        <v>-54.5</v>
      </c>
      <c r="T4846" s="269">
        <v>-54.75</v>
      </c>
      <c r="DI4846" s="112" t="s">
        <v>5009</v>
      </c>
      <c r="DJ4846" s="112" t="s">
        <v>4808</v>
      </c>
      <c r="DO4846"/>
    </row>
    <row r="4847" spans="15:119" x14ac:dyDescent="0.25">
      <c r="O4847" s="268" t="s">
        <v>14334</v>
      </c>
      <c r="P4847" s="268" t="s">
        <v>9490</v>
      </c>
      <c r="Q4847" s="269">
        <v>-5.5</v>
      </c>
      <c r="R4847" s="269">
        <v>-6</v>
      </c>
      <c r="S4847" s="269">
        <v>-54</v>
      </c>
      <c r="T4847" s="269">
        <v>-54.5</v>
      </c>
      <c r="DI4847" s="112" t="s">
        <v>4573</v>
      </c>
      <c r="DJ4847" s="112" t="s">
        <v>4452</v>
      </c>
      <c r="DO4847"/>
    </row>
    <row r="4848" spans="15:119" x14ac:dyDescent="0.25">
      <c r="O4848" s="268" t="s">
        <v>14335</v>
      </c>
      <c r="P4848" s="268" t="s">
        <v>9492</v>
      </c>
      <c r="Q4848" s="269">
        <v>-5.5</v>
      </c>
      <c r="R4848" s="269">
        <v>-5.75</v>
      </c>
      <c r="S4848" s="269">
        <v>-54.25</v>
      </c>
      <c r="T4848" s="269">
        <v>-54.5</v>
      </c>
      <c r="DI4848" s="112" t="s">
        <v>5828</v>
      </c>
      <c r="DJ4848" s="112" t="s">
        <v>5743</v>
      </c>
      <c r="DO4848"/>
    </row>
    <row r="4849" spans="15:119" x14ac:dyDescent="0.25">
      <c r="O4849" s="268" t="s">
        <v>14336</v>
      </c>
      <c r="P4849" s="268" t="s">
        <v>9492</v>
      </c>
      <c r="Q4849" s="269">
        <v>-5.5</v>
      </c>
      <c r="R4849" s="269">
        <v>-5.75</v>
      </c>
      <c r="S4849" s="269">
        <v>-54</v>
      </c>
      <c r="T4849" s="269">
        <v>-54.25</v>
      </c>
      <c r="DI4849" s="112" t="s">
        <v>5829</v>
      </c>
      <c r="DJ4849" s="112" t="s">
        <v>5743</v>
      </c>
      <c r="DO4849"/>
    </row>
    <row r="4850" spans="15:119" x14ac:dyDescent="0.25">
      <c r="O4850" s="268" t="s">
        <v>14337</v>
      </c>
      <c r="P4850" s="268" t="s">
        <v>9492</v>
      </c>
      <c r="Q4850" s="269">
        <v>-5.75</v>
      </c>
      <c r="R4850" s="269">
        <v>-6</v>
      </c>
      <c r="S4850" s="269">
        <v>-54.25</v>
      </c>
      <c r="T4850" s="269">
        <v>-54.5</v>
      </c>
      <c r="DI4850" s="112" t="s">
        <v>8930</v>
      </c>
      <c r="DJ4850" s="112" t="s">
        <v>8544</v>
      </c>
      <c r="DO4850"/>
    </row>
    <row r="4851" spans="15:119" x14ac:dyDescent="0.25">
      <c r="O4851" s="268" t="s">
        <v>14338</v>
      </c>
      <c r="P4851" s="268" t="s">
        <v>9492</v>
      </c>
      <c r="Q4851" s="269">
        <v>-5.75</v>
      </c>
      <c r="R4851" s="269">
        <v>-6</v>
      </c>
      <c r="S4851" s="269">
        <v>-54</v>
      </c>
      <c r="T4851" s="269">
        <v>-54.25</v>
      </c>
      <c r="DI4851" s="112" t="s">
        <v>9425</v>
      </c>
      <c r="DJ4851" s="112" t="s">
        <v>9220</v>
      </c>
      <c r="DO4851"/>
    </row>
    <row r="4852" spans="15:119" x14ac:dyDescent="0.25">
      <c r="O4852" s="268" t="s">
        <v>14339</v>
      </c>
      <c r="P4852" s="268" t="s">
        <v>9486</v>
      </c>
      <c r="Q4852" s="269">
        <v>-6</v>
      </c>
      <c r="R4852" s="269">
        <v>-8</v>
      </c>
      <c r="S4852" s="269">
        <v>-57</v>
      </c>
      <c r="T4852" s="269">
        <v>-60</v>
      </c>
      <c r="DI4852" s="112" t="s">
        <v>7839</v>
      </c>
      <c r="DJ4852" s="112" t="s">
        <v>7298</v>
      </c>
      <c r="DO4852"/>
    </row>
    <row r="4853" spans="15:119" x14ac:dyDescent="0.25">
      <c r="O4853" s="268" t="s">
        <v>14340</v>
      </c>
      <c r="P4853" s="268" t="s">
        <v>9488</v>
      </c>
      <c r="Q4853" s="269">
        <v>-6</v>
      </c>
      <c r="R4853" s="269">
        <v>-7</v>
      </c>
      <c r="S4853" s="269">
        <v>-58.5</v>
      </c>
      <c r="T4853" s="269">
        <v>-60</v>
      </c>
      <c r="DI4853" s="112" t="s">
        <v>8931</v>
      </c>
      <c r="DJ4853" s="112" t="s">
        <v>8544</v>
      </c>
      <c r="DO4853"/>
    </row>
    <row r="4854" spans="15:119" x14ac:dyDescent="0.25">
      <c r="O4854" s="268" t="s">
        <v>14341</v>
      </c>
      <c r="P4854" s="268" t="s">
        <v>9490</v>
      </c>
      <c r="Q4854" s="269">
        <v>-6</v>
      </c>
      <c r="R4854" s="269">
        <v>-6.5</v>
      </c>
      <c r="S4854" s="269">
        <v>-59.5</v>
      </c>
      <c r="T4854" s="269">
        <v>-60</v>
      </c>
      <c r="DI4854" s="112" t="s">
        <v>4264</v>
      </c>
      <c r="DJ4854" s="112" t="s">
        <v>4212</v>
      </c>
      <c r="DO4854"/>
    </row>
    <row r="4855" spans="15:119" x14ac:dyDescent="0.25">
      <c r="O4855" s="268" t="s">
        <v>14342</v>
      </c>
      <c r="P4855" s="268" t="s">
        <v>9492</v>
      </c>
      <c r="Q4855" s="269">
        <v>-6</v>
      </c>
      <c r="R4855" s="269">
        <v>-6.25</v>
      </c>
      <c r="S4855" s="269">
        <v>-59.75</v>
      </c>
      <c r="T4855" s="269">
        <v>-60</v>
      </c>
      <c r="DI4855" s="112" t="s">
        <v>5344</v>
      </c>
      <c r="DJ4855" s="112" t="s">
        <v>5211</v>
      </c>
      <c r="DO4855"/>
    </row>
    <row r="4856" spans="15:119" x14ac:dyDescent="0.25">
      <c r="O4856" s="268" t="s">
        <v>14343</v>
      </c>
      <c r="P4856" s="268" t="s">
        <v>9492</v>
      </c>
      <c r="Q4856" s="269">
        <v>-6</v>
      </c>
      <c r="R4856" s="269">
        <v>-6.25</v>
      </c>
      <c r="S4856" s="269">
        <v>-59.5</v>
      </c>
      <c r="T4856" s="269">
        <v>-59.75</v>
      </c>
      <c r="DI4856" s="112" t="s">
        <v>5345</v>
      </c>
      <c r="DJ4856" s="112" t="s">
        <v>5211</v>
      </c>
      <c r="DO4856"/>
    </row>
    <row r="4857" spans="15:119" x14ac:dyDescent="0.25">
      <c r="O4857" s="268" t="s">
        <v>14344</v>
      </c>
      <c r="P4857" s="268" t="s">
        <v>9492</v>
      </c>
      <c r="Q4857" s="269">
        <v>-6.25</v>
      </c>
      <c r="R4857" s="269">
        <v>-6.5</v>
      </c>
      <c r="S4857" s="269">
        <v>-59.75</v>
      </c>
      <c r="T4857" s="269">
        <v>-60</v>
      </c>
      <c r="DI4857" s="112" t="s">
        <v>5345</v>
      </c>
      <c r="DJ4857" s="112" t="s">
        <v>7298</v>
      </c>
      <c r="DO4857"/>
    </row>
    <row r="4858" spans="15:119" x14ac:dyDescent="0.25">
      <c r="O4858" s="268" t="s">
        <v>14345</v>
      </c>
      <c r="P4858" s="268" t="s">
        <v>9492</v>
      </c>
      <c r="Q4858" s="269">
        <v>-6.25</v>
      </c>
      <c r="R4858" s="269">
        <v>-6.5</v>
      </c>
      <c r="S4858" s="269">
        <v>-59.5</v>
      </c>
      <c r="T4858" s="269">
        <v>-59.75</v>
      </c>
      <c r="DI4858" s="112" t="s">
        <v>4778</v>
      </c>
      <c r="DJ4858" s="112" t="s">
        <v>4591</v>
      </c>
      <c r="DO4858"/>
    </row>
    <row r="4859" spans="15:119" x14ac:dyDescent="0.25">
      <c r="O4859" s="268" t="s">
        <v>14346</v>
      </c>
      <c r="P4859" s="268" t="s">
        <v>9490</v>
      </c>
      <c r="Q4859" s="269">
        <v>-6</v>
      </c>
      <c r="R4859" s="269">
        <v>-6.5</v>
      </c>
      <c r="S4859" s="269">
        <v>-59</v>
      </c>
      <c r="T4859" s="269">
        <v>-59.5</v>
      </c>
      <c r="DI4859" s="112" t="s">
        <v>7284</v>
      </c>
      <c r="DJ4859" s="112" t="s">
        <v>7211</v>
      </c>
      <c r="DO4859"/>
    </row>
    <row r="4860" spans="15:119" x14ac:dyDescent="0.25">
      <c r="O4860" s="268" t="s">
        <v>14347</v>
      </c>
      <c r="P4860" s="268" t="s">
        <v>9492</v>
      </c>
      <c r="Q4860" s="269">
        <v>-6</v>
      </c>
      <c r="R4860" s="269">
        <v>-6.25</v>
      </c>
      <c r="S4860" s="269">
        <v>-59.25</v>
      </c>
      <c r="T4860" s="269">
        <v>-59.5</v>
      </c>
      <c r="DI4860" s="112" t="s">
        <v>9190</v>
      </c>
      <c r="DJ4860" s="112" t="s">
        <v>9086</v>
      </c>
      <c r="DO4860"/>
    </row>
    <row r="4861" spans="15:119" x14ac:dyDescent="0.25">
      <c r="O4861" s="268" t="s">
        <v>14348</v>
      </c>
      <c r="P4861" s="268" t="s">
        <v>9492</v>
      </c>
      <c r="Q4861" s="269">
        <v>-6</v>
      </c>
      <c r="R4861" s="269">
        <v>-6.25</v>
      </c>
      <c r="S4861" s="269">
        <v>-59</v>
      </c>
      <c r="T4861" s="269">
        <v>-59.25</v>
      </c>
      <c r="DI4861" s="112" t="s">
        <v>8932</v>
      </c>
      <c r="DJ4861" s="112" t="s">
        <v>8544</v>
      </c>
      <c r="DO4861"/>
    </row>
    <row r="4862" spans="15:119" x14ac:dyDescent="0.25">
      <c r="O4862" s="268" t="s">
        <v>14349</v>
      </c>
      <c r="P4862" s="268" t="s">
        <v>9492</v>
      </c>
      <c r="Q4862" s="269">
        <v>-6.25</v>
      </c>
      <c r="R4862" s="269">
        <v>-6.5</v>
      </c>
      <c r="S4862" s="269">
        <v>-59.25</v>
      </c>
      <c r="T4862" s="269">
        <v>-59.5</v>
      </c>
      <c r="DI4862" s="112" t="s">
        <v>7033</v>
      </c>
      <c r="DJ4862" s="112" t="s">
        <v>6305</v>
      </c>
      <c r="DO4862"/>
    </row>
    <row r="4863" spans="15:119" x14ac:dyDescent="0.25">
      <c r="O4863" s="268" t="s">
        <v>14350</v>
      </c>
      <c r="P4863" s="268" t="s">
        <v>9492</v>
      </c>
      <c r="Q4863" s="269">
        <v>-6.25</v>
      </c>
      <c r="R4863" s="269">
        <v>-6.5</v>
      </c>
      <c r="S4863" s="269">
        <v>-59</v>
      </c>
      <c r="T4863" s="269">
        <v>-59.25</v>
      </c>
      <c r="DI4863" s="112" t="s">
        <v>8933</v>
      </c>
      <c r="DJ4863" s="112" t="s">
        <v>8544</v>
      </c>
      <c r="DO4863"/>
    </row>
    <row r="4864" spans="15:119" x14ac:dyDescent="0.25">
      <c r="O4864" s="268" t="s">
        <v>14351</v>
      </c>
      <c r="P4864" s="268" t="s">
        <v>9490</v>
      </c>
      <c r="Q4864" s="269">
        <v>-6</v>
      </c>
      <c r="R4864" s="269">
        <v>-6.5</v>
      </c>
      <c r="S4864" s="269">
        <v>-58.5</v>
      </c>
      <c r="T4864" s="269">
        <v>-59</v>
      </c>
      <c r="DI4864" s="112" t="s">
        <v>8508</v>
      </c>
      <c r="DJ4864" s="112" t="s">
        <v>8285</v>
      </c>
      <c r="DO4864"/>
    </row>
    <row r="4865" spans="15:119" x14ac:dyDescent="0.25">
      <c r="O4865" s="268" t="s">
        <v>14352</v>
      </c>
      <c r="P4865" s="268" t="s">
        <v>9492</v>
      </c>
      <c r="Q4865" s="269">
        <v>-6</v>
      </c>
      <c r="R4865" s="269">
        <v>-6.25</v>
      </c>
      <c r="S4865" s="269">
        <v>-58.75</v>
      </c>
      <c r="T4865" s="269">
        <v>-59</v>
      </c>
      <c r="DI4865" s="112" t="s">
        <v>8934</v>
      </c>
      <c r="DJ4865" s="112" t="s">
        <v>8544</v>
      </c>
      <c r="DO4865"/>
    </row>
    <row r="4866" spans="15:119" x14ac:dyDescent="0.25">
      <c r="O4866" s="268" t="s">
        <v>14353</v>
      </c>
      <c r="P4866" s="268" t="s">
        <v>9492</v>
      </c>
      <c r="Q4866" s="269">
        <v>-6</v>
      </c>
      <c r="R4866" s="269">
        <v>-6.25</v>
      </c>
      <c r="S4866" s="269">
        <v>-58.5</v>
      </c>
      <c r="T4866" s="269">
        <v>-58.75</v>
      </c>
      <c r="DI4866" s="112" t="s">
        <v>8242</v>
      </c>
      <c r="DJ4866" s="112" t="s">
        <v>7916</v>
      </c>
      <c r="DO4866"/>
    </row>
    <row r="4867" spans="15:119" x14ac:dyDescent="0.25">
      <c r="O4867" s="268" t="s">
        <v>14354</v>
      </c>
      <c r="P4867" s="268" t="s">
        <v>9492</v>
      </c>
      <c r="Q4867" s="269">
        <v>-6.25</v>
      </c>
      <c r="R4867" s="269">
        <v>-6.5</v>
      </c>
      <c r="S4867" s="269">
        <v>-58.75</v>
      </c>
      <c r="T4867" s="269">
        <v>-59</v>
      </c>
      <c r="DI4867" s="112" t="s">
        <v>8243</v>
      </c>
      <c r="DJ4867" s="112" t="s">
        <v>7916</v>
      </c>
      <c r="DO4867"/>
    </row>
    <row r="4868" spans="15:119" x14ac:dyDescent="0.25">
      <c r="O4868" s="268" t="s">
        <v>14355</v>
      </c>
      <c r="P4868" s="268" t="s">
        <v>9492</v>
      </c>
      <c r="Q4868" s="269">
        <v>-6.25</v>
      </c>
      <c r="R4868" s="269">
        <v>-6.5</v>
      </c>
      <c r="S4868" s="269">
        <v>-58.5</v>
      </c>
      <c r="T4868" s="269">
        <v>-58.75</v>
      </c>
      <c r="DI4868" s="112" t="s">
        <v>8244</v>
      </c>
      <c r="DJ4868" s="112" t="s">
        <v>7916</v>
      </c>
      <c r="DO4868"/>
    </row>
    <row r="4869" spans="15:119" x14ac:dyDescent="0.25">
      <c r="O4869" s="268" t="s">
        <v>14356</v>
      </c>
      <c r="P4869" s="268" t="s">
        <v>9490</v>
      </c>
      <c r="Q4869" s="269">
        <v>-6.5</v>
      </c>
      <c r="R4869" s="269">
        <v>-7</v>
      </c>
      <c r="S4869" s="269">
        <v>-59.5</v>
      </c>
      <c r="T4869" s="269">
        <v>-60</v>
      </c>
      <c r="DI4869" s="112" t="s">
        <v>5010</v>
      </c>
      <c r="DJ4869" s="112" t="s">
        <v>4808</v>
      </c>
      <c r="DO4869"/>
    </row>
    <row r="4870" spans="15:119" x14ac:dyDescent="0.25">
      <c r="O4870" s="268" t="s">
        <v>14357</v>
      </c>
      <c r="P4870" s="268" t="s">
        <v>9492</v>
      </c>
      <c r="Q4870" s="269">
        <v>-6.5</v>
      </c>
      <c r="R4870" s="269">
        <v>-6.75</v>
      </c>
      <c r="S4870" s="269">
        <v>-59.75</v>
      </c>
      <c r="T4870" s="269">
        <v>-60</v>
      </c>
      <c r="DI4870" s="112" t="s">
        <v>7035</v>
      </c>
      <c r="DJ4870" s="112" t="s">
        <v>6305</v>
      </c>
      <c r="DO4870"/>
    </row>
    <row r="4871" spans="15:119" x14ac:dyDescent="0.25">
      <c r="O4871" s="268" t="s">
        <v>14358</v>
      </c>
      <c r="P4871" s="268" t="s">
        <v>9492</v>
      </c>
      <c r="Q4871" s="269">
        <v>-6.5</v>
      </c>
      <c r="R4871" s="269">
        <v>-6.75</v>
      </c>
      <c r="S4871" s="269">
        <v>-59.5</v>
      </c>
      <c r="T4871" s="269">
        <v>-59.75</v>
      </c>
      <c r="DI4871" s="112" t="s">
        <v>8935</v>
      </c>
      <c r="DJ4871" s="112" t="s">
        <v>8544</v>
      </c>
      <c r="DO4871"/>
    </row>
    <row r="4872" spans="15:119" x14ac:dyDescent="0.25">
      <c r="O4872" s="268" t="s">
        <v>14359</v>
      </c>
      <c r="P4872" s="268" t="s">
        <v>9492</v>
      </c>
      <c r="Q4872" s="269">
        <v>-6.75</v>
      </c>
      <c r="R4872" s="269">
        <v>-7</v>
      </c>
      <c r="S4872" s="269">
        <v>-59.75</v>
      </c>
      <c r="T4872" s="269">
        <v>-60</v>
      </c>
      <c r="DI4872" s="112" t="s">
        <v>7840</v>
      </c>
      <c r="DJ4872" s="112" t="s">
        <v>7298</v>
      </c>
      <c r="DO4872"/>
    </row>
    <row r="4873" spans="15:119" x14ac:dyDescent="0.25">
      <c r="O4873" s="268" t="s">
        <v>14360</v>
      </c>
      <c r="P4873" s="268" t="s">
        <v>9492</v>
      </c>
      <c r="Q4873" s="269">
        <v>-6.75</v>
      </c>
      <c r="R4873" s="269">
        <v>-7</v>
      </c>
      <c r="S4873" s="269">
        <v>-59.5</v>
      </c>
      <c r="T4873" s="269">
        <v>-59.75</v>
      </c>
      <c r="DI4873" s="112" t="s">
        <v>4779</v>
      </c>
      <c r="DJ4873" s="112" t="s">
        <v>4591</v>
      </c>
      <c r="DO4873"/>
    </row>
    <row r="4874" spans="15:119" x14ac:dyDescent="0.25">
      <c r="O4874" s="268" t="s">
        <v>14361</v>
      </c>
      <c r="P4874" s="268" t="s">
        <v>9490</v>
      </c>
      <c r="Q4874" s="269">
        <v>-6.5</v>
      </c>
      <c r="R4874" s="269">
        <v>-7</v>
      </c>
      <c r="S4874" s="269">
        <v>-59</v>
      </c>
      <c r="T4874" s="269">
        <v>-59.5</v>
      </c>
      <c r="DI4874" s="112" t="s">
        <v>7034</v>
      </c>
      <c r="DJ4874" s="112" t="s">
        <v>6305</v>
      </c>
      <c r="DO4874"/>
    </row>
    <row r="4875" spans="15:119" x14ac:dyDescent="0.25">
      <c r="O4875" s="268" t="s">
        <v>14362</v>
      </c>
      <c r="P4875" s="268" t="s">
        <v>9492</v>
      </c>
      <c r="Q4875" s="269">
        <v>-6.5</v>
      </c>
      <c r="R4875" s="269">
        <v>-6.75</v>
      </c>
      <c r="S4875" s="269">
        <v>-59.25</v>
      </c>
      <c r="T4875" s="269">
        <v>-59.5</v>
      </c>
      <c r="DI4875" s="112" t="s">
        <v>5346</v>
      </c>
      <c r="DJ4875" s="112" t="s">
        <v>5211</v>
      </c>
      <c r="DO4875"/>
    </row>
    <row r="4876" spans="15:119" ht="30" x14ac:dyDescent="0.25">
      <c r="O4876" s="268" t="s">
        <v>14363</v>
      </c>
      <c r="P4876" s="268" t="s">
        <v>9492</v>
      </c>
      <c r="Q4876" s="269">
        <v>-6.5</v>
      </c>
      <c r="R4876" s="269">
        <v>-6.75</v>
      </c>
      <c r="S4876" s="269">
        <v>-59</v>
      </c>
      <c r="T4876" s="269">
        <v>-59.25</v>
      </c>
      <c r="DI4876" s="112" t="s">
        <v>4780</v>
      </c>
      <c r="DJ4876" s="112" t="s">
        <v>4591</v>
      </c>
      <c r="DO4876"/>
    </row>
    <row r="4877" spans="15:119" ht="30" x14ac:dyDescent="0.25">
      <c r="O4877" s="268" t="s">
        <v>14364</v>
      </c>
      <c r="P4877" s="268" t="s">
        <v>9492</v>
      </c>
      <c r="Q4877" s="269">
        <v>-6.75</v>
      </c>
      <c r="R4877" s="269">
        <v>-7</v>
      </c>
      <c r="S4877" s="269">
        <v>-59.25</v>
      </c>
      <c r="T4877" s="269">
        <v>-59.5</v>
      </c>
      <c r="DI4877" s="112" t="s">
        <v>4781</v>
      </c>
      <c r="DJ4877" s="112" t="s">
        <v>4591</v>
      </c>
      <c r="DO4877"/>
    </row>
    <row r="4878" spans="15:119" x14ac:dyDescent="0.25">
      <c r="O4878" s="268" t="s">
        <v>14365</v>
      </c>
      <c r="P4878" s="268" t="s">
        <v>9492</v>
      </c>
      <c r="Q4878" s="269">
        <v>-6.75</v>
      </c>
      <c r="R4878" s="269">
        <v>-7</v>
      </c>
      <c r="S4878" s="269">
        <v>-59</v>
      </c>
      <c r="T4878" s="269">
        <v>-59.25</v>
      </c>
      <c r="DI4878" s="112" t="s">
        <v>5011</v>
      </c>
      <c r="DJ4878" s="112" t="s">
        <v>4808</v>
      </c>
      <c r="DO4878"/>
    </row>
    <row r="4879" spans="15:119" x14ac:dyDescent="0.25">
      <c r="O4879" s="268" t="s">
        <v>14366</v>
      </c>
      <c r="P4879" s="268" t="s">
        <v>9490</v>
      </c>
      <c r="Q4879" s="269">
        <v>-6.5</v>
      </c>
      <c r="R4879" s="269">
        <v>-7</v>
      </c>
      <c r="S4879" s="269">
        <v>-58.5</v>
      </c>
      <c r="T4879" s="269">
        <v>-59</v>
      </c>
      <c r="DI4879" s="112" t="s">
        <v>4782</v>
      </c>
      <c r="DJ4879" s="112" t="s">
        <v>4591</v>
      </c>
      <c r="DO4879"/>
    </row>
    <row r="4880" spans="15:119" x14ac:dyDescent="0.25">
      <c r="O4880" s="268" t="s">
        <v>14367</v>
      </c>
      <c r="P4880" s="268" t="s">
        <v>9492</v>
      </c>
      <c r="Q4880" s="269">
        <v>-6.5</v>
      </c>
      <c r="R4880" s="269">
        <v>-6.75</v>
      </c>
      <c r="S4880" s="269">
        <v>-58.75</v>
      </c>
      <c r="T4880" s="269">
        <v>-59</v>
      </c>
      <c r="DI4880" s="112" t="s">
        <v>7036</v>
      </c>
      <c r="DJ4880" s="112" t="s">
        <v>6305</v>
      </c>
      <c r="DO4880"/>
    </row>
    <row r="4881" spans="15:119" x14ac:dyDescent="0.25">
      <c r="O4881" s="268" t="s">
        <v>14368</v>
      </c>
      <c r="P4881" s="268" t="s">
        <v>9492</v>
      </c>
      <c r="Q4881" s="269">
        <v>-6.5</v>
      </c>
      <c r="R4881" s="269">
        <v>-6.75</v>
      </c>
      <c r="S4881" s="269">
        <v>-58.5</v>
      </c>
      <c r="T4881" s="269">
        <v>-58.75</v>
      </c>
      <c r="DI4881" s="112" t="s">
        <v>7841</v>
      </c>
      <c r="DJ4881" s="112" t="s">
        <v>7298</v>
      </c>
      <c r="DO4881"/>
    </row>
    <row r="4882" spans="15:119" x14ac:dyDescent="0.25">
      <c r="O4882" s="268" t="s">
        <v>14369</v>
      </c>
      <c r="P4882" s="268" t="s">
        <v>9492</v>
      </c>
      <c r="Q4882" s="269">
        <v>-6.75</v>
      </c>
      <c r="R4882" s="269">
        <v>-7</v>
      </c>
      <c r="S4882" s="269">
        <v>-58.75</v>
      </c>
      <c r="T4882" s="269">
        <v>-59</v>
      </c>
      <c r="DI4882" s="112" t="s">
        <v>7037</v>
      </c>
      <c r="DJ4882" s="112" t="s">
        <v>6305</v>
      </c>
      <c r="DO4882"/>
    </row>
    <row r="4883" spans="15:119" x14ac:dyDescent="0.25">
      <c r="O4883" s="268" t="s">
        <v>14370</v>
      </c>
      <c r="P4883" s="268" t="s">
        <v>9492</v>
      </c>
      <c r="Q4883" s="269">
        <v>-6.75</v>
      </c>
      <c r="R4883" s="269">
        <v>-7</v>
      </c>
      <c r="S4883" s="269">
        <v>-58.5</v>
      </c>
      <c r="T4883" s="269">
        <v>-58.75</v>
      </c>
      <c r="DI4883" s="112" t="s">
        <v>7201</v>
      </c>
      <c r="DJ4883" s="112" t="s">
        <v>7135</v>
      </c>
      <c r="DO4883"/>
    </row>
    <row r="4884" spans="15:119" ht="30" x14ac:dyDescent="0.25">
      <c r="O4884" s="268" t="s">
        <v>14371</v>
      </c>
      <c r="P4884" s="268" t="s">
        <v>9488</v>
      </c>
      <c r="Q4884" s="269">
        <v>-6</v>
      </c>
      <c r="R4884" s="269">
        <v>-7</v>
      </c>
      <c r="S4884" s="269">
        <v>-57</v>
      </c>
      <c r="T4884" s="269">
        <v>-58.5</v>
      </c>
      <c r="DI4884" s="112" t="s">
        <v>4574</v>
      </c>
      <c r="DJ4884" s="112" t="s">
        <v>4452</v>
      </c>
      <c r="DO4884"/>
    </row>
    <row r="4885" spans="15:119" x14ac:dyDescent="0.25">
      <c r="O4885" s="268" t="s">
        <v>14372</v>
      </c>
      <c r="P4885" s="268" t="s">
        <v>9490</v>
      </c>
      <c r="Q4885" s="269">
        <v>-6</v>
      </c>
      <c r="R4885" s="269">
        <v>-6.5</v>
      </c>
      <c r="S4885" s="269">
        <v>-58</v>
      </c>
      <c r="T4885" s="269">
        <v>-58.5</v>
      </c>
      <c r="DI4885" s="112" t="s">
        <v>5830</v>
      </c>
      <c r="DJ4885" s="112" t="s">
        <v>5743</v>
      </c>
      <c r="DO4885"/>
    </row>
    <row r="4886" spans="15:119" x14ac:dyDescent="0.25">
      <c r="O4886" s="268" t="s">
        <v>14373</v>
      </c>
      <c r="P4886" s="268" t="s">
        <v>9492</v>
      </c>
      <c r="Q4886" s="269">
        <v>-6</v>
      </c>
      <c r="R4886" s="269">
        <v>-6.25</v>
      </c>
      <c r="S4886" s="269">
        <v>-58.25</v>
      </c>
      <c r="T4886" s="269">
        <v>-58.5</v>
      </c>
      <c r="DI4886" s="112" t="s">
        <v>5830</v>
      </c>
      <c r="DJ4886" s="112" t="s">
        <v>7298</v>
      </c>
      <c r="DO4886"/>
    </row>
    <row r="4887" spans="15:119" ht="30" x14ac:dyDescent="0.25">
      <c r="O4887" s="268" t="s">
        <v>14374</v>
      </c>
      <c r="P4887" s="268" t="s">
        <v>9492</v>
      </c>
      <c r="Q4887" s="269">
        <v>-6</v>
      </c>
      <c r="R4887" s="269">
        <v>-6.25</v>
      </c>
      <c r="S4887" s="269">
        <v>-58</v>
      </c>
      <c r="T4887" s="269">
        <v>-58.25</v>
      </c>
      <c r="DI4887" s="112" t="s">
        <v>8245</v>
      </c>
      <c r="DJ4887" s="112" t="s">
        <v>7916</v>
      </c>
      <c r="DO4887"/>
    </row>
    <row r="4888" spans="15:119" ht="30" x14ac:dyDescent="0.25">
      <c r="O4888" s="268" t="s">
        <v>14375</v>
      </c>
      <c r="P4888" s="268" t="s">
        <v>9492</v>
      </c>
      <c r="Q4888" s="269">
        <v>-6.25</v>
      </c>
      <c r="R4888" s="269">
        <v>-6.5</v>
      </c>
      <c r="S4888" s="269">
        <v>-58.25</v>
      </c>
      <c r="T4888" s="269">
        <v>-58.5</v>
      </c>
      <c r="DI4888" s="112" t="s">
        <v>7038</v>
      </c>
      <c r="DJ4888" s="112" t="s">
        <v>6305</v>
      </c>
      <c r="DO4888"/>
    </row>
    <row r="4889" spans="15:119" ht="30" x14ac:dyDescent="0.25">
      <c r="O4889" s="268" t="s">
        <v>14376</v>
      </c>
      <c r="P4889" s="268" t="s">
        <v>9492</v>
      </c>
      <c r="Q4889" s="269">
        <v>-6.25</v>
      </c>
      <c r="R4889" s="269">
        <v>-6.5</v>
      </c>
      <c r="S4889" s="269">
        <v>-58</v>
      </c>
      <c r="T4889" s="269">
        <v>-58.25</v>
      </c>
      <c r="DI4889" s="112" t="s">
        <v>4416</v>
      </c>
      <c r="DJ4889" s="112" t="s">
        <v>4291</v>
      </c>
      <c r="DO4889"/>
    </row>
    <row r="4890" spans="15:119" x14ac:dyDescent="0.25">
      <c r="O4890" s="268" t="s">
        <v>14377</v>
      </c>
      <c r="P4890" s="268" t="s">
        <v>9490</v>
      </c>
      <c r="Q4890" s="269">
        <v>-6</v>
      </c>
      <c r="R4890" s="269">
        <v>-6.5</v>
      </c>
      <c r="S4890" s="269">
        <v>-57.5</v>
      </c>
      <c r="T4890" s="269">
        <v>-58</v>
      </c>
      <c r="DI4890" s="112" t="s">
        <v>7842</v>
      </c>
      <c r="DJ4890" s="112" t="s">
        <v>7298</v>
      </c>
      <c r="DO4890"/>
    </row>
    <row r="4891" spans="15:119" ht="30" x14ac:dyDescent="0.25">
      <c r="O4891" s="268" t="s">
        <v>14378</v>
      </c>
      <c r="P4891" s="268" t="s">
        <v>9492</v>
      </c>
      <c r="Q4891" s="269">
        <v>-6</v>
      </c>
      <c r="R4891" s="269">
        <v>-6.25</v>
      </c>
      <c r="S4891" s="269">
        <v>-57.75</v>
      </c>
      <c r="T4891" s="269">
        <v>-58</v>
      </c>
      <c r="DI4891" s="112" t="s">
        <v>7039</v>
      </c>
      <c r="DJ4891" s="112" t="s">
        <v>6305</v>
      </c>
      <c r="DO4891"/>
    </row>
    <row r="4892" spans="15:119" ht="30" x14ac:dyDescent="0.25">
      <c r="O4892" s="268" t="s">
        <v>14379</v>
      </c>
      <c r="P4892" s="268" t="s">
        <v>9492</v>
      </c>
      <c r="Q4892" s="269">
        <v>-6</v>
      </c>
      <c r="R4892" s="269">
        <v>-6.25</v>
      </c>
      <c r="S4892" s="269">
        <v>-57.5</v>
      </c>
      <c r="T4892" s="269">
        <v>-57.75</v>
      </c>
      <c r="DI4892" s="112" t="s">
        <v>5549</v>
      </c>
      <c r="DJ4892" s="112" t="s">
        <v>5373</v>
      </c>
      <c r="DO4892"/>
    </row>
    <row r="4893" spans="15:119" x14ac:dyDescent="0.25">
      <c r="O4893" s="268" t="s">
        <v>14380</v>
      </c>
      <c r="P4893" s="268" t="s">
        <v>9492</v>
      </c>
      <c r="Q4893" s="269">
        <v>-6.25</v>
      </c>
      <c r="R4893" s="269">
        <v>-6.5</v>
      </c>
      <c r="S4893" s="269">
        <v>-57.75</v>
      </c>
      <c r="T4893" s="269">
        <v>-58</v>
      </c>
      <c r="DI4893" s="112" t="s">
        <v>7285</v>
      </c>
      <c r="DJ4893" s="112" t="s">
        <v>7211</v>
      </c>
      <c r="DO4893"/>
    </row>
    <row r="4894" spans="15:119" x14ac:dyDescent="0.25">
      <c r="O4894" s="268" t="s">
        <v>14381</v>
      </c>
      <c r="P4894" s="268" t="s">
        <v>9492</v>
      </c>
      <c r="Q4894" s="269">
        <v>-6.25</v>
      </c>
      <c r="R4894" s="269">
        <v>-6.5</v>
      </c>
      <c r="S4894" s="269">
        <v>-57.5</v>
      </c>
      <c r="T4894" s="269">
        <v>-57.75</v>
      </c>
      <c r="DI4894" s="112" t="s">
        <v>7040</v>
      </c>
      <c r="DJ4894" s="112" t="s">
        <v>6305</v>
      </c>
      <c r="DO4894"/>
    </row>
    <row r="4895" spans="15:119" x14ac:dyDescent="0.25">
      <c r="O4895" s="268" t="s">
        <v>14382</v>
      </c>
      <c r="P4895" s="268" t="s">
        <v>9490</v>
      </c>
      <c r="Q4895" s="269">
        <v>-6</v>
      </c>
      <c r="R4895" s="269">
        <v>-6.5</v>
      </c>
      <c r="S4895" s="269">
        <v>-57</v>
      </c>
      <c r="T4895" s="269">
        <v>-57.5</v>
      </c>
      <c r="DI4895" s="112" t="s">
        <v>8936</v>
      </c>
      <c r="DJ4895" s="112" t="s">
        <v>8544</v>
      </c>
      <c r="DO4895"/>
    </row>
    <row r="4896" spans="15:119" ht="30" x14ac:dyDescent="0.25">
      <c r="O4896" s="268" t="s">
        <v>14383</v>
      </c>
      <c r="P4896" s="268" t="s">
        <v>9492</v>
      </c>
      <c r="Q4896" s="269">
        <v>-6</v>
      </c>
      <c r="R4896" s="269">
        <v>-6.25</v>
      </c>
      <c r="S4896" s="269">
        <v>-57.25</v>
      </c>
      <c r="T4896" s="269">
        <v>-57.5</v>
      </c>
      <c r="DI4896" s="112" t="s">
        <v>7041</v>
      </c>
      <c r="DJ4896" s="112" t="s">
        <v>6305</v>
      </c>
      <c r="DO4896"/>
    </row>
    <row r="4897" spans="15:119" x14ac:dyDescent="0.25">
      <c r="O4897" s="268" t="s">
        <v>14384</v>
      </c>
      <c r="P4897" s="268" t="s">
        <v>9492</v>
      </c>
      <c r="Q4897" s="269">
        <v>-6</v>
      </c>
      <c r="R4897" s="269">
        <v>-6.25</v>
      </c>
      <c r="S4897" s="269">
        <v>-57</v>
      </c>
      <c r="T4897" s="269">
        <v>-57.25</v>
      </c>
      <c r="DI4897" s="112" t="s">
        <v>7042</v>
      </c>
      <c r="DJ4897" s="112" t="s">
        <v>6305</v>
      </c>
      <c r="DO4897"/>
    </row>
    <row r="4898" spans="15:119" x14ac:dyDescent="0.25">
      <c r="O4898" s="268" t="s">
        <v>14385</v>
      </c>
      <c r="P4898" s="268" t="s">
        <v>9492</v>
      </c>
      <c r="Q4898" s="269">
        <v>-6.25</v>
      </c>
      <c r="R4898" s="269">
        <v>-6.5</v>
      </c>
      <c r="S4898" s="269">
        <v>-57.25</v>
      </c>
      <c r="T4898" s="269">
        <v>-57.5</v>
      </c>
      <c r="DI4898" s="112" t="s">
        <v>7043</v>
      </c>
      <c r="DJ4898" s="112" t="s">
        <v>6305</v>
      </c>
      <c r="DO4898"/>
    </row>
    <row r="4899" spans="15:119" x14ac:dyDescent="0.25">
      <c r="O4899" s="268" t="s">
        <v>14386</v>
      </c>
      <c r="P4899" s="268" t="s">
        <v>9492</v>
      </c>
      <c r="Q4899" s="269">
        <v>-6.25</v>
      </c>
      <c r="R4899" s="269">
        <v>-6.5</v>
      </c>
      <c r="S4899" s="269">
        <v>-57</v>
      </c>
      <c r="T4899" s="269">
        <v>-57.25</v>
      </c>
      <c r="DI4899" s="112" t="s">
        <v>6253</v>
      </c>
      <c r="DJ4899" s="112" t="s">
        <v>5909</v>
      </c>
      <c r="DO4899"/>
    </row>
    <row r="4900" spans="15:119" ht="30" x14ac:dyDescent="0.25">
      <c r="O4900" s="268" t="s">
        <v>14387</v>
      </c>
      <c r="P4900" s="268" t="s">
        <v>9490</v>
      </c>
      <c r="Q4900" s="269">
        <v>-6.5</v>
      </c>
      <c r="R4900" s="269">
        <v>-7</v>
      </c>
      <c r="S4900" s="269">
        <v>-58</v>
      </c>
      <c r="T4900" s="269">
        <v>-58.5</v>
      </c>
      <c r="DI4900" s="112" t="s">
        <v>7044</v>
      </c>
      <c r="DJ4900" s="112" t="s">
        <v>6305</v>
      </c>
      <c r="DO4900"/>
    </row>
    <row r="4901" spans="15:119" ht="30" x14ac:dyDescent="0.25">
      <c r="O4901" s="268" t="s">
        <v>14388</v>
      </c>
      <c r="P4901" s="268" t="s">
        <v>9492</v>
      </c>
      <c r="Q4901" s="269">
        <v>-6.5</v>
      </c>
      <c r="R4901" s="269">
        <v>-6.75</v>
      </c>
      <c r="S4901" s="269">
        <v>-58.25</v>
      </c>
      <c r="T4901" s="269">
        <v>-58.5</v>
      </c>
      <c r="DI4901" s="112" t="s">
        <v>7045</v>
      </c>
      <c r="DJ4901" s="112" t="s">
        <v>6305</v>
      </c>
      <c r="DO4901"/>
    </row>
    <row r="4902" spans="15:119" ht="30" x14ac:dyDescent="0.25">
      <c r="O4902" s="268" t="s">
        <v>14389</v>
      </c>
      <c r="P4902" s="268" t="s">
        <v>9492</v>
      </c>
      <c r="Q4902" s="269">
        <v>-6.5</v>
      </c>
      <c r="R4902" s="269">
        <v>-6.75</v>
      </c>
      <c r="S4902" s="269">
        <v>-58</v>
      </c>
      <c r="T4902" s="269">
        <v>-58.25</v>
      </c>
      <c r="DI4902" s="112" t="s">
        <v>4575</v>
      </c>
      <c r="DJ4902" s="112" t="s">
        <v>4452</v>
      </c>
      <c r="DO4902"/>
    </row>
    <row r="4903" spans="15:119" x14ac:dyDescent="0.25">
      <c r="O4903" s="268" t="s">
        <v>14390</v>
      </c>
      <c r="P4903" s="268" t="s">
        <v>9492</v>
      </c>
      <c r="Q4903" s="269">
        <v>-6.75</v>
      </c>
      <c r="R4903" s="269">
        <v>-7</v>
      </c>
      <c r="S4903" s="269">
        <v>-58.25</v>
      </c>
      <c r="T4903" s="269">
        <v>-58.5</v>
      </c>
      <c r="DI4903" s="112" t="s">
        <v>4265</v>
      </c>
      <c r="DJ4903" s="112" t="s">
        <v>4212</v>
      </c>
      <c r="DO4903"/>
    </row>
    <row r="4904" spans="15:119" ht="30" x14ac:dyDescent="0.25">
      <c r="O4904" s="268" t="s">
        <v>14391</v>
      </c>
      <c r="P4904" s="268" t="s">
        <v>9492</v>
      </c>
      <c r="Q4904" s="269">
        <v>-6.75</v>
      </c>
      <c r="R4904" s="269">
        <v>-7</v>
      </c>
      <c r="S4904" s="269">
        <v>-58</v>
      </c>
      <c r="T4904" s="269">
        <v>-58.25</v>
      </c>
      <c r="DI4904" s="112" t="s">
        <v>5550</v>
      </c>
      <c r="DJ4904" s="112" t="s">
        <v>5373</v>
      </c>
      <c r="DO4904"/>
    </row>
    <row r="4905" spans="15:119" x14ac:dyDescent="0.25">
      <c r="O4905" s="268" t="s">
        <v>14392</v>
      </c>
      <c r="P4905" s="268" t="s">
        <v>9490</v>
      </c>
      <c r="Q4905" s="269">
        <v>-6.5</v>
      </c>
      <c r="R4905" s="269">
        <v>-7</v>
      </c>
      <c r="S4905" s="269">
        <v>-57.5</v>
      </c>
      <c r="T4905" s="269">
        <v>-58</v>
      </c>
      <c r="DI4905" s="112" t="s">
        <v>8937</v>
      </c>
      <c r="DJ4905" s="112" t="s">
        <v>8544</v>
      </c>
      <c r="DO4905"/>
    </row>
    <row r="4906" spans="15:119" x14ac:dyDescent="0.25">
      <c r="O4906" s="268" t="s">
        <v>14393</v>
      </c>
      <c r="P4906" s="268" t="s">
        <v>9492</v>
      </c>
      <c r="Q4906" s="269">
        <v>-6.5</v>
      </c>
      <c r="R4906" s="269">
        <v>-6.75</v>
      </c>
      <c r="S4906" s="269">
        <v>-57.75</v>
      </c>
      <c r="T4906" s="269">
        <v>-58</v>
      </c>
      <c r="DI4906" s="112" t="s">
        <v>7843</v>
      </c>
      <c r="DJ4906" s="112" t="s">
        <v>9220</v>
      </c>
      <c r="DO4906"/>
    </row>
    <row r="4907" spans="15:119" x14ac:dyDescent="0.25">
      <c r="O4907" s="268" t="s">
        <v>14394</v>
      </c>
      <c r="P4907" s="268" t="s">
        <v>9492</v>
      </c>
      <c r="Q4907" s="269">
        <v>-6.5</v>
      </c>
      <c r="R4907" s="269">
        <v>-6.75</v>
      </c>
      <c r="S4907" s="269">
        <v>-57.5</v>
      </c>
      <c r="T4907" s="269">
        <v>-57.75</v>
      </c>
      <c r="DI4907" s="112" t="s">
        <v>7843</v>
      </c>
      <c r="DJ4907" s="112" t="s">
        <v>7298</v>
      </c>
      <c r="DO4907"/>
    </row>
    <row r="4908" spans="15:119" x14ac:dyDescent="0.25">
      <c r="O4908" s="268" t="s">
        <v>14395</v>
      </c>
      <c r="P4908" s="268" t="s">
        <v>9492</v>
      </c>
      <c r="Q4908" s="269">
        <v>-6.75</v>
      </c>
      <c r="R4908" s="269">
        <v>-7</v>
      </c>
      <c r="S4908" s="269">
        <v>-57.75</v>
      </c>
      <c r="T4908" s="269">
        <v>-58</v>
      </c>
      <c r="DI4908" s="112" t="s">
        <v>7048</v>
      </c>
      <c r="DJ4908" s="112" t="s">
        <v>6305</v>
      </c>
      <c r="DO4908"/>
    </row>
    <row r="4909" spans="15:119" x14ac:dyDescent="0.25">
      <c r="O4909" s="268" t="s">
        <v>14396</v>
      </c>
      <c r="P4909" s="268" t="s">
        <v>9492</v>
      </c>
      <c r="Q4909" s="269">
        <v>-6.75</v>
      </c>
      <c r="R4909" s="269">
        <v>-7</v>
      </c>
      <c r="S4909" s="269">
        <v>-57.5</v>
      </c>
      <c r="T4909" s="269">
        <v>-57.75</v>
      </c>
      <c r="DI4909" s="112" t="s">
        <v>7046</v>
      </c>
      <c r="DJ4909" s="112" t="s">
        <v>6305</v>
      </c>
      <c r="DO4909"/>
    </row>
    <row r="4910" spans="15:119" x14ac:dyDescent="0.25">
      <c r="O4910" s="268" t="s">
        <v>14397</v>
      </c>
      <c r="P4910" s="268" t="s">
        <v>9490</v>
      </c>
      <c r="Q4910" s="269">
        <v>-6.5</v>
      </c>
      <c r="R4910" s="269">
        <v>-7</v>
      </c>
      <c r="S4910" s="269">
        <v>-57</v>
      </c>
      <c r="T4910" s="269">
        <v>-57.5</v>
      </c>
      <c r="DI4910" s="112" t="s">
        <v>7047</v>
      </c>
      <c r="DJ4910" s="112" t="s">
        <v>6305</v>
      </c>
      <c r="DO4910"/>
    </row>
    <row r="4911" spans="15:119" x14ac:dyDescent="0.25">
      <c r="O4911" s="268" t="s">
        <v>14398</v>
      </c>
      <c r="P4911" s="268" t="s">
        <v>9492</v>
      </c>
      <c r="Q4911" s="269">
        <v>-6.5</v>
      </c>
      <c r="R4911" s="269">
        <v>-6.75</v>
      </c>
      <c r="S4911" s="269">
        <v>-57.25</v>
      </c>
      <c r="T4911" s="269">
        <v>-57.5</v>
      </c>
      <c r="DI4911" s="112" t="s">
        <v>5347</v>
      </c>
      <c r="DJ4911" s="112" t="s">
        <v>7916</v>
      </c>
      <c r="DO4911"/>
    </row>
    <row r="4912" spans="15:119" x14ac:dyDescent="0.25">
      <c r="O4912" s="268" t="s">
        <v>14399</v>
      </c>
      <c r="P4912" s="268" t="s">
        <v>9492</v>
      </c>
      <c r="Q4912" s="269">
        <v>-6.5</v>
      </c>
      <c r="R4912" s="269">
        <v>-6.75</v>
      </c>
      <c r="S4912" s="269">
        <v>-57</v>
      </c>
      <c r="T4912" s="269">
        <v>-57.25</v>
      </c>
      <c r="DI4912" s="112" t="s">
        <v>5347</v>
      </c>
      <c r="DJ4912" s="112" t="s">
        <v>5211</v>
      </c>
      <c r="DO4912"/>
    </row>
    <row r="4913" spans="15:119" x14ac:dyDescent="0.25">
      <c r="O4913" s="268" t="s">
        <v>14400</v>
      </c>
      <c r="P4913" s="268" t="s">
        <v>9492</v>
      </c>
      <c r="Q4913" s="269">
        <v>-6.75</v>
      </c>
      <c r="R4913" s="269">
        <v>-7</v>
      </c>
      <c r="S4913" s="269">
        <v>-57.25</v>
      </c>
      <c r="T4913" s="269">
        <v>-57.5</v>
      </c>
      <c r="DI4913" s="112" t="s">
        <v>8938</v>
      </c>
      <c r="DJ4913" s="112" t="s">
        <v>8544</v>
      </c>
      <c r="DO4913"/>
    </row>
    <row r="4914" spans="15:119" x14ac:dyDescent="0.25">
      <c r="O4914" s="268" t="s">
        <v>14401</v>
      </c>
      <c r="P4914" s="268" t="s">
        <v>9492</v>
      </c>
      <c r="Q4914" s="269">
        <v>-6.75</v>
      </c>
      <c r="R4914" s="269">
        <v>-7</v>
      </c>
      <c r="S4914" s="269">
        <v>-57</v>
      </c>
      <c r="T4914" s="269">
        <v>-57.25</v>
      </c>
      <c r="DI4914" s="112" t="s">
        <v>8939</v>
      </c>
      <c r="DJ4914" s="112" t="s">
        <v>8544</v>
      </c>
      <c r="DO4914"/>
    </row>
    <row r="4915" spans="15:119" ht="30" x14ac:dyDescent="0.25">
      <c r="O4915" s="268" t="s">
        <v>14402</v>
      </c>
      <c r="P4915" s="268" t="s">
        <v>9488</v>
      </c>
      <c r="Q4915" s="269">
        <v>-7</v>
      </c>
      <c r="R4915" s="269">
        <v>-8</v>
      </c>
      <c r="S4915" s="269">
        <v>-58.5</v>
      </c>
      <c r="T4915" s="269">
        <v>-60</v>
      </c>
      <c r="DI4915" s="112" t="s">
        <v>4576</v>
      </c>
      <c r="DJ4915" s="112" t="s">
        <v>4452</v>
      </c>
      <c r="DO4915"/>
    </row>
    <row r="4916" spans="15:119" x14ac:dyDescent="0.25">
      <c r="O4916" s="268" t="s">
        <v>14403</v>
      </c>
      <c r="P4916" s="268" t="s">
        <v>9490</v>
      </c>
      <c r="Q4916" s="269">
        <v>-7</v>
      </c>
      <c r="R4916" s="269">
        <v>-7.5</v>
      </c>
      <c r="S4916" s="269">
        <v>-59.5</v>
      </c>
      <c r="T4916" s="269">
        <v>-60</v>
      </c>
      <c r="DI4916" s="112" t="s">
        <v>8940</v>
      </c>
      <c r="DJ4916" s="112" t="s">
        <v>8544</v>
      </c>
      <c r="DO4916"/>
    </row>
    <row r="4917" spans="15:119" x14ac:dyDescent="0.25">
      <c r="O4917" s="268" t="s">
        <v>14404</v>
      </c>
      <c r="P4917" s="268" t="s">
        <v>9492</v>
      </c>
      <c r="Q4917" s="269">
        <v>-7</v>
      </c>
      <c r="R4917" s="269">
        <v>-7.25</v>
      </c>
      <c r="S4917" s="269">
        <v>-59.75</v>
      </c>
      <c r="T4917" s="269">
        <v>-60</v>
      </c>
      <c r="DI4917" s="112" t="s">
        <v>8941</v>
      </c>
      <c r="DJ4917" s="112" t="s">
        <v>8544</v>
      </c>
      <c r="DO4917"/>
    </row>
    <row r="4918" spans="15:119" x14ac:dyDescent="0.25">
      <c r="O4918" s="268" t="s">
        <v>14405</v>
      </c>
      <c r="P4918" s="268" t="s">
        <v>9492</v>
      </c>
      <c r="Q4918" s="269">
        <v>-7</v>
      </c>
      <c r="R4918" s="269">
        <v>-7.25</v>
      </c>
      <c r="S4918" s="269">
        <v>-59.5</v>
      </c>
      <c r="T4918" s="269">
        <v>-59.75</v>
      </c>
      <c r="DI4918" s="112" t="s">
        <v>5348</v>
      </c>
      <c r="DJ4918" s="112" t="s">
        <v>5211</v>
      </c>
      <c r="DO4918"/>
    </row>
    <row r="4919" spans="15:119" x14ac:dyDescent="0.25">
      <c r="O4919" s="268" t="s">
        <v>14406</v>
      </c>
      <c r="P4919" s="268" t="s">
        <v>9492</v>
      </c>
      <c r="Q4919" s="269">
        <v>-7.25</v>
      </c>
      <c r="R4919" s="269">
        <v>-7.5</v>
      </c>
      <c r="S4919" s="269">
        <v>-59.75</v>
      </c>
      <c r="T4919" s="269">
        <v>-60</v>
      </c>
      <c r="DI4919" s="112" t="s">
        <v>7844</v>
      </c>
      <c r="DJ4919" s="112" t="s">
        <v>7298</v>
      </c>
      <c r="DO4919"/>
    </row>
    <row r="4920" spans="15:119" x14ac:dyDescent="0.25">
      <c r="O4920" s="268" t="s">
        <v>14407</v>
      </c>
      <c r="P4920" s="268" t="s">
        <v>9492</v>
      </c>
      <c r="Q4920" s="269">
        <v>-7.25</v>
      </c>
      <c r="R4920" s="269">
        <v>-7.5</v>
      </c>
      <c r="S4920" s="269">
        <v>-59.5</v>
      </c>
      <c r="T4920" s="269">
        <v>-59.75</v>
      </c>
      <c r="DI4920" s="112" t="s">
        <v>7049</v>
      </c>
      <c r="DJ4920" s="112" t="s">
        <v>6305</v>
      </c>
      <c r="DO4920"/>
    </row>
    <row r="4921" spans="15:119" x14ac:dyDescent="0.25">
      <c r="O4921" s="268" t="s">
        <v>14408</v>
      </c>
      <c r="P4921" s="268" t="s">
        <v>9490</v>
      </c>
      <c r="Q4921" s="269">
        <v>-7</v>
      </c>
      <c r="R4921" s="269">
        <v>-7.5</v>
      </c>
      <c r="S4921" s="269">
        <v>-59</v>
      </c>
      <c r="T4921" s="269">
        <v>-59.5</v>
      </c>
      <c r="DI4921" s="112" t="s">
        <v>8942</v>
      </c>
      <c r="DJ4921" s="112" t="s">
        <v>8544</v>
      </c>
      <c r="DO4921"/>
    </row>
    <row r="4922" spans="15:119" x14ac:dyDescent="0.25">
      <c r="O4922" s="268" t="s">
        <v>14409</v>
      </c>
      <c r="P4922" s="268" t="s">
        <v>9492</v>
      </c>
      <c r="Q4922" s="269">
        <v>-7</v>
      </c>
      <c r="R4922" s="269">
        <v>-7.25</v>
      </c>
      <c r="S4922" s="269">
        <v>-59.25</v>
      </c>
      <c r="T4922" s="269">
        <v>-59.5</v>
      </c>
      <c r="DI4922" s="112" t="s">
        <v>4783</v>
      </c>
      <c r="DJ4922" s="112" t="s">
        <v>4591</v>
      </c>
      <c r="DO4922"/>
    </row>
    <row r="4923" spans="15:119" x14ac:dyDescent="0.25">
      <c r="O4923" s="268" t="s">
        <v>14410</v>
      </c>
      <c r="P4923" s="268" t="s">
        <v>9492</v>
      </c>
      <c r="Q4923" s="269">
        <v>-7</v>
      </c>
      <c r="R4923" s="269">
        <v>-7.25</v>
      </c>
      <c r="S4923" s="269">
        <v>-59</v>
      </c>
      <c r="T4923" s="269">
        <v>-59.25</v>
      </c>
      <c r="DI4923" s="112" t="s">
        <v>4783</v>
      </c>
      <c r="DJ4923" s="112" t="s">
        <v>5576</v>
      </c>
      <c r="DO4923"/>
    </row>
    <row r="4924" spans="15:119" x14ac:dyDescent="0.25">
      <c r="O4924" s="268" t="s">
        <v>14411</v>
      </c>
      <c r="P4924" s="268" t="s">
        <v>9492</v>
      </c>
      <c r="Q4924" s="269">
        <v>-7.25</v>
      </c>
      <c r="R4924" s="269">
        <v>-7.5</v>
      </c>
      <c r="S4924" s="269">
        <v>-59.25</v>
      </c>
      <c r="T4924" s="269">
        <v>-59.5</v>
      </c>
      <c r="DI4924" s="112" t="s">
        <v>5551</v>
      </c>
      <c r="DJ4924" s="112" t="s">
        <v>5373</v>
      </c>
      <c r="DO4924"/>
    </row>
    <row r="4925" spans="15:119" x14ac:dyDescent="0.25">
      <c r="O4925" s="268" t="s">
        <v>14412</v>
      </c>
      <c r="P4925" s="268" t="s">
        <v>9492</v>
      </c>
      <c r="Q4925" s="269">
        <v>-7.25</v>
      </c>
      <c r="R4925" s="269">
        <v>-7.5</v>
      </c>
      <c r="S4925" s="269">
        <v>-59</v>
      </c>
      <c r="T4925" s="269">
        <v>-59.25</v>
      </c>
      <c r="DI4925" s="112" t="s">
        <v>6254</v>
      </c>
      <c r="DJ4925" s="112" t="s">
        <v>5909</v>
      </c>
      <c r="DO4925"/>
    </row>
    <row r="4926" spans="15:119" x14ac:dyDescent="0.25">
      <c r="O4926" s="268" t="s">
        <v>14413</v>
      </c>
      <c r="P4926" s="268" t="s">
        <v>9490</v>
      </c>
      <c r="Q4926" s="269">
        <v>-7</v>
      </c>
      <c r="R4926" s="269">
        <v>-7.5</v>
      </c>
      <c r="S4926" s="269">
        <v>-58.5</v>
      </c>
      <c r="T4926" s="269">
        <v>-59</v>
      </c>
      <c r="DI4926" s="112" t="s">
        <v>9200</v>
      </c>
      <c r="DJ4926" s="112" t="s">
        <v>9086</v>
      </c>
      <c r="DO4926"/>
    </row>
    <row r="4927" spans="15:119" x14ac:dyDescent="0.25">
      <c r="O4927" s="268" t="s">
        <v>14414</v>
      </c>
      <c r="P4927" s="268" t="s">
        <v>9492</v>
      </c>
      <c r="Q4927" s="269">
        <v>-7</v>
      </c>
      <c r="R4927" s="269">
        <v>-7.25</v>
      </c>
      <c r="S4927" s="269">
        <v>-58.75</v>
      </c>
      <c r="T4927" s="269">
        <v>-59</v>
      </c>
      <c r="DI4927" s="112" t="s">
        <v>8943</v>
      </c>
      <c r="DJ4927" s="112" t="s">
        <v>8544</v>
      </c>
      <c r="DO4927"/>
    </row>
    <row r="4928" spans="15:119" x14ac:dyDescent="0.25">
      <c r="O4928" s="268" t="s">
        <v>14415</v>
      </c>
      <c r="P4928" s="268" t="s">
        <v>9492</v>
      </c>
      <c r="Q4928" s="269">
        <v>-7</v>
      </c>
      <c r="R4928" s="269">
        <v>-7.25</v>
      </c>
      <c r="S4928" s="269">
        <v>-58.5</v>
      </c>
      <c r="T4928" s="269">
        <v>-58.75</v>
      </c>
      <c r="DI4928" s="112" t="s">
        <v>8246</v>
      </c>
      <c r="DJ4928" s="112" t="s">
        <v>7916</v>
      </c>
      <c r="DO4928"/>
    </row>
    <row r="4929" spans="15:119" x14ac:dyDescent="0.25">
      <c r="O4929" s="268" t="s">
        <v>14416</v>
      </c>
      <c r="P4929" s="268" t="s">
        <v>9492</v>
      </c>
      <c r="Q4929" s="269">
        <v>-7.25</v>
      </c>
      <c r="R4929" s="269">
        <v>-7.5</v>
      </c>
      <c r="S4929" s="269">
        <v>-58.75</v>
      </c>
      <c r="T4929" s="269">
        <v>-59</v>
      </c>
      <c r="DI4929" s="112" t="s">
        <v>4417</v>
      </c>
      <c r="DJ4929" s="112" t="s">
        <v>4291</v>
      </c>
      <c r="DO4929"/>
    </row>
    <row r="4930" spans="15:119" x14ac:dyDescent="0.25">
      <c r="O4930" s="268" t="s">
        <v>14417</v>
      </c>
      <c r="P4930" s="268" t="s">
        <v>9492</v>
      </c>
      <c r="Q4930" s="269">
        <v>-7.25</v>
      </c>
      <c r="R4930" s="269">
        <v>-7.5</v>
      </c>
      <c r="S4930" s="269">
        <v>-58.5</v>
      </c>
      <c r="T4930" s="269">
        <v>-58.75</v>
      </c>
      <c r="DI4930" s="112" t="s">
        <v>4417</v>
      </c>
      <c r="DJ4930" s="112" t="s">
        <v>7211</v>
      </c>
      <c r="DO4930"/>
    </row>
    <row r="4931" spans="15:119" x14ac:dyDescent="0.25">
      <c r="O4931" s="268" t="s">
        <v>14418</v>
      </c>
      <c r="P4931" s="268" t="s">
        <v>9490</v>
      </c>
      <c r="Q4931" s="269">
        <v>-7.5</v>
      </c>
      <c r="R4931" s="269">
        <v>-8</v>
      </c>
      <c r="S4931" s="269">
        <v>-59.5</v>
      </c>
      <c r="T4931" s="269">
        <v>-60</v>
      </c>
      <c r="DI4931" s="112" t="s">
        <v>8944</v>
      </c>
      <c r="DJ4931" s="112" t="s">
        <v>8544</v>
      </c>
      <c r="DO4931"/>
    </row>
    <row r="4932" spans="15:119" x14ac:dyDescent="0.25">
      <c r="O4932" s="268" t="s">
        <v>14419</v>
      </c>
      <c r="P4932" s="268" t="s">
        <v>9492</v>
      </c>
      <c r="Q4932" s="269">
        <v>-7.5</v>
      </c>
      <c r="R4932" s="269">
        <v>-7.75</v>
      </c>
      <c r="S4932" s="269">
        <v>-59.75</v>
      </c>
      <c r="T4932" s="269">
        <v>-60</v>
      </c>
      <c r="DI4932" s="112" t="s">
        <v>7050</v>
      </c>
      <c r="DJ4932" s="112" t="s">
        <v>6305</v>
      </c>
      <c r="DO4932"/>
    </row>
    <row r="4933" spans="15:119" x14ac:dyDescent="0.25">
      <c r="O4933" s="268" t="s">
        <v>14420</v>
      </c>
      <c r="P4933" s="268" t="s">
        <v>9492</v>
      </c>
      <c r="Q4933" s="269">
        <v>-7.5</v>
      </c>
      <c r="R4933" s="269">
        <v>-7.75</v>
      </c>
      <c r="S4933" s="269">
        <v>-59.5</v>
      </c>
      <c r="T4933" s="269">
        <v>-59.75</v>
      </c>
      <c r="DI4933" s="112" t="s">
        <v>7286</v>
      </c>
      <c r="DJ4933" s="112" t="s">
        <v>7211</v>
      </c>
      <c r="DO4933"/>
    </row>
    <row r="4934" spans="15:119" x14ac:dyDescent="0.25">
      <c r="O4934" s="268" t="s">
        <v>14421</v>
      </c>
      <c r="P4934" s="268" t="s">
        <v>9492</v>
      </c>
      <c r="Q4934" s="269">
        <v>-7.75</v>
      </c>
      <c r="R4934" s="269">
        <v>-8</v>
      </c>
      <c r="S4934" s="269">
        <v>-59.75</v>
      </c>
      <c r="T4934" s="269">
        <v>-60</v>
      </c>
      <c r="DI4934" s="112" t="s">
        <v>8247</v>
      </c>
      <c r="DJ4934" s="112" t="s">
        <v>7916</v>
      </c>
      <c r="DO4934"/>
    </row>
    <row r="4935" spans="15:119" x14ac:dyDescent="0.25">
      <c r="O4935" s="268" t="s">
        <v>14422</v>
      </c>
      <c r="P4935" s="268" t="s">
        <v>9492</v>
      </c>
      <c r="Q4935" s="269">
        <v>-7.75</v>
      </c>
      <c r="R4935" s="269">
        <v>-8</v>
      </c>
      <c r="S4935" s="269">
        <v>-59.5</v>
      </c>
      <c r="T4935" s="269">
        <v>-59.75</v>
      </c>
      <c r="DI4935" s="112" t="s">
        <v>8247</v>
      </c>
      <c r="DJ4935" s="112" t="s">
        <v>8544</v>
      </c>
      <c r="DO4935"/>
    </row>
    <row r="4936" spans="15:119" x14ac:dyDescent="0.25">
      <c r="O4936" s="268" t="s">
        <v>14423</v>
      </c>
      <c r="P4936" s="268" t="s">
        <v>9490</v>
      </c>
      <c r="Q4936" s="269">
        <v>-7.5</v>
      </c>
      <c r="R4936" s="269">
        <v>-8</v>
      </c>
      <c r="S4936" s="269">
        <v>-59</v>
      </c>
      <c r="T4936" s="269">
        <v>-59.5</v>
      </c>
      <c r="DI4936" s="112" t="s">
        <v>7845</v>
      </c>
      <c r="DJ4936" s="112" t="s">
        <v>7298</v>
      </c>
      <c r="DO4936"/>
    </row>
    <row r="4937" spans="15:119" x14ac:dyDescent="0.25">
      <c r="O4937" s="268" t="s">
        <v>14424</v>
      </c>
      <c r="P4937" s="268" t="s">
        <v>9492</v>
      </c>
      <c r="Q4937" s="269">
        <v>-7.5</v>
      </c>
      <c r="R4937" s="269">
        <v>-7.75</v>
      </c>
      <c r="S4937" s="269">
        <v>-59.25</v>
      </c>
      <c r="T4937" s="269">
        <v>-59.5</v>
      </c>
      <c r="DI4937" s="112" t="s">
        <v>7051</v>
      </c>
      <c r="DJ4937" s="112" t="s">
        <v>6305</v>
      </c>
      <c r="DO4937"/>
    </row>
    <row r="4938" spans="15:119" x14ac:dyDescent="0.25">
      <c r="O4938" s="268" t="s">
        <v>14425</v>
      </c>
      <c r="P4938" s="268" t="s">
        <v>9492</v>
      </c>
      <c r="Q4938" s="269">
        <v>-7.5</v>
      </c>
      <c r="R4938" s="269">
        <v>-7.75</v>
      </c>
      <c r="S4938" s="269">
        <v>-59</v>
      </c>
      <c r="T4938" s="269">
        <v>-59.25</v>
      </c>
      <c r="DI4938" s="112" t="s">
        <v>7846</v>
      </c>
      <c r="DJ4938" s="112" t="s">
        <v>7298</v>
      </c>
      <c r="DO4938"/>
    </row>
    <row r="4939" spans="15:119" x14ac:dyDescent="0.25">
      <c r="O4939" s="268" t="s">
        <v>14426</v>
      </c>
      <c r="P4939" s="268" t="s">
        <v>9492</v>
      </c>
      <c r="Q4939" s="269">
        <v>-7.75</v>
      </c>
      <c r="R4939" s="269">
        <v>-8</v>
      </c>
      <c r="S4939" s="269">
        <v>-59.25</v>
      </c>
      <c r="T4939" s="269">
        <v>-59.5</v>
      </c>
      <c r="DI4939" s="112" t="s">
        <v>7052</v>
      </c>
      <c r="DJ4939" s="112" t="s">
        <v>6305</v>
      </c>
      <c r="DO4939"/>
    </row>
    <row r="4940" spans="15:119" x14ac:dyDescent="0.25">
      <c r="O4940" s="268" t="s">
        <v>14427</v>
      </c>
      <c r="P4940" s="268" t="s">
        <v>9492</v>
      </c>
      <c r="Q4940" s="269">
        <v>-7.75</v>
      </c>
      <c r="R4940" s="269">
        <v>-8</v>
      </c>
      <c r="S4940" s="269">
        <v>-59</v>
      </c>
      <c r="T4940" s="269">
        <v>-59.25</v>
      </c>
      <c r="DI4940" s="112" t="s">
        <v>6255</v>
      </c>
      <c r="DJ4940" s="112" t="s">
        <v>5909</v>
      </c>
      <c r="DO4940"/>
    </row>
    <row r="4941" spans="15:119" x14ac:dyDescent="0.25">
      <c r="O4941" s="268" t="s">
        <v>14428</v>
      </c>
      <c r="P4941" s="268" t="s">
        <v>9490</v>
      </c>
      <c r="Q4941" s="269">
        <v>-7.5</v>
      </c>
      <c r="R4941" s="269">
        <v>-8</v>
      </c>
      <c r="S4941" s="269">
        <v>-58.5</v>
      </c>
      <c r="T4941" s="269">
        <v>-59</v>
      </c>
      <c r="DI4941" s="112" t="s">
        <v>5831</v>
      </c>
      <c r="DJ4941" s="112" t="s">
        <v>5743</v>
      </c>
      <c r="DO4941"/>
    </row>
    <row r="4942" spans="15:119" x14ac:dyDescent="0.25">
      <c r="O4942" s="268" t="s">
        <v>14429</v>
      </c>
      <c r="P4942" s="268" t="s">
        <v>9492</v>
      </c>
      <c r="Q4942" s="269">
        <v>-7.5</v>
      </c>
      <c r="R4942" s="269">
        <v>-7.75</v>
      </c>
      <c r="S4942" s="269">
        <v>-58.75</v>
      </c>
      <c r="T4942" s="269">
        <v>-59</v>
      </c>
      <c r="DI4942" s="112" t="s">
        <v>4784</v>
      </c>
      <c r="DJ4942" s="112" t="s">
        <v>4591</v>
      </c>
      <c r="DO4942"/>
    </row>
    <row r="4943" spans="15:119" x14ac:dyDescent="0.25">
      <c r="O4943" s="268" t="s">
        <v>14430</v>
      </c>
      <c r="P4943" s="268" t="s">
        <v>9492</v>
      </c>
      <c r="Q4943" s="269">
        <v>-7.5</v>
      </c>
      <c r="R4943" s="269">
        <v>-7.75</v>
      </c>
      <c r="S4943" s="269">
        <v>-58.5</v>
      </c>
      <c r="T4943" s="269">
        <v>-58.75</v>
      </c>
      <c r="DI4943" s="112" t="s">
        <v>6256</v>
      </c>
      <c r="DJ4943" s="112" t="s">
        <v>5909</v>
      </c>
      <c r="DO4943"/>
    </row>
    <row r="4944" spans="15:119" x14ac:dyDescent="0.25">
      <c r="O4944" s="268" t="s">
        <v>14431</v>
      </c>
      <c r="P4944" s="268" t="s">
        <v>9492</v>
      </c>
      <c r="Q4944" s="269">
        <v>-7.75</v>
      </c>
      <c r="R4944" s="269">
        <v>-8</v>
      </c>
      <c r="S4944" s="269">
        <v>-58.75</v>
      </c>
      <c r="T4944" s="269">
        <v>-59</v>
      </c>
      <c r="DI4944" s="112" t="s">
        <v>8248</v>
      </c>
      <c r="DJ4944" s="112" t="s">
        <v>7916</v>
      </c>
      <c r="DO4944"/>
    </row>
    <row r="4945" spans="15:119" x14ac:dyDescent="0.25">
      <c r="O4945" s="268" t="s">
        <v>14432</v>
      </c>
      <c r="P4945" s="268" t="s">
        <v>9492</v>
      </c>
      <c r="Q4945" s="269">
        <v>-7.75</v>
      </c>
      <c r="R4945" s="269">
        <v>-8</v>
      </c>
      <c r="S4945" s="269">
        <v>-58.5</v>
      </c>
      <c r="T4945" s="269">
        <v>-58.75</v>
      </c>
      <c r="DI4945" s="112" t="s">
        <v>8509</v>
      </c>
      <c r="DJ4945" s="112" t="s">
        <v>8285</v>
      </c>
      <c r="DO4945"/>
    </row>
    <row r="4946" spans="15:119" x14ac:dyDescent="0.25">
      <c r="O4946" s="268" t="s">
        <v>14433</v>
      </c>
      <c r="P4946" s="268" t="s">
        <v>9488</v>
      </c>
      <c r="Q4946" s="269">
        <v>-7</v>
      </c>
      <c r="R4946" s="269">
        <v>-8</v>
      </c>
      <c r="S4946" s="269">
        <v>-57</v>
      </c>
      <c r="T4946" s="269">
        <v>-58.5</v>
      </c>
      <c r="DI4946" s="112" t="s">
        <v>6257</v>
      </c>
      <c r="DJ4946" s="112" t="s">
        <v>5909</v>
      </c>
      <c r="DO4946"/>
    </row>
    <row r="4947" spans="15:119" x14ac:dyDescent="0.25">
      <c r="O4947" s="268" t="s">
        <v>14434</v>
      </c>
      <c r="P4947" s="268" t="s">
        <v>9490</v>
      </c>
      <c r="Q4947" s="269">
        <v>-7</v>
      </c>
      <c r="R4947" s="269">
        <v>-7.5</v>
      </c>
      <c r="S4947" s="269">
        <v>-58</v>
      </c>
      <c r="T4947" s="269">
        <v>-58.5</v>
      </c>
      <c r="DI4947" s="112" t="s">
        <v>8510</v>
      </c>
      <c r="DJ4947" s="112" t="s">
        <v>8285</v>
      </c>
      <c r="DO4947"/>
    </row>
    <row r="4948" spans="15:119" x14ac:dyDescent="0.25">
      <c r="O4948" s="268" t="s">
        <v>14435</v>
      </c>
      <c r="P4948" s="268" t="s">
        <v>9492</v>
      </c>
      <c r="Q4948" s="269">
        <v>-7</v>
      </c>
      <c r="R4948" s="269">
        <v>-7.25</v>
      </c>
      <c r="S4948" s="269">
        <v>-58.25</v>
      </c>
      <c r="T4948" s="269">
        <v>-58.5</v>
      </c>
      <c r="DI4948" s="112" t="s">
        <v>6258</v>
      </c>
      <c r="DJ4948" s="112" t="s">
        <v>5909</v>
      </c>
      <c r="DO4948"/>
    </row>
    <row r="4949" spans="15:119" x14ac:dyDescent="0.25">
      <c r="O4949" s="268" t="s">
        <v>14436</v>
      </c>
      <c r="P4949" s="268" t="s">
        <v>9492</v>
      </c>
      <c r="Q4949" s="269">
        <v>-7</v>
      </c>
      <c r="R4949" s="269">
        <v>-7.25</v>
      </c>
      <c r="S4949" s="269">
        <v>-58</v>
      </c>
      <c r="T4949" s="269">
        <v>-58.25</v>
      </c>
      <c r="DI4949" s="112" t="s">
        <v>8511</v>
      </c>
      <c r="DJ4949" s="112" t="s">
        <v>8285</v>
      </c>
      <c r="DO4949"/>
    </row>
    <row r="4950" spans="15:119" x14ac:dyDescent="0.25">
      <c r="O4950" s="268" t="s">
        <v>14437</v>
      </c>
      <c r="P4950" s="268" t="s">
        <v>9492</v>
      </c>
      <c r="Q4950" s="269">
        <v>-7.25</v>
      </c>
      <c r="R4950" s="269">
        <v>-7.5</v>
      </c>
      <c r="S4950" s="269">
        <v>-58.25</v>
      </c>
      <c r="T4950" s="269">
        <v>-58.5</v>
      </c>
      <c r="DI4950" s="112" t="s">
        <v>7847</v>
      </c>
      <c r="DJ4950" s="112" t="s">
        <v>7298</v>
      </c>
      <c r="DO4950"/>
    </row>
    <row r="4951" spans="15:119" x14ac:dyDescent="0.25">
      <c r="O4951" s="268" t="s">
        <v>14438</v>
      </c>
      <c r="P4951" s="268" t="s">
        <v>9492</v>
      </c>
      <c r="Q4951" s="269">
        <v>-7.25</v>
      </c>
      <c r="R4951" s="269">
        <v>-7.5</v>
      </c>
      <c r="S4951" s="269">
        <v>-58</v>
      </c>
      <c r="T4951" s="269">
        <v>-58.25</v>
      </c>
      <c r="DI4951" s="112" t="s">
        <v>5012</v>
      </c>
      <c r="DJ4951" s="112" t="s">
        <v>4808</v>
      </c>
      <c r="DO4951"/>
    </row>
    <row r="4952" spans="15:119" x14ac:dyDescent="0.25">
      <c r="O4952" s="268" t="s">
        <v>14439</v>
      </c>
      <c r="P4952" s="268" t="s">
        <v>9490</v>
      </c>
      <c r="Q4952" s="269">
        <v>-7</v>
      </c>
      <c r="R4952" s="269">
        <v>-7.5</v>
      </c>
      <c r="S4952" s="269">
        <v>-57.5</v>
      </c>
      <c r="T4952" s="269">
        <v>-58</v>
      </c>
      <c r="DI4952" s="112" t="s">
        <v>6259</v>
      </c>
      <c r="DJ4952" s="112" t="s">
        <v>5909</v>
      </c>
      <c r="DO4952"/>
    </row>
    <row r="4953" spans="15:119" x14ac:dyDescent="0.25">
      <c r="O4953" s="268" t="s">
        <v>14440</v>
      </c>
      <c r="P4953" s="268" t="s">
        <v>9492</v>
      </c>
      <c r="Q4953" s="269">
        <v>-7</v>
      </c>
      <c r="R4953" s="269">
        <v>-7.25</v>
      </c>
      <c r="S4953" s="269">
        <v>-57.75</v>
      </c>
      <c r="T4953" s="269">
        <v>-58</v>
      </c>
      <c r="DI4953" s="112" t="s">
        <v>5013</v>
      </c>
      <c r="DJ4953" s="112" t="s">
        <v>4808</v>
      </c>
      <c r="DO4953"/>
    </row>
    <row r="4954" spans="15:119" x14ac:dyDescent="0.25">
      <c r="O4954" s="268" t="s">
        <v>14441</v>
      </c>
      <c r="P4954" s="268" t="s">
        <v>9492</v>
      </c>
      <c r="Q4954" s="269">
        <v>-7</v>
      </c>
      <c r="R4954" s="269">
        <v>-7.25</v>
      </c>
      <c r="S4954" s="269">
        <v>-57.5</v>
      </c>
      <c r="T4954" s="269">
        <v>-57.75</v>
      </c>
      <c r="DI4954" s="112" t="s">
        <v>8945</v>
      </c>
      <c r="DJ4954" s="112" t="s">
        <v>8544</v>
      </c>
      <c r="DO4954"/>
    </row>
    <row r="4955" spans="15:119" x14ac:dyDescent="0.25">
      <c r="O4955" s="268" t="s">
        <v>14442</v>
      </c>
      <c r="P4955" s="268" t="s">
        <v>9492</v>
      </c>
      <c r="Q4955" s="269">
        <v>-7.25</v>
      </c>
      <c r="R4955" s="269">
        <v>-7.5</v>
      </c>
      <c r="S4955" s="269">
        <v>-57.75</v>
      </c>
      <c r="T4955" s="269">
        <v>-58</v>
      </c>
      <c r="DI4955" s="112" t="s">
        <v>8946</v>
      </c>
      <c r="DJ4955" s="112" t="s">
        <v>8544</v>
      </c>
      <c r="DO4955"/>
    </row>
    <row r="4956" spans="15:119" x14ac:dyDescent="0.25">
      <c r="O4956" s="268" t="s">
        <v>14443</v>
      </c>
      <c r="P4956" s="268" t="s">
        <v>9492</v>
      </c>
      <c r="Q4956" s="269">
        <v>-7.25</v>
      </c>
      <c r="R4956" s="269">
        <v>-7.5</v>
      </c>
      <c r="S4956" s="269">
        <v>-57.5</v>
      </c>
      <c r="T4956" s="269">
        <v>-57.75</v>
      </c>
      <c r="DI4956" s="112" t="s">
        <v>8947</v>
      </c>
      <c r="DJ4956" s="112" t="s">
        <v>8544</v>
      </c>
      <c r="DO4956"/>
    </row>
    <row r="4957" spans="15:119" x14ac:dyDescent="0.25">
      <c r="O4957" s="268" t="s">
        <v>14444</v>
      </c>
      <c r="P4957" s="268" t="s">
        <v>9490</v>
      </c>
      <c r="Q4957" s="269">
        <v>-7</v>
      </c>
      <c r="R4957" s="269">
        <v>-7.5</v>
      </c>
      <c r="S4957" s="269">
        <v>-57</v>
      </c>
      <c r="T4957" s="269">
        <v>-57.5</v>
      </c>
      <c r="DI4957" s="112" t="s">
        <v>8948</v>
      </c>
      <c r="DJ4957" s="112" t="s">
        <v>8544</v>
      </c>
      <c r="DO4957"/>
    </row>
    <row r="4958" spans="15:119" x14ac:dyDescent="0.25">
      <c r="O4958" s="268" t="s">
        <v>14445</v>
      </c>
      <c r="P4958" s="268" t="s">
        <v>9492</v>
      </c>
      <c r="Q4958" s="269">
        <v>-7</v>
      </c>
      <c r="R4958" s="269">
        <v>-7.25</v>
      </c>
      <c r="S4958" s="269">
        <v>-57.25</v>
      </c>
      <c r="T4958" s="269">
        <v>-57.5</v>
      </c>
      <c r="DI4958" s="112" t="s">
        <v>9077</v>
      </c>
      <c r="DJ4958" s="112" t="s">
        <v>9016</v>
      </c>
      <c r="DO4958"/>
    </row>
    <row r="4959" spans="15:119" x14ac:dyDescent="0.25">
      <c r="O4959" s="268" t="s">
        <v>14446</v>
      </c>
      <c r="P4959" s="268" t="s">
        <v>9492</v>
      </c>
      <c r="Q4959" s="269">
        <v>-7</v>
      </c>
      <c r="R4959" s="269">
        <v>-7.25</v>
      </c>
      <c r="S4959" s="269">
        <v>-57</v>
      </c>
      <c r="T4959" s="269">
        <v>-57.25</v>
      </c>
      <c r="DI4959" s="112" t="s">
        <v>7054</v>
      </c>
      <c r="DJ4959" s="112" t="s">
        <v>6305</v>
      </c>
      <c r="DO4959"/>
    </row>
    <row r="4960" spans="15:119" x14ac:dyDescent="0.25">
      <c r="O4960" s="268" t="s">
        <v>14447</v>
      </c>
      <c r="P4960" s="268" t="s">
        <v>9492</v>
      </c>
      <c r="Q4960" s="269">
        <v>-7.25</v>
      </c>
      <c r="R4960" s="269">
        <v>-7.5</v>
      </c>
      <c r="S4960" s="269">
        <v>-57.25</v>
      </c>
      <c r="T4960" s="269">
        <v>-57.5</v>
      </c>
      <c r="DI4960" s="112" t="s">
        <v>4207</v>
      </c>
      <c r="DJ4960" s="112" t="s">
        <v>4189</v>
      </c>
      <c r="DO4960"/>
    </row>
    <row r="4961" spans="15:119" x14ac:dyDescent="0.25">
      <c r="O4961" s="268" t="s">
        <v>14448</v>
      </c>
      <c r="P4961" s="268" t="s">
        <v>9492</v>
      </c>
      <c r="Q4961" s="269">
        <v>-7.25</v>
      </c>
      <c r="R4961" s="269">
        <v>-7.5</v>
      </c>
      <c r="S4961" s="269">
        <v>-57</v>
      </c>
      <c r="T4961" s="269">
        <v>-57.25</v>
      </c>
      <c r="DI4961" s="112" t="s">
        <v>4785</v>
      </c>
      <c r="DJ4961" s="112" t="s">
        <v>4591</v>
      </c>
      <c r="DO4961"/>
    </row>
    <row r="4962" spans="15:119" x14ac:dyDescent="0.25">
      <c r="O4962" s="268" t="s">
        <v>14449</v>
      </c>
      <c r="P4962" s="268" t="s">
        <v>9490</v>
      </c>
      <c r="Q4962" s="269">
        <v>-7.5</v>
      </c>
      <c r="R4962" s="269">
        <v>-8</v>
      </c>
      <c r="S4962" s="269">
        <v>-58</v>
      </c>
      <c r="T4962" s="269">
        <v>-58.5</v>
      </c>
      <c r="DI4962" s="112" t="s">
        <v>7055</v>
      </c>
      <c r="DJ4962" s="112" t="s">
        <v>6305</v>
      </c>
      <c r="DO4962"/>
    </row>
    <row r="4963" spans="15:119" x14ac:dyDescent="0.25">
      <c r="O4963" s="268" t="s">
        <v>14450</v>
      </c>
      <c r="P4963" s="268" t="s">
        <v>9492</v>
      </c>
      <c r="Q4963" s="269">
        <v>-7.5</v>
      </c>
      <c r="R4963" s="269">
        <v>-7.75</v>
      </c>
      <c r="S4963" s="269">
        <v>-58.25</v>
      </c>
      <c r="T4963" s="269">
        <v>-58.5</v>
      </c>
      <c r="DI4963" s="112" t="s">
        <v>9426</v>
      </c>
      <c r="DJ4963" s="112" t="s">
        <v>9220</v>
      </c>
      <c r="DO4963"/>
    </row>
    <row r="4964" spans="15:119" x14ac:dyDescent="0.25">
      <c r="O4964" s="268" t="s">
        <v>14451</v>
      </c>
      <c r="P4964" s="268" t="s">
        <v>9492</v>
      </c>
      <c r="Q4964" s="269">
        <v>-7.5</v>
      </c>
      <c r="R4964" s="269">
        <v>-7.75</v>
      </c>
      <c r="S4964" s="269">
        <v>-58</v>
      </c>
      <c r="T4964" s="269">
        <v>-58.25</v>
      </c>
      <c r="DI4964" s="112" t="s">
        <v>7056</v>
      </c>
      <c r="DJ4964" s="112" t="s">
        <v>6305</v>
      </c>
      <c r="DO4964"/>
    </row>
    <row r="4965" spans="15:119" x14ac:dyDescent="0.25">
      <c r="O4965" s="268" t="s">
        <v>14452</v>
      </c>
      <c r="P4965" s="268" t="s">
        <v>9492</v>
      </c>
      <c r="Q4965" s="269">
        <v>-7.75</v>
      </c>
      <c r="R4965" s="269">
        <v>-8</v>
      </c>
      <c r="S4965" s="269">
        <v>-58.25</v>
      </c>
      <c r="T4965" s="269">
        <v>-58.5</v>
      </c>
      <c r="DI4965" s="112" t="s">
        <v>5349</v>
      </c>
      <c r="DJ4965" s="112" t="s">
        <v>5211</v>
      </c>
      <c r="DO4965"/>
    </row>
    <row r="4966" spans="15:119" x14ac:dyDescent="0.25">
      <c r="O4966" s="268" t="s">
        <v>14453</v>
      </c>
      <c r="P4966" s="268" t="s">
        <v>9492</v>
      </c>
      <c r="Q4966" s="269">
        <v>-7.75</v>
      </c>
      <c r="R4966" s="269">
        <v>-8</v>
      </c>
      <c r="S4966" s="269">
        <v>-58</v>
      </c>
      <c r="T4966" s="269">
        <v>-58.25</v>
      </c>
      <c r="DI4966" s="112" t="s">
        <v>7057</v>
      </c>
      <c r="DJ4966" s="112" t="s">
        <v>6305</v>
      </c>
      <c r="DO4966"/>
    </row>
    <row r="4967" spans="15:119" ht="30" x14ac:dyDescent="0.25">
      <c r="O4967" s="268" t="s">
        <v>14454</v>
      </c>
      <c r="P4967" s="268" t="s">
        <v>9490</v>
      </c>
      <c r="Q4967" s="269">
        <v>-7.5</v>
      </c>
      <c r="R4967" s="269">
        <v>-8</v>
      </c>
      <c r="S4967" s="269">
        <v>-57.5</v>
      </c>
      <c r="T4967" s="269">
        <v>-58</v>
      </c>
      <c r="DI4967" s="112" t="s">
        <v>5350</v>
      </c>
      <c r="DJ4967" s="112" t="s">
        <v>5211</v>
      </c>
      <c r="DO4967"/>
    </row>
    <row r="4968" spans="15:119" x14ac:dyDescent="0.25">
      <c r="O4968" s="268" t="s">
        <v>14455</v>
      </c>
      <c r="P4968" s="268" t="s">
        <v>9492</v>
      </c>
      <c r="Q4968" s="269">
        <v>-7.5</v>
      </c>
      <c r="R4968" s="269">
        <v>-7.75</v>
      </c>
      <c r="S4968" s="269">
        <v>-57.75</v>
      </c>
      <c r="T4968" s="269">
        <v>-58</v>
      </c>
      <c r="DI4968" s="112" t="s">
        <v>4206</v>
      </c>
      <c r="DJ4968" s="112" t="s">
        <v>4189</v>
      </c>
      <c r="DO4968"/>
    </row>
    <row r="4969" spans="15:119" x14ac:dyDescent="0.25">
      <c r="O4969" s="268" t="s">
        <v>14456</v>
      </c>
      <c r="P4969" s="268" t="s">
        <v>9492</v>
      </c>
      <c r="Q4969" s="269">
        <v>-7.5</v>
      </c>
      <c r="R4969" s="269">
        <v>-7.75</v>
      </c>
      <c r="S4969" s="269">
        <v>-57.5</v>
      </c>
      <c r="T4969" s="269">
        <v>-57.75</v>
      </c>
      <c r="DI4969" s="112" t="s">
        <v>7058</v>
      </c>
      <c r="DJ4969" s="112" t="s">
        <v>6305</v>
      </c>
      <c r="DO4969"/>
    </row>
    <row r="4970" spans="15:119" x14ac:dyDescent="0.25">
      <c r="O4970" s="268" t="s">
        <v>14457</v>
      </c>
      <c r="P4970" s="268" t="s">
        <v>9492</v>
      </c>
      <c r="Q4970" s="269">
        <v>-7.75</v>
      </c>
      <c r="R4970" s="269">
        <v>-8</v>
      </c>
      <c r="S4970" s="269">
        <v>-57.75</v>
      </c>
      <c r="T4970" s="269">
        <v>-58</v>
      </c>
      <c r="DI4970" s="112" t="s">
        <v>4418</v>
      </c>
      <c r="DJ4970" s="112" t="s">
        <v>4291</v>
      </c>
      <c r="DO4970"/>
    </row>
    <row r="4971" spans="15:119" x14ac:dyDescent="0.25">
      <c r="O4971" s="268" t="s">
        <v>14458</v>
      </c>
      <c r="P4971" s="268" t="s">
        <v>9492</v>
      </c>
      <c r="Q4971" s="269">
        <v>-7.75</v>
      </c>
      <c r="R4971" s="269">
        <v>-8</v>
      </c>
      <c r="S4971" s="269">
        <v>-57.5</v>
      </c>
      <c r="T4971" s="269">
        <v>-57.75</v>
      </c>
      <c r="DI4971" s="112" t="s">
        <v>4786</v>
      </c>
      <c r="DJ4971" s="112" t="s">
        <v>4591</v>
      </c>
      <c r="DO4971"/>
    </row>
    <row r="4972" spans="15:119" ht="30" x14ac:dyDescent="0.25">
      <c r="O4972" s="268" t="s">
        <v>14459</v>
      </c>
      <c r="P4972" s="268" t="s">
        <v>9490</v>
      </c>
      <c r="Q4972" s="269">
        <v>-7.5</v>
      </c>
      <c r="R4972" s="269">
        <v>-8</v>
      </c>
      <c r="S4972" s="269">
        <v>-57</v>
      </c>
      <c r="T4972" s="269">
        <v>-57.5</v>
      </c>
      <c r="DI4972" s="112" t="s">
        <v>7059</v>
      </c>
      <c r="DJ4972" s="112" t="s">
        <v>6305</v>
      </c>
      <c r="DO4972"/>
    </row>
    <row r="4973" spans="15:119" x14ac:dyDescent="0.25">
      <c r="O4973" s="268" t="s">
        <v>14460</v>
      </c>
      <c r="P4973" s="268" t="s">
        <v>9492</v>
      </c>
      <c r="Q4973" s="269">
        <v>-7.5</v>
      </c>
      <c r="R4973" s="269">
        <v>-7.75</v>
      </c>
      <c r="S4973" s="269">
        <v>-57.25</v>
      </c>
      <c r="T4973" s="269">
        <v>-57.5</v>
      </c>
      <c r="DI4973" s="112" t="s">
        <v>5190</v>
      </c>
      <c r="DJ4973" s="112" t="s">
        <v>5031</v>
      </c>
      <c r="DO4973"/>
    </row>
    <row r="4974" spans="15:119" x14ac:dyDescent="0.25">
      <c r="O4974" s="268" t="s">
        <v>14461</v>
      </c>
      <c r="P4974" s="268" t="s">
        <v>9492</v>
      </c>
      <c r="Q4974" s="269">
        <v>-7.5</v>
      </c>
      <c r="R4974" s="269">
        <v>-7.75</v>
      </c>
      <c r="S4974" s="269">
        <v>-57</v>
      </c>
      <c r="T4974" s="269">
        <v>-57.25</v>
      </c>
      <c r="DI4974" s="112" t="s">
        <v>5832</v>
      </c>
      <c r="DJ4974" s="112" t="s">
        <v>5743</v>
      </c>
      <c r="DO4974"/>
    </row>
    <row r="4975" spans="15:119" x14ac:dyDescent="0.25">
      <c r="O4975" s="268" t="s">
        <v>14462</v>
      </c>
      <c r="P4975" s="268" t="s">
        <v>9492</v>
      </c>
      <c r="Q4975" s="269">
        <v>-7.75</v>
      </c>
      <c r="R4975" s="269">
        <v>-8</v>
      </c>
      <c r="S4975" s="269">
        <v>-57.25</v>
      </c>
      <c r="T4975" s="269">
        <v>-57.5</v>
      </c>
      <c r="DI4975" s="112" t="s">
        <v>5191</v>
      </c>
      <c r="DJ4975" s="112" t="s">
        <v>5031</v>
      </c>
      <c r="DO4975"/>
    </row>
    <row r="4976" spans="15:119" x14ac:dyDescent="0.25">
      <c r="O4976" s="268" t="s">
        <v>14463</v>
      </c>
      <c r="P4976" s="268" t="s">
        <v>9492</v>
      </c>
      <c r="Q4976" s="269">
        <v>-7.75</v>
      </c>
      <c r="R4976" s="269">
        <v>-8</v>
      </c>
      <c r="S4976" s="269">
        <v>-57</v>
      </c>
      <c r="T4976" s="269">
        <v>-57.25</v>
      </c>
      <c r="DI4976" s="112" t="s">
        <v>8949</v>
      </c>
      <c r="DJ4976" s="112" t="s">
        <v>8544</v>
      </c>
      <c r="DO4976"/>
    </row>
    <row r="4977" spans="15:119" x14ac:dyDescent="0.25">
      <c r="O4977" s="268" t="s">
        <v>14464</v>
      </c>
      <c r="P4977" s="268" t="s">
        <v>9486</v>
      </c>
      <c r="Q4977" s="269">
        <v>-6</v>
      </c>
      <c r="R4977" s="269">
        <v>-8</v>
      </c>
      <c r="S4977" s="269">
        <v>-54</v>
      </c>
      <c r="T4977" s="269">
        <v>-57</v>
      </c>
      <c r="DI4977" s="112" t="s">
        <v>8249</v>
      </c>
      <c r="DJ4977" s="112" t="s">
        <v>7916</v>
      </c>
      <c r="DO4977"/>
    </row>
    <row r="4978" spans="15:119" x14ac:dyDescent="0.25">
      <c r="O4978" s="268" t="s">
        <v>14465</v>
      </c>
      <c r="P4978" s="268" t="s">
        <v>9488</v>
      </c>
      <c r="Q4978" s="269">
        <v>-6</v>
      </c>
      <c r="R4978" s="269">
        <v>-7</v>
      </c>
      <c r="S4978" s="269">
        <v>-55.5</v>
      </c>
      <c r="T4978" s="269">
        <v>-57</v>
      </c>
      <c r="DI4978" s="112" t="s">
        <v>6260</v>
      </c>
      <c r="DJ4978" s="112" t="s">
        <v>5909</v>
      </c>
      <c r="DO4978"/>
    </row>
    <row r="4979" spans="15:119" x14ac:dyDescent="0.25">
      <c r="O4979" s="268" t="s">
        <v>14466</v>
      </c>
      <c r="P4979" s="268" t="s">
        <v>9490</v>
      </c>
      <c r="Q4979" s="269">
        <v>-6</v>
      </c>
      <c r="R4979" s="269">
        <v>-6.5</v>
      </c>
      <c r="S4979" s="269">
        <v>-56.5</v>
      </c>
      <c r="T4979" s="269">
        <v>-57</v>
      </c>
      <c r="DI4979" s="112" t="s">
        <v>7060</v>
      </c>
      <c r="DJ4979" s="112" t="s">
        <v>6305</v>
      </c>
      <c r="DO4979"/>
    </row>
    <row r="4980" spans="15:119" x14ac:dyDescent="0.25">
      <c r="O4980" s="268" t="s">
        <v>14467</v>
      </c>
      <c r="P4980" s="268" t="s">
        <v>9492</v>
      </c>
      <c r="Q4980" s="269">
        <v>-6</v>
      </c>
      <c r="R4980" s="269">
        <v>-6.25</v>
      </c>
      <c r="S4980" s="269">
        <v>-56.75</v>
      </c>
      <c r="T4980" s="269">
        <v>-57</v>
      </c>
      <c r="DI4980" s="112" t="s">
        <v>7061</v>
      </c>
      <c r="DJ4980" s="112" t="s">
        <v>6305</v>
      </c>
      <c r="DO4980"/>
    </row>
    <row r="4981" spans="15:119" x14ac:dyDescent="0.25">
      <c r="O4981" s="268" t="s">
        <v>14468</v>
      </c>
      <c r="P4981" s="268" t="s">
        <v>9492</v>
      </c>
      <c r="Q4981" s="269">
        <v>-6</v>
      </c>
      <c r="R4981" s="269">
        <v>-6.25</v>
      </c>
      <c r="S4981" s="269">
        <v>-56.5</v>
      </c>
      <c r="T4981" s="269">
        <v>-56.75</v>
      </c>
      <c r="DI4981" s="112" t="s">
        <v>7062</v>
      </c>
      <c r="DJ4981" s="112" t="s">
        <v>6305</v>
      </c>
      <c r="DO4981"/>
    </row>
    <row r="4982" spans="15:119" x14ac:dyDescent="0.25">
      <c r="O4982" s="268" t="s">
        <v>14469</v>
      </c>
      <c r="P4982" s="268" t="s">
        <v>9492</v>
      </c>
      <c r="Q4982" s="269">
        <v>-6.25</v>
      </c>
      <c r="R4982" s="269">
        <v>-6.5</v>
      </c>
      <c r="S4982" s="269">
        <v>-56.75</v>
      </c>
      <c r="T4982" s="269">
        <v>-57</v>
      </c>
      <c r="DI4982" s="112" t="s">
        <v>8950</v>
      </c>
      <c r="DJ4982" s="112" t="s">
        <v>8544</v>
      </c>
      <c r="DO4982"/>
    </row>
    <row r="4983" spans="15:119" x14ac:dyDescent="0.25">
      <c r="O4983" s="268" t="s">
        <v>14470</v>
      </c>
      <c r="P4983" s="268" t="s">
        <v>9492</v>
      </c>
      <c r="Q4983" s="269">
        <v>-6.25</v>
      </c>
      <c r="R4983" s="269">
        <v>-6.5</v>
      </c>
      <c r="S4983" s="269">
        <v>-56.5</v>
      </c>
      <c r="T4983" s="269">
        <v>-56.75</v>
      </c>
      <c r="DI4983" s="112" t="s">
        <v>6262</v>
      </c>
      <c r="DJ4983" s="112" t="s">
        <v>5909</v>
      </c>
      <c r="DO4983"/>
    </row>
    <row r="4984" spans="15:119" x14ac:dyDescent="0.25">
      <c r="O4984" s="268" t="s">
        <v>14471</v>
      </c>
      <c r="P4984" s="268" t="s">
        <v>9490</v>
      </c>
      <c r="Q4984" s="269">
        <v>-6</v>
      </c>
      <c r="R4984" s="269">
        <v>-6.5</v>
      </c>
      <c r="S4984" s="269">
        <v>-56</v>
      </c>
      <c r="T4984" s="269">
        <v>-56.5</v>
      </c>
      <c r="DI4984" s="112" t="s">
        <v>8951</v>
      </c>
      <c r="DJ4984" s="112" t="s">
        <v>8544</v>
      </c>
      <c r="DO4984"/>
    </row>
    <row r="4985" spans="15:119" x14ac:dyDescent="0.25">
      <c r="O4985" s="268" t="s">
        <v>14472</v>
      </c>
      <c r="P4985" s="268" t="s">
        <v>9492</v>
      </c>
      <c r="Q4985" s="269">
        <v>-6</v>
      </c>
      <c r="R4985" s="269">
        <v>-6.25</v>
      </c>
      <c r="S4985" s="269">
        <v>-56.25</v>
      </c>
      <c r="T4985" s="269">
        <v>-56.5</v>
      </c>
      <c r="DI4985" s="112" t="s">
        <v>112</v>
      </c>
      <c r="DJ4985" s="112" t="s">
        <v>6305</v>
      </c>
      <c r="DO4985"/>
    </row>
    <row r="4986" spans="15:119" x14ac:dyDescent="0.25">
      <c r="O4986" s="268" t="s">
        <v>14473</v>
      </c>
      <c r="P4986" s="268" t="s">
        <v>9492</v>
      </c>
      <c r="Q4986" s="269">
        <v>-6</v>
      </c>
      <c r="R4986" s="269">
        <v>-6.25</v>
      </c>
      <c r="S4986" s="269">
        <v>-56</v>
      </c>
      <c r="T4986" s="269">
        <v>-56.25</v>
      </c>
      <c r="DI4986" s="112" t="s">
        <v>5552</v>
      </c>
      <c r="DJ4986" s="112" t="s">
        <v>5373</v>
      </c>
      <c r="DO4986"/>
    </row>
    <row r="4987" spans="15:119" x14ac:dyDescent="0.25">
      <c r="O4987" s="268" t="s">
        <v>14474</v>
      </c>
      <c r="P4987" s="268" t="s">
        <v>9492</v>
      </c>
      <c r="Q4987" s="269">
        <v>-6.25</v>
      </c>
      <c r="R4987" s="269">
        <v>-6.5</v>
      </c>
      <c r="S4987" s="269">
        <v>-56.25</v>
      </c>
      <c r="T4987" s="269">
        <v>-56.5</v>
      </c>
      <c r="DI4987" s="112" t="s">
        <v>167</v>
      </c>
      <c r="DJ4987" s="112" t="s">
        <v>10</v>
      </c>
      <c r="DO4987"/>
    </row>
    <row r="4988" spans="15:119" x14ac:dyDescent="0.25">
      <c r="O4988" s="268" t="s">
        <v>14475</v>
      </c>
      <c r="P4988" s="268" t="s">
        <v>9492</v>
      </c>
      <c r="Q4988" s="269">
        <v>-6.25</v>
      </c>
      <c r="R4988" s="269">
        <v>-6.5</v>
      </c>
      <c r="S4988" s="269">
        <v>-56</v>
      </c>
      <c r="T4988" s="269">
        <v>-56.25</v>
      </c>
      <c r="DI4988" s="112" t="s">
        <v>8952</v>
      </c>
      <c r="DJ4988" s="112" t="s">
        <v>8544</v>
      </c>
      <c r="DO4988"/>
    </row>
    <row r="4989" spans="15:119" x14ac:dyDescent="0.25">
      <c r="O4989" s="268" t="s">
        <v>14476</v>
      </c>
      <c r="P4989" s="268" t="s">
        <v>9490</v>
      </c>
      <c r="Q4989" s="269">
        <v>-6</v>
      </c>
      <c r="R4989" s="269">
        <v>-6.5</v>
      </c>
      <c r="S4989" s="269">
        <v>-55.5</v>
      </c>
      <c r="T4989" s="269">
        <v>-56</v>
      </c>
      <c r="DI4989" s="112" t="s">
        <v>7063</v>
      </c>
      <c r="DJ4989" s="112" t="s">
        <v>6305</v>
      </c>
      <c r="DO4989"/>
    </row>
    <row r="4990" spans="15:119" x14ac:dyDescent="0.25">
      <c r="O4990" s="268" t="s">
        <v>14477</v>
      </c>
      <c r="P4990" s="268" t="s">
        <v>9492</v>
      </c>
      <c r="Q4990" s="269">
        <v>-6</v>
      </c>
      <c r="R4990" s="269">
        <v>-6.25</v>
      </c>
      <c r="S4990" s="269">
        <v>-55.75</v>
      </c>
      <c r="T4990" s="269">
        <v>-56</v>
      </c>
      <c r="DI4990" s="112" t="s">
        <v>7287</v>
      </c>
      <c r="DJ4990" s="112" t="s">
        <v>7211</v>
      </c>
      <c r="DO4990"/>
    </row>
    <row r="4991" spans="15:119" x14ac:dyDescent="0.25">
      <c r="O4991" s="268" t="s">
        <v>14478</v>
      </c>
      <c r="P4991" s="268" t="s">
        <v>9492</v>
      </c>
      <c r="Q4991" s="269">
        <v>-6</v>
      </c>
      <c r="R4991" s="269">
        <v>-6.25</v>
      </c>
      <c r="S4991" s="269">
        <v>-55.5</v>
      </c>
      <c r="T4991" s="269">
        <v>-55.75</v>
      </c>
      <c r="DI4991" s="112" t="s">
        <v>7202</v>
      </c>
      <c r="DJ4991" s="112" t="s">
        <v>7135</v>
      </c>
      <c r="DO4991"/>
    </row>
    <row r="4992" spans="15:119" x14ac:dyDescent="0.25">
      <c r="O4992" s="268" t="s">
        <v>14479</v>
      </c>
      <c r="P4992" s="268" t="s">
        <v>9492</v>
      </c>
      <c r="Q4992" s="269">
        <v>-6.25</v>
      </c>
      <c r="R4992" s="269">
        <v>-6.5</v>
      </c>
      <c r="S4992" s="269">
        <v>-55.75</v>
      </c>
      <c r="T4992" s="269">
        <v>-56</v>
      </c>
      <c r="DI4992" s="112" t="s">
        <v>8512</v>
      </c>
      <c r="DJ4992" s="112" t="s">
        <v>8285</v>
      </c>
      <c r="DO4992"/>
    </row>
    <row r="4993" spans="15:119" x14ac:dyDescent="0.25">
      <c r="O4993" s="268" t="s">
        <v>14480</v>
      </c>
      <c r="P4993" s="268" t="s">
        <v>9492</v>
      </c>
      <c r="Q4993" s="269">
        <v>-6.25</v>
      </c>
      <c r="R4993" s="269">
        <v>-6.5</v>
      </c>
      <c r="S4993" s="269">
        <v>-55.5</v>
      </c>
      <c r="T4993" s="269">
        <v>-55.75</v>
      </c>
      <c r="DI4993" s="112" t="s">
        <v>7848</v>
      </c>
      <c r="DJ4993" s="112" t="s">
        <v>7298</v>
      </c>
      <c r="DO4993"/>
    </row>
    <row r="4994" spans="15:119" x14ac:dyDescent="0.25">
      <c r="O4994" s="268" t="s">
        <v>14481</v>
      </c>
      <c r="P4994" s="268" t="s">
        <v>9490</v>
      </c>
      <c r="Q4994" s="269">
        <v>-6.5</v>
      </c>
      <c r="R4994" s="269">
        <v>-7</v>
      </c>
      <c r="S4994" s="269">
        <v>-56.5</v>
      </c>
      <c r="T4994" s="269">
        <v>-57</v>
      </c>
      <c r="DI4994" s="112" t="s">
        <v>7064</v>
      </c>
      <c r="DJ4994" s="112" t="s">
        <v>6305</v>
      </c>
      <c r="DO4994"/>
    </row>
    <row r="4995" spans="15:119" x14ac:dyDescent="0.25">
      <c r="O4995" s="268" t="s">
        <v>14482</v>
      </c>
      <c r="P4995" s="268" t="s">
        <v>9492</v>
      </c>
      <c r="Q4995" s="269">
        <v>-6.5</v>
      </c>
      <c r="R4995" s="269">
        <v>-6.75</v>
      </c>
      <c r="S4995" s="269">
        <v>-56.75</v>
      </c>
      <c r="T4995" s="269">
        <v>-57</v>
      </c>
      <c r="DI4995" s="112" t="s">
        <v>5553</v>
      </c>
      <c r="DJ4995" s="112" t="s">
        <v>5373</v>
      </c>
      <c r="DO4995"/>
    </row>
    <row r="4996" spans="15:119" x14ac:dyDescent="0.25">
      <c r="O4996" s="268" t="s">
        <v>14483</v>
      </c>
      <c r="P4996" s="268" t="s">
        <v>9492</v>
      </c>
      <c r="Q4996" s="269">
        <v>-6.5</v>
      </c>
      <c r="R4996" s="269">
        <v>-6.75</v>
      </c>
      <c r="S4996" s="269">
        <v>-56.5</v>
      </c>
      <c r="T4996" s="269">
        <v>-56.75</v>
      </c>
      <c r="DI4996" s="112" t="s">
        <v>5554</v>
      </c>
      <c r="DJ4996" s="112" t="s">
        <v>5373</v>
      </c>
      <c r="DO4996"/>
    </row>
    <row r="4997" spans="15:119" x14ac:dyDescent="0.25">
      <c r="O4997" s="268" t="s">
        <v>14484</v>
      </c>
      <c r="P4997" s="268" t="s">
        <v>9492</v>
      </c>
      <c r="Q4997" s="269">
        <v>-6.75</v>
      </c>
      <c r="R4997" s="269">
        <v>-7</v>
      </c>
      <c r="S4997" s="269">
        <v>-56.75</v>
      </c>
      <c r="T4997" s="269">
        <v>-57</v>
      </c>
      <c r="DI4997" s="112" t="s">
        <v>7065</v>
      </c>
      <c r="DJ4997" s="112" t="s">
        <v>6305</v>
      </c>
      <c r="DO4997"/>
    </row>
    <row r="4998" spans="15:119" x14ac:dyDescent="0.25">
      <c r="O4998" s="268" t="s">
        <v>14485</v>
      </c>
      <c r="P4998" s="268" t="s">
        <v>9492</v>
      </c>
      <c r="Q4998" s="269">
        <v>-6.75</v>
      </c>
      <c r="R4998" s="269">
        <v>-7</v>
      </c>
      <c r="S4998" s="269">
        <v>-56.5</v>
      </c>
      <c r="T4998" s="269">
        <v>-56.75</v>
      </c>
      <c r="DI4998" s="112" t="s">
        <v>5351</v>
      </c>
      <c r="DJ4998" s="112" t="s">
        <v>5211</v>
      </c>
      <c r="DO4998"/>
    </row>
    <row r="4999" spans="15:119" x14ac:dyDescent="0.25">
      <c r="O4999" s="268" t="s">
        <v>14486</v>
      </c>
      <c r="P4999" s="268" t="s">
        <v>9490</v>
      </c>
      <c r="Q4999" s="269">
        <v>-6.5</v>
      </c>
      <c r="R4999" s="269">
        <v>-7</v>
      </c>
      <c r="S4999" s="269">
        <v>-56</v>
      </c>
      <c r="T4999" s="269">
        <v>-56.5</v>
      </c>
      <c r="DI4999" s="112" t="s">
        <v>5352</v>
      </c>
      <c r="DJ4999" s="112" t="s">
        <v>5211</v>
      </c>
      <c r="DO4999"/>
    </row>
    <row r="5000" spans="15:119" x14ac:dyDescent="0.25">
      <c r="O5000" s="268" t="s">
        <v>14487</v>
      </c>
      <c r="P5000" s="268" t="s">
        <v>9492</v>
      </c>
      <c r="Q5000" s="269">
        <v>-6.5</v>
      </c>
      <c r="R5000" s="269">
        <v>-6.75</v>
      </c>
      <c r="S5000" s="269">
        <v>-56.25</v>
      </c>
      <c r="T5000" s="269">
        <v>-56.5</v>
      </c>
      <c r="DI5000" s="112" t="s">
        <v>4434</v>
      </c>
      <c r="DJ5000" s="112" t="s">
        <v>4435</v>
      </c>
      <c r="DO5000"/>
    </row>
    <row r="5001" spans="15:119" x14ac:dyDescent="0.25">
      <c r="O5001" s="268" t="s">
        <v>14488</v>
      </c>
      <c r="P5001" s="268" t="s">
        <v>9492</v>
      </c>
      <c r="Q5001" s="269">
        <v>-6.5</v>
      </c>
      <c r="R5001" s="269">
        <v>-6.75</v>
      </c>
      <c r="S5001" s="269">
        <v>-56</v>
      </c>
      <c r="T5001" s="269">
        <v>-56.25</v>
      </c>
      <c r="DI5001" s="112" t="s">
        <v>6261</v>
      </c>
      <c r="DJ5001" s="112" t="s">
        <v>5909</v>
      </c>
      <c r="DO5001"/>
    </row>
    <row r="5002" spans="15:119" x14ac:dyDescent="0.25">
      <c r="O5002" s="268" t="s">
        <v>14489</v>
      </c>
      <c r="P5002" s="268" t="s">
        <v>9492</v>
      </c>
      <c r="Q5002" s="269">
        <v>-6.75</v>
      </c>
      <c r="R5002" s="269">
        <v>-7</v>
      </c>
      <c r="S5002" s="269">
        <v>-56.25</v>
      </c>
      <c r="T5002" s="269">
        <v>-56.5</v>
      </c>
      <c r="DI5002" s="112" t="s">
        <v>7067</v>
      </c>
      <c r="DJ5002" s="112" t="s">
        <v>6305</v>
      </c>
      <c r="DO5002"/>
    </row>
    <row r="5003" spans="15:119" x14ac:dyDescent="0.25">
      <c r="O5003" s="268" t="s">
        <v>14490</v>
      </c>
      <c r="P5003" s="268" t="s">
        <v>9492</v>
      </c>
      <c r="Q5003" s="269">
        <v>-6.75</v>
      </c>
      <c r="R5003" s="269">
        <v>-7</v>
      </c>
      <c r="S5003" s="269">
        <v>-56</v>
      </c>
      <c r="T5003" s="269">
        <v>-56.25</v>
      </c>
      <c r="DI5003" s="112" t="s">
        <v>7066</v>
      </c>
      <c r="DJ5003" s="112" t="s">
        <v>6305</v>
      </c>
      <c r="DO5003"/>
    </row>
    <row r="5004" spans="15:119" x14ac:dyDescent="0.25">
      <c r="O5004" s="268" t="s">
        <v>14491</v>
      </c>
      <c r="P5004" s="268" t="s">
        <v>9490</v>
      </c>
      <c r="Q5004" s="269">
        <v>-6.5</v>
      </c>
      <c r="R5004" s="269">
        <v>-7</v>
      </c>
      <c r="S5004" s="269">
        <v>-55.5</v>
      </c>
      <c r="T5004" s="269">
        <v>-56</v>
      </c>
      <c r="DI5004" s="112" t="s">
        <v>6263</v>
      </c>
      <c r="DJ5004" s="112" t="s">
        <v>5909</v>
      </c>
      <c r="DO5004"/>
    </row>
    <row r="5005" spans="15:119" x14ac:dyDescent="0.25">
      <c r="O5005" s="268" t="s">
        <v>14492</v>
      </c>
      <c r="P5005" s="268" t="s">
        <v>9492</v>
      </c>
      <c r="Q5005" s="269">
        <v>-6.5</v>
      </c>
      <c r="R5005" s="269">
        <v>-6.75</v>
      </c>
      <c r="S5005" s="269">
        <v>-55.75</v>
      </c>
      <c r="T5005" s="269">
        <v>-56</v>
      </c>
      <c r="DI5005" s="112" t="s">
        <v>5555</v>
      </c>
      <c r="DJ5005" s="112" t="s">
        <v>5373</v>
      </c>
      <c r="DO5005"/>
    </row>
    <row r="5006" spans="15:119" x14ac:dyDescent="0.25">
      <c r="O5006" s="268" t="s">
        <v>14493</v>
      </c>
      <c r="P5006" s="268" t="s">
        <v>9492</v>
      </c>
      <c r="Q5006" s="269">
        <v>-6.5</v>
      </c>
      <c r="R5006" s="269">
        <v>-6.75</v>
      </c>
      <c r="S5006" s="269">
        <v>-55.5</v>
      </c>
      <c r="T5006" s="269">
        <v>-55.75</v>
      </c>
      <c r="DI5006" s="112" t="s">
        <v>7850</v>
      </c>
      <c r="DJ5006" s="112" t="s">
        <v>7298</v>
      </c>
      <c r="DO5006"/>
    </row>
    <row r="5007" spans="15:119" x14ac:dyDescent="0.25">
      <c r="O5007" s="268" t="s">
        <v>14494</v>
      </c>
      <c r="P5007" s="268" t="s">
        <v>9492</v>
      </c>
      <c r="Q5007" s="269">
        <v>-6.75</v>
      </c>
      <c r="R5007" s="269">
        <v>-7</v>
      </c>
      <c r="S5007" s="269">
        <v>-55.75</v>
      </c>
      <c r="T5007" s="269">
        <v>-56</v>
      </c>
      <c r="DI5007" s="112" t="s">
        <v>5353</v>
      </c>
      <c r="DJ5007" s="112" t="s">
        <v>5211</v>
      </c>
      <c r="DO5007"/>
    </row>
    <row r="5008" spans="15:119" x14ac:dyDescent="0.25">
      <c r="O5008" s="268" t="s">
        <v>14495</v>
      </c>
      <c r="P5008" s="268" t="s">
        <v>9492</v>
      </c>
      <c r="Q5008" s="269">
        <v>-6.75</v>
      </c>
      <c r="R5008" s="269">
        <v>-7</v>
      </c>
      <c r="S5008" s="269">
        <v>-55.5</v>
      </c>
      <c r="T5008" s="269">
        <v>-55.75</v>
      </c>
      <c r="DI5008" s="112" t="s">
        <v>9201</v>
      </c>
      <c r="DJ5008" s="112" t="s">
        <v>9086</v>
      </c>
      <c r="DO5008"/>
    </row>
    <row r="5009" spans="15:119" x14ac:dyDescent="0.25">
      <c r="O5009" s="268" t="s">
        <v>14496</v>
      </c>
      <c r="P5009" s="268" t="s">
        <v>9488</v>
      </c>
      <c r="Q5009" s="269">
        <v>-6</v>
      </c>
      <c r="R5009" s="269">
        <v>-7</v>
      </c>
      <c r="S5009" s="269">
        <v>-54</v>
      </c>
      <c r="T5009" s="269">
        <v>-55.5</v>
      </c>
      <c r="DI5009" s="112" t="s">
        <v>6264</v>
      </c>
      <c r="DJ5009" s="112" t="s">
        <v>5909</v>
      </c>
      <c r="DO5009"/>
    </row>
    <row r="5010" spans="15:119" x14ac:dyDescent="0.25">
      <c r="O5010" s="268" t="s">
        <v>14497</v>
      </c>
      <c r="P5010" s="268" t="s">
        <v>9490</v>
      </c>
      <c r="Q5010" s="269">
        <v>-6</v>
      </c>
      <c r="R5010" s="269">
        <v>-6.5</v>
      </c>
      <c r="S5010" s="269">
        <v>-55</v>
      </c>
      <c r="T5010" s="269">
        <v>-55.5</v>
      </c>
      <c r="DI5010" s="112" t="s">
        <v>5556</v>
      </c>
      <c r="DJ5010" s="112" t="s">
        <v>5373</v>
      </c>
      <c r="DO5010"/>
    </row>
    <row r="5011" spans="15:119" x14ac:dyDescent="0.25">
      <c r="O5011" s="268" t="s">
        <v>14498</v>
      </c>
      <c r="P5011" s="268" t="s">
        <v>9492</v>
      </c>
      <c r="Q5011" s="269">
        <v>-6</v>
      </c>
      <c r="R5011" s="269">
        <v>-6.25</v>
      </c>
      <c r="S5011" s="269">
        <v>-55.25</v>
      </c>
      <c r="T5011" s="269">
        <v>-55.5</v>
      </c>
      <c r="DI5011" s="112" t="s">
        <v>5716</v>
      </c>
      <c r="DJ5011" s="112" t="s">
        <v>5576</v>
      </c>
      <c r="DO5011"/>
    </row>
    <row r="5012" spans="15:119" x14ac:dyDescent="0.25">
      <c r="O5012" s="268" t="s">
        <v>14499</v>
      </c>
      <c r="P5012" s="268" t="s">
        <v>9492</v>
      </c>
      <c r="Q5012" s="269">
        <v>-6</v>
      </c>
      <c r="R5012" s="269">
        <v>-6.25</v>
      </c>
      <c r="S5012" s="269">
        <v>-55</v>
      </c>
      <c r="T5012" s="269">
        <v>-55.25</v>
      </c>
      <c r="DI5012" s="112" t="s">
        <v>7849</v>
      </c>
      <c r="DJ5012" s="112" t="s">
        <v>7298</v>
      </c>
      <c r="DO5012"/>
    </row>
    <row r="5013" spans="15:119" x14ac:dyDescent="0.25">
      <c r="O5013" s="268" t="s">
        <v>14500</v>
      </c>
      <c r="P5013" s="268" t="s">
        <v>9492</v>
      </c>
      <c r="Q5013" s="269">
        <v>-6.25</v>
      </c>
      <c r="R5013" s="269">
        <v>-6.5</v>
      </c>
      <c r="S5013" s="269">
        <v>-55.25</v>
      </c>
      <c r="T5013" s="269">
        <v>-55.5</v>
      </c>
      <c r="DI5013" s="112" t="s">
        <v>7068</v>
      </c>
      <c r="DJ5013" s="112" t="s">
        <v>6305</v>
      </c>
      <c r="DO5013"/>
    </row>
    <row r="5014" spans="15:119" x14ac:dyDescent="0.25">
      <c r="O5014" s="268" t="s">
        <v>14501</v>
      </c>
      <c r="P5014" s="268" t="s">
        <v>9492</v>
      </c>
      <c r="Q5014" s="269">
        <v>-6.25</v>
      </c>
      <c r="R5014" s="269">
        <v>-6.5</v>
      </c>
      <c r="S5014" s="269">
        <v>-55</v>
      </c>
      <c r="T5014" s="269">
        <v>-55.25</v>
      </c>
      <c r="DI5014" s="112" t="s">
        <v>4787</v>
      </c>
      <c r="DJ5014" s="112" t="s">
        <v>4591</v>
      </c>
      <c r="DO5014"/>
    </row>
    <row r="5015" spans="15:119" x14ac:dyDescent="0.25">
      <c r="O5015" s="268" t="s">
        <v>14502</v>
      </c>
      <c r="P5015" s="268" t="s">
        <v>9490</v>
      </c>
      <c r="Q5015" s="269">
        <v>-6</v>
      </c>
      <c r="R5015" s="269">
        <v>-6.5</v>
      </c>
      <c r="S5015" s="269">
        <v>-54.5</v>
      </c>
      <c r="T5015" s="269">
        <v>-55</v>
      </c>
      <c r="DI5015" s="112" t="s">
        <v>9427</v>
      </c>
      <c r="DJ5015" s="112" t="s">
        <v>9220</v>
      </c>
      <c r="DO5015"/>
    </row>
    <row r="5016" spans="15:119" x14ac:dyDescent="0.25">
      <c r="O5016" s="268" t="s">
        <v>14503</v>
      </c>
      <c r="P5016" s="268" t="s">
        <v>9492</v>
      </c>
      <c r="Q5016" s="269">
        <v>-6</v>
      </c>
      <c r="R5016" s="269">
        <v>-6.25</v>
      </c>
      <c r="S5016" s="269">
        <v>-54.75</v>
      </c>
      <c r="T5016" s="269">
        <v>-55</v>
      </c>
      <c r="DI5016" s="112" t="s">
        <v>7069</v>
      </c>
      <c r="DJ5016" s="112" t="s">
        <v>6305</v>
      </c>
      <c r="DO5016"/>
    </row>
    <row r="5017" spans="15:119" x14ac:dyDescent="0.25">
      <c r="O5017" s="268" t="s">
        <v>14504</v>
      </c>
      <c r="P5017" s="268" t="s">
        <v>9492</v>
      </c>
      <c r="Q5017" s="269">
        <v>-6</v>
      </c>
      <c r="R5017" s="269">
        <v>-6.25</v>
      </c>
      <c r="S5017" s="269">
        <v>-54.5</v>
      </c>
      <c r="T5017" s="269">
        <v>-54.75</v>
      </c>
      <c r="DI5017" s="112" t="s">
        <v>8250</v>
      </c>
      <c r="DJ5017" s="112" t="s">
        <v>7916</v>
      </c>
      <c r="DO5017"/>
    </row>
    <row r="5018" spans="15:119" x14ac:dyDescent="0.25">
      <c r="O5018" s="268" t="s">
        <v>14505</v>
      </c>
      <c r="P5018" s="268" t="s">
        <v>9492</v>
      </c>
      <c r="Q5018" s="269">
        <v>-6.25</v>
      </c>
      <c r="R5018" s="269">
        <v>-6.5</v>
      </c>
      <c r="S5018" s="269">
        <v>-54.75</v>
      </c>
      <c r="T5018" s="269">
        <v>-55</v>
      </c>
      <c r="DI5018" s="112" t="s">
        <v>7070</v>
      </c>
      <c r="DJ5018" s="112" t="s">
        <v>6305</v>
      </c>
      <c r="DO5018"/>
    </row>
    <row r="5019" spans="15:119" x14ac:dyDescent="0.25">
      <c r="O5019" s="268" t="s">
        <v>14506</v>
      </c>
      <c r="P5019" s="268" t="s">
        <v>9492</v>
      </c>
      <c r="Q5019" s="269">
        <v>-6.25</v>
      </c>
      <c r="R5019" s="269">
        <v>-6.5</v>
      </c>
      <c r="S5019" s="269">
        <v>-54.5</v>
      </c>
      <c r="T5019" s="269">
        <v>-54.75</v>
      </c>
      <c r="DI5019" s="112" t="s">
        <v>5557</v>
      </c>
      <c r="DJ5019" s="112" t="s">
        <v>5373</v>
      </c>
      <c r="DO5019"/>
    </row>
    <row r="5020" spans="15:119" x14ac:dyDescent="0.25">
      <c r="O5020" s="268" t="s">
        <v>14507</v>
      </c>
      <c r="P5020" s="268" t="s">
        <v>9490</v>
      </c>
      <c r="Q5020" s="269">
        <v>-6</v>
      </c>
      <c r="R5020" s="269">
        <v>-6.5</v>
      </c>
      <c r="S5020" s="269">
        <v>-54</v>
      </c>
      <c r="T5020" s="269">
        <v>-54.5</v>
      </c>
      <c r="DI5020" s="112" t="s">
        <v>5354</v>
      </c>
      <c r="DJ5020" s="112" t="s">
        <v>5909</v>
      </c>
      <c r="DO5020"/>
    </row>
    <row r="5021" spans="15:119" x14ac:dyDescent="0.25">
      <c r="O5021" s="268" t="s">
        <v>14508</v>
      </c>
      <c r="P5021" s="268" t="s">
        <v>9492</v>
      </c>
      <c r="Q5021" s="269">
        <v>-6</v>
      </c>
      <c r="R5021" s="269">
        <v>-6.25</v>
      </c>
      <c r="S5021" s="269">
        <v>-54.25</v>
      </c>
      <c r="T5021" s="269">
        <v>-54.5</v>
      </c>
      <c r="DI5021" s="112" t="s">
        <v>5354</v>
      </c>
      <c r="DJ5021" s="112" t="s">
        <v>5211</v>
      </c>
      <c r="DO5021"/>
    </row>
    <row r="5022" spans="15:119" x14ac:dyDescent="0.25">
      <c r="O5022" s="268" t="s">
        <v>14509</v>
      </c>
      <c r="P5022" s="268" t="s">
        <v>9492</v>
      </c>
      <c r="Q5022" s="269">
        <v>-6</v>
      </c>
      <c r="R5022" s="269">
        <v>-6.25</v>
      </c>
      <c r="S5022" s="269">
        <v>-54</v>
      </c>
      <c r="T5022" s="269">
        <v>-54.25</v>
      </c>
      <c r="DI5022" s="112" t="s">
        <v>5355</v>
      </c>
      <c r="DJ5022" s="112" t="s">
        <v>5211</v>
      </c>
      <c r="DO5022"/>
    </row>
    <row r="5023" spans="15:119" x14ac:dyDescent="0.25">
      <c r="O5023" s="268" t="s">
        <v>14510</v>
      </c>
      <c r="P5023" s="268" t="s">
        <v>9492</v>
      </c>
      <c r="Q5023" s="269">
        <v>-6.25</v>
      </c>
      <c r="R5023" s="269">
        <v>-6.5</v>
      </c>
      <c r="S5023" s="269">
        <v>-54.25</v>
      </c>
      <c r="T5023" s="269">
        <v>-54.5</v>
      </c>
      <c r="DI5023" s="112" t="s">
        <v>5717</v>
      </c>
      <c r="DJ5023" s="112" t="s">
        <v>5576</v>
      </c>
      <c r="DO5023"/>
    </row>
    <row r="5024" spans="15:119" x14ac:dyDescent="0.25">
      <c r="O5024" s="268" t="s">
        <v>14511</v>
      </c>
      <c r="P5024" s="268" t="s">
        <v>9492</v>
      </c>
      <c r="Q5024" s="269">
        <v>-6.25</v>
      </c>
      <c r="R5024" s="269">
        <v>-6.5</v>
      </c>
      <c r="S5024" s="269">
        <v>-54</v>
      </c>
      <c r="T5024" s="269">
        <v>-54.25</v>
      </c>
      <c r="DI5024" s="112" t="s">
        <v>7071</v>
      </c>
      <c r="DJ5024" s="112" t="s">
        <v>6305</v>
      </c>
      <c r="DO5024"/>
    </row>
    <row r="5025" spans="15:119" x14ac:dyDescent="0.25">
      <c r="O5025" s="268" t="s">
        <v>14512</v>
      </c>
      <c r="P5025" s="268" t="s">
        <v>9490</v>
      </c>
      <c r="Q5025" s="269">
        <v>-6.5</v>
      </c>
      <c r="R5025" s="269">
        <v>-7</v>
      </c>
      <c r="S5025" s="269">
        <v>-55</v>
      </c>
      <c r="T5025" s="269">
        <v>-55.5</v>
      </c>
      <c r="DI5025" s="112" t="s">
        <v>6265</v>
      </c>
      <c r="DJ5025" s="112" t="s">
        <v>5909</v>
      </c>
      <c r="DO5025"/>
    </row>
    <row r="5026" spans="15:119" x14ac:dyDescent="0.25">
      <c r="O5026" s="268" t="s">
        <v>14513</v>
      </c>
      <c r="P5026" s="268" t="s">
        <v>9492</v>
      </c>
      <c r="Q5026" s="269">
        <v>-6.5</v>
      </c>
      <c r="R5026" s="269">
        <v>-6.75</v>
      </c>
      <c r="S5026" s="269">
        <v>-55.25</v>
      </c>
      <c r="T5026" s="269">
        <v>-55.5</v>
      </c>
      <c r="DI5026" s="112" t="s">
        <v>8251</v>
      </c>
      <c r="DJ5026" s="112" t="s">
        <v>7916</v>
      </c>
      <c r="DO5026"/>
    </row>
    <row r="5027" spans="15:119" x14ac:dyDescent="0.25">
      <c r="O5027" s="268" t="s">
        <v>14514</v>
      </c>
      <c r="P5027" s="268" t="s">
        <v>9492</v>
      </c>
      <c r="Q5027" s="269">
        <v>-6.5</v>
      </c>
      <c r="R5027" s="269">
        <v>-6.75</v>
      </c>
      <c r="S5027" s="269">
        <v>-55</v>
      </c>
      <c r="T5027" s="269">
        <v>-55.25</v>
      </c>
      <c r="DI5027" s="112" t="s">
        <v>5718</v>
      </c>
      <c r="DJ5027" s="112" t="s">
        <v>5576</v>
      </c>
      <c r="DO5027"/>
    </row>
    <row r="5028" spans="15:119" x14ac:dyDescent="0.25">
      <c r="O5028" s="268" t="s">
        <v>14515</v>
      </c>
      <c r="P5028" s="268" t="s">
        <v>9492</v>
      </c>
      <c r="Q5028" s="269">
        <v>-6.75</v>
      </c>
      <c r="R5028" s="269">
        <v>-7</v>
      </c>
      <c r="S5028" s="269">
        <v>-55.25</v>
      </c>
      <c r="T5028" s="269">
        <v>-55.5</v>
      </c>
      <c r="DI5028" s="112" t="s">
        <v>8252</v>
      </c>
      <c r="DJ5028" s="112" t="s">
        <v>7916</v>
      </c>
      <c r="DO5028"/>
    </row>
    <row r="5029" spans="15:119" x14ac:dyDescent="0.25">
      <c r="O5029" s="268" t="s">
        <v>14516</v>
      </c>
      <c r="P5029" s="268" t="s">
        <v>9492</v>
      </c>
      <c r="Q5029" s="269">
        <v>-6.75</v>
      </c>
      <c r="R5029" s="269">
        <v>-7</v>
      </c>
      <c r="S5029" s="269">
        <v>-55</v>
      </c>
      <c r="T5029" s="269">
        <v>-55.25</v>
      </c>
      <c r="DI5029" s="112" t="s">
        <v>8953</v>
      </c>
      <c r="DJ5029" s="112" t="s">
        <v>8544</v>
      </c>
      <c r="DO5029"/>
    </row>
    <row r="5030" spans="15:119" x14ac:dyDescent="0.25">
      <c r="O5030" s="268" t="s">
        <v>14517</v>
      </c>
      <c r="P5030" s="268" t="s">
        <v>9490</v>
      </c>
      <c r="Q5030" s="269">
        <v>-6.5</v>
      </c>
      <c r="R5030" s="269">
        <v>-7</v>
      </c>
      <c r="S5030" s="269">
        <v>-54.5</v>
      </c>
      <c r="T5030" s="269">
        <v>-55</v>
      </c>
      <c r="DI5030" s="112" t="s">
        <v>8954</v>
      </c>
      <c r="DJ5030" s="112" t="s">
        <v>8544</v>
      </c>
      <c r="DO5030"/>
    </row>
    <row r="5031" spans="15:119" x14ac:dyDescent="0.25">
      <c r="O5031" s="268" t="s">
        <v>14518</v>
      </c>
      <c r="P5031" s="268" t="s">
        <v>9492</v>
      </c>
      <c r="Q5031" s="269">
        <v>-6.5</v>
      </c>
      <c r="R5031" s="269">
        <v>-6.75</v>
      </c>
      <c r="S5031" s="269">
        <v>-54.75</v>
      </c>
      <c r="T5031" s="269">
        <v>-55</v>
      </c>
      <c r="DI5031" s="112" t="s">
        <v>5558</v>
      </c>
      <c r="DJ5031" s="112" t="s">
        <v>5373</v>
      </c>
      <c r="DO5031"/>
    </row>
    <row r="5032" spans="15:119" x14ac:dyDescent="0.25">
      <c r="O5032" s="268" t="s">
        <v>14519</v>
      </c>
      <c r="P5032" s="268" t="s">
        <v>9492</v>
      </c>
      <c r="Q5032" s="269">
        <v>-6.5</v>
      </c>
      <c r="R5032" s="269">
        <v>-6.75</v>
      </c>
      <c r="S5032" s="269">
        <v>-54.5</v>
      </c>
      <c r="T5032" s="269">
        <v>-54.75</v>
      </c>
      <c r="DI5032" s="112" t="s">
        <v>5558</v>
      </c>
      <c r="DJ5032" s="112" t="s">
        <v>7298</v>
      </c>
      <c r="DO5032"/>
    </row>
    <row r="5033" spans="15:119" x14ac:dyDescent="0.25">
      <c r="O5033" s="268" t="s">
        <v>14520</v>
      </c>
      <c r="P5033" s="268" t="s">
        <v>9492</v>
      </c>
      <c r="Q5033" s="269">
        <v>-6.75</v>
      </c>
      <c r="R5033" s="269">
        <v>-7</v>
      </c>
      <c r="S5033" s="269">
        <v>-54.75</v>
      </c>
      <c r="T5033" s="269">
        <v>-55</v>
      </c>
      <c r="DI5033" s="112" t="s">
        <v>7851</v>
      </c>
      <c r="DJ5033" s="112" t="s">
        <v>7298</v>
      </c>
      <c r="DO5033"/>
    </row>
    <row r="5034" spans="15:119" x14ac:dyDescent="0.25">
      <c r="O5034" s="268" t="s">
        <v>14521</v>
      </c>
      <c r="P5034" s="268" t="s">
        <v>9492</v>
      </c>
      <c r="Q5034" s="269">
        <v>-6.75</v>
      </c>
      <c r="R5034" s="269">
        <v>-7</v>
      </c>
      <c r="S5034" s="269">
        <v>-54.5</v>
      </c>
      <c r="T5034" s="269">
        <v>-54.75</v>
      </c>
      <c r="DI5034" s="112" t="s">
        <v>8955</v>
      </c>
      <c r="DJ5034" s="112" t="s">
        <v>8544</v>
      </c>
      <c r="DO5034"/>
    </row>
    <row r="5035" spans="15:119" x14ac:dyDescent="0.25">
      <c r="O5035" s="268" t="s">
        <v>14522</v>
      </c>
      <c r="P5035" s="268" t="s">
        <v>9490</v>
      </c>
      <c r="Q5035" s="269">
        <v>-6.5</v>
      </c>
      <c r="R5035" s="269">
        <v>-7</v>
      </c>
      <c r="S5035" s="269">
        <v>-54</v>
      </c>
      <c r="T5035" s="269">
        <v>-54.5</v>
      </c>
      <c r="DI5035" s="112" t="s">
        <v>7072</v>
      </c>
      <c r="DJ5035" s="112" t="s">
        <v>6305</v>
      </c>
      <c r="DO5035"/>
    </row>
    <row r="5036" spans="15:119" x14ac:dyDescent="0.25">
      <c r="O5036" s="268" t="s">
        <v>14523</v>
      </c>
      <c r="P5036" s="268" t="s">
        <v>9492</v>
      </c>
      <c r="Q5036" s="269">
        <v>-6.5</v>
      </c>
      <c r="R5036" s="269">
        <v>-6.75</v>
      </c>
      <c r="S5036" s="269">
        <v>-54.25</v>
      </c>
      <c r="T5036" s="269">
        <v>-54.5</v>
      </c>
      <c r="DI5036" s="112" t="s">
        <v>9076</v>
      </c>
      <c r="DJ5036" s="112" t="s">
        <v>9016</v>
      </c>
      <c r="DO5036"/>
    </row>
    <row r="5037" spans="15:119" x14ac:dyDescent="0.25">
      <c r="O5037" s="268" t="s">
        <v>14524</v>
      </c>
      <c r="P5037" s="268" t="s">
        <v>9492</v>
      </c>
      <c r="Q5037" s="269">
        <v>-6.5</v>
      </c>
      <c r="R5037" s="269">
        <v>-6.75</v>
      </c>
      <c r="S5037" s="269">
        <v>-54</v>
      </c>
      <c r="T5037" s="269">
        <v>-54.25</v>
      </c>
      <c r="DI5037" s="112" t="s">
        <v>7053</v>
      </c>
      <c r="DJ5037" s="112" t="s">
        <v>6305</v>
      </c>
      <c r="DO5037"/>
    </row>
    <row r="5038" spans="15:119" x14ac:dyDescent="0.25">
      <c r="O5038" s="268" t="s">
        <v>14525</v>
      </c>
      <c r="P5038" s="268" t="s">
        <v>9492</v>
      </c>
      <c r="Q5038" s="269">
        <v>-6.75</v>
      </c>
      <c r="R5038" s="269">
        <v>-7</v>
      </c>
      <c r="S5038" s="269">
        <v>-54.25</v>
      </c>
      <c r="T5038" s="269">
        <v>-54.5</v>
      </c>
      <c r="DI5038" s="112" t="s">
        <v>8956</v>
      </c>
      <c r="DJ5038" s="112" t="s">
        <v>8544</v>
      </c>
      <c r="DO5038"/>
    </row>
    <row r="5039" spans="15:119" x14ac:dyDescent="0.25">
      <c r="O5039" s="268" t="s">
        <v>14526</v>
      </c>
      <c r="P5039" s="268" t="s">
        <v>9492</v>
      </c>
      <c r="Q5039" s="269">
        <v>-6.75</v>
      </c>
      <c r="R5039" s="269">
        <v>-7</v>
      </c>
      <c r="S5039" s="269">
        <v>-54</v>
      </c>
      <c r="T5039" s="269">
        <v>-54.25</v>
      </c>
      <c r="DI5039" s="112" t="s">
        <v>5356</v>
      </c>
      <c r="DJ5039" s="112" t="s">
        <v>5211</v>
      </c>
      <c r="DO5039"/>
    </row>
    <row r="5040" spans="15:119" x14ac:dyDescent="0.25">
      <c r="O5040" s="268" t="s">
        <v>14527</v>
      </c>
      <c r="P5040" s="268" t="s">
        <v>9488</v>
      </c>
      <c r="Q5040" s="269">
        <v>-7</v>
      </c>
      <c r="R5040" s="269">
        <v>-8</v>
      </c>
      <c r="S5040" s="269">
        <v>-55.5</v>
      </c>
      <c r="T5040" s="269">
        <v>-57</v>
      </c>
      <c r="DI5040" s="112" t="s">
        <v>7852</v>
      </c>
      <c r="DJ5040" s="112" t="s">
        <v>7298</v>
      </c>
      <c r="DO5040"/>
    </row>
    <row r="5041" spans="15:119" x14ac:dyDescent="0.25">
      <c r="O5041" s="268" t="s">
        <v>14528</v>
      </c>
      <c r="P5041" s="268" t="s">
        <v>9490</v>
      </c>
      <c r="Q5041" s="269">
        <v>-7</v>
      </c>
      <c r="R5041" s="269">
        <v>-7.5</v>
      </c>
      <c r="S5041" s="269">
        <v>-56.5</v>
      </c>
      <c r="T5041" s="269">
        <v>-57</v>
      </c>
      <c r="DI5041" s="112" t="s">
        <v>8513</v>
      </c>
      <c r="DJ5041" s="112" t="s">
        <v>8285</v>
      </c>
      <c r="DO5041"/>
    </row>
    <row r="5042" spans="15:119" x14ac:dyDescent="0.25">
      <c r="O5042" s="268" t="s">
        <v>14529</v>
      </c>
      <c r="P5042" s="268" t="s">
        <v>9492</v>
      </c>
      <c r="Q5042" s="269">
        <v>-7</v>
      </c>
      <c r="R5042" s="269">
        <v>-7.25</v>
      </c>
      <c r="S5042" s="269">
        <v>-56.75</v>
      </c>
      <c r="T5042" s="269">
        <v>-57</v>
      </c>
      <c r="DI5042" s="112" t="s">
        <v>9078</v>
      </c>
      <c r="DJ5042" s="112" t="s">
        <v>9016</v>
      </c>
      <c r="DO5042"/>
    </row>
    <row r="5043" spans="15:119" x14ac:dyDescent="0.25">
      <c r="O5043" s="268" t="s">
        <v>14530</v>
      </c>
      <c r="P5043" s="268" t="s">
        <v>9492</v>
      </c>
      <c r="Q5043" s="269">
        <v>-7</v>
      </c>
      <c r="R5043" s="269">
        <v>-7.25</v>
      </c>
      <c r="S5043" s="269">
        <v>-56.5</v>
      </c>
      <c r="T5043" s="269">
        <v>-56.75</v>
      </c>
      <c r="DI5043" s="112" t="s">
        <v>5014</v>
      </c>
      <c r="DJ5043" s="112" t="s">
        <v>4808</v>
      </c>
      <c r="DO5043"/>
    </row>
    <row r="5044" spans="15:119" x14ac:dyDescent="0.25">
      <c r="O5044" s="268" t="s">
        <v>14531</v>
      </c>
      <c r="P5044" s="268" t="s">
        <v>9492</v>
      </c>
      <c r="Q5044" s="269">
        <v>-7.25</v>
      </c>
      <c r="R5044" s="269">
        <v>-7.5</v>
      </c>
      <c r="S5044" s="269">
        <v>-56.75</v>
      </c>
      <c r="T5044" s="269">
        <v>-57</v>
      </c>
      <c r="DI5044" s="112" t="s">
        <v>7288</v>
      </c>
      <c r="DJ5044" s="112" t="s">
        <v>7211</v>
      </c>
      <c r="DO5044"/>
    </row>
    <row r="5045" spans="15:119" x14ac:dyDescent="0.25">
      <c r="O5045" s="268" t="s">
        <v>14532</v>
      </c>
      <c r="P5045" s="268" t="s">
        <v>9492</v>
      </c>
      <c r="Q5045" s="269">
        <v>-7.25</v>
      </c>
      <c r="R5045" s="269">
        <v>-7.5</v>
      </c>
      <c r="S5045" s="269">
        <v>-56.5</v>
      </c>
      <c r="T5045" s="269">
        <v>-56.75</v>
      </c>
      <c r="DI5045" s="112" t="s">
        <v>9428</v>
      </c>
      <c r="DJ5045" s="112" t="s">
        <v>9220</v>
      </c>
      <c r="DO5045"/>
    </row>
    <row r="5046" spans="15:119" x14ac:dyDescent="0.25">
      <c r="O5046" s="268" t="s">
        <v>14533</v>
      </c>
      <c r="P5046" s="268" t="s">
        <v>9490</v>
      </c>
      <c r="Q5046" s="269">
        <v>-7</v>
      </c>
      <c r="R5046" s="269">
        <v>-7.5</v>
      </c>
      <c r="S5046" s="269">
        <v>-56</v>
      </c>
      <c r="T5046" s="269">
        <v>-56.5</v>
      </c>
      <c r="DI5046" s="112" t="s">
        <v>4577</v>
      </c>
      <c r="DJ5046" s="112" t="s">
        <v>4452</v>
      </c>
      <c r="DO5046"/>
    </row>
    <row r="5047" spans="15:119" x14ac:dyDescent="0.25">
      <c r="O5047" s="268" t="s">
        <v>14534</v>
      </c>
      <c r="P5047" s="268" t="s">
        <v>9492</v>
      </c>
      <c r="Q5047" s="269">
        <v>-7</v>
      </c>
      <c r="R5047" s="269">
        <v>-7.25</v>
      </c>
      <c r="S5047" s="269">
        <v>-56.25</v>
      </c>
      <c r="T5047" s="269">
        <v>-56.5</v>
      </c>
      <c r="DI5047" s="112" t="s">
        <v>8957</v>
      </c>
      <c r="DJ5047" s="112" t="s">
        <v>8544</v>
      </c>
      <c r="DO5047"/>
    </row>
    <row r="5048" spans="15:119" x14ac:dyDescent="0.25">
      <c r="O5048" s="268" t="s">
        <v>14535</v>
      </c>
      <c r="P5048" s="268" t="s">
        <v>9492</v>
      </c>
      <c r="Q5048" s="269">
        <v>-7</v>
      </c>
      <c r="R5048" s="269">
        <v>-7.25</v>
      </c>
      <c r="S5048" s="269">
        <v>-56</v>
      </c>
      <c r="T5048" s="269">
        <v>-56.25</v>
      </c>
      <c r="DI5048" s="112" t="s">
        <v>7073</v>
      </c>
      <c r="DJ5048" s="112" t="s">
        <v>6305</v>
      </c>
      <c r="DO5048"/>
    </row>
    <row r="5049" spans="15:119" x14ac:dyDescent="0.25">
      <c r="O5049" s="268" t="s">
        <v>14536</v>
      </c>
      <c r="P5049" s="268" t="s">
        <v>9492</v>
      </c>
      <c r="Q5049" s="269">
        <v>-7.25</v>
      </c>
      <c r="R5049" s="269">
        <v>-7.5</v>
      </c>
      <c r="S5049" s="269">
        <v>-56.25</v>
      </c>
      <c r="T5049" s="269">
        <v>-56.5</v>
      </c>
      <c r="DI5049" s="112" t="s">
        <v>7853</v>
      </c>
      <c r="DJ5049" s="112" t="s">
        <v>7298</v>
      </c>
      <c r="DO5049"/>
    </row>
    <row r="5050" spans="15:119" x14ac:dyDescent="0.25">
      <c r="O5050" s="268" t="s">
        <v>14537</v>
      </c>
      <c r="P5050" s="268" t="s">
        <v>9492</v>
      </c>
      <c r="Q5050" s="269">
        <v>-7.25</v>
      </c>
      <c r="R5050" s="269">
        <v>-7.5</v>
      </c>
      <c r="S5050" s="269">
        <v>-56</v>
      </c>
      <c r="T5050" s="269">
        <v>-56.25</v>
      </c>
      <c r="DI5050" s="112" t="s">
        <v>4266</v>
      </c>
      <c r="DJ5050" s="112" t="s">
        <v>4212</v>
      </c>
      <c r="DO5050"/>
    </row>
    <row r="5051" spans="15:119" x14ac:dyDescent="0.25">
      <c r="O5051" s="268" t="s">
        <v>14538</v>
      </c>
      <c r="P5051" s="268" t="s">
        <v>9490</v>
      </c>
      <c r="Q5051" s="269">
        <v>-7</v>
      </c>
      <c r="R5051" s="269">
        <v>-7.5</v>
      </c>
      <c r="S5051" s="269">
        <v>-55.5</v>
      </c>
      <c r="T5051" s="269">
        <v>-56</v>
      </c>
      <c r="DI5051" s="112" t="s">
        <v>7074</v>
      </c>
      <c r="DJ5051" s="112" t="s">
        <v>6305</v>
      </c>
      <c r="DO5051"/>
    </row>
    <row r="5052" spans="15:119" x14ac:dyDescent="0.25">
      <c r="O5052" s="268" t="s">
        <v>14539</v>
      </c>
      <c r="P5052" s="268" t="s">
        <v>9492</v>
      </c>
      <c r="Q5052" s="269">
        <v>-7</v>
      </c>
      <c r="R5052" s="269">
        <v>-7.25</v>
      </c>
      <c r="S5052" s="269">
        <v>-55.75</v>
      </c>
      <c r="T5052" s="269">
        <v>-56</v>
      </c>
      <c r="DI5052" s="112" t="s">
        <v>5902</v>
      </c>
      <c r="DJ5052" s="112" t="s">
        <v>5840</v>
      </c>
      <c r="DO5052"/>
    </row>
    <row r="5053" spans="15:119" x14ac:dyDescent="0.25">
      <c r="O5053" s="268" t="s">
        <v>14540</v>
      </c>
      <c r="P5053" s="268" t="s">
        <v>9492</v>
      </c>
      <c r="Q5053" s="269">
        <v>-7</v>
      </c>
      <c r="R5053" s="269">
        <v>-7.25</v>
      </c>
      <c r="S5053" s="269">
        <v>-55.5</v>
      </c>
      <c r="T5053" s="269">
        <v>-55.75</v>
      </c>
      <c r="DI5053" s="112" t="s">
        <v>7075</v>
      </c>
      <c r="DJ5053" s="112" t="s">
        <v>6305</v>
      </c>
      <c r="DO5053"/>
    </row>
    <row r="5054" spans="15:119" x14ac:dyDescent="0.25">
      <c r="O5054" s="268" t="s">
        <v>14541</v>
      </c>
      <c r="P5054" s="268" t="s">
        <v>9492</v>
      </c>
      <c r="Q5054" s="269">
        <v>-7.25</v>
      </c>
      <c r="R5054" s="269">
        <v>-7.5</v>
      </c>
      <c r="S5054" s="269">
        <v>-55.75</v>
      </c>
      <c r="T5054" s="269">
        <v>-56</v>
      </c>
      <c r="DI5054" s="112" t="s">
        <v>5015</v>
      </c>
      <c r="DJ5054" s="112" t="s">
        <v>4808</v>
      </c>
      <c r="DO5054"/>
    </row>
    <row r="5055" spans="15:119" x14ac:dyDescent="0.25">
      <c r="O5055" s="268" t="s">
        <v>14542</v>
      </c>
      <c r="P5055" s="268" t="s">
        <v>9492</v>
      </c>
      <c r="Q5055" s="269">
        <v>-7.25</v>
      </c>
      <c r="R5055" s="269">
        <v>-7.5</v>
      </c>
      <c r="S5055" s="269">
        <v>-55.5</v>
      </c>
      <c r="T5055" s="269">
        <v>-55.75</v>
      </c>
      <c r="DI5055" s="112" t="s">
        <v>6266</v>
      </c>
      <c r="DJ5055" s="112" t="s">
        <v>5909</v>
      </c>
      <c r="DO5055"/>
    </row>
    <row r="5056" spans="15:119" x14ac:dyDescent="0.25">
      <c r="O5056" s="268" t="s">
        <v>14543</v>
      </c>
      <c r="P5056" s="268" t="s">
        <v>9490</v>
      </c>
      <c r="Q5056" s="269">
        <v>-7.5</v>
      </c>
      <c r="R5056" s="269">
        <v>-8</v>
      </c>
      <c r="S5056" s="269">
        <v>-56.5</v>
      </c>
      <c r="T5056" s="269">
        <v>-57</v>
      </c>
      <c r="DI5056" s="112" t="s">
        <v>9429</v>
      </c>
      <c r="DJ5056" s="112" t="s">
        <v>9220</v>
      </c>
      <c r="DO5056"/>
    </row>
    <row r="5057" spans="15:119" x14ac:dyDescent="0.25">
      <c r="O5057" s="268" t="s">
        <v>14544</v>
      </c>
      <c r="P5057" s="268" t="s">
        <v>9492</v>
      </c>
      <c r="Q5057" s="269">
        <v>-7.5</v>
      </c>
      <c r="R5057" s="269">
        <v>-7.75</v>
      </c>
      <c r="S5057" s="269">
        <v>-56.75</v>
      </c>
      <c r="T5057" s="269">
        <v>-57</v>
      </c>
      <c r="DI5057" s="112" t="s">
        <v>7076</v>
      </c>
      <c r="DJ5057" s="112" t="s">
        <v>6305</v>
      </c>
      <c r="DO5057"/>
    </row>
    <row r="5058" spans="15:119" x14ac:dyDescent="0.25">
      <c r="O5058" s="268" t="s">
        <v>14545</v>
      </c>
      <c r="P5058" s="268" t="s">
        <v>9492</v>
      </c>
      <c r="Q5058" s="269">
        <v>-7.5</v>
      </c>
      <c r="R5058" s="269">
        <v>-7.75</v>
      </c>
      <c r="S5058" s="269">
        <v>-56.5</v>
      </c>
      <c r="T5058" s="269">
        <v>-56.75</v>
      </c>
      <c r="DI5058" s="112" t="s">
        <v>5016</v>
      </c>
      <c r="DJ5058" s="112" t="s">
        <v>4808</v>
      </c>
      <c r="DO5058"/>
    </row>
    <row r="5059" spans="15:119" x14ac:dyDescent="0.25">
      <c r="O5059" s="268" t="s">
        <v>14546</v>
      </c>
      <c r="P5059" s="268" t="s">
        <v>9492</v>
      </c>
      <c r="Q5059" s="269">
        <v>-7.75</v>
      </c>
      <c r="R5059" s="269">
        <v>-8</v>
      </c>
      <c r="S5059" s="269">
        <v>-56.75</v>
      </c>
      <c r="T5059" s="269">
        <v>-57</v>
      </c>
      <c r="DI5059" s="112" t="s">
        <v>8958</v>
      </c>
      <c r="DJ5059" s="112" t="s">
        <v>8544</v>
      </c>
      <c r="DO5059"/>
    </row>
    <row r="5060" spans="15:119" x14ac:dyDescent="0.25">
      <c r="O5060" s="268" t="s">
        <v>14547</v>
      </c>
      <c r="P5060" s="268" t="s">
        <v>9492</v>
      </c>
      <c r="Q5060" s="269">
        <v>-7.75</v>
      </c>
      <c r="R5060" s="269">
        <v>-8</v>
      </c>
      <c r="S5060" s="269">
        <v>-56.5</v>
      </c>
      <c r="T5060" s="269">
        <v>-56.75</v>
      </c>
      <c r="DI5060" s="112" t="s">
        <v>9202</v>
      </c>
      <c r="DJ5060" s="112" t="s">
        <v>9086</v>
      </c>
      <c r="DO5060"/>
    </row>
    <row r="5061" spans="15:119" x14ac:dyDescent="0.25">
      <c r="O5061" s="268" t="s">
        <v>14548</v>
      </c>
      <c r="P5061" s="268" t="s">
        <v>9490</v>
      </c>
      <c r="Q5061" s="269">
        <v>-7.5</v>
      </c>
      <c r="R5061" s="269">
        <v>-8</v>
      </c>
      <c r="S5061" s="269">
        <v>-56</v>
      </c>
      <c r="T5061" s="269">
        <v>-56.5</v>
      </c>
      <c r="DI5061" s="112" t="s">
        <v>8253</v>
      </c>
      <c r="DJ5061" s="112" t="s">
        <v>7916</v>
      </c>
      <c r="DO5061"/>
    </row>
    <row r="5062" spans="15:119" x14ac:dyDescent="0.25">
      <c r="O5062" s="268" t="s">
        <v>14549</v>
      </c>
      <c r="P5062" s="268" t="s">
        <v>9492</v>
      </c>
      <c r="Q5062" s="269">
        <v>-7.5</v>
      </c>
      <c r="R5062" s="269">
        <v>-7.75</v>
      </c>
      <c r="S5062" s="269">
        <v>-56.25</v>
      </c>
      <c r="T5062" s="269">
        <v>-56.5</v>
      </c>
      <c r="DI5062" s="112" t="s">
        <v>5719</v>
      </c>
      <c r="DJ5062" s="112" t="s">
        <v>5576</v>
      </c>
      <c r="DO5062"/>
    </row>
    <row r="5063" spans="15:119" x14ac:dyDescent="0.25">
      <c r="O5063" s="268" t="s">
        <v>14550</v>
      </c>
      <c r="P5063" s="268" t="s">
        <v>9492</v>
      </c>
      <c r="Q5063" s="269">
        <v>-7.5</v>
      </c>
      <c r="R5063" s="269">
        <v>-7.75</v>
      </c>
      <c r="S5063" s="269">
        <v>-56</v>
      </c>
      <c r="T5063" s="269">
        <v>-56.25</v>
      </c>
      <c r="DI5063" s="112" t="s">
        <v>5903</v>
      </c>
      <c r="DJ5063" s="112" t="s">
        <v>5840</v>
      </c>
      <c r="DO5063"/>
    </row>
    <row r="5064" spans="15:119" x14ac:dyDescent="0.25">
      <c r="O5064" s="268" t="s">
        <v>14551</v>
      </c>
      <c r="P5064" s="268" t="s">
        <v>9492</v>
      </c>
      <c r="Q5064" s="269">
        <v>-7.75</v>
      </c>
      <c r="R5064" s="269">
        <v>-8</v>
      </c>
      <c r="S5064" s="269">
        <v>-56.25</v>
      </c>
      <c r="T5064" s="269">
        <v>-56.5</v>
      </c>
      <c r="DI5064" s="112" t="s">
        <v>9430</v>
      </c>
      <c r="DJ5064" s="112" t="s">
        <v>9220</v>
      </c>
      <c r="DO5064"/>
    </row>
    <row r="5065" spans="15:119" x14ac:dyDescent="0.25">
      <c r="O5065" s="268" t="s">
        <v>14552</v>
      </c>
      <c r="P5065" s="268" t="s">
        <v>9492</v>
      </c>
      <c r="Q5065" s="269">
        <v>-7.75</v>
      </c>
      <c r="R5065" s="269">
        <v>-8</v>
      </c>
      <c r="S5065" s="269">
        <v>-56</v>
      </c>
      <c r="T5065" s="269">
        <v>-56.25</v>
      </c>
      <c r="DI5065" s="112" t="s">
        <v>6267</v>
      </c>
      <c r="DJ5065" s="112" t="s">
        <v>5909</v>
      </c>
      <c r="DO5065"/>
    </row>
    <row r="5066" spans="15:119" x14ac:dyDescent="0.25">
      <c r="O5066" s="268" t="s">
        <v>14553</v>
      </c>
      <c r="P5066" s="268" t="s">
        <v>9490</v>
      </c>
      <c r="Q5066" s="269">
        <v>-7.5</v>
      </c>
      <c r="R5066" s="269">
        <v>-8</v>
      </c>
      <c r="S5066" s="269">
        <v>-55.5</v>
      </c>
      <c r="T5066" s="269">
        <v>-56</v>
      </c>
      <c r="DI5066" s="112" t="s">
        <v>6268</v>
      </c>
      <c r="DJ5066" s="112" t="s">
        <v>5909</v>
      </c>
      <c r="DO5066"/>
    </row>
    <row r="5067" spans="15:119" x14ac:dyDescent="0.25">
      <c r="O5067" s="268" t="s">
        <v>14554</v>
      </c>
      <c r="P5067" s="268" t="s">
        <v>9492</v>
      </c>
      <c r="Q5067" s="269">
        <v>-7.5</v>
      </c>
      <c r="R5067" s="269">
        <v>-7.75</v>
      </c>
      <c r="S5067" s="269">
        <v>-55.75</v>
      </c>
      <c r="T5067" s="269">
        <v>-56</v>
      </c>
      <c r="DI5067" s="112" t="s">
        <v>4788</v>
      </c>
      <c r="DJ5067" s="112" t="s">
        <v>4591</v>
      </c>
      <c r="DO5067"/>
    </row>
    <row r="5068" spans="15:119" x14ac:dyDescent="0.25">
      <c r="O5068" s="268" t="s">
        <v>14555</v>
      </c>
      <c r="P5068" s="268" t="s">
        <v>9492</v>
      </c>
      <c r="Q5068" s="269">
        <v>-7.5</v>
      </c>
      <c r="R5068" s="269">
        <v>-7.75</v>
      </c>
      <c r="S5068" s="269">
        <v>-55.5</v>
      </c>
      <c r="T5068" s="269">
        <v>-55.75</v>
      </c>
      <c r="DI5068" s="112" t="s">
        <v>4788</v>
      </c>
      <c r="DJ5068" s="112" t="s">
        <v>5211</v>
      </c>
      <c r="DO5068"/>
    </row>
    <row r="5069" spans="15:119" x14ac:dyDescent="0.25">
      <c r="O5069" s="268" t="s">
        <v>14556</v>
      </c>
      <c r="P5069" s="268" t="s">
        <v>9492</v>
      </c>
      <c r="Q5069" s="269">
        <v>-7.75</v>
      </c>
      <c r="R5069" s="269">
        <v>-8</v>
      </c>
      <c r="S5069" s="269">
        <v>-55.75</v>
      </c>
      <c r="T5069" s="269">
        <v>-56</v>
      </c>
      <c r="DI5069" s="112" t="s">
        <v>4578</v>
      </c>
      <c r="DJ5069" s="112" t="s">
        <v>4452</v>
      </c>
      <c r="DO5069"/>
    </row>
    <row r="5070" spans="15:119" x14ac:dyDescent="0.25">
      <c r="O5070" s="268" t="s">
        <v>14557</v>
      </c>
      <c r="P5070" s="268" t="s">
        <v>9492</v>
      </c>
      <c r="Q5070" s="269">
        <v>-7.75</v>
      </c>
      <c r="R5070" s="269">
        <v>-8</v>
      </c>
      <c r="S5070" s="269">
        <v>-55.5</v>
      </c>
      <c r="T5070" s="269">
        <v>-55.75</v>
      </c>
      <c r="DI5070" s="112" t="s">
        <v>6269</v>
      </c>
      <c r="DJ5070" s="112" t="s">
        <v>5909</v>
      </c>
      <c r="DO5070"/>
    </row>
    <row r="5071" spans="15:119" x14ac:dyDescent="0.25">
      <c r="O5071" s="268" t="s">
        <v>14558</v>
      </c>
      <c r="P5071" s="268" t="s">
        <v>9488</v>
      </c>
      <c r="Q5071" s="269">
        <v>-7</v>
      </c>
      <c r="R5071" s="269">
        <v>-8</v>
      </c>
      <c r="S5071" s="269">
        <v>-54</v>
      </c>
      <c r="T5071" s="269">
        <v>-55.5</v>
      </c>
      <c r="DI5071" s="112" t="s">
        <v>6269</v>
      </c>
      <c r="DJ5071" s="112" t="s">
        <v>8544</v>
      </c>
      <c r="DO5071"/>
    </row>
    <row r="5072" spans="15:119" x14ac:dyDescent="0.25">
      <c r="O5072" s="268" t="s">
        <v>14559</v>
      </c>
      <c r="P5072" s="268" t="s">
        <v>9490</v>
      </c>
      <c r="Q5072" s="269">
        <v>-7</v>
      </c>
      <c r="R5072" s="269">
        <v>-7.5</v>
      </c>
      <c r="S5072" s="269">
        <v>-55</v>
      </c>
      <c r="T5072" s="269">
        <v>-55.5</v>
      </c>
      <c r="DI5072" s="112" t="s">
        <v>5559</v>
      </c>
      <c r="DJ5072" s="112" t="s">
        <v>5373</v>
      </c>
      <c r="DO5072"/>
    </row>
    <row r="5073" spans="15:119" x14ac:dyDescent="0.25">
      <c r="O5073" s="268" t="s">
        <v>14560</v>
      </c>
      <c r="P5073" s="268" t="s">
        <v>9492</v>
      </c>
      <c r="Q5073" s="269">
        <v>-7</v>
      </c>
      <c r="R5073" s="269">
        <v>-7.25</v>
      </c>
      <c r="S5073" s="269">
        <v>-55.25</v>
      </c>
      <c r="T5073" s="269">
        <v>-55.5</v>
      </c>
      <c r="DI5073" s="112" t="s">
        <v>5192</v>
      </c>
      <c r="DJ5073" s="112" t="s">
        <v>5031</v>
      </c>
      <c r="DO5073"/>
    </row>
    <row r="5074" spans="15:119" x14ac:dyDescent="0.25">
      <c r="O5074" s="268" t="s">
        <v>14561</v>
      </c>
      <c r="P5074" s="268" t="s">
        <v>9492</v>
      </c>
      <c r="Q5074" s="269">
        <v>-7</v>
      </c>
      <c r="R5074" s="269">
        <v>-7.25</v>
      </c>
      <c r="S5074" s="269">
        <v>-55</v>
      </c>
      <c r="T5074" s="269">
        <v>-55.25</v>
      </c>
      <c r="DI5074" s="112" t="s">
        <v>7077</v>
      </c>
      <c r="DJ5074" s="112" t="s">
        <v>6305</v>
      </c>
      <c r="DO5074"/>
    </row>
    <row r="5075" spans="15:119" x14ac:dyDescent="0.25">
      <c r="O5075" s="268" t="s">
        <v>14562</v>
      </c>
      <c r="P5075" s="268" t="s">
        <v>9492</v>
      </c>
      <c r="Q5075" s="269">
        <v>-7.25</v>
      </c>
      <c r="R5075" s="269">
        <v>-7.5</v>
      </c>
      <c r="S5075" s="269">
        <v>-55.25</v>
      </c>
      <c r="T5075" s="269">
        <v>-55.5</v>
      </c>
      <c r="DI5075" s="112" t="s">
        <v>7854</v>
      </c>
      <c r="DJ5075" s="112" t="s">
        <v>7298</v>
      </c>
      <c r="DO5075"/>
    </row>
    <row r="5076" spans="15:119" x14ac:dyDescent="0.25">
      <c r="O5076" s="268" t="s">
        <v>14563</v>
      </c>
      <c r="P5076" s="268" t="s">
        <v>9492</v>
      </c>
      <c r="Q5076" s="269">
        <v>-7.25</v>
      </c>
      <c r="R5076" s="269">
        <v>-7.5</v>
      </c>
      <c r="S5076" s="269">
        <v>-55</v>
      </c>
      <c r="T5076" s="269">
        <v>-55.25</v>
      </c>
      <c r="DI5076" s="112" t="s">
        <v>5017</v>
      </c>
      <c r="DJ5076" s="112" t="s">
        <v>4808</v>
      </c>
      <c r="DO5076"/>
    </row>
    <row r="5077" spans="15:119" x14ac:dyDescent="0.25">
      <c r="O5077" s="268" t="s">
        <v>14564</v>
      </c>
      <c r="P5077" s="268" t="s">
        <v>9490</v>
      </c>
      <c r="Q5077" s="269">
        <v>-7</v>
      </c>
      <c r="R5077" s="269">
        <v>-7.5</v>
      </c>
      <c r="S5077" s="269">
        <v>-54.5</v>
      </c>
      <c r="T5077" s="269">
        <v>-55</v>
      </c>
      <c r="DI5077" s="112" t="s">
        <v>5560</v>
      </c>
      <c r="DJ5077" s="112" t="s">
        <v>5373</v>
      </c>
      <c r="DO5077"/>
    </row>
    <row r="5078" spans="15:119" x14ac:dyDescent="0.25">
      <c r="O5078" s="268" t="s">
        <v>14565</v>
      </c>
      <c r="P5078" s="268" t="s">
        <v>9492</v>
      </c>
      <c r="Q5078" s="269">
        <v>-7</v>
      </c>
      <c r="R5078" s="269">
        <v>-7.25</v>
      </c>
      <c r="S5078" s="269">
        <v>-54.75</v>
      </c>
      <c r="T5078" s="269">
        <v>-55</v>
      </c>
      <c r="DI5078" s="112" t="s">
        <v>5561</v>
      </c>
      <c r="DJ5078" s="112" t="s">
        <v>5373</v>
      </c>
      <c r="DO5078"/>
    </row>
    <row r="5079" spans="15:119" x14ac:dyDescent="0.25">
      <c r="O5079" s="268" t="s">
        <v>14566</v>
      </c>
      <c r="P5079" s="268" t="s">
        <v>9492</v>
      </c>
      <c r="Q5079" s="269">
        <v>-7</v>
      </c>
      <c r="R5079" s="269">
        <v>-7.25</v>
      </c>
      <c r="S5079" s="269">
        <v>-54.5</v>
      </c>
      <c r="T5079" s="269">
        <v>-54.75</v>
      </c>
      <c r="DI5079" s="112" t="s">
        <v>5561</v>
      </c>
      <c r="DJ5079" s="112" t="s">
        <v>8544</v>
      </c>
      <c r="DO5079"/>
    </row>
    <row r="5080" spans="15:119" x14ac:dyDescent="0.25">
      <c r="O5080" s="268" t="s">
        <v>14567</v>
      </c>
      <c r="P5080" s="268" t="s">
        <v>9492</v>
      </c>
      <c r="Q5080" s="269">
        <v>-7.25</v>
      </c>
      <c r="R5080" s="269">
        <v>-7.5</v>
      </c>
      <c r="S5080" s="269">
        <v>-54.75</v>
      </c>
      <c r="T5080" s="269">
        <v>-55</v>
      </c>
      <c r="DI5080" s="112" t="s">
        <v>7078</v>
      </c>
      <c r="DJ5080" s="112" t="s">
        <v>6305</v>
      </c>
      <c r="DO5080"/>
    </row>
    <row r="5081" spans="15:119" x14ac:dyDescent="0.25">
      <c r="O5081" s="268" t="s">
        <v>14568</v>
      </c>
      <c r="P5081" s="268" t="s">
        <v>9492</v>
      </c>
      <c r="Q5081" s="269">
        <v>-7.25</v>
      </c>
      <c r="R5081" s="269">
        <v>-7.5</v>
      </c>
      <c r="S5081" s="269">
        <v>-54.5</v>
      </c>
      <c r="T5081" s="269">
        <v>-54.75</v>
      </c>
      <c r="DI5081" s="112" t="s">
        <v>5721</v>
      </c>
      <c r="DJ5081" s="112" t="s">
        <v>5576</v>
      </c>
      <c r="DO5081"/>
    </row>
    <row r="5082" spans="15:119" x14ac:dyDescent="0.25">
      <c r="O5082" s="268" t="s">
        <v>14569</v>
      </c>
      <c r="P5082" s="268" t="s">
        <v>9490</v>
      </c>
      <c r="Q5082" s="269">
        <v>-7</v>
      </c>
      <c r="R5082" s="269">
        <v>-7.5</v>
      </c>
      <c r="S5082" s="269">
        <v>-54</v>
      </c>
      <c r="T5082" s="269">
        <v>-54.5</v>
      </c>
      <c r="DI5082" s="112" t="s">
        <v>5193</v>
      </c>
      <c r="DJ5082" s="112" t="s">
        <v>5031</v>
      </c>
      <c r="DO5082"/>
    </row>
    <row r="5083" spans="15:119" x14ac:dyDescent="0.25">
      <c r="O5083" s="268" t="s">
        <v>14570</v>
      </c>
      <c r="P5083" s="268" t="s">
        <v>9492</v>
      </c>
      <c r="Q5083" s="269">
        <v>-7</v>
      </c>
      <c r="R5083" s="269">
        <v>-7.25</v>
      </c>
      <c r="S5083" s="269">
        <v>-54.25</v>
      </c>
      <c r="T5083" s="269">
        <v>-54.5</v>
      </c>
      <c r="DI5083" s="112" t="s">
        <v>8514</v>
      </c>
      <c r="DJ5083" s="112" t="s">
        <v>8285</v>
      </c>
      <c r="DO5083"/>
    </row>
    <row r="5084" spans="15:119" x14ac:dyDescent="0.25">
      <c r="O5084" s="268" t="s">
        <v>14571</v>
      </c>
      <c r="P5084" s="268" t="s">
        <v>9492</v>
      </c>
      <c r="Q5084" s="269">
        <v>-7</v>
      </c>
      <c r="R5084" s="269">
        <v>-7.25</v>
      </c>
      <c r="S5084" s="269">
        <v>-54</v>
      </c>
      <c r="T5084" s="269">
        <v>-54.25</v>
      </c>
      <c r="DI5084" s="112" t="s">
        <v>9079</v>
      </c>
      <c r="DJ5084" s="112" t="s">
        <v>9016</v>
      </c>
      <c r="DO5084"/>
    </row>
    <row r="5085" spans="15:119" x14ac:dyDescent="0.25">
      <c r="O5085" s="268" t="s">
        <v>14572</v>
      </c>
      <c r="P5085" s="268" t="s">
        <v>9492</v>
      </c>
      <c r="Q5085" s="269">
        <v>-7.25</v>
      </c>
      <c r="R5085" s="269">
        <v>-7.5</v>
      </c>
      <c r="S5085" s="269">
        <v>-54.25</v>
      </c>
      <c r="T5085" s="269">
        <v>-54.5</v>
      </c>
      <c r="DI5085" s="112" t="s">
        <v>7203</v>
      </c>
      <c r="DJ5085" s="112" t="s">
        <v>7135</v>
      </c>
      <c r="DO5085"/>
    </row>
    <row r="5086" spans="15:119" x14ac:dyDescent="0.25">
      <c r="O5086" s="268" t="s">
        <v>14573</v>
      </c>
      <c r="P5086" s="268" t="s">
        <v>9492</v>
      </c>
      <c r="Q5086" s="269">
        <v>-7.25</v>
      </c>
      <c r="R5086" s="269">
        <v>-7.5</v>
      </c>
      <c r="S5086" s="269">
        <v>-54</v>
      </c>
      <c r="T5086" s="269">
        <v>-54.25</v>
      </c>
      <c r="DI5086" s="112" t="s">
        <v>7855</v>
      </c>
      <c r="DJ5086" s="112" t="s">
        <v>7298</v>
      </c>
      <c r="DO5086"/>
    </row>
    <row r="5087" spans="15:119" x14ac:dyDescent="0.25">
      <c r="O5087" s="268" t="s">
        <v>14574</v>
      </c>
      <c r="P5087" s="268" t="s">
        <v>9490</v>
      </c>
      <c r="Q5087" s="269">
        <v>-7.5</v>
      </c>
      <c r="R5087" s="269">
        <v>-8</v>
      </c>
      <c r="S5087" s="269">
        <v>-55</v>
      </c>
      <c r="T5087" s="269">
        <v>-55.5</v>
      </c>
      <c r="DI5087" s="112" t="s">
        <v>9203</v>
      </c>
      <c r="DJ5087" s="112" t="s">
        <v>9086</v>
      </c>
      <c r="DO5087"/>
    </row>
    <row r="5088" spans="15:119" x14ac:dyDescent="0.25">
      <c r="O5088" s="268" t="s">
        <v>14575</v>
      </c>
      <c r="P5088" s="268" t="s">
        <v>9492</v>
      </c>
      <c r="Q5088" s="269">
        <v>-7.5</v>
      </c>
      <c r="R5088" s="269">
        <v>-7.75</v>
      </c>
      <c r="S5088" s="269">
        <v>-55.25</v>
      </c>
      <c r="T5088" s="269">
        <v>-55.5</v>
      </c>
      <c r="DI5088" s="112" t="s">
        <v>5562</v>
      </c>
      <c r="DJ5088" s="112" t="s">
        <v>5373</v>
      </c>
      <c r="DO5088"/>
    </row>
    <row r="5089" spans="15:119" x14ac:dyDescent="0.25">
      <c r="O5089" s="268" t="s">
        <v>14576</v>
      </c>
      <c r="P5089" s="268" t="s">
        <v>9492</v>
      </c>
      <c r="Q5089" s="269">
        <v>-7.5</v>
      </c>
      <c r="R5089" s="269">
        <v>-7.75</v>
      </c>
      <c r="S5089" s="269">
        <v>-55</v>
      </c>
      <c r="T5089" s="269">
        <v>-55.25</v>
      </c>
      <c r="DI5089" s="112" t="s">
        <v>4419</v>
      </c>
      <c r="DJ5089" s="112" t="s">
        <v>4291</v>
      </c>
      <c r="DO5089"/>
    </row>
    <row r="5090" spans="15:119" x14ac:dyDescent="0.25">
      <c r="O5090" s="268" t="s">
        <v>14577</v>
      </c>
      <c r="P5090" s="268" t="s">
        <v>9492</v>
      </c>
      <c r="Q5090" s="269">
        <v>-7.75</v>
      </c>
      <c r="R5090" s="269">
        <v>-8</v>
      </c>
      <c r="S5090" s="269">
        <v>-55.25</v>
      </c>
      <c r="T5090" s="269">
        <v>-55.5</v>
      </c>
      <c r="DI5090" s="112" t="s">
        <v>5563</v>
      </c>
      <c r="DJ5090" s="112" t="s">
        <v>5373</v>
      </c>
      <c r="DO5090"/>
    </row>
    <row r="5091" spans="15:119" x14ac:dyDescent="0.25">
      <c r="O5091" s="268" t="s">
        <v>14578</v>
      </c>
      <c r="P5091" s="268" t="s">
        <v>9492</v>
      </c>
      <c r="Q5091" s="269">
        <v>-7.75</v>
      </c>
      <c r="R5091" s="269">
        <v>-8</v>
      </c>
      <c r="S5091" s="269">
        <v>-55</v>
      </c>
      <c r="T5091" s="269">
        <v>-55.25</v>
      </c>
      <c r="DI5091" s="112" t="s">
        <v>6270</v>
      </c>
      <c r="DJ5091" s="112" t="s">
        <v>5909</v>
      </c>
      <c r="DO5091"/>
    </row>
    <row r="5092" spans="15:119" x14ac:dyDescent="0.25">
      <c r="O5092" s="268" t="s">
        <v>14579</v>
      </c>
      <c r="P5092" s="268" t="s">
        <v>9490</v>
      </c>
      <c r="Q5092" s="269">
        <v>-7.5</v>
      </c>
      <c r="R5092" s="269">
        <v>-8</v>
      </c>
      <c r="S5092" s="269">
        <v>-54.5</v>
      </c>
      <c r="T5092" s="269">
        <v>-55</v>
      </c>
      <c r="DI5092" s="112" t="s">
        <v>4579</v>
      </c>
      <c r="DJ5092" s="112" t="s">
        <v>4452</v>
      </c>
      <c r="DO5092"/>
    </row>
    <row r="5093" spans="15:119" x14ac:dyDescent="0.25">
      <c r="O5093" s="268" t="s">
        <v>14580</v>
      </c>
      <c r="P5093" s="268" t="s">
        <v>9492</v>
      </c>
      <c r="Q5093" s="269">
        <v>-7.5</v>
      </c>
      <c r="R5093" s="269">
        <v>-7.75</v>
      </c>
      <c r="S5093" s="269">
        <v>-54.75</v>
      </c>
      <c r="T5093" s="269">
        <v>-55</v>
      </c>
      <c r="DI5093" s="112" t="s">
        <v>4789</v>
      </c>
      <c r="DJ5093" s="112" t="s">
        <v>4591</v>
      </c>
      <c r="DO5093"/>
    </row>
    <row r="5094" spans="15:119" x14ac:dyDescent="0.25">
      <c r="O5094" s="268" t="s">
        <v>14581</v>
      </c>
      <c r="P5094" s="268" t="s">
        <v>9492</v>
      </c>
      <c r="Q5094" s="269">
        <v>-7.5</v>
      </c>
      <c r="R5094" s="269">
        <v>-7.75</v>
      </c>
      <c r="S5094" s="269">
        <v>-54.5</v>
      </c>
      <c r="T5094" s="269">
        <v>-54.75</v>
      </c>
      <c r="DI5094" s="112" t="s">
        <v>4790</v>
      </c>
      <c r="DJ5094" s="112" t="s">
        <v>4591</v>
      </c>
      <c r="DO5094"/>
    </row>
    <row r="5095" spans="15:119" x14ac:dyDescent="0.25">
      <c r="O5095" s="268" t="s">
        <v>14582</v>
      </c>
      <c r="P5095" s="268" t="s">
        <v>9492</v>
      </c>
      <c r="Q5095" s="269">
        <v>-7.75</v>
      </c>
      <c r="R5095" s="269">
        <v>-8</v>
      </c>
      <c r="S5095" s="269">
        <v>-54.75</v>
      </c>
      <c r="T5095" s="269">
        <v>-55</v>
      </c>
      <c r="DI5095" s="112" t="s">
        <v>7856</v>
      </c>
      <c r="DJ5095" s="112" t="s">
        <v>7298</v>
      </c>
      <c r="DO5095"/>
    </row>
    <row r="5096" spans="15:119" x14ac:dyDescent="0.25">
      <c r="O5096" s="268" t="s">
        <v>14583</v>
      </c>
      <c r="P5096" s="268" t="s">
        <v>9492</v>
      </c>
      <c r="Q5096" s="269">
        <v>-7.75</v>
      </c>
      <c r="R5096" s="269">
        <v>-8</v>
      </c>
      <c r="S5096" s="269">
        <v>-54.5</v>
      </c>
      <c r="T5096" s="269">
        <v>-54.75</v>
      </c>
      <c r="DI5096" s="112" t="s">
        <v>8515</v>
      </c>
      <c r="DJ5096" s="112" t="s">
        <v>8285</v>
      </c>
      <c r="DO5096"/>
    </row>
    <row r="5097" spans="15:119" x14ac:dyDescent="0.25">
      <c r="O5097" s="268" t="s">
        <v>14584</v>
      </c>
      <c r="P5097" s="268" t="s">
        <v>9490</v>
      </c>
      <c r="Q5097" s="269">
        <v>-7.5</v>
      </c>
      <c r="R5097" s="269">
        <v>-8</v>
      </c>
      <c r="S5097" s="269">
        <v>-54</v>
      </c>
      <c r="T5097" s="269">
        <v>-54.5</v>
      </c>
      <c r="DI5097" s="112" t="s">
        <v>8254</v>
      </c>
      <c r="DJ5097" s="112" t="s">
        <v>7916</v>
      </c>
      <c r="DO5097"/>
    </row>
    <row r="5098" spans="15:119" x14ac:dyDescent="0.25">
      <c r="O5098" s="268" t="s">
        <v>14585</v>
      </c>
      <c r="P5098" s="268" t="s">
        <v>9492</v>
      </c>
      <c r="Q5098" s="269">
        <v>-7.5</v>
      </c>
      <c r="R5098" s="269">
        <v>-7.75</v>
      </c>
      <c r="S5098" s="269">
        <v>-54.25</v>
      </c>
      <c r="T5098" s="269">
        <v>-54.5</v>
      </c>
      <c r="DI5098" s="112" t="s">
        <v>7857</v>
      </c>
      <c r="DJ5098" s="112" t="s">
        <v>7298</v>
      </c>
      <c r="DO5098"/>
    </row>
    <row r="5099" spans="15:119" x14ac:dyDescent="0.25">
      <c r="O5099" s="268" t="s">
        <v>14586</v>
      </c>
      <c r="P5099" s="268" t="s">
        <v>9492</v>
      </c>
      <c r="Q5099" s="269">
        <v>-7.5</v>
      </c>
      <c r="R5099" s="269">
        <v>-7.75</v>
      </c>
      <c r="S5099" s="269">
        <v>-54</v>
      </c>
      <c r="T5099" s="269">
        <v>-54.25</v>
      </c>
      <c r="DI5099" s="112" t="s">
        <v>5564</v>
      </c>
      <c r="DJ5099" s="112" t="s">
        <v>5373</v>
      </c>
      <c r="DO5099"/>
    </row>
    <row r="5100" spans="15:119" x14ac:dyDescent="0.25">
      <c r="O5100" s="268" t="s">
        <v>14587</v>
      </c>
      <c r="P5100" s="268" t="s">
        <v>9492</v>
      </c>
      <c r="Q5100" s="269">
        <v>-7.75</v>
      </c>
      <c r="R5100" s="269">
        <v>-8</v>
      </c>
      <c r="S5100" s="269">
        <v>-54.25</v>
      </c>
      <c r="T5100" s="269">
        <v>-54.5</v>
      </c>
      <c r="DI5100" s="112" t="s">
        <v>7289</v>
      </c>
      <c r="DJ5100" s="112" t="s">
        <v>7211</v>
      </c>
      <c r="DO5100"/>
    </row>
    <row r="5101" spans="15:119" x14ac:dyDescent="0.25">
      <c r="O5101" s="268" t="s">
        <v>14588</v>
      </c>
      <c r="P5101" s="268" t="s">
        <v>9492</v>
      </c>
      <c r="Q5101" s="269">
        <v>-7.75</v>
      </c>
      <c r="R5101" s="269">
        <v>-8</v>
      </c>
      <c r="S5101" s="269">
        <v>-54</v>
      </c>
      <c r="T5101" s="269">
        <v>-54.25</v>
      </c>
      <c r="DI5101" s="112" t="s">
        <v>5722</v>
      </c>
      <c r="DJ5101" s="112" t="s">
        <v>5576</v>
      </c>
      <c r="DO5101"/>
    </row>
    <row r="5102" spans="15:119" x14ac:dyDescent="0.25">
      <c r="O5102" s="268" t="s">
        <v>14589</v>
      </c>
      <c r="P5102" s="268" t="s">
        <v>9484</v>
      </c>
      <c r="Q5102" s="269">
        <v>-4</v>
      </c>
      <c r="R5102" s="269">
        <v>-8</v>
      </c>
      <c r="S5102" s="269">
        <v>-48</v>
      </c>
      <c r="T5102" s="269">
        <v>-54</v>
      </c>
      <c r="DI5102" s="112" t="s">
        <v>5018</v>
      </c>
      <c r="DJ5102" s="112" t="s">
        <v>4808</v>
      </c>
      <c r="DO5102"/>
    </row>
    <row r="5103" spans="15:119" x14ac:dyDescent="0.25">
      <c r="O5103" s="268" t="s">
        <v>14590</v>
      </c>
      <c r="P5103" s="268" t="s">
        <v>9486</v>
      </c>
      <c r="Q5103" s="269">
        <v>-4</v>
      </c>
      <c r="R5103" s="269">
        <v>-6</v>
      </c>
      <c r="S5103" s="269">
        <v>-51</v>
      </c>
      <c r="T5103" s="269">
        <v>-54</v>
      </c>
      <c r="DI5103" s="112" t="s">
        <v>7859</v>
      </c>
      <c r="DJ5103" s="112" t="s">
        <v>7298</v>
      </c>
      <c r="DO5103"/>
    </row>
    <row r="5104" spans="15:119" x14ac:dyDescent="0.25">
      <c r="O5104" s="268" t="s">
        <v>14591</v>
      </c>
      <c r="P5104" s="268" t="s">
        <v>9488</v>
      </c>
      <c r="Q5104" s="269">
        <v>-4</v>
      </c>
      <c r="R5104" s="269">
        <v>-5</v>
      </c>
      <c r="S5104" s="269">
        <v>-52.5</v>
      </c>
      <c r="T5104" s="269">
        <v>-54</v>
      </c>
      <c r="DI5104" s="112" t="s">
        <v>7858</v>
      </c>
      <c r="DJ5104" s="112" t="s">
        <v>7298</v>
      </c>
      <c r="DO5104"/>
    </row>
    <row r="5105" spans="15:119" x14ac:dyDescent="0.25">
      <c r="O5105" s="268" t="s">
        <v>14592</v>
      </c>
      <c r="P5105" s="268" t="s">
        <v>9490</v>
      </c>
      <c r="Q5105" s="269">
        <v>-4</v>
      </c>
      <c r="R5105" s="269">
        <v>-4.5</v>
      </c>
      <c r="S5105" s="269">
        <v>-53.5</v>
      </c>
      <c r="T5105" s="269">
        <v>-54</v>
      </c>
      <c r="DI5105" s="112" t="s">
        <v>8959</v>
      </c>
      <c r="DJ5105" s="112" t="s">
        <v>8544</v>
      </c>
      <c r="DO5105"/>
    </row>
    <row r="5106" spans="15:119" x14ac:dyDescent="0.25">
      <c r="O5106" s="268" t="s">
        <v>14593</v>
      </c>
      <c r="P5106" s="268" t="s">
        <v>9492</v>
      </c>
      <c r="Q5106" s="269">
        <v>-4</v>
      </c>
      <c r="R5106" s="269">
        <v>-4.25</v>
      </c>
      <c r="S5106" s="269">
        <v>-53.75</v>
      </c>
      <c r="T5106" s="269">
        <v>-54</v>
      </c>
      <c r="DI5106" s="112" t="s">
        <v>9204</v>
      </c>
      <c r="DJ5106" s="112" t="s">
        <v>9086</v>
      </c>
      <c r="DO5106"/>
    </row>
    <row r="5107" spans="15:119" x14ac:dyDescent="0.25">
      <c r="O5107" s="268" t="s">
        <v>14594</v>
      </c>
      <c r="P5107" s="268" t="s">
        <v>9492</v>
      </c>
      <c r="Q5107" s="269">
        <v>-4</v>
      </c>
      <c r="R5107" s="269">
        <v>-4.25</v>
      </c>
      <c r="S5107" s="269">
        <v>-53.5</v>
      </c>
      <c r="T5107" s="269">
        <v>-53.75</v>
      </c>
      <c r="DI5107" s="112" t="s">
        <v>7860</v>
      </c>
      <c r="DJ5107" s="112" t="s">
        <v>7298</v>
      </c>
      <c r="DO5107"/>
    </row>
    <row r="5108" spans="15:119" x14ac:dyDescent="0.25">
      <c r="O5108" s="268" t="s">
        <v>14595</v>
      </c>
      <c r="P5108" s="268" t="s">
        <v>9492</v>
      </c>
      <c r="Q5108" s="269">
        <v>-4.25</v>
      </c>
      <c r="R5108" s="269">
        <v>-4.5</v>
      </c>
      <c r="S5108" s="269">
        <v>-53.75</v>
      </c>
      <c r="T5108" s="269">
        <v>-54</v>
      </c>
      <c r="DI5108" s="112" t="s">
        <v>4267</v>
      </c>
      <c r="DJ5108" s="112" t="s">
        <v>4212</v>
      </c>
      <c r="DO5108"/>
    </row>
    <row r="5109" spans="15:119" x14ac:dyDescent="0.25">
      <c r="O5109" s="268" t="s">
        <v>14596</v>
      </c>
      <c r="P5109" s="268" t="s">
        <v>9492</v>
      </c>
      <c r="Q5109" s="269">
        <v>-4.25</v>
      </c>
      <c r="R5109" s="269">
        <v>-4.5</v>
      </c>
      <c r="S5109" s="269">
        <v>-53.5</v>
      </c>
      <c r="T5109" s="269">
        <v>-53.75</v>
      </c>
      <c r="DI5109" s="112" t="s">
        <v>4267</v>
      </c>
      <c r="DJ5109" s="112" t="s">
        <v>7298</v>
      </c>
      <c r="DO5109"/>
    </row>
    <row r="5110" spans="15:119" x14ac:dyDescent="0.25">
      <c r="O5110" s="268" t="s">
        <v>14597</v>
      </c>
      <c r="P5110" s="268" t="s">
        <v>9490</v>
      </c>
      <c r="Q5110" s="269">
        <v>-4</v>
      </c>
      <c r="R5110" s="269">
        <v>-4.5</v>
      </c>
      <c r="S5110" s="269">
        <v>-53</v>
      </c>
      <c r="T5110" s="269">
        <v>-53.5</v>
      </c>
      <c r="DI5110" s="112" t="s">
        <v>5723</v>
      </c>
      <c r="DJ5110" s="112" t="s">
        <v>5576</v>
      </c>
      <c r="DO5110"/>
    </row>
    <row r="5111" spans="15:119" x14ac:dyDescent="0.25">
      <c r="O5111" s="268" t="s">
        <v>14598</v>
      </c>
      <c r="P5111" s="268" t="s">
        <v>9492</v>
      </c>
      <c r="Q5111" s="269">
        <v>-4</v>
      </c>
      <c r="R5111" s="269">
        <v>-4.25</v>
      </c>
      <c r="S5111" s="269">
        <v>-53.25</v>
      </c>
      <c r="T5111" s="269">
        <v>-53.5</v>
      </c>
      <c r="DI5111" s="112" t="s">
        <v>7861</v>
      </c>
      <c r="DJ5111" s="112" t="s">
        <v>7298</v>
      </c>
      <c r="DO5111"/>
    </row>
    <row r="5112" spans="15:119" x14ac:dyDescent="0.25">
      <c r="O5112" s="268" t="s">
        <v>14599</v>
      </c>
      <c r="P5112" s="268" t="s">
        <v>9492</v>
      </c>
      <c r="Q5112" s="269">
        <v>-4</v>
      </c>
      <c r="R5112" s="269">
        <v>-4.25</v>
      </c>
      <c r="S5112" s="269">
        <v>-53</v>
      </c>
      <c r="T5112" s="269">
        <v>-53.25</v>
      </c>
      <c r="DI5112" s="112" t="s">
        <v>6271</v>
      </c>
      <c r="DJ5112" s="112" t="s">
        <v>5909</v>
      </c>
      <c r="DO5112"/>
    </row>
    <row r="5113" spans="15:119" x14ac:dyDescent="0.25">
      <c r="O5113" s="268" t="s">
        <v>14600</v>
      </c>
      <c r="P5113" s="268" t="s">
        <v>9492</v>
      </c>
      <c r="Q5113" s="269">
        <v>-4.25</v>
      </c>
      <c r="R5113" s="269">
        <v>-4.5</v>
      </c>
      <c r="S5113" s="269">
        <v>-53.25</v>
      </c>
      <c r="T5113" s="269">
        <v>-53.5</v>
      </c>
      <c r="DI5113" s="112" t="s">
        <v>5357</v>
      </c>
      <c r="DJ5113" s="112" t="s">
        <v>5211</v>
      </c>
      <c r="DO5113"/>
    </row>
    <row r="5114" spans="15:119" x14ac:dyDescent="0.25">
      <c r="O5114" s="268" t="s">
        <v>14601</v>
      </c>
      <c r="P5114" s="268" t="s">
        <v>9492</v>
      </c>
      <c r="Q5114" s="269">
        <v>-4.25</v>
      </c>
      <c r="R5114" s="269">
        <v>-4.5</v>
      </c>
      <c r="S5114" s="269">
        <v>-53</v>
      </c>
      <c r="T5114" s="269">
        <v>-53.25</v>
      </c>
      <c r="DI5114" s="112" t="s">
        <v>7079</v>
      </c>
      <c r="DJ5114" s="112" t="s">
        <v>6305</v>
      </c>
      <c r="DO5114"/>
    </row>
    <row r="5115" spans="15:119" x14ac:dyDescent="0.25">
      <c r="O5115" s="268" t="s">
        <v>14602</v>
      </c>
      <c r="P5115" s="268" t="s">
        <v>9490</v>
      </c>
      <c r="Q5115" s="269">
        <v>-4</v>
      </c>
      <c r="R5115" s="269">
        <v>-4.5</v>
      </c>
      <c r="S5115" s="269">
        <v>-52.5</v>
      </c>
      <c r="T5115" s="269">
        <v>-53</v>
      </c>
      <c r="DI5115" s="112" t="s">
        <v>5194</v>
      </c>
      <c r="DJ5115" s="112" t="s">
        <v>5031</v>
      </c>
      <c r="DO5115"/>
    </row>
    <row r="5116" spans="15:119" x14ac:dyDescent="0.25">
      <c r="O5116" s="268" t="s">
        <v>14603</v>
      </c>
      <c r="P5116" s="268" t="s">
        <v>9492</v>
      </c>
      <c r="Q5116" s="269">
        <v>-4</v>
      </c>
      <c r="R5116" s="269">
        <v>-4.25</v>
      </c>
      <c r="S5116" s="269">
        <v>-52.75</v>
      </c>
      <c r="T5116" s="269">
        <v>-53</v>
      </c>
      <c r="DI5116" s="112" t="s">
        <v>5724</v>
      </c>
      <c r="DJ5116" s="112" t="s">
        <v>5576</v>
      </c>
      <c r="DO5116"/>
    </row>
    <row r="5117" spans="15:119" x14ac:dyDescent="0.25">
      <c r="O5117" s="268" t="s">
        <v>14604</v>
      </c>
      <c r="P5117" s="268" t="s">
        <v>9492</v>
      </c>
      <c r="Q5117" s="269">
        <v>-4</v>
      </c>
      <c r="R5117" s="269">
        <v>-4.25</v>
      </c>
      <c r="S5117" s="269">
        <v>-52.5</v>
      </c>
      <c r="T5117" s="269">
        <v>-52.75</v>
      </c>
      <c r="DI5117" s="112" t="s">
        <v>5725</v>
      </c>
      <c r="DJ5117" s="112" t="s">
        <v>5576</v>
      </c>
      <c r="DO5117"/>
    </row>
    <row r="5118" spans="15:119" x14ac:dyDescent="0.25">
      <c r="O5118" s="268" t="s">
        <v>14605</v>
      </c>
      <c r="P5118" s="268" t="s">
        <v>9492</v>
      </c>
      <c r="Q5118" s="269">
        <v>-4.25</v>
      </c>
      <c r="R5118" s="269">
        <v>-4.5</v>
      </c>
      <c r="S5118" s="269">
        <v>-52.75</v>
      </c>
      <c r="T5118" s="269">
        <v>-53</v>
      </c>
      <c r="DI5118" s="112" t="s">
        <v>7862</v>
      </c>
      <c r="DJ5118" s="112" t="s">
        <v>7298</v>
      </c>
      <c r="DO5118"/>
    </row>
    <row r="5119" spans="15:119" x14ac:dyDescent="0.25">
      <c r="O5119" s="268" t="s">
        <v>14606</v>
      </c>
      <c r="P5119" s="268" t="s">
        <v>9492</v>
      </c>
      <c r="Q5119" s="269">
        <v>-4.25</v>
      </c>
      <c r="R5119" s="269">
        <v>-4.5</v>
      </c>
      <c r="S5119" s="269">
        <v>-52.5</v>
      </c>
      <c r="T5119" s="269">
        <v>-52.75</v>
      </c>
      <c r="DI5119" s="112" t="s">
        <v>9080</v>
      </c>
      <c r="DJ5119" s="112" t="s">
        <v>9016</v>
      </c>
      <c r="DO5119"/>
    </row>
    <row r="5120" spans="15:119" x14ac:dyDescent="0.25">
      <c r="O5120" s="268" t="s">
        <v>14607</v>
      </c>
      <c r="P5120" s="268" t="s">
        <v>9490</v>
      </c>
      <c r="Q5120" s="269">
        <v>-4.5</v>
      </c>
      <c r="R5120" s="269">
        <v>-5</v>
      </c>
      <c r="S5120" s="269">
        <v>-53.5</v>
      </c>
      <c r="T5120" s="269">
        <v>-54</v>
      </c>
      <c r="DI5120" s="112" t="s">
        <v>7863</v>
      </c>
      <c r="DJ5120" s="112" t="s">
        <v>7298</v>
      </c>
      <c r="DO5120"/>
    </row>
    <row r="5121" spans="15:119" x14ac:dyDescent="0.25">
      <c r="O5121" s="268" t="s">
        <v>14608</v>
      </c>
      <c r="P5121" s="268" t="s">
        <v>9492</v>
      </c>
      <c r="Q5121" s="269">
        <v>-4.5</v>
      </c>
      <c r="R5121" s="269">
        <v>-4.75</v>
      </c>
      <c r="S5121" s="269">
        <v>-53.75</v>
      </c>
      <c r="T5121" s="269">
        <v>-54</v>
      </c>
      <c r="DI5121" s="112" t="s">
        <v>4580</v>
      </c>
      <c r="DJ5121" s="112" t="s">
        <v>4452</v>
      </c>
      <c r="DO5121"/>
    </row>
    <row r="5122" spans="15:119" x14ac:dyDescent="0.25">
      <c r="O5122" s="268" t="s">
        <v>14609</v>
      </c>
      <c r="P5122" s="268" t="s">
        <v>9492</v>
      </c>
      <c r="Q5122" s="269">
        <v>-4.5</v>
      </c>
      <c r="R5122" s="269">
        <v>-4.75</v>
      </c>
      <c r="S5122" s="269">
        <v>-53.5</v>
      </c>
      <c r="T5122" s="269">
        <v>-53.75</v>
      </c>
      <c r="DI5122" s="112" t="s">
        <v>7864</v>
      </c>
      <c r="DJ5122" s="112" t="s">
        <v>7298</v>
      </c>
      <c r="DO5122"/>
    </row>
    <row r="5123" spans="15:119" x14ac:dyDescent="0.25">
      <c r="O5123" s="268" t="s">
        <v>14610</v>
      </c>
      <c r="P5123" s="268" t="s">
        <v>9492</v>
      </c>
      <c r="Q5123" s="269">
        <v>-4.75</v>
      </c>
      <c r="R5123" s="269">
        <v>-5</v>
      </c>
      <c r="S5123" s="269">
        <v>-53.75</v>
      </c>
      <c r="T5123" s="269">
        <v>-54</v>
      </c>
      <c r="DI5123" s="112" t="s">
        <v>4420</v>
      </c>
      <c r="DJ5123" s="112" t="s">
        <v>4291</v>
      </c>
      <c r="DO5123"/>
    </row>
    <row r="5124" spans="15:119" x14ac:dyDescent="0.25">
      <c r="O5124" s="268" t="s">
        <v>14611</v>
      </c>
      <c r="P5124" s="268" t="s">
        <v>9492</v>
      </c>
      <c r="Q5124" s="269">
        <v>-4.75</v>
      </c>
      <c r="R5124" s="269">
        <v>-5</v>
      </c>
      <c r="S5124" s="269">
        <v>-53.5</v>
      </c>
      <c r="T5124" s="269">
        <v>-53.75</v>
      </c>
      <c r="DI5124" s="112" t="s">
        <v>8516</v>
      </c>
      <c r="DJ5124" s="112" t="s">
        <v>8285</v>
      </c>
      <c r="DO5124"/>
    </row>
    <row r="5125" spans="15:119" x14ac:dyDescent="0.25">
      <c r="O5125" s="268" t="s">
        <v>14612</v>
      </c>
      <c r="P5125" s="268" t="s">
        <v>9490</v>
      </c>
      <c r="Q5125" s="269">
        <v>-4.5</v>
      </c>
      <c r="R5125" s="269">
        <v>-5</v>
      </c>
      <c r="S5125" s="269">
        <v>-53</v>
      </c>
      <c r="T5125" s="269">
        <v>-53.5</v>
      </c>
      <c r="DI5125" s="112" t="s">
        <v>7080</v>
      </c>
      <c r="DJ5125" s="112" t="s">
        <v>6305</v>
      </c>
      <c r="DO5125"/>
    </row>
    <row r="5126" spans="15:119" x14ac:dyDescent="0.25">
      <c r="O5126" s="268" t="s">
        <v>14613</v>
      </c>
      <c r="P5126" s="268" t="s">
        <v>9492</v>
      </c>
      <c r="Q5126" s="269">
        <v>-4.5</v>
      </c>
      <c r="R5126" s="269">
        <v>-4.75</v>
      </c>
      <c r="S5126" s="269">
        <v>-53.25</v>
      </c>
      <c r="T5126" s="269">
        <v>-53.5</v>
      </c>
      <c r="DI5126" s="112" t="s">
        <v>4581</v>
      </c>
      <c r="DJ5126" s="112" t="s">
        <v>4452</v>
      </c>
      <c r="DO5126"/>
    </row>
    <row r="5127" spans="15:119" x14ac:dyDescent="0.25">
      <c r="O5127" s="268" t="s">
        <v>14614</v>
      </c>
      <c r="P5127" s="268" t="s">
        <v>9492</v>
      </c>
      <c r="Q5127" s="269">
        <v>-4.5</v>
      </c>
      <c r="R5127" s="269">
        <v>-4.75</v>
      </c>
      <c r="S5127" s="269">
        <v>-53</v>
      </c>
      <c r="T5127" s="269">
        <v>-53.25</v>
      </c>
      <c r="DI5127" s="112" t="s">
        <v>5358</v>
      </c>
      <c r="DJ5127" s="112" t="s">
        <v>5211</v>
      </c>
      <c r="DO5127"/>
    </row>
    <row r="5128" spans="15:119" x14ac:dyDescent="0.25">
      <c r="O5128" s="268" t="s">
        <v>14615</v>
      </c>
      <c r="P5128" s="268" t="s">
        <v>9492</v>
      </c>
      <c r="Q5128" s="269">
        <v>-4.75</v>
      </c>
      <c r="R5128" s="269">
        <v>-5</v>
      </c>
      <c r="S5128" s="269">
        <v>-53.25</v>
      </c>
      <c r="T5128" s="269">
        <v>-53.5</v>
      </c>
      <c r="DI5128" s="112" t="s">
        <v>7865</v>
      </c>
      <c r="DJ5128" s="112" t="s">
        <v>7298</v>
      </c>
      <c r="DO5128"/>
    </row>
    <row r="5129" spans="15:119" x14ac:dyDescent="0.25">
      <c r="O5129" s="268" t="s">
        <v>14616</v>
      </c>
      <c r="P5129" s="268" t="s">
        <v>9492</v>
      </c>
      <c r="Q5129" s="269">
        <v>-4.75</v>
      </c>
      <c r="R5129" s="269">
        <v>-5</v>
      </c>
      <c r="S5129" s="269">
        <v>-53</v>
      </c>
      <c r="T5129" s="269">
        <v>-53.25</v>
      </c>
      <c r="DI5129" s="112" t="s">
        <v>4582</v>
      </c>
      <c r="DJ5129" s="112" t="s">
        <v>4452</v>
      </c>
      <c r="DO5129"/>
    </row>
    <row r="5130" spans="15:119" x14ac:dyDescent="0.25">
      <c r="O5130" s="268" t="s">
        <v>14617</v>
      </c>
      <c r="P5130" s="268" t="s">
        <v>9490</v>
      </c>
      <c r="Q5130" s="269">
        <v>-4.5</v>
      </c>
      <c r="R5130" s="269">
        <v>-5</v>
      </c>
      <c r="S5130" s="269">
        <v>-52.5</v>
      </c>
      <c r="T5130" s="269">
        <v>-53</v>
      </c>
      <c r="DI5130" s="112" t="s">
        <v>5726</v>
      </c>
      <c r="DJ5130" s="112" t="s">
        <v>5576</v>
      </c>
      <c r="DO5130"/>
    </row>
    <row r="5131" spans="15:119" x14ac:dyDescent="0.25">
      <c r="O5131" s="268" t="s">
        <v>14618</v>
      </c>
      <c r="P5131" s="268" t="s">
        <v>9492</v>
      </c>
      <c r="Q5131" s="269">
        <v>-4.5</v>
      </c>
      <c r="R5131" s="269">
        <v>-4.75</v>
      </c>
      <c r="S5131" s="269">
        <v>-52.75</v>
      </c>
      <c r="T5131" s="269">
        <v>-53</v>
      </c>
      <c r="DI5131" s="112" t="s">
        <v>8255</v>
      </c>
      <c r="DJ5131" s="112" t="s">
        <v>7916</v>
      </c>
      <c r="DO5131"/>
    </row>
    <row r="5132" spans="15:119" x14ac:dyDescent="0.25">
      <c r="O5132" s="268" t="s">
        <v>14619</v>
      </c>
      <c r="P5132" s="268" t="s">
        <v>9492</v>
      </c>
      <c r="Q5132" s="269">
        <v>-4.5</v>
      </c>
      <c r="R5132" s="269">
        <v>-4.75</v>
      </c>
      <c r="S5132" s="269">
        <v>-52.5</v>
      </c>
      <c r="T5132" s="269">
        <v>-52.75</v>
      </c>
      <c r="DI5132" s="112" t="s">
        <v>7866</v>
      </c>
      <c r="DJ5132" s="112" t="s">
        <v>7298</v>
      </c>
      <c r="DO5132"/>
    </row>
    <row r="5133" spans="15:119" x14ac:dyDescent="0.25">
      <c r="O5133" s="268" t="s">
        <v>14620</v>
      </c>
      <c r="P5133" s="268" t="s">
        <v>9492</v>
      </c>
      <c r="Q5133" s="269">
        <v>-4.75</v>
      </c>
      <c r="R5133" s="269">
        <v>-5</v>
      </c>
      <c r="S5133" s="269">
        <v>-52.75</v>
      </c>
      <c r="T5133" s="269">
        <v>-53</v>
      </c>
      <c r="DI5133" s="112" t="s">
        <v>8256</v>
      </c>
      <c r="DJ5133" s="112" t="s">
        <v>7916</v>
      </c>
      <c r="DO5133"/>
    </row>
    <row r="5134" spans="15:119" x14ac:dyDescent="0.25">
      <c r="O5134" s="268" t="s">
        <v>14621</v>
      </c>
      <c r="P5134" s="268" t="s">
        <v>9492</v>
      </c>
      <c r="Q5134" s="269">
        <v>-4.75</v>
      </c>
      <c r="R5134" s="269">
        <v>-5</v>
      </c>
      <c r="S5134" s="269">
        <v>-52.5</v>
      </c>
      <c r="T5134" s="269">
        <v>-52.75</v>
      </c>
      <c r="DI5134" s="112" t="s">
        <v>5195</v>
      </c>
      <c r="DJ5134" s="112" t="s">
        <v>5031</v>
      </c>
      <c r="DO5134"/>
    </row>
    <row r="5135" spans="15:119" x14ac:dyDescent="0.25">
      <c r="O5135" s="268" t="s">
        <v>14622</v>
      </c>
      <c r="P5135" s="268" t="s">
        <v>9488</v>
      </c>
      <c r="Q5135" s="269">
        <v>-4</v>
      </c>
      <c r="R5135" s="269">
        <v>-5</v>
      </c>
      <c r="S5135" s="269">
        <v>-51</v>
      </c>
      <c r="T5135" s="269">
        <v>-52.5</v>
      </c>
      <c r="DI5135" s="112" t="s">
        <v>5019</v>
      </c>
      <c r="DJ5135" s="112" t="s">
        <v>4808</v>
      </c>
      <c r="DO5135"/>
    </row>
    <row r="5136" spans="15:119" x14ac:dyDescent="0.25">
      <c r="O5136" s="268" t="s">
        <v>14623</v>
      </c>
      <c r="P5136" s="268" t="s">
        <v>9490</v>
      </c>
      <c r="Q5136" s="269">
        <v>-4</v>
      </c>
      <c r="R5136" s="269">
        <v>-4.5</v>
      </c>
      <c r="S5136" s="269">
        <v>-52</v>
      </c>
      <c r="T5136" s="269">
        <v>-52.5</v>
      </c>
      <c r="DI5136" s="112" t="s">
        <v>7867</v>
      </c>
      <c r="DJ5136" s="112" t="s">
        <v>7298</v>
      </c>
      <c r="DO5136"/>
    </row>
    <row r="5137" spans="15:119" x14ac:dyDescent="0.25">
      <c r="O5137" s="268" t="s">
        <v>14624</v>
      </c>
      <c r="P5137" s="268" t="s">
        <v>9492</v>
      </c>
      <c r="Q5137" s="269">
        <v>-4</v>
      </c>
      <c r="R5137" s="269">
        <v>-4.25</v>
      </c>
      <c r="S5137" s="269">
        <v>-52.25</v>
      </c>
      <c r="T5137" s="269">
        <v>-52.5</v>
      </c>
      <c r="DI5137" s="112" t="s">
        <v>8517</v>
      </c>
      <c r="DJ5137" s="112" t="s">
        <v>8285</v>
      </c>
      <c r="DO5137"/>
    </row>
    <row r="5138" spans="15:119" x14ac:dyDescent="0.25">
      <c r="O5138" s="268" t="s">
        <v>14625</v>
      </c>
      <c r="P5138" s="268" t="s">
        <v>9492</v>
      </c>
      <c r="Q5138" s="269">
        <v>-4</v>
      </c>
      <c r="R5138" s="269">
        <v>-4.25</v>
      </c>
      <c r="S5138" s="269">
        <v>-52</v>
      </c>
      <c r="T5138" s="269">
        <v>-52.25</v>
      </c>
      <c r="DI5138" s="112" t="s">
        <v>5359</v>
      </c>
      <c r="DJ5138" s="112" t="s">
        <v>5211</v>
      </c>
      <c r="DO5138"/>
    </row>
    <row r="5139" spans="15:119" x14ac:dyDescent="0.25">
      <c r="O5139" s="268" t="s">
        <v>14626</v>
      </c>
      <c r="P5139" s="268" t="s">
        <v>9492</v>
      </c>
      <c r="Q5139" s="269">
        <v>-4.25</v>
      </c>
      <c r="R5139" s="269">
        <v>-4.5</v>
      </c>
      <c r="S5139" s="269">
        <v>-52.25</v>
      </c>
      <c r="T5139" s="269">
        <v>-52.5</v>
      </c>
      <c r="DI5139" s="112" t="s">
        <v>9205</v>
      </c>
      <c r="DJ5139" s="112" t="s">
        <v>9086</v>
      </c>
      <c r="DO5139"/>
    </row>
    <row r="5140" spans="15:119" x14ac:dyDescent="0.25">
      <c r="O5140" s="268" t="s">
        <v>14627</v>
      </c>
      <c r="P5140" s="268" t="s">
        <v>9492</v>
      </c>
      <c r="Q5140" s="269">
        <v>-4.25</v>
      </c>
      <c r="R5140" s="269">
        <v>-4.5</v>
      </c>
      <c r="S5140" s="269">
        <v>-52</v>
      </c>
      <c r="T5140" s="269">
        <v>-52.25</v>
      </c>
      <c r="DI5140" s="112" t="s">
        <v>7290</v>
      </c>
      <c r="DJ5140" s="112" t="s">
        <v>7211</v>
      </c>
      <c r="DO5140"/>
    </row>
    <row r="5141" spans="15:119" x14ac:dyDescent="0.25">
      <c r="O5141" s="268" t="s">
        <v>14628</v>
      </c>
      <c r="P5141" s="268" t="s">
        <v>9490</v>
      </c>
      <c r="Q5141" s="269">
        <v>-4</v>
      </c>
      <c r="R5141" s="269">
        <v>-4.5</v>
      </c>
      <c r="S5141" s="269">
        <v>-51.5</v>
      </c>
      <c r="T5141" s="269">
        <v>-52</v>
      </c>
      <c r="DI5141" s="112" t="s">
        <v>6272</v>
      </c>
      <c r="DJ5141" s="112" t="s">
        <v>5909</v>
      </c>
      <c r="DO5141"/>
    </row>
    <row r="5142" spans="15:119" x14ac:dyDescent="0.25">
      <c r="O5142" s="268" t="s">
        <v>14629</v>
      </c>
      <c r="P5142" s="268" t="s">
        <v>9492</v>
      </c>
      <c r="Q5142" s="269">
        <v>-4</v>
      </c>
      <c r="R5142" s="269">
        <v>-4.25</v>
      </c>
      <c r="S5142" s="269">
        <v>-51.75</v>
      </c>
      <c r="T5142" s="269">
        <v>-52</v>
      </c>
      <c r="DI5142" s="112" t="s">
        <v>5833</v>
      </c>
      <c r="DJ5142" s="112" t="s">
        <v>5743</v>
      </c>
      <c r="DO5142"/>
    </row>
    <row r="5143" spans="15:119" x14ac:dyDescent="0.25">
      <c r="O5143" s="268" t="s">
        <v>14630</v>
      </c>
      <c r="P5143" s="268" t="s">
        <v>9492</v>
      </c>
      <c r="Q5143" s="269">
        <v>-4</v>
      </c>
      <c r="R5143" s="269">
        <v>-4.25</v>
      </c>
      <c r="S5143" s="269">
        <v>-51.5</v>
      </c>
      <c r="T5143" s="269">
        <v>-51.75</v>
      </c>
      <c r="DI5143" s="112" t="s">
        <v>5020</v>
      </c>
      <c r="DJ5143" s="112" t="s">
        <v>4808</v>
      </c>
      <c r="DO5143"/>
    </row>
    <row r="5144" spans="15:119" x14ac:dyDescent="0.25">
      <c r="O5144" s="268" t="s">
        <v>14631</v>
      </c>
      <c r="P5144" s="268" t="s">
        <v>9492</v>
      </c>
      <c r="Q5144" s="269">
        <v>-4.25</v>
      </c>
      <c r="R5144" s="269">
        <v>-4.5</v>
      </c>
      <c r="S5144" s="269">
        <v>-51.75</v>
      </c>
      <c r="T5144" s="269">
        <v>-52</v>
      </c>
      <c r="DI5144" s="112" t="s">
        <v>6273</v>
      </c>
      <c r="DJ5144" s="112" t="s">
        <v>5909</v>
      </c>
      <c r="DO5144"/>
    </row>
    <row r="5145" spans="15:119" x14ac:dyDescent="0.25">
      <c r="O5145" s="268" t="s">
        <v>14632</v>
      </c>
      <c r="P5145" s="268" t="s">
        <v>9492</v>
      </c>
      <c r="Q5145" s="269">
        <v>-4.25</v>
      </c>
      <c r="R5145" s="269">
        <v>-4.5</v>
      </c>
      <c r="S5145" s="269">
        <v>-51.5</v>
      </c>
      <c r="T5145" s="269">
        <v>-51.75</v>
      </c>
      <c r="DI5145" s="112" t="s">
        <v>6274</v>
      </c>
      <c r="DJ5145" s="112" t="s">
        <v>5909</v>
      </c>
      <c r="DO5145"/>
    </row>
    <row r="5146" spans="15:119" x14ac:dyDescent="0.25">
      <c r="O5146" s="268" t="s">
        <v>14633</v>
      </c>
      <c r="P5146" s="268" t="s">
        <v>9490</v>
      </c>
      <c r="Q5146" s="269">
        <v>-4</v>
      </c>
      <c r="R5146" s="269">
        <v>-4.5</v>
      </c>
      <c r="S5146" s="269">
        <v>-51</v>
      </c>
      <c r="T5146" s="269">
        <v>-51.5</v>
      </c>
      <c r="DI5146" s="112" t="s">
        <v>7081</v>
      </c>
      <c r="DJ5146" s="112" t="s">
        <v>6305</v>
      </c>
      <c r="DO5146"/>
    </row>
    <row r="5147" spans="15:119" x14ac:dyDescent="0.25">
      <c r="O5147" s="268" t="s">
        <v>14634</v>
      </c>
      <c r="P5147" s="268" t="s">
        <v>9492</v>
      </c>
      <c r="Q5147" s="269">
        <v>-4</v>
      </c>
      <c r="R5147" s="269">
        <v>-4.25</v>
      </c>
      <c r="S5147" s="269">
        <v>-51.25</v>
      </c>
      <c r="T5147" s="269">
        <v>-51.5</v>
      </c>
      <c r="DI5147" s="112" t="s">
        <v>4268</v>
      </c>
      <c r="DJ5147" s="112" t="s">
        <v>4212</v>
      </c>
      <c r="DO5147"/>
    </row>
    <row r="5148" spans="15:119" x14ac:dyDescent="0.25">
      <c r="O5148" s="268" t="s">
        <v>14635</v>
      </c>
      <c r="P5148" s="268" t="s">
        <v>9492</v>
      </c>
      <c r="Q5148" s="269">
        <v>-4</v>
      </c>
      <c r="R5148" s="269">
        <v>-4.25</v>
      </c>
      <c r="S5148" s="269">
        <v>-51</v>
      </c>
      <c r="T5148" s="269">
        <v>-51.25</v>
      </c>
      <c r="DI5148" s="112" t="s">
        <v>8257</v>
      </c>
      <c r="DJ5148" s="112" t="s">
        <v>7916</v>
      </c>
      <c r="DO5148"/>
    </row>
    <row r="5149" spans="15:119" x14ac:dyDescent="0.25">
      <c r="O5149" s="268" t="s">
        <v>14636</v>
      </c>
      <c r="P5149" s="268" t="s">
        <v>9492</v>
      </c>
      <c r="Q5149" s="269">
        <v>-4.25</v>
      </c>
      <c r="R5149" s="269">
        <v>-4.5</v>
      </c>
      <c r="S5149" s="269">
        <v>-51.25</v>
      </c>
      <c r="T5149" s="269">
        <v>-51.5</v>
      </c>
      <c r="DI5149" s="112" t="s">
        <v>8257</v>
      </c>
      <c r="DJ5149" s="112" t="s">
        <v>8544</v>
      </c>
      <c r="DO5149"/>
    </row>
    <row r="5150" spans="15:119" x14ac:dyDescent="0.25">
      <c r="O5150" s="268" t="s">
        <v>14637</v>
      </c>
      <c r="P5150" s="268" t="s">
        <v>9492</v>
      </c>
      <c r="Q5150" s="269">
        <v>-4.25</v>
      </c>
      <c r="R5150" s="269">
        <v>-4.5</v>
      </c>
      <c r="S5150" s="269">
        <v>-51</v>
      </c>
      <c r="T5150" s="269">
        <v>-51.25</v>
      </c>
      <c r="DI5150" s="112" t="s">
        <v>8960</v>
      </c>
      <c r="DJ5150" s="112" t="s">
        <v>8544</v>
      </c>
      <c r="DO5150"/>
    </row>
    <row r="5151" spans="15:119" x14ac:dyDescent="0.25">
      <c r="O5151" s="268" t="s">
        <v>14638</v>
      </c>
      <c r="P5151" s="268" t="s">
        <v>9490</v>
      </c>
      <c r="Q5151" s="269">
        <v>-4.5</v>
      </c>
      <c r="R5151" s="269">
        <v>-5</v>
      </c>
      <c r="S5151" s="269">
        <v>-52</v>
      </c>
      <c r="T5151" s="269">
        <v>-52.5</v>
      </c>
      <c r="DI5151" s="112" t="s">
        <v>5566</v>
      </c>
      <c r="DJ5151" s="112" t="s">
        <v>5909</v>
      </c>
      <c r="DO5151"/>
    </row>
    <row r="5152" spans="15:119" x14ac:dyDescent="0.25">
      <c r="O5152" s="268" t="s">
        <v>14639</v>
      </c>
      <c r="P5152" s="268" t="s">
        <v>9492</v>
      </c>
      <c r="Q5152" s="269">
        <v>-4.5</v>
      </c>
      <c r="R5152" s="269">
        <v>-4.75</v>
      </c>
      <c r="S5152" s="269">
        <v>-52.25</v>
      </c>
      <c r="T5152" s="269">
        <v>-52.5</v>
      </c>
      <c r="DI5152" s="112" t="s">
        <v>5566</v>
      </c>
      <c r="DJ5152" s="112" t="s">
        <v>5373</v>
      </c>
      <c r="DO5152"/>
    </row>
    <row r="5153" spans="15:119" x14ac:dyDescent="0.25">
      <c r="O5153" s="268" t="s">
        <v>14640</v>
      </c>
      <c r="P5153" s="268" t="s">
        <v>9492</v>
      </c>
      <c r="Q5153" s="269">
        <v>-4.5</v>
      </c>
      <c r="R5153" s="269">
        <v>-4.75</v>
      </c>
      <c r="S5153" s="269">
        <v>-52</v>
      </c>
      <c r="T5153" s="269">
        <v>-52.25</v>
      </c>
      <c r="DI5153" s="112" t="s">
        <v>8961</v>
      </c>
      <c r="DJ5153" s="112" t="s">
        <v>8544</v>
      </c>
      <c r="DO5153"/>
    </row>
    <row r="5154" spans="15:119" x14ac:dyDescent="0.25">
      <c r="O5154" s="268" t="s">
        <v>14641</v>
      </c>
      <c r="P5154" s="268" t="s">
        <v>9492</v>
      </c>
      <c r="Q5154" s="269">
        <v>-4.75</v>
      </c>
      <c r="R5154" s="269">
        <v>-5</v>
      </c>
      <c r="S5154" s="269">
        <v>-52.25</v>
      </c>
      <c r="T5154" s="269">
        <v>-52.5</v>
      </c>
      <c r="DI5154" s="112" t="s">
        <v>7082</v>
      </c>
      <c r="DJ5154" s="112" t="s">
        <v>6305</v>
      </c>
      <c r="DO5154"/>
    </row>
    <row r="5155" spans="15:119" x14ac:dyDescent="0.25">
      <c r="O5155" s="268" t="s">
        <v>14642</v>
      </c>
      <c r="P5155" s="268" t="s">
        <v>9492</v>
      </c>
      <c r="Q5155" s="269">
        <v>-4.75</v>
      </c>
      <c r="R5155" s="269">
        <v>-5</v>
      </c>
      <c r="S5155" s="269">
        <v>-52</v>
      </c>
      <c r="T5155" s="269">
        <v>-52.25</v>
      </c>
      <c r="DI5155" s="112" t="s">
        <v>7082</v>
      </c>
      <c r="DJ5155" s="112" t="s">
        <v>7916</v>
      </c>
      <c r="DO5155"/>
    </row>
    <row r="5156" spans="15:119" x14ac:dyDescent="0.25">
      <c r="O5156" s="268" t="s">
        <v>14643</v>
      </c>
      <c r="P5156" s="268" t="s">
        <v>9490</v>
      </c>
      <c r="Q5156" s="269">
        <v>-4.5</v>
      </c>
      <c r="R5156" s="269">
        <v>-5</v>
      </c>
      <c r="S5156" s="269">
        <v>-51.5</v>
      </c>
      <c r="T5156" s="269">
        <v>-52</v>
      </c>
      <c r="DI5156" s="112" t="s">
        <v>7868</v>
      </c>
      <c r="DJ5156" s="112" t="s">
        <v>7298</v>
      </c>
      <c r="DO5156"/>
    </row>
    <row r="5157" spans="15:119" x14ac:dyDescent="0.25">
      <c r="O5157" s="268" t="s">
        <v>14644</v>
      </c>
      <c r="P5157" s="268" t="s">
        <v>9492</v>
      </c>
      <c r="Q5157" s="269">
        <v>-4.5</v>
      </c>
      <c r="R5157" s="269">
        <v>-4.75</v>
      </c>
      <c r="S5157" s="269">
        <v>-51.75</v>
      </c>
      <c r="T5157" s="269">
        <v>-52</v>
      </c>
      <c r="DI5157" s="112" t="s">
        <v>7083</v>
      </c>
      <c r="DJ5157" s="112" t="s">
        <v>6305</v>
      </c>
      <c r="DO5157"/>
    </row>
    <row r="5158" spans="15:119" x14ac:dyDescent="0.25">
      <c r="O5158" s="268" t="s">
        <v>14645</v>
      </c>
      <c r="P5158" s="268" t="s">
        <v>9492</v>
      </c>
      <c r="Q5158" s="269">
        <v>-4.5</v>
      </c>
      <c r="R5158" s="269">
        <v>-4.75</v>
      </c>
      <c r="S5158" s="269">
        <v>-51.5</v>
      </c>
      <c r="T5158" s="269">
        <v>-51.75</v>
      </c>
      <c r="DI5158" s="112" t="s">
        <v>6275</v>
      </c>
      <c r="DJ5158" s="112" t="s">
        <v>5909</v>
      </c>
      <c r="DO5158"/>
    </row>
    <row r="5159" spans="15:119" x14ac:dyDescent="0.25">
      <c r="O5159" s="268" t="s">
        <v>14646</v>
      </c>
      <c r="P5159" s="268" t="s">
        <v>9492</v>
      </c>
      <c r="Q5159" s="269">
        <v>-4.75</v>
      </c>
      <c r="R5159" s="269">
        <v>-5</v>
      </c>
      <c r="S5159" s="269">
        <v>-51.75</v>
      </c>
      <c r="T5159" s="269">
        <v>-52</v>
      </c>
      <c r="DI5159" s="112" t="s">
        <v>7869</v>
      </c>
      <c r="DJ5159" s="112" t="s">
        <v>7298</v>
      </c>
      <c r="DO5159"/>
    </row>
    <row r="5160" spans="15:119" x14ac:dyDescent="0.25">
      <c r="O5160" s="268" t="s">
        <v>14647</v>
      </c>
      <c r="P5160" s="268" t="s">
        <v>9492</v>
      </c>
      <c r="Q5160" s="269">
        <v>-4.75</v>
      </c>
      <c r="R5160" s="269">
        <v>-5</v>
      </c>
      <c r="S5160" s="269">
        <v>-51.5</v>
      </c>
      <c r="T5160" s="269">
        <v>-51.75</v>
      </c>
      <c r="DI5160" s="112" t="s">
        <v>9206</v>
      </c>
      <c r="DJ5160" s="112" t="s">
        <v>9086</v>
      </c>
      <c r="DO5160"/>
    </row>
    <row r="5161" spans="15:119" x14ac:dyDescent="0.25">
      <c r="O5161" s="268" t="s">
        <v>14648</v>
      </c>
      <c r="P5161" s="268" t="s">
        <v>9490</v>
      </c>
      <c r="Q5161" s="269">
        <v>-4.5</v>
      </c>
      <c r="R5161" s="269">
        <v>-5</v>
      </c>
      <c r="S5161" s="269">
        <v>-51</v>
      </c>
      <c r="T5161" s="269">
        <v>-51.5</v>
      </c>
      <c r="DI5161" s="112" t="s">
        <v>8962</v>
      </c>
      <c r="DJ5161" s="112" t="s">
        <v>8544</v>
      </c>
      <c r="DO5161"/>
    </row>
    <row r="5162" spans="15:119" x14ac:dyDescent="0.25">
      <c r="O5162" s="268" t="s">
        <v>14649</v>
      </c>
      <c r="P5162" s="268" t="s">
        <v>9492</v>
      </c>
      <c r="Q5162" s="269">
        <v>-4.5</v>
      </c>
      <c r="R5162" s="269">
        <v>-4.75</v>
      </c>
      <c r="S5162" s="269">
        <v>-51.25</v>
      </c>
      <c r="T5162" s="269">
        <v>-51.5</v>
      </c>
      <c r="DI5162" s="112" t="s">
        <v>7084</v>
      </c>
      <c r="DJ5162" s="112" t="s">
        <v>6305</v>
      </c>
      <c r="DO5162"/>
    </row>
    <row r="5163" spans="15:119" x14ac:dyDescent="0.25">
      <c r="O5163" s="268" t="s">
        <v>14650</v>
      </c>
      <c r="P5163" s="268" t="s">
        <v>9492</v>
      </c>
      <c r="Q5163" s="269">
        <v>-4.5</v>
      </c>
      <c r="R5163" s="269">
        <v>-4.75</v>
      </c>
      <c r="S5163" s="269">
        <v>-51</v>
      </c>
      <c r="T5163" s="269">
        <v>-51.25</v>
      </c>
      <c r="DI5163" s="112" t="s">
        <v>7870</v>
      </c>
      <c r="DJ5163" s="112" t="s">
        <v>7298</v>
      </c>
      <c r="DO5163"/>
    </row>
    <row r="5164" spans="15:119" x14ac:dyDescent="0.25">
      <c r="O5164" s="268" t="s">
        <v>14651</v>
      </c>
      <c r="P5164" s="268" t="s">
        <v>9492</v>
      </c>
      <c r="Q5164" s="269">
        <v>-4.75</v>
      </c>
      <c r="R5164" s="269">
        <v>-5</v>
      </c>
      <c r="S5164" s="269">
        <v>-51.25</v>
      </c>
      <c r="T5164" s="269">
        <v>-51.5</v>
      </c>
      <c r="DI5164" s="112" t="s">
        <v>9431</v>
      </c>
      <c r="DJ5164" s="112" t="s">
        <v>9220</v>
      </c>
      <c r="DO5164"/>
    </row>
    <row r="5165" spans="15:119" x14ac:dyDescent="0.25">
      <c r="O5165" s="268" t="s">
        <v>14652</v>
      </c>
      <c r="P5165" s="268" t="s">
        <v>9492</v>
      </c>
      <c r="Q5165" s="269">
        <v>-4.75</v>
      </c>
      <c r="R5165" s="269">
        <v>-5</v>
      </c>
      <c r="S5165" s="269">
        <v>-51</v>
      </c>
      <c r="T5165" s="269">
        <v>-51.25</v>
      </c>
      <c r="DI5165" s="112" t="s">
        <v>5834</v>
      </c>
      <c r="DJ5165" s="112" t="s">
        <v>5743</v>
      </c>
      <c r="DO5165"/>
    </row>
    <row r="5166" spans="15:119" x14ac:dyDescent="0.25">
      <c r="O5166" s="268" t="s">
        <v>14653</v>
      </c>
      <c r="P5166" s="268" t="s">
        <v>9488</v>
      </c>
      <c r="Q5166" s="269">
        <v>-5</v>
      </c>
      <c r="R5166" s="269">
        <v>-6</v>
      </c>
      <c r="S5166" s="269">
        <v>-52.5</v>
      </c>
      <c r="T5166" s="269">
        <v>-54</v>
      </c>
      <c r="DI5166" s="112" t="s">
        <v>8963</v>
      </c>
      <c r="DJ5166" s="112" t="s">
        <v>8544</v>
      </c>
      <c r="DO5166"/>
    </row>
    <row r="5167" spans="15:119" x14ac:dyDescent="0.25">
      <c r="O5167" s="268" t="s">
        <v>14654</v>
      </c>
      <c r="P5167" s="268" t="s">
        <v>9490</v>
      </c>
      <c r="Q5167" s="269">
        <v>-5</v>
      </c>
      <c r="R5167" s="269">
        <v>-5.5</v>
      </c>
      <c r="S5167" s="269">
        <v>-53.5</v>
      </c>
      <c r="T5167" s="269">
        <v>-54</v>
      </c>
      <c r="DI5167" s="112" t="s">
        <v>7871</v>
      </c>
      <c r="DJ5167" s="112" t="s">
        <v>7298</v>
      </c>
      <c r="DO5167"/>
    </row>
    <row r="5168" spans="15:119" x14ac:dyDescent="0.25">
      <c r="O5168" s="268" t="s">
        <v>14655</v>
      </c>
      <c r="P5168" s="268" t="s">
        <v>9492</v>
      </c>
      <c r="Q5168" s="269">
        <v>-5</v>
      </c>
      <c r="R5168" s="269">
        <v>-5.25</v>
      </c>
      <c r="S5168" s="269">
        <v>-53.75</v>
      </c>
      <c r="T5168" s="269">
        <v>-54</v>
      </c>
      <c r="DI5168" s="112" t="s">
        <v>5727</v>
      </c>
      <c r="DJ5168" s="112" t="s">
        <v>5576</v>
      </c>
      <c r="DO5168"/>
    </row>
    <row r="5169" spans="15:119" x14ac:dyDescent="0.25">
      <c r="O5169" s="268" t="s">
        <v>14656</v>
      </c>
      <c r="P5169" s="268" t="s">
        <v>9492</v>
      </c>
      <c r="Q5169" s="269">
        <v>-5</v>
      </c>
      <c r="R5169" s="269">
        <v>-5.25</v>
      </c>
      <c r="S5169" s="269">
        <v>-53.5</v>
      </c>
      <c r="T5169" s="269">
        <v>-53.75</v>
      </c>
      <c r="DI5169" s="112" t="s">
        <v>7872</v>
      </c>
      <c r="DJ5169" s="112" t="s">
        <v>7298</v>
      </c>
      <c r="DO5169"/>
    </row>
    <row r="5170" spans="15:119" x14ac:dyDescent="0.25">
      <c r="O5170" s="268" t="s">
        <v>14657</v>
      </c>
      <c r="P5170" s="268" t="s">
        <v>9492</v>
      </c>
      <c r="Q5170" s="269">
        <v>-5.25</v>
      </c>
      <c r="R5170" s="269">
        <v>-5.5</v>
      </c>
      <c r="S5170" s="269">
        <v>-53.75</v>
      </c>
      <c r="T5170" s="269">
        <v>-54</v>
      </c>
      <c r="DI5170" s="112" t="s">
        <v>7873</v>
      </c>
      <c r="DJ5170" s="112" t="s">
        <v>7298</v>
      </c>
      <c r="DO5170"/>
    </row>
    <row r="5171" spans="15:119" x14ac:dyDescent="0.25">
      <c r="O5171" s="268" t="s">
        <v>14658</v>
      </c>
      <c r="P5171" s="268" t="s">
        <v>9492</v>
      </c>
      <c r="Q5171" s="269">
        <v>-5.25</v>
      </c>
      <c r="R5171" s="269">
        <v>-5.5</v>
      </c>
      <c r="S5171" s="269">
        <v>-53.5</v>
      </c>
      <c r="T5171" s="269">
        <v>-53.75</v>
      </c>
      <c r="DI5171" s="112" t="s">
        <v>8964</v>
      </c>
      <c r="DJ5171" s="112" t="s">
        <v>8544</v>
      </c>
      <c r="DO5171"/>
    </row>
    <row r="5172" spans="15:119" x14ac:dyDescent="0.25">
      <c r="O5172" s="268" t="s">
        <v>14659</v>
      </c>
      <c r="P5172" s="268" t="s">
        <v>9490</v>
      </c>
      <c r="Q5172" s="269">
        <v>-5</v>
      </c>
      <c r="R5172" s="269">
        <v>-5.5</v>
      </c>
      <c r="S5172" s="269">
        <v>-53</v>
      </c>
      <c r="T5172" s="269">
        <v>-53.5</v>
      </c>
      <c r="DI5172" s="112" t="s">
        <v>9081</v>
      </c>
      <c r="DJ5172" s="112" t="s">
        <v>9016</v>
      </c>
      <c r="DO5172"/>
    </row>
    <row r="5173" spans="15:119" x14ac:dyDescent="0.25">
      <c r="O5173" s="268" t="s">
        <v>14660</v>
      </c>
      <c r="P5173" s="268" t="s">
        <v>9492</v>
      </c>
      <c r="Q5173" s="269">
        <v>-5</v>
      </c>
      <c r="R5173" s="269">
        <v>-5.25</v>
      </c>
      <c r="S5173" s="269">
        <v>-53.25</v>
      </c>
      <c r="T5173" s="269">
        <v>-53.5</v>
      </c>
      <c r="DI5173" s="112" t="s">
        <v>7874</v>
      </c>
      <c r="DJ5173" s="112" t="s">
        <v>7298</v>
      </c>
      <c r="DO5173"/>
    </row>
    <row r="5174" spans="15:119" x14ac:dyDescent="0.25">
      <c r="O5174" s="268" t="s">
        <v>14661</v>
      </c>
      <c r="P5174" s="268" t="s">
        <v>9492</v>
      </c>
      <c r="Q5174" s="269">
        <v>-5</v>
      </c>
      <c r="R5174" s="269">
        <v>-5.25</v>
      </c>
      <c r="S5174" s="269">
        <v>-53</v>
      </c>
      <c r="T5174" s="269">
        <v>-53.25</v>
      </c>
      <c r="DI5174" s="112" t="s">
        <v>4208</v>
      </c>
      <c r="DJ5174" s="112" t="s">
        <v>4189</v>
      </c>
      <c r="DO5174"/>
    </row>
    <row r="5175" spans="15:119" x14ac:dyDescent="0.25">
      <c r="O5175" s="268" t="s">
        <v>14662</v>
      </c>
      <c r="P5175" s="268" t="s">
        <v>9492</v>
      </c>
      <c r="Q5175" s="269">
        <v>-5.25</v>
      </c>
      <c r="R5175" s="269">
        <v>-5.5</v>
      </c>
      <c r="S5175" s="269">
        <v>-53.25</v>
      </c>
      <c r="T5175" s="269">
        <v>-53.5</v>
      </c>
      <c r="DI5175" s="112" t="s">
        <v>5196</v>
      </c>
      <c r="DJ5175" s="112" t="s">
        <v>5031</v>
      </c>
      <c r="DO5175"/>
    </row>
    <row r="5176" spans="15:119" x14ac:dyDescent="0.25">
      <c r="O5176" s="268" t="s">
        <v>14663</v>
      </c>
      <c r="P5176" s="268" t="s">
        <v>9492</v>
      </c>
      <c r="Q5176" s="269">
        <v>-5.25</v>
      </c>
      <c r="R5176" s="269">
        <v>-5.5</v>
      </c>
      <c r="S5176" s="269">
        <v>-53</v>
      </c>
      <c r="T5176" s="269">
        <v>-53.25</v>
      </c>
      <c r="DI5176" s="112" t="s">
        <v>4449</v>
      </c>
      <c r="DJ5176" s="112" t="s">
        <v>4435</v>
      </c>
      <c r="DO5176"/>
    </row>
    <row r="5177" spans="15:119" x14ac:dyDescent="0.25">
      <c r="O5177" s="268" t="s">
        <v>14664</v>
      </c>
      <c r="P5177" s="268" t="s">
        <v>9490</v>
      </c>
      <c r="Q5177" s="269">
        <v>-5</v>
      </c>
      <c r="R5177" s="269">
        <v>-5.5</v>
      </c>
      <c r="S5177" s="269">
        <v>-52.5</v>
      </c>
      <c r="T5177" s="269">
        <v>-53</v>
      </c>
      <c r="DI5177" s="112" t="s">
        <v>7875</v>
      </c>
      <c r="DJ5177" s="112" t="s">
        <v>7298</v>
      </c>
      <c r="DO5177"/>
    </row>
    <row r="5178" spans="15:119" x14ac:dyDescent="0.25">
      <c r="O5178" s="268" t="s">
        <v>14665</v>
      </c>
      <c r="P5178" s="268" t="s">
        <v>9492</v>
      </c>
      <c r="Q5178" s="269">
        <v>-5</v>
      </c>
      <c r="R5178" s="269">
        <v>-5.25</v>
      </c>
      <c r="S5178" s="269">
        <v>-52.75</v>
      </c>
      <c r="T5178" s="269">
        <v>-53</v>
      </c>
      <c r="DI5178" s="112" t="s">
        <v>7085</v>
      </c>
      <c r="DJ5178" s="112" t="s">
        <v>6305</v>
      </c>
      <c r="DO5178"/>
    </row>
    <row r="5179" spans="15:119" x14ac:dyDescent="0.25">
      <c r="O5179" s="268" t="s">
        <v>14666</v>
      </c>
      <c r="P5179" s="268" t="s">
        <v>9492</v>
      </c>
      <c r="Q5179" s="269">
        <v>-5</v>
      </c>
      <c r="R5179" s="269">
        <v>-5.25</v>
      </c>
      <c r="S5179" s="269">
        <v>-52.5</v>
      </c>
      <c r="T5179" s="269">
        <v>-52.75</v>
      </c>
      <c r="DI5179" s="112" t="s">
        <v>4791</v>
      </c>
      <c r="DJ5179" s="112" t="s">
        <v>4591</v>
      </c>
      <c r="DO5179"/>
    </row>
    <row r="5180" spans="15:119" x14ac:dyDescent="0.25">
      <c r="O5180" s="268" t="s">
        <v>14667</v>
      </c>
      <c r="P5180" s="268" t="s">
        <v>9492</v>
      </c>
      <c r="Q5180" s="269">
        <v>-5.25</v>
      </c>
      <c r="R5180" s="269">
        <v>-5.5</v>
      </c>
      <c r="S5180" s="269">
        <v>-52.75</v>
      </c>
      <c r="T5180" s="269">
        <v>-53</v>
      </c>
      <c r="DI5180" s="112" t="s">
        <v>7876</v>
      </c>
      <c r="DJ5180" s="112" t="s">
        <v>7298</v>
      </c>
      <c r="DO5180"/>
    </row>
    <row r="5181" spans="15:119" x14ac:dyDescent="0.25">
      <c r="O5181" s="268" t="s">
        <v>14668</v>
      </c>
      <c r="P5181" s="268" t="s">
        <v>9492</v>
      </c>
      <c r="Q5181" s="269">
        <v>-5.25</v>
      </c>
      <c r="R5181" s="269">
        <v>-5.5</v>
      </c>
      <c r="S5181" s="269">
        <v>-52.5</v>
      </c>
      <c r="T5181" s="269">
        <v>-52.75</v>
      </c>
      <c r="DI5181" s="112" t="s">
        <v>5197</v>
      </c>
      <c r="DJ5181" s="112" t="s">
        <v>5031</v>
      </c>
      <c r="DO5181"/>
    </row>
    <row r="5182" spans="15:119" x14ac:dyDescent="0.25">
      <c r="O5182" s="268" t="s">
        <v>14669</v>
      </c>
      <c r="P5182" s="268" t="s">
        <v>9490</v>
      </c>
      <c r="Q5182" s="269">
        <v>-5.5</v>
      </c>
      <c r="R5182" s="269">
        <v>-6</v>
      </c>
      <c r="S5182" s="269">
        <v>-53.5</v>
      </c>
      <c r="T5182" s="269">
        <v>-54</v>
      </c>
      <c r="DI5182" s="112" t="s">
        <v>7877</v>
      </c>
      <c r="DJ5182" s="112" t="s">
        <v>7298</v>
      </c>
      <c r="DO5182"/>
    </row>
    <row r="5183" spans="15:119" x14ac:dyDescent="0.25">
      <c r="O5183" s="268" t="s">
        <v>14670</v>
      </c>
      <c r="P5183" s="268" t="s">
        <v>9492</v>
      </c>
      <c r="Q5183" s="269">
        <v>-5.5</v>
      </c>
      <c r="R5183" s="269">
        <v>-5.75</v>
      </c>
      <c r="S5183" s="269">
        <v>-53.75</v>
      </c>
      <c r="T5183" s="269">
        <v>-54</v>
      </c>
      <c r="DI5183" s="112" t="s">
        <v>5567</v>
      </c>
      <c r="DJ5183" s="112" t="s">
        <v>5373</v>
      </c>
      <c r="DO5183"/>
    </row>
    <row r="5184" spans="15:119" x14ac:dyDescent="0.25">
      <c r="O5184" s="268" t="s">
        <v>14671</v>
      </c>
      <c r="P5184" s="268" t="s">
        <v>9492</v>
      </c>
      <c r="Q5184" s="269">
        <v>-5.5</v>
      </c>
      <c r="R5184" s="269">
        <v>-5.75</v>
      </c>
      <c r="S5184" s="269">
        <v>-53.5</v>
      </c>
      <c r="T5184" s="269">
        <v>-53.75</v>
      </c>
      <c r="DI5184" s="112" t="s">
        <v>5567</v>
      </c>
      <c r="DJ5184" s="112" t="s">
        <v>8544</v>
      </c>
      <c r="DO5184"/>
    </row>
    <row r="5185" spans="15:119" x14ac:dyDescent="0.25">
      <c r="O5185" s="268" t="s">
        <v>14672</v>
      </c>
      <c r="P5185" s="268" t="s">
        <v>9492</v>
      </c>
      <c r="Q5185" s="269">
        <v>-5.75</v>
      </c>
      <c r="R5185" s="269">
        <v>-6</v>
      </c>
      <c r="S5185" s="269">
        <v>-53.75</v>
      </c>
      <c r="T5185" s="269">
        <v>-54</v>
      </c>
      <c r="DI5185" s="112" t="s">
        <v>4269</v>
      </c>
      <c r="DJ5185" s="112" t="s">
        <v>4212</v>
      </c>
      <c r="DO5185"/>
    </row>
    <row r="5186" spans="15:119" x14ac:dyDescent="0.25">
      <c r="O5186" s="268" t="s">
        <v>14673</v>
      </c>
      <c r="P5186" s="268" t="s">
        <v>9492</v>
      </c>
      <c r="Q5186" s="269">
        <v>-5.75</v>
      </c>
      <c r="R5186" s="269">
        <v>-6</v>
      </c>
      <c r="S5186" s="269">
        <v>-53.5</v>
      </c>
      <c r="T5186" s="269">
        <v>-53.75</v>
      </c>
      <c r="DI5186" s="112" t="s">
        <v>5568</v>
      </c>
      <c r="DJ5186" s="112" t="s">
        <v>5373</v>
      </c>
      <c r="DO5186"/>
    </row>
    <row r="5187" spans="15:119" x14ac:dyDescent="0.25">
      <c r="O5187" s="268" t="s">
        <v>14674</v>
      </c>
      <c r="P5187" s="268" t="s">
        <v>9490</v>
      </c>
      <c r="Q5187" s="269">
        <v>-5.5</v>
      </c>
      <c r="R5187" s="269">
        <v>-6</v>
      </c>
      <c r="S5187" s="269">
        <v>-53</v>
      </c>
      <c r="T5187" s="269">
        <v>-53.5</v>
      </c>
      <c r="DI5187" s="112" t="s">
        <v>6276</v>
      </c>
      <c r="DJ5187" s="112" t="s">
        <v>5909</v>
      </c>
      <c r="DO5187"/>
    </row>
    <row r="5188" spans="15:119" x14ac:dyDescent="0.25">
      <c r="O5188" s="268" t="s">
        <v>14675</v>
      </c>
      <c r="P5188" s="268" t="s">
        <v>9492</v>
      </c>
      <c r="Q5188" s="269">
        <v>-5.5</v>
      </c>
      <c r="R5188" s="269">
        <v>-5.75</v>
      </c>
      <c r="S5188" s="269">
        <v>-53.25</v>
      </c>
      <c r="T5188" s="269">
        <v>-53.5</v>
      </c>
      <c r="DI5188" s="112" t="s">
        <v>8258</v>
      </c>
      <c r="DJ5188" s="112" t="s">
        <v>7916</v>
      </c>
      <c r="DO5188"/>
    </row>
    <row r="5189" spans="15:119" x14ac:dyDescent="0.25">
      <c r="O5189" s="268" t="s">
        <v>14676</v>
      </c>
      <c r="P5189" s="268" t="s">
        <v>9492</v>
      </c>
      <c r="Q5189" s="269">
        <v>-5.5</v>
      </c>
      <c r="R5189" s="269">
        <v>-5.75</v>
      </c>
      <c r="S5189" s="269">
        <v>-53</v>
      </c>
      <c r="T5189" s="269">
        <v>-53.25</v>
      </c>
      <c r="DI5189" s="112" t="s">
        <v>7086</v>
      </c>
      <c r="DJ5189" s="112" t="s">
        <v>6305</v>
      </c>
      <c r="DO5189"/>
    </row>
    <row r="5190" spans="15:119" x14ac:dyDescent="0.25">
      <c r="O5190" s="268" t="s">
        <v>14677</v>
      </c>
      <c r="P5190" s="268" t="s">
        <v>9492</v>
      </c>
      <c r="Q5190" s="269">
        <v>-5.75</v>
      </c>
      <c r="R5190" s="269">
        <v>-6</v>
      </c>
      <c r="S5190" s="269">
        <v>-53.25</v>
      </c>
      <c r="T5190" s="269">
        <v>-53.5</v>
      </c>
      <c r="DI5190" s="112" t="s">
        <v>551</v>
      </c>
      <c r="DJ5190" s="112" t="s">
        <v>10</v>
      </c>
      <c r="DO5190"/>
    </row>
    <row r="5191" spans="15:119" x14ac:dyDescent="0.25">
      <c r="O5191" s="268" t="s">
        <v>14678</v>
      </c>
      <c r="P5191" s="268" t="s">
        <v>9492</v>
      </c>
      <c r="Q5191" s="269">
        <v>-5.75</v>
      </c>
      <c r="R5191" s="269">
        <v>-6</v>
      </c>
      <c r="S5191" s="269">
        <v>-53</v>
      </c>
      <c r="T5191" s="269">
        <v>-53.25</v>
      </c>
      <c r="DI5191" s="112" t="s">
        <v>5198</v>
      </c>
      <c r="DJ5191" s="112" t="s">
        <v>5031</v>
      </c>
      <c r="DO5191"/>
    </row>
    <row r="5192" spans="15:119" x14ac:dyDescent="0.25">
      <c r="O5192" s="268" t="s">
        <v>14679</v>
      </c>
      <c r="P5192" s="268" t="s">
        <v>9490</v>
      </c>
      <c r="Q5192" s="269">
        <v>-5.5</v>
      </c>
      <c r="R5192" s="269">
        <v>-6</v>
      </c>
      <c r="S5192" s="269">
        <v>-52.5</v>
      </c>
      <c r="T5192" s="269">
        <v>-53</v>
      </c>
      <c r="DI5192" s="112" t="s">
        <v>7878</v>
      </c>
      <c r="DJ5192" s="112" t="s">
        <v>7298</v>
      </c>
      <c r="DO5192"/>
    </row>
    <row r="5193" spans="15:119" x14ac:dyDescent="0.25">
      <c r="O5193" s="268" t="s">
        <v>14680</v>
      </c>
      <c r="P5193" s="268" t="s">
        <v>9492</v>
      </c>
      <c r="Q5193" s="269">
        <v>-5.5</v>
      </c>
      <c r="R5193" s="269">
        <v>-5.75</v>
      </c>
      <c r="S5193" s="269">
        <v>-52.75</v>
      </c>
      <c r="T5193" s="269">
        <v>-53</v>
      </c>
      <c r="DI5193" s="112" t="s">
        <v>8259</v>
      </c>
      <c r="DJ5193" s="112" t="s">
        <v>7916</v>
      </c>
      <c r="DO5193"/>
    </row>
    <row r="5194" spans="15:119" x14ac:dyDescent="0.25">
      <c r="O5194" s="268" t="s">
        <v>14681</v>
      </c>
      <c r="P5194" s="268" t="s">
        <v>9492</v>
      </c>
      <c r="Q5194" s="269">
        <v>-5.5</v>
      </c>
      <c r="R5194" s="269">
        <v>-5.75</v>
      </c>
      <c r="S5194" s="269">
        <v>-52.5</v>
      </c>
      <c r="T5194" s="269">
        <v>-52.75</v>
      </c>
      <c r="DI5194" s="112" t="s">
        <v>5904</v>
      </c>
      <c r="DJ5194" s="112" t="s">
        <v>5840</v>
      </c>
      <c r="DO5194"/>
    </row>
    <row r="5195" spans="15:119" x14ac:dyDescent="0.25">
      <c r="O5195" s="268" t="s">
        <v>14682</v>
      </c>
      <c r="P5195" s="268" t="s">
        <v>9492</v>
      </c>
      <c r="Q5195" s="269">
        <v>-5.75</v>
      </c>
      <c r="R5195" s="269">
        <v>-6</v>
      </c>
      <c r="S5195" s="269">
        <v>-52.75</v>
      </c>
      <c r="T5195" s="269">
        <v>-53</v>
      </c>
      <c r="DI5195" s="112" t="s">
        <v>5360</v>
      </c>
      <c r="DJ5195" s="112" t="s">
        <v>5211</v>
      </c>
      <c r="DO5195"/>
    </row>
    <row r="5196" spans="15:119" x14ac:dyDescent="0.25">
      <c r="O5196" s="268" t="s">
        <v>14683</v>
      </c>
      <c r="P5196" s="268" t="s">
        <v>9492</v>
      </c>
      <c r="Q5196" s="269">
        <v>-5.75</v>
      </c>
      <c r="R5196" s="269">
        <v>-6</v>
      </c>
      <c r="S5196" s="269">
        <v>-52.5</v>
      </c>
      <c r="T5196" s="269">
        <v>-52.75</v>
      </c>
      <c r="DI5196" s="112" t="s">
        <v>5361</v>
      </c>
      <c r="DJ5196" s="112" t="s">
        <v>5211</v>
      </c>
      <c r="DO5196"/>
    </row>
    <row r="5197" spans="15:119" x14ac:dyDescent="0.25">
      <c r="O5197" s="268" t="s">
        <v>14684</v>
      </c>
      <c r="P5197" s="268" t="s">
        <v>9488</v>
      </c>
      <c r="Q5197" s="269">
        <v>-5</v>
      </c>
      <c r="R5197" s="269">
        <v>-6</v>
      </c>
      <c r="S5197" s="269">
        <v>-51</v>
      </c>
      <c r="T5197" s="269">
        <v>-52.5</v>
      </c>
      <c r="DI5197" s="112" t="s">
        <v>8965</v>
      </c>
      <c r="DJ5197" s="112" t="s">
        <v>8544</v>
      </c>
      <c r="DO5197"/>
    </row>
    <row r="5198" spans="15:119" x14ac:dyDescent="0.25">
      <c r="O5198" s="268" t="s">
        <v>14685</v>
      </c>
      <c r="P5198" s="268" t="s">
        <v>9490</v>
      </c>
      <c r="Q5198" s="269">
        <v>-5</v>
      </c>
      <c r="R5198" s="269">
        <v>-5.5</v>
      </c>
      <c r="S5198" s="269">
        <v>-52</v>
      </c>
      <c r="T5198" s="269">
        <v>-52.5</v>
      </c>
      <c r="DI5198" s="112" t="s">
        <v>5569</v>
      </c>
      <c r="DJ5198" s="112" t="s">
        <v>5373</v>
      </c>
      <c r="DO5198"/>
    </row>
    <row r="5199" spans="15:119" x14ac:dyDescent="0.25">
      <c r="O5199" s="268" t="s">
        <v>14686</v>
      </c>
      <c r="P5199" s="268" t="s">
        <v>9492</v>
      </c>
      <c r="Q5199" s="269">
        <v>-5</v>
      </c>
      <c r="R5199" s="269">
        <v>-5.25</v>
      </c>
      <c r="S5199" s="269">
        <v>-52.25</v>
      </c>
      <c r="T5199" s="269">
        <v>-52.5</v>
      </c>
      <c r="DI5199" s="112" t="s">
        <v>6277</v>
      </c>
      <c r="DJ5199" s="112" t="s">
        <v>5909</v>
      </c>
      <c r="DO5199"/>
    </row>
    <row r="5200" spans="15:119" x14ac:dyDescent="0.25">
      <c r="O5200" s="268" t="s">
        <v>14687</v>
      </c>
      <c r="P5200" s="268" t="s">
        <v>9492</v>
      </c>
      <c r="Q5200" s="269">
        <v>-5</v>
      </c>
      <c r="R5200" s="269">
        <v>-5.25</v>
      </c>
      <c r="S5200" s="269">
        <v>-52</v>
      </c>
      <c r="T5200" s="269">
        <v>-52.25</v>
      </c>
      <c r="DI5200" s="112" t="s">
        <v>6277</v>
      </c>
      <c r="DJ5200" s="112" t="s">
        <v>7298</v>
      </c>
      <c r="DO5200"/>
    </row>
    <row r="5201" spans="15:119" x14ac:dyDescent="0.25">
      <c r="O5201" s="268" t="s">
        <v>14688</v>
      </c>
      <c r="P5201" s="268" t="s">
        <v>9492</v>
      </c>
      <c r="Q5201" s="269">
        <v>-5.25</v>
      </c>
      <c r="R5201" s="269">
        <v>-5.5</v>
      </c>
      <c r="S5201" s="269">
        <v>-52.25</v>
      </c>
      <c r="T5201" s="269">
        <v>-52.5</v>
      </c>
      <c r="DI5201" s="112" t="s">
        <v>6278</v>
      </c>
      <c r="DJ5201" s="112" t="s">
        <v>5909</v>
      </c>
      <c r="DO5201"/>
    </row>
    <row r="5202" spans="15:119" x14ac:dyDescent="0.25">
      <c r="O5202" s="268" t="s">
        <v>14689</v>
      </c>
      <c r="P5202" s="268" t="s">
        <v>9492</v>
      </c>
      <c r="Q5202" s="269">
        <v>-5.25</v>
      </c>
      <c r="R5202" s="269">
        <v>-5.5</v>
      </c>
      <c r="S5202" s="269">
        <v>-52</v>
      </c>
      <c r="T5202" s="269">
        <v>-52.25</v>
      </c>
      <c r="DI5202" s="112" t="s">
        <v>7087</v>
      </c>
      <c r="DJ5202" s="112" t="s">
        <v>6305</v>
      </c>
      <c r="DO5202"/>
    </row>
    <row r="5203" spans="15:119" x14ac:dyDescent="0.25">
      <c r="O5203" s="268" t="s">
        <v>14690</v>
      </c>
      <c r="P5203" s="268" t="s">
        <v>9490</v>
      </c>
      <c r="Q5203" s="269">
        <v>-5</v>
      </c>
      <c r="R5203" s="269">
        <v>-5.5</v>
      </c>
      <c r="S5203" s="269">
        <v>-51.5</v>
      </c>
      <c r="T5203" s="269">
        <v>-52</v>
      </c>
      <c r="DI5203" s="112" t="s">
        <v>6279</v>
      </c>
      <c r="DJ5203" s="112" t="s">
        <v>5909</v>
      </c>
      <c r="DO5203"/>
    </row>
    <row r="5204" spans="15:119" x14ac:dyDescent="0.25">
      <c r="O5204" s="268" t="s">
        <v>14691</v>
      </c>
      <c r="P5204" s="268" t="s">
        <v>9492</v>
      </c>
      <c r="Q5204" s="269">
        <v>-5</v>
      </c>
      <c r="R5204" s="269">
        <v>-5.25</v>
      </c>
      <c r="S5204" s="269">
        <v>-51.75</v>
      </c>
      <c r="T5204" s="269">
        <v>-52</v>
      </c>
      <c r="DI5204" s="112" t="s">
        <v>5835</v>
      </c>
      <c r="DJ5204" s="112" t="s">
        <v>5743</v>
      </c>
      <c r="DO5204"/>
    </row>
    <row r="5205" spans="15:119" x14ac:dyDescent="0.25">
      <c r="O5205" s="268" t="s">
        <v>14692</v>
      </c>
      <c r="P5205" s="268" t="s">
        <v>9492</v>
      </c>
      <c r="Q5205" s="269">
        <v>-5</v>
      </c>
      <c r="R5205" s="269">
        <v>-5.25</v>
      </c>
      <c r="S5205" s="269">
        <v>-51.5</v>
      </c>
      <c r="T5205" s="269">
        <v>-51.75</v>
      </c>
      <c r="DI5205" s="112" t="s">
        <v>9082</v>
      </c>
      <c r="DJ5205" s="112" t="s">
        <v>9016</v>
      </c>
      <c r="DO5205"/>
    </row>
    <row r="5206" spans="15:119" x14ac:dyDescent="0.25">
      <c r="O5206" s="268" t="s">
        <v>14693</v>
      </c>
      <c r="P5206" s="268" t="s">
        <v>9492</v>
      </c>
      <c r="Q5206" s="269">
        <v>-5.25</v>
      </c>
      <c r="R5206" s="269">
        <v>-5.5</v>
      </c>
      <c r="S5206" s="269">
        <v>-51.75</v>
      </c>
      <c r="T5206" s="269">
        <v>-52</v>
      </c>
      <c r="DI5206" s="112" t="s">
        <v>5021</v>
      </c>
      <c r="DJ5206" s="112" t="s">
        <v>4808</v>
      </c>
      <c r="DO5206"/>
    </row>
    <row r="5207" spans="15:119" x14ac:dyDescent="0.25">
      <c r="O5207" s="268" t="s">
        <v>14694</v>
      </c>
      <c r="P5207" s="268" t="s">
        <v>9492</v>
      </c>
      <c r="Q5207" s="269">
        <v>-5.25</v>
      </c>
      <c r="R5207" s="269">
        <v>-5.5</v>
      </c>
      <c r="S5207" s="269">
        <v>-51.5</v>
      </c>
      <c r="T5207" s="269">
        <v>-51.75</v>
      </c>
      <c r="DI5207" s="112" t="s">
        <v>9432</v>
      </c>
      <c r="DJ5207" s="112" t="s">
        <v>9220</v>
      </c>
      <c r="DO5207"/>
    </row>
    <row r="5208" spans="15:119" x14ac:dyDescent="0.25">
      <c r="O5208" s="268" t="s">
        <v>14695</v>
      </c>
      <c r="P5208" s="268" t="s">
        <v>9490</v>
      </c>
      <c r="Q5208" s="269">
        <v>-5</v>
      </c>
      <c r="R5208" s="269">
        <v>-5.5</v>
      </c>
      <c r="S5208" s="269">
        <v>-51</v>
      </c>
      <c r="T5208" s="269">
        <v>-51.5</v>
      </c>
      <c r="DI5208" s="112" t="s">
        <v>7291</v>
      </c>
      <c r="DJ5208" s="112" t="s">
        <v>7211</v>
      </c>
      <c r="DO5208"/>
    </row>
    <row r="5209" spans="15:119" x14ac:dyDescent="0.25">
      <c r="O5209" s="268" t="s">
        <v>14696</v>
      </c>
      <c r="P5209" s="268" t="s">
        <v>9492</v>
      </c>
      <c r="Q5209" s="269">
        <v>-5</v>
      </c>
      <c r="R5209" s="269">
        <v>-5.25</v>
      </c>
      <c r="S5209" s="269">
        <v>-51.25</v>
      </c>
      <c r="T5209" s="269">
        <v>-51.5</v>
      </c>
      <c r="DI5209" s="112" t="s">
        <v>5728</v>
      </c>
      <c r="DJ5209" s="112" t="s">
        <v>5576</v>
      </c>
      <c r="DO5209"/>
    </row>
    <row r="5210" spans="15:119" x14ac:dyDescent="0.25">
      <c r="O5210" s="268" t="s">
        <v>14697</v>
      </c>
      <c r="P5210" s="268" t="s">
        <v>9492</v>
      </c>
      <c r="Q5210" s="269">
        <v>-5</v>
      </c>
      <c r="R5210" s="269">
        <v>-5.25</v>
      </c>
      <c r="S5210" s="269">
        <v>-51</v>
      </c>
      <c r="T5210" s="269">
        <v>-51.25</v>
      </c>
      <c r="DI5210" s="112" t="s">
        <v>9433</v>
      </c>
      <c r="DJ5210" s="112" t="s">
        <v>9220</v>
      </c>
      <c r="DO5210"/>
    </row>
    <row r="5211" spans="15:119" x14ac:dyDescent="0.25">
      <c r="O5211" s="268" t="s">
        <v>14698</v>
      </c>
      <c r="P5211" s="268" t="s">
        <v>9492</v>
      </c>
      <c r="Q5211" s="269">
        <v>-5.25</v>
      </c>
      <c r="R5211" s="269">
        <v>-5.5</v>
      </c>
      <c r="S5211" s="269">
        <v>-51.25</v>
      </c>
      <c r="T5211" s="269">
        <v>-51.5</v>
      </c>
      <c r="DI5211" s="112" t="s">
        <v>4421</v>
      </c>
      <c r="DJ5211" s="112" t="s">
        <v>4291</v>
      </c>
      <c r="DO5211"/>
    </row>
    <row r="5212" spans="15:119" x14ac:dyDescent="0.25">
      <c r="O5212" s="268" t="s">
        <v>14699</v>
      </c>
      <c r="P5212" s="268" t="s">
        <v>9492</v>
      </c>
      <c r="Q5212" s="269">
        <v>-5.25</v>
      </c>
      <c r="R5212" s="269">
        <v>-5.5</v>
      </c>
      <c r="S5212" s="269">
        <v>-51</v>
      </c>
      <c r="T5212" s="269">
        <v>-51.25</v>
      </c>
      <c r="DI5212" s="112" t="s">
        <v>8260</v>
      </c>
      <c r="DJ5212" s="112" t="s">
        <v>7916</v>
      </c>
      <c r="DO5212"/>
    </row>
    <row r="5213" spans="15:119" x14ac:dyDescent="0.25">
      <c r="O5213" s="268" t="s">
        <v>14700</v>
      </c>
      <c r="P5213" s="268" t="s">
        <v>9490</v>
      </c>
      <c r="Q5213" s="269">
        <v>-5.5</v>
      </c>
      <c r="R5213" s="269">
        <v>-6</v>
      </c>
      <c r="S5213" s="269">
        <v>-52</v>
      </c>
      <c r="T5213" s="269">
        <v>-52.5</v>
      </c>
      <c r="DI5213" s="112" t="s">
        <v>8966</v>
      </c>
      <c r="DJ5213" s="112" t="s">
        <v>8544</v>
      </c>
      <c r="DO5213"/>
    </row>
    <row r="5214" spans="15:119" x14ac:dyDescent="0.25">
      <c r="O5214" s="268" t="s">
        <v>14701</v>
      </c>
      <c r="P5214" s="268" t="s">
        <v>9492</v>
      </c>
      <c r="Q5214" s="269">
        <v>-5.5</v>
      </c>
      <c r="R5214" s="269">
        <v>-5.75</v>
      </c>
      <c r="S5214" s="269">
        <v>-52.25</v>
      </c>
      <c r="T5214" s="269">
        <v>-52.5</v>
      </c>
      <c r="DI5214" s="112" t="s">
        <v>5729</v>
      </c>
      <c r="DJ5214" s="112" t="s">
        <v>5909</v>
      </c>
      <c r="DO5214"/>
    </row>
    <row r="5215" spans="15:119" x14ac:dyDescent="0.25">
      <c r="O5215" s="268" t="s">
        <v>14702</v>
      </c>
      <c r="P5215" s="268" t="s">
        <v>9492</v>
      </c>
      <c r="Q5215" s="269">
        <v>-5.5</v>
      </c>
      <c r="R5215" s="269">
        <v>-5.75</v>
      </c>
      <c r="S5215" s="269">
        <v>-52</v>
      </c>
      <c r="T5215" s="269">
        <v>-52.25</v>
      </c>
      <c r="DI5215" s="112" t="s">
        <v>5729</v>
      </c>
      <c r="DJ5215" s="112" t="s">
        <v>5576</v>
      </c>
      <c r="DO5215"/>
    </row>
    <row r="5216" spans="15:119" x14ac:dyDescent="0.25">
      <c r="O5216" s="268" t="s">
        <v>14703</v>
      </c>
      <c r="P5216" s="268" t="s">
        <v>9492</v>
      </c>
      <c r="Q5216" s="269">
        <v>-5.75</v>
      </c>
      <c r="R5216" s="269">
        <v>-6</v>
      </c>
      <c r="S5216" s="269">
        <v>-52.25</v>
      </c>
      <c r="T5216" s="269">
        <v>-52.5</v>
      </c>
      <c r="DI5216" s="112" t="s">
        <v>9207</v>
      </c>
      <c r="DJ5216" s="112" t="s">
        <v>9086</v>
      </c>
      <c r="DO5216"/>
    </row>
    <row r="5217" spans="15:119" x14ac:dyDescent="0.25">
      <c r="O5217" s="268" t="s">
        <v>14704</v>
      </c>
      <c r="P5217" s="268" t="s">
        <v>9492</v>
      </c>
      <c r="Q5217" s="269">
        <v>-5.75</v>
      </c>
      <c r="R5217" s="269">
        <v>-6</v>
      </c>
      <c r="S5217" s="269">
        <v>-52</v>
      </c>
      <c r="T5217" s="269">
        <v>-52.25</v>
      </c>
      <c r="DI5217" s="112" t="s">
        <v>8261</v>
      </c>
      <c r="DJ5217" s="112" t="s">
        <v>7916</v>
      </c>
      <c r="DO5217"/>
    </row>
    <row r="5218" spans="15:119" x14ac:dyDescent="0.25">
      <c r="O5218" s="268" t="s">
        <v>14705</v>
      </c>
      <c r="P5218" s="268" t="s">
        <v>9490</v>
      </c>
      <c r="Q5218" s="269">
        <v>-5.5</v>
      </c>
      <c r="R5218" s="269">
        <v>-6</v>
      </c>
      <c r="S5218" s="269">
        <v>-51.5</v>
      </c>
      <c r="T5218" s="269">
        <v>-52</v>
      </c>
      <c r="DI5218" s="112" t="s">
        <v>7879</v>
      </c>
      <c r="DJ5218" s="112" t="s">
        <v>7916</v>
      </c>
      <c r="DO5218"/>
    </row>
    <row r="5219" spans="15:119" x14ac:dyDescent="0.25">
      <c r="O5219" s="268" t="s">
        <v>14706</v>
      </c>
      <c r="P5219" s="268" t="s">
        <v>9492</v>
      </c>
      <c r="Q5219" s="269">
        <v>-5.5</v>
      </c>
      <c r="R5219" s="269">
        <v>-5.75</v>
      </c>
      <c r="S5219" s="269">
        <v>-51.75</v>
      </c>
      <c r="T5219" s="269">
        <v>-52</v>
      </c>
      <c r="DI5219" s="112" t="s">
        <v>7879</v>
      </c>
      <c r="DJ5219" s="112" t="s">
        <v>7298</v>
      </c>
      <c r="DO5219"/>
    </row>
    <row r="5220" spans="15:119" x14ac:dyDescent="0.25">
      <c r="O5220" s="268" t="s">
        <v>14707</v>
      </c>
      <c r="P5220" s="268" t="s">
        <v>9492</v>
      </c>
      <c r="Q5220" s="269">
        <v>-5.5</v>
      </c>
      <c r="R5220" s="269">
        <v>-5.75</v>
      </c>
      <c r="S5220" s="269">
        <v>-51.5</v>
      </c>
      <c r="T5220" s="269">
        <v>-51.75</v>
      </c>
      <c r="DI5220" s="112" t="s">
        <v>4422</v>
      </c>
      <c r="DJ5220" s="112" t="s">
        <v>4291</v>
      </c>
      <c r="DO5220"/>
    </row>
    <row r="5221" spans="15:119" x14ac:dyDescent="0.25">
      <c r="O5221" s="268" t="s">
        <v>14708</v>
      </c>
      <c r="P5221" s="268" t="s">
        <v>9492</v>
      </c>
      <c r="Q5221" s="269">
        <v>-5.75</v>
      </c>
      <c r="R5221" s="269">
        <v>-6</v>
      </c>
      <c r="S5221" s="269">
        <v>-51.75</v>
      </c>
      <c r="T5221" s="269">
        <v>-52</v>
      </c>
      <c r="DI5221" s="112" t="s">
        <v>9208</v>
      </c>
      <c r="DJ5221" s="112" t="s">
        <v>9086</v>
      </c>
      <c r="DO5221"/>
    </row>
    <row r="5222" spans="15:119" x14ac:dyDescent="0.25">
      <c r="O5222" s="268" t="s">
        <v>14709</v>
      </c>
      <c r="P5222" s="268" t="s">
        <v>9492</v>
      </c>
      <c r="Q5222" s="269">
        <v>-5.75</v>
      </c>
      <c r="R5222" s="269">
        <v>-6</v>
      </c>
      <c r="S5222" s="269">
        <v>-51.5</v>
      </c>
      <c r="T5222" s="269">
        <v>-51.75</v>
      </c>
      <c r="DI5222" s="112" t="s">
        <v>8967</v>
      </c>
      <c r="DJ5222" s="112" t="s">
        <v>8544</v>
      </c>
      <c r="DO5222"/>
    </row>
    <row r="5223" spans="15:119" x14ac:dyDescent="0.25">
      <c r="O5223" s="268" t="s">
        <v>14710</v>
      </c>
      <c r="P5223" s="268" t="s">
        <v>9490</v>
      </c>
      <c r="Q5223" s="269">
        <v>-5.5</v>
      </c>
      <c r="R5223" s="269">
        <v>-6</v>
      </c>
      <c r="S5223" s="269">
        <v>-51</v>
      </c>
      <c r="T5223" s="269">
        <v>-51.5</v>
      </c>
      <c r="DI5223" s="112" t="s">
        <v>552</v>
      </c>
      <c r="DJ5223" s="112" t="s">
        <v>10</v>
      </c>
      <c r="DO5223"/>
    </row>
    <row r="5224" spans="15:119" x14ac:dyDescent="0.25">
      <c r="O5224" s="268" t="s">
        <v>14711</v>
      </c>
      <c r="P5224" s="268" t="s">
        <v>9492</v>
      </c>
      <c r="Q5224" s="269">
        <v>-5.5</v>
      </c>
      <c r="R5224" s="269">
        <v>-5.75</v>
      </c>
      <c r="S5224" s="269">
        <v>-51.25</v>
      </c>
      <c r="T5224" s="269">
        <v>-51.5</v>
      </c>
      <c r="DI5224" s="112" t="s">
        <v>5199</v>
      </c>
      <c r="DJ5224" s="112" t="s">
        <v>5031</v>
      </c>
      <c r="DO5224"/>
    </row>
    <row r="5225" spans="15:119" x14ac:dyDescent="0.25">
      <c r="O5225" s="268" t="s">
        <v>14712</v>
      </c>
      <c r="P5225" s="268" t="s">
        <v>9492</v>
      </c>
      <c r="Q5225" s="269">
        <v>-5.5</v>
      </c>
      <c r="R5225" s="269">
        <v>-5.75</v>
      </c>
      <c r="S5225" s="269">
        <v>-51</v>
      </c>
      <c r="T5225" s="269">
        <v>-51.25</v>
      </c>
      <c r="DI5225" s="112" t="s">
        <v>8262</v>
      </c>
      <c r="DJ5225" s="112" t="s">
        <v>7916</v>
      </c>
      <c r="DO5225"/>
    </row>
    <row r="5226" spans="15:119" x14ac:dyDescent="0.25">
      <c r="O5226" s="268" t="s">
        <v>14713</v>
      </c>
      <c r="P5226" s="268" t="s">
        <v>9492</v>
      </c>
      <c r="Q5226" s="269">
        <v>-5.75</v>
      </c>
      <c r="R5226" s="269">
        <v>-6</v>
      </c>
      <c r="S5226" s="269">
        <v>-51.25</v>
      </c>
      <c r="T5226" s="269">
        <v>-51.5</v>
      </c>
      <c r="DI5226" s="112" t="s">
        <v>5328</v>
      </c>
      <c r="DJ5226" s="112" t="s">
        <v>5211</v>
      </c>
      <c r="DO5226"/>
    </row>
    <row r="5227" spans="15:119" x14ac:dyDescent="0.25">
      <c r="O5227" s="268" t="s">
        <v>14714</v>
      </c>
      <c r="P5227" s="268" t="s">
        <v>9492</v>
      </c>
      <c r="Q5227" s="269">
        <v>-5.75</v>
      </c>
      <c r="R5227" s="269">
        <v>-6</v>
      </c>
      <c r="S5227" s="269">
        <v>-51</v>
      </c>
      <c r="T5227" s="269">
        <v>-51.25</v>
      </c>
      <c r="DI5227" s="112" t="s">
        <v>5362</v>
      </c>
      <c r="DJ5227" s="112" t="s">
        <v>5211</v>
      </c>
      <c r="DO5227"/>
    </row>
    <row r="5228" spans="15:119" x14ac:dyDescent="0.25">
      <c r="O5228" s="268" t="s">
        <v>14715</v>
      </c>
      <c r="P5228" s="268" t="s">
        <v>9486</v>
      </c>
      <c r="Q5228" s="269">
        <v>-4</v>
      </c>
      <c r="R5228" s="269">
        <v>-6</v>
      </c>
      <c r="S5228" s="269">
        <v>-48</v>
      </c>
      <c r="T5228" s="269">
        <v>-51</v>
      </c>
      <c r="DI5228" s="112" t="s">
        <v>7880</v>
      </c>
      <c r="DJ5228" s="112" t="s">
        <v>7298</v>
      </c>
      <c r="DO5228"/>
    </row>
    <row r="5229" spans="15:119" x14ac:dyDescent="0.25">
      <c r="O5229" s="268" t="s">
        <v>14716</v>
      </c>
      <c r="P5229" s="268" t="s">
        <v>9488</v>
      </c>
      <c r="Q5229" s="269">
        <v>-4</v>
      </c>
      <c r="R5229" s="269">
        <v>-5</v>
      </c>
      <c r="S5229" s="269">
        <v>-49.5</v>
      </c>
      <c r="T5229" s="269">
        <v>-51</v>
      </c>
      <c r="DI5229" s="112" t="s">
        <v>8518</v>
      </c>
      <c r="DJ5229" s="112" t="s">
        <v>8285</v>
      </c>
      <c r="DO5229"/>
    </row>
    <row r="5230" spans="15:119" x14ac:dyDescent="0.25">
      <c r="O5230" s="268" t="s">
        <v>14717</v>
      </c>
      <c r="P5230" s="268" t="s">
        <v>9490</v>
      </c>
      <c r="Q5230" s="269">
        <v>-4</v>
      </c>
      <c r="R5230" s="269">
        <v>-4.5</v>
      </c>
      <c r="S5230" s="269">
        <v>-50.5</v>
      </c>
      <c r="T5230" s="269">
        <v>-51</v>
      </c>
      <c r="DI5230" s="112" t="s">
        <v>8519</v>
      </c>
      <c r="DJ5230" s="112" t="s">
        <v>8285</v>
      </c>
      <c r="DO5230"/>
    </row>
    <row r="5231" spans="15:119" x14ac:dyDescent="0.25">
      <c r="O5231" s="268" t="s">
        <v>14718</v>
      </c>
      <c r="P5231" s="268" t="s">
        <v>9492</v>
      </c>
      <c r="Q5231" s="269">
        <v>-4</v>
      </c>
      <c r="R5231" s="269">
        <v>-4.25</v>
      </c>
      <c r="S5231" s="269">
        <v>-50.75</v>
      </c>
      <c r="T5231" s="269">
        <v>-51</v>
      </c>
      <c r="DI5231" s="112" t="s">
        <v>8263</v>
      </c>
      <c r="DJ5231" s="112" t="s">
        <v>7916</v>
      </c>
      <c r="DO5231"/>
    </row>
    <row r="5232" spans="15:119" x14ac:dyDescent="0.25">
      <c r="O5232" s="268" t="s">
        <v>14719</v>
      </c>
      <c r="P5232" s="268" t="s">
        <v>9492</v>
      </c>
      <c r="Q5232" s="269">
        <v>-4</v>
      </c>
      <c r="R5232" s="269">
        <v>-4.25</v>
      </c>
      <c r="S5232" s="269">
        <v>-50.5</v>
      </c>
      <c r="T5232" s="269">
        <v>-50.75</v>
      </c>
      <c r="DI5232" s="112" t="s">
        <v>5730</v>
      </c>
      <c r="DJ5232" s="112" t="s">
        <v>5576</v>
      </c>
      <c r="DO5232"/>
    </row>
    <row r="5233" spans="15:119" x14ac:dyDescent="0.25">
      <c r="O5233" s="268" t="s">
        <v>14720</v>
      </c>
      <c r="P5233" s="268" t="s">
        <v>9492</v>
      </c>
      <c r="Q5233" s="269">
        <v>-4.25</v>
      </c>
      <c r="R5233" s="269">
        <v>-4.5</v>
      </c>
      <c r="S5233" s="269">
        <v>-50.75</v>
      </c>
      <c r="T5233" s="269">
        <v>-51</v>
      </c>
      <c r="DI5233" s="112" t="s">
        <v>5363</v>
      </c>
      <c r="DJ5233" s="112" t="s">
        <v>5211</v>
      </c>
      <c r="DO5233"/>
    </row>
    <row r="5234" spans="15:119" x14ac:dyDescent="0.25">
      <c r="O5234" s="268" t="s">
        <v>14721</v>
      </c>
      <c r="P5234" s="268" t="s">
        <v>9492</v>
      </c>
      <c r="Q5234" s="269">
        <v>-4.25</v>
      </c>
      <c r="R5234" s="269">
        <v>-4.5</v>
      </c>
      <c r="S5234" s="269">
        <v>-50.5</v>
      </c>
      <c r="T5234" s="269">
        <v>-50.75</v>
      </c>
      <c r="DI5234" s="112" t="s">
        <v>8520</v>
      </c>
      <c r="DJ5234" s="112" t="s">
        <v>8285</v>
      </c>
      <c r="DO5234"/>
    </row>
    <row r="5235" spans="15:119" x14ac:dyDescent="0.25">
      <c r="O5235" s="268" t="s">
        <v>14722</v>
      </c>
      <c r="P5235" s="268" t="s">
        <v>9490</v>
      </c>
      <c r="Q5235" s="269">
        <v>-4</v>
      </c>
      <c r="R5235" s="269">
        <v>-4.5</v>
      </c>
      <c r="S5235" s="269">
        <v>-50</v>
      </c>
      <c r="T5235" s="269">
        <v>-50.5</v>
      </c>
      <c r="DI5235" s="112" t="s">
        <v>4792</v>
      </c>
      <c r="DJ5235" s="112" t="s">
        <v>4591</v>
      </c>
      <c r="DO5235"/>
    </row>
    <row r="5236" spans="15:119" x14ac:dyDescent="0.25">
      <c r="O5236" s="268" t="s">
        <v>14723</v>
      </c>
      <c r="P5236" s="268" t="s">
        <v>9492</v>
      </c>
      <c r="Q5236" s="269">
        <v>-4</v>
      </c>
      <c r="R5236" s="269">
        <v>-4.25</v>
      </c>
      <c r="S5236" s="269">
        <v>-50.25</v>
      </c>
      <c r="T5236" s="269">
        <v>-50.5</v>
      </c>
      <c r="DI5236" s="112" t="s">
        <v>8521</v>
      </c>
      <c r="DJ5236" s="112" t="s">
        <v>8285</v>
      </c>
      <c r="DO5236"/>
    </row>
    <row r="5237" spans="15:119" x14ac:dyDescent="0.25">
      <c r="O5237" s="268" t="s">
        <v>14724</v>
      </c>
      <c r="P5237" s="268" t="s">
        <v>9492</v>
      </c>
      <c r="Q5237" s="269">
        <v>-4</v>
      </c>
      <c r="R5237" s="269">
        <v>-4.25</v>
      </c>
      <c r="S5237" s="269">
        <v>-50</v>
      </c>
      <c r="T5237" s="269">
        <v>-50.25</v>
      </c>
      <c r="DI5237" s="112" t="s">
        <v>8522</v>
      </c>
      <c r="DJ5237" s="112" t="s">
        <v>8285</v>
      </c>
      <c r="DO5237"/>
    </row>
    <row r="5238" spans="15:119" x14ac:dyDescent="0.25">
      <c r="O5238" s="268" t="s">
        <v>14725</v>
      </c>
      <c r="P5238" s="268" t="s">
        <v>9492</v>
      </c>
      <c r="Q5238" s="269">
        <v>-4.25</v>
      </c>
      <c r="R5238" s="269">
        <v>-4.5</v>
      </c>
      <c r="S5238" s="269">
        <v>-50.25</v>
      </c>
      <c r="T5238" s="269">
        <v>-50.5</v>
      </c>
      <c r="DI5238" s="112" t="s">
        <v>7881</v>
      </c>
      <c r="DJ5238" s="112" t="s">
        <v>7298</v>
      </c>
      <c r="DO5238"/>
    </row>
    <row r="5239" spans="15:119" x14ac:dyDescent="0.25">
      <c r="O5239" s="268" t="s">
        <v>14726</v>
      </c>
      <c r="P5239" s="268" t="s">
        <v>9492</v>
      </c>
      <c r="Q5239" s="269">
        <v>-4.25</v>
      </c>
      <c r="R5239" s="269">
        <v>-4.5</v>
      </c>
      <c r="S5239" s="269">
        <v>-50</v>
      </c>
      <c r="T5239" s="269">
        <v>-50.25</v>
      </c>
      <c r="DI5239" s="112" t="s">
        <v>4793</v>
      </c>
      <c r="DJ5239" s="112" t="s">
        <v>4591</v>
      </c>
      <c r="DO5239"/>
    </row>
    <row r="5240" spans="15:119" x14ac:dyDescent="0.25">
      <c r="O5240" s="268" t="s">
        <v>14727</v>
      </c>
      <c r="P5240" s="268" t="s">
        <v>9490</v>
      </c>
      <c r="Q5240" s="269">
        <v>-4</v>
      </c>
      <c r="R5240" s="269">
        <v>-4.5</v>
      </c>
      <c r="S5240" s="269">
        <v>-49.5</v>
      </c>
      <c r="T5240" s="269">
        <v>-50</v>
      </c>
      <c r="DI5240" s="112" t="s">
        <v>7088</v>
      </c>
      <c r="DJ5240" s="112" t="s">
        <v>6305</v>
      </c>
      <c r="DO5240"/>
    </row>
    <row r="5241" spans="15:119" x14ac:dyDescent="0.25">
      <c r="O5241" s="268" t="s">
        <v>14728</v>
      </c>
      <c r="P5241" s="268" t="s">
        <v>9492</v>
      </c>
      <c r="Q5241" s="269">
        <v>-4</v>
      </c>
      <c r="R5241" s="269">
        <v>-4.25</v>
      </c>
      <c r="S5241" s="269">
        <v>-49.75</v>
      </c>
      <c r="T5241" s="269">
        <v>-50</v>
      </c>
      <c r="DI5241" s="112" t="s">
        <v>8968</v>
      </c>
      <c r="DJ5241" s="112" t="s">
        <v>8544</v>
      </c>
      <c r="DO5241"/>
    </row>
    <row r="5242" spans="15:119" x14ac:dyDescent="0.25">
      <c r="O5242" s="268" t="s">
        <v>14729</v>
      </c>
      <c r="P5242" s="268" t="s">
        <v>9492</v>
      </c>
      <c r="Q5242" s="269">
        <v>-4</v>
      </c>
      <c r="R5242" s="269">
        <v>-4.25</v>
      </c>
      <c r="S5242" s="269">
        <v>-49.5</v>
      </c>
      <c r="T5242" s="269">
        <v>-49.75</v>
      </c>
      <c r="DI5242" s="112" t="s">
        <v>7089</v>
      </c>
      <c r="DJ5242" s="112" t="s">
        <v>6305</v>
      </c>
      <c r="DO5242"/>
    </row>
    <row r="5243" spans="15:119" x14ac:dyDescent="0.25">
      <c r="O5243" s="268" t="s">
        <v>14730</v>
      </c>
      <c r="P5243" s="268" t="s">
        <v>9492</v>
      </c>
      <c r="Q5243" s="269">
        <v>-4.25</v>
      </c>
      <c r="R5243" s="269">
        <v>-4.5</v>
      </c>
      <c r="S5243" s="269">
        <v>-49.75</v>
      </c>
      <c r="T5243" s="269">
        <v>-50</v>
      </c>
      <c r="DI5243" s="112" t="s">
        <v>8969</v>
      </c>
      <c r="DJ5243" s="112" t="s">
        <v>8544</v>
      </c>
      <c r="DO5243"/>
    </row>
    <row r="5244" spans="15:119" x14ac:dyDescent="0.25">
      <c r="O5244" s="268" t="s">
        <v>14731</v>
      </c>
      <c r="P5244" s="268" t="s">
        <v>9492</v>
      </c>
      <c r="Q5244" s="269">
        <v>-4.25</v>
      </c>
      <c r="R5244" s="269">
        <v>-4.5</v>
      </c>
      <c r="S5244" s="269">
        <v>-49.5</v>
      </c>
      <c r="T5244" s="269">
        <v>-49.75</v>
      </c>
      <c r="DI5244" s="112" t="s">
        <v>7090</v>
      </c>
      <c r="DJ5244" s="112" t="s">
        <v>6305</v>
      </c>
      <c r="DO5244"/>
    </row>
    <row r="5245" spans="15:119" x14ac:dyDescent="0.25">
      <c r="O5245" s="268" t="s">
        <v>14732</v>
      </c>
      <c r="P5245" s="268" t="s">
        <v>9490</v>
      </c>
      <c r="Q5245" s="269">
        <v>-4.5</v>
      </c>
      <c r="R5245" s="269">
        <v>-5</v>
      </c>
      <c r="S5245" s="269">
        <v>-50.5</v>
      </c>
      <c r="T5245" s="269">
        <v>-51</v>
      </c>
      <c r="DI5245" s="112" t="s">
        <v>5905</v>
      </c>
      <c r="DJ5245" s="112" t="s">
        <v>5840</v>
      </c>
      <c r="DO5245"/>
    </row>
    <row r="5246" spans="15:119" x14ac:dyDescent="0.25">
      <c r="O5246" s="268" t="s">
        <v>14733</v>
      </c>
      <c r="P5246" s="268" t="s">
        <v>9492</v>
      </c>
      <c r="Q5246" s="269">
        <v>-4.5</v>
      </c>
      <c r="R5246" s="269">
        <v>-4.75</v>
      </c>
      <c r="S5246" s="269">
        <v>-50.75</v>
      </c>
      <c r="T5246" s="269">
        <v>-51</v>
      </c>
      <c r="DI5246" s="112" t="s">
        <v>4584</v>
      </c>
      <c r="DJ5246" s="112" t="s">
        <v>4452</v>
      </c>
      <c r="DO5246"/>
    </row>
    <row r="5247" spans="15:119" x14ac:dyDescent="0.25">
      <c r="O5247" s="268" t="s">
        <v>14734</v>
      </c>
      <c r="P5247" s="268" t="s">
        <v>9492</v>
      </c>
      <c r="Q5247" s="269">
        <v>-4.5</v>
      </c>
      <c r="R5247" s="269">
        <v>-4.75</v>
      </c>
      <c r="S5247" s="269">
        <v>-50.5</v>
      </c>
      <c r="T5247" s="269">
        <v>-50.75</v>
      </c>
      <c r="DI5247" s="112" t="s">
        <v>4585</v>
      </c>
      <c r="DJ5247" s="112" t="s">
        <v>4452</v>
      </c>
      <c r="DO5247"/>
    </row>
    <row r="5248" spans="15:119" x14ac:dyDescent="0.25">
      <c r="O5248" s="268" t="s">
        <v>14735</v>
      </c>
      <c r="P5248" s="268" t="s">
        <v>9492</v>
      </c>
      <c r="Q5248" s="269">
        <v>-4.75</v>
      </c>
      <c r="R5248" s="269">
        <v>-5</v>
      </c>
      <c r="S5248" s="269">
        <v>-50.75</v>
      </c>
      <c r="T5248" s="269">
        <v>-51</v>
      </c>
      <c r="DI5248" s="112" t="s">
        <v>7091</v>
      </c>
      <c r="DJ5248" s="112" t="s">
        <v>6305</v>
      </c>
      <c r="DO5248"/>
    </row>
    <row r="5249" spans="15:119" x14ac:dyDescent="0.25">
      <c r="O5249" s="268" t="s">
        <v>14736</v>
      </c>
      <c r="P5249" s="268" t="s">
        <v>9492</v>
      </c>
      <c r="Q5249" s="269">
        <v>-4.75</v>
      </c>
      <c r="R5249" s="269">
        <v>-5</v>
      </c>
      <c r="S5249" s="269">
        <v>-50.5</v>
      </c>
      <c r="T5249" s="269">
        <v>-50.75</v>
      </c>
      <c r="DI5249" s="112" t="s">
        <v>7092</v>
      </c>
      <c r="DJ5249" s="112" t="s">
        <v>6305</v>
      </c>
      <c r="DO5249"/>
    </row>
    <row r="5250" spans="15:119" x14ac:dyDescent="0.25">
      <c r="O5250" s="268" t="s">
        <v>14737</v>
      </c>
      <c r="P5250" s="268" t="s">
        <v>9490</v>
      </c>
      <c r="Q5250" s="269">
        <v>-4.5</v>
      </c>
      <c r="R5250" s="269">
        <v>-5</v>
      </c>
      <c r="S5250" s="269">
        <v>-50</v>
      </c>
      <c r="T5250" s="269">
        <v>-50.5</v>
      </c>
      <c r="DI5250" s="112" t="s">
        <v>7093</v>
      </c>
      <c r="DJ5250" s="112" t="s">
        <v>6305</v>
      </c>
      <c r="DO5250"/>
    </row>
    <row r="5251" spans="15:119" x14ac:dyDescent="0.25">
      <c r="O5251" s="268" t="s">
        <v>14738</v>
      </c>
      <c r="P5251" s="268" t="s">
        <v>9492</v>
      </c>
      <c r="Q5251" s="269">
        <v>-4.5</v>
      </c>
      <c r="R5251" s="269">
        <v>-4.75</v>
      </c>
      <c r="S5251" s="269">
        <v>-50.25</v>
      </c>
      <c r="T5251" s="269">
        <v>-50.5</v>
      </c>
      <c r="DI5251" s="112" t="s">
        <v>7093</v>
      </c>
      <c r="DJ5251" s="112" t="s">
        <v>7916</v>
      </c>
      <c r="DO5251"/>
    </row>
    <row r="5252" spans="15:119" x14ac:dyDescent="0.25">
      <c r="O5252" s="268" t="s">
        <v>14739</v>
      </c>
      <c r="P5252" s="268" t="s">
        <v>9492</v>
      </c>
      <c r="Q5252" s="269">
        <v>-4.5</v>
      </c>
      <c r="R5252" s="269">
        <v>-4.75</v>
      </c>
      <c r="S5252" s="269">
        <v>-50</v>
      </c>
      <c r="T5252" s="269">
        <v>-50.25</v>
      </c>
      <c r="DI5252" s="112" t="s">
        <v>5906</v>
      </c>
      <c r="DJ5252" s="112" t="s">
        <v>5840</v>
      </c>
      <c r="DO5252"/>
    </row>
    <row r="5253" spans="15:119" x14ac:dyDescent="0.25">
      <c r="O5253" s="268" t="s">
        <v>14740</v>
      </c>
      <c r="P5253" s="268" t="s">
        <v>9492</v>
      </c>
      <c r="Q5253" s="269">
        <v>-4.75</v>
      </c>
      <c r="R5253" s="269">
        <v>-5</v>
      </c>
      <c r="S5253" s="269">
        <v>-50.25</v>
      </c>
      <c r="T5253" s="269">
        <v>-50.5</v>
      </c>
      <c r="DI5253" s="112" t="s">
        <v>8264</v>
      </c>
      <c r="DJ5253" s="112" t="s">
        <v>7916</v>
      </c>
      <c r="DO5253"/>
    </row>
    <row r="5254" spans="15:119" x14ac:dyDescent="0.25">
      <c r="O5254" s="268" t="s">
        <v>14741</v>
      </c>
      <c r="P5254" s="268" t="s">
        <v>9492</v>
      </c>
      <c r="Q5254" s="269">
        <v>-4.75</v>
      </c>
      <c r="R5254" s="269">
        <v>-5</v>
      </c>
      <c r="S5254" s="269">
        <v>-50</v>
      </c>
      <c r="T5254" s="269">
        <v>-50.25</v>
      </c>
      <c r="DI5254" s="112" t="s">
        <v>7094</v>
      </c>
      <c r="DJ5254" s="112" t="s">
        <v>6305</v>
      </c>
      <c r="DO5254"/>
    </row>
    <row r="5255" spans="15:119" x14ac:dyDescent="0.25">
      <c r="O5255" s="268" t="s">
        <v>14742</v>
      </c>
      <c r="P5255" s="268" t="s">
        <v>9490</v>
      </c>
      <c r="Q5255" s="269">
        <v>-4.5</v>
      </c>
      <c r="R5255" s="269">
        <v>-5</v>
      </c>
      <c r="S5255" s="269">
        <v>-49.5</v>
      </c>
      <c r="T5255" s="269">
        <v>-50</v>
      </c>
      <c r="DI5255" s="112" t="s">
        <v>4423</v>
      </c>
      <c r="DJ5255" s="112" t="s">
        <v>4291</v>
      </c>
      <c r="DO5255"/>
    </row>
    <row r="5256" spans="15:119" x14ac:dyDescent="0.25">
      <c r="O5256" s="268" t="s">
        <v>14743</v>
      </c>
      <c r="P5256" s="268" t="s">
        <v>9492</v>
      </c>
      <c r="Q5256" s="269">
        <v>-4.5</v>
      </c>
      <c r="R5256" s="269">
        <v>-4.75</v>
      </c>
      <c r="S5256" s="269">
        <v>-49.75</v>
      </c>
      <c r="T5256" s="269">
        <v>-50</v>
      </c>
      <c r="DI5256" s="112" t="s">
        <v>4270</v>
      </c>
      <c r="DJ5256" s="112" t="s">
        <v>4212</v>
      </c>
      <c r="DO5256"/>
    </row>
    <row r="5257" spans="15:119" x14ac:dyDescent="0.25">
      <c r="O5257" s="268" t="s">
        <v>14744</v>
      </c>
      <c r="P5257" s="268" t="s">
        <v>9492</v>
      </c>
      <c r="Q5257" s="269">
        <v>-4.5</v>
      </c>
      <c r="R5257" s="269">
        <v>-4.75</v>
      </c>
      <c r="S5257" s="269">
        <v>-49.5</v>
      </c>
      <c r="T5257" s="269">
        <v>-49.75</v>
      </c>
      <c r="DI5257" s="112" t="s">
        <v>5731</v>
      </c>
      <c r="DJ5257" s="112" t="s">
        <v>5576</v>
      </c>
      <c r="DO5257"/>
    </row>
    <row r="5258" spans="15:119" x14ac:dyDescent="0.25">
      <c r="O5258" s="268" t="s">
        <v>14745</v>
      </c>
      <c r="P5258" s="268" t="s">
        <v>9492</v>
      </c>
      <c r="Q5258" s="269">
        <v>-4.75</v>
      </c>
      <c r="R5258" s="269">
        <v>-5</v>
      </c>
      <c r="S5258" s="269">
        <v>-49.75</v>
      </c>
      <c r="T5258" s="269">
        <v>-50</v>
      </c>
      <c r="DI5258" s="112" t="s">
        <v>9209</v>
      </c>
      <c r="DJ5258" s="112" t="s">
        <v>9086</v>
      </c>
      <c r="DO5258"/>
    </row>
    <row r="5259" spans="15:119" x14ac:dyDescent="0.25">
      <c r="O5259" s="268" t="s">
        <v>14746</v>
      </c>
      <c r="P5259" s="268" t="s">
        <v>9492</v>
      </c>
      <c r="Q5259" s="269">
        <v>-4.75</v>
      </c>
      <c r="R5259" s="269">
        <v>-5</v>
      </c>
      <c r="S5259" s="269">
        <v>-49.5</v>
      </c>
      <c r="T5259" s="269">
        <v>-49.75</v>
      </c>
      <c r="DI5259" s="112" t="s">
        <v>8970</v>
      </c>
      <c r="DJ5259" s="112" t="s">
        <v>8544</v>
      </c>
      <c r="DO5259"/>
    </row>
    <row r="5260" spans="15:119" x14ac:dyDescent="0.25">
      <c r="O5260" s="268" t="s">
        <v>14747</v>
      </c>
      <c r="P5260" s="268" t="s">
        <v>9488</v>
      </c>
      <c r="Q5260" s="269">
        <v>-4</v>
      </c>
      <c r="R5260" s="269">
        <v>-5</v>
      </c>
      <c r="S5260" s="269">
        <v>-48</v>
      </c>
      <c r="T5260" s="269">
        <v>-49.5</v>
      </c>
      <c r="DI5260" s="112" t="s">
        <v>7882</v>
      </c>
      <c r="DJ5260" s="112" t="s">
        <v>7298</v>
      </c>
      <c r="DO5260"/>
    </row>
    <row r="5261" spans="15:119" x14ac:dyDescent="0.25">
      <c r="O5261" s="268" t="s">
        <v>14748</v>
      </c>
      <c r="P5261" s="268" t="s">
        <v>9490</v>
      </c>
      <c r="Q5261" s="269">
        <v>-4</v>
      </c>
      <c r="R5261" s="269">
        <v>-4.5</v>
      </c>
      <c r="S5261" s="269">
        <v>-49</v>
      </c>
      <c r="T5261" s="269">
        <v>-49.5</v>
      </c>
      <c r="DI5261" s="112" t="s">
        <v>8971</v>
      </c>
      <c r="DJ5261" s="112" t="s">
        <v>8544</v>
      </c>
      <c r="DO5261"/>
    </row>
    <row r="5262" spans="15:119" x14ac:dyDescent="0.25">
      <c r="O5262" s="268" t="s">
        <v>14749</v>
      </c>
      <c r="P5262" s="268" t="s">
        <v>9492</v>
      </c>
      <c r="Q5262" s="269">
        <v>-4</v>
      </c>
      <c r="R5262" s="269">
        <v>-4.25</v>
      </c>
      <c r="S5262" s="269">
        <v>-49.25</v>
      </c>
      <c r="T5262" s="269">
        <v>-49.5</v>
      </c>
      <c r="DI5262" s="112" t="s">
        <v>7883</v>
      </c>
      <c r="DJ5262" s="112" t="s">
        <v>7298</v>
      </c>
      <c r="DO5262"/>
    </row>
    <row r="5263" spans="15:119" x14ac:dyDescent="0.25">
      <c r="O5263" s="268" t="s">
        <v>14750</v>
      </c>
      <c r="P5263" s="268" t="s">
        <v>9492</v>
      </c>
      <c r="Q5263" s="269">
        <v>-4</v>
      </c>
      <c r="R5263" s="269">
        <v>-4.25</v>
      </c>
      <c r="S5263" s="269">
        <v>-49</v>
      </c>
      <c r="T5263" s="269">
        <v>-49.25</v>
      </c>
      <c r="DI5263" s="112" t="s">
        <v>5364</v>
      </c>
      <c r="DJ5263" s="112" t="s">
        <v>5211</v>
      </c>
      <c r="DO5263"/>
    </row>
    <row r="5264" spans="15:119" x14ac:dyDescent="0.25">
      <c r="O5264" s="268" t="s">
        <v>14751</v>
      </c>
      <c r="P5264" s="268" t="s">
        <v>9492</v>
      </c>
      <c r="Q5264" s="269">
        <v>-4.25</v>
      </c>
      <c r="R5264" s="269">
        <v>-4.5</v>
      </c>
      <c r="S5264" s="269">
        <v>-49.25</v>
      </c>
      <c r="T5264" s="269">
        <v>-49.5</v>
      </c>
      <c r="DI5264" s="112" t="s">
        <v>7884</v>
      </c>
      <c r="DJ5264" s="112" t="s">
        <v>7298</v>
      </c>
      <c r="DO5264"/>
    </row>
    <row r="5265" spans="15:119" x14ac:dyDescent="0.25">
      <c r="O5265" s="268" t="s">
        <v>14752</v>
      </c>
      <c r="P5265" s="268" t="s">
        <v>9492</v>
      </c>
      <c r="Q5265" s="269">
        <v>-4.25</v>
      </c>
      <c r="R5265" s="269">
        <v>-4.5</v>
      </c>
      <c r="S5265" s="269">
        <v>-49</v>
      </c>
      <c r="T5265" s="269">
        <v>-49.25</v>
      </c>
      <c r="DI5265" s="112" t="s">
        <v>4424</v>
      </c>
      <c r="DJ5265" s="112" t="s">
        <v>4291</v>
      </c>
      <c r="DO5265"/>
    </row>
    <row r="5266" spans="15:119" x14ac:dyDescent="0.25">
      <c r="O5266" s="268" t="s">
        <v>14753</v>
      </c>
      <c r="P5266" s="268" t="s">
        <v>9490</v>
      </c>
      <c r="Q5266" s="269">
        <v>-4</v>
      </c>
      <c r="R5266" s="269">
        <v>-4.5</v>
      </c>
      <c r="S5266" s="269">
        <v>-48.5</v>
      </c>
      <c r="T5266" s="269">
        <v>-49</v>
      </c>
      <c r="DI5266" s="112" t="s">
        <v>5732</v>
      </c>
      <c r="DJ5266" s="112" t="s">
        <v>5576</v>
      </c>
      <c r="DO5266"/>
    </row>
    <row r="5267" spans="15:119" x14ac:dyDescent="0.25">
      <c r="O5267" s="268" t="s">
        <v>14754</v>
      </c>
      <c r="P5267" s="268" t="s">
        <v>9492</v>
      </c>
      <c r="Q5267" s="269">
        <v>-4</v>
      </c>
      <c r="R5267" s="269">
        <v>-4.25</v>
      </c>
      <c r="S5267" s="269">
        <v>-48.75</v>
      </c>
      <c r="T5267" s="269">
        <v>-49</v>
      </c>
      <c r="DI5267" s="112" t="s">
        <v>5836</v>
      </c>
      <c r="DJ5267" s="112" t="s">
        <v>5743</v>
      </c>
      <c r="DO5267"/>
    </row>
    <row r="5268" spans="15:119" x14ac:dyDescent="0.25">
      <c r="O5268" s="268" t="s">
        <v>14755</v>
      </c>
      <c r="P5268" s="268" t="s">
        <v>9492</v>
      </c>
      <c r="Q5268" s="269">
        <v>-4</v>
      </c>
      <c r="R5268" s="269">
        <v>-4.25</v>
      </c>
      <c r="S5268" s="269">
        <v>-48.5</v>
      </c>
      <c r="T5268" s="269">
        <v>-48.75</v>
      </c>
      <c r="DI5268" s="112" t="s">
        <v>4425</v>
      </c>
      <c r="DJ5268" s="112" t="s">
        <v>4291</v>
      </c>
      <c r="DO5268"/>
    </row>
    <row r="5269" spans="15:119" x14ac:dyDescent="0.25">
      <c r="O5269" s="268" t="s">
        <v>14756</v>
      </c>
      <c r="P5269" s="268" t="s">
        <v>9492</v>
      </c>
      <c r="Q5269" s="269">
        <v>-4.25</v>
      </c>
      <c r="R5269" s="269">
        <v>-4.5</v>
      </c>
      <c r="S5269" s="269">
        <v>-48.75</v>
      </c>
      <c r="T5269" s="269">
        <v>-49</v>
      </c>
      <c r="DI5269" s="112" t="s">
        <v>5200</v>
      </c>
      <c r="DJ5269" s="112" t="s">
        <v>5031</v>
      </c>
      <c r="DO5269"/>
    </row>
    <row r="5270" spans="15:119" x14ac:dyDescent="0.25">
      <c r="O5270" s="268" t="s">
        <v>14757</v>
      </c>
      <c r="P5270" s="268" t="s">
        <v>9492</v>
      </c>
      <c r="Q5270" s="269">
        <v>-4.25</v>
      </c>
      <c r="R5270" s="269">
        <v>-4.5</v>
      </c>
      <c r="S5270" s="269">
        <v>-48.5</v>
      </c>
      <c r="T5270" s="269">
        <v>-48.75</v>
      </c>
      <c r="DI5270" s="112" t="s">
        <v>7292</v>
      </c>
      <c r="DJ5270" s="112" t="s">
        <v>7211</v>
      </c>
      <c r="DO5270"/>
    </row>
    <row r="5271" spans="15:119" x14ac:dyDescent="0.25">
      <c r="O5271" s="268" t="s">
        <v>14758</v>
      </c>
      <c r="P5271" s="268" t="s">
        <v>9490</v>
      </c>
      <c r="Q5271" s="269">
        <v>-4</v>
      </c>
      <c r="R5271" s="269">
        <v>-4.5</v>
      </c>
      <c r="S5271" s="269">
        <v>-48</v>
      </c>
      <c r="T5271" s="269">
        <v>-48.5</v>
      </c>
      <c r="DI5271" s="112" t="s">
        <v>8972</v>
      </c>
      <c r="DJ5271" s="112" t="s">
        <v>8544</v>
      </c>
      <c r="DO5271"/>
    </row>
    <row r="5272" spans="15:119" x14ac:dyDescent="0.25">
      <c r="O5272" s="268" t="s">
        <v>14759</v>
      </c>
      <c r="P5272" s="268" t="s">
        <v>9492</v>
      </c>
      <c r="Q5272" s="269">
        <v>-4</v>
      </c>
      <c r="R5272" s="269">
        <v>-4.25</v>
      </c>
      <c r="S5272" s="269">
        <v>-48.25</v>
      </c>
      <c r="T5272" s="269">
        <v>-48.5</v>
      </c>
      <c r="DI5272" s="112" t="s">
        <v>8973</v>
      </c>
      <c r="DJ5272" s="112" t="s">
        <v>8544</v>
      </c>
      <c r="DO5272"/>
    </row>
    <row r="5273" spans="15:119" x14ac:dyDescent="0.25">
      <c r="O5273" s="268" t="s">
        <v>14760</v>
      </c>
      <c r="P5273" s="268" t="s">
        <v>9492</v>
      </c>
      <c r="Q5273" s="269">
        <v>-4</v>
      </c>
      <c r="R5273" s="269">
        <v>-4.25</v>
      </c>
      <c r="S5273" s="269">
        <v>-48</v>
      </c>
      <c r="T5273" s="269">
        <v>-48.25</v>
      </c>
      <c r="DI5273" s="112" t="s">
        <v>6280</v>
      </c>
      <c r="DJ5273" s="112" t="s">
        <v>5909</v>
      </c>
      <c r="DO5273"/>
    </row>
    <row r="5274" spans="15:119" x14ac:dyDescent="0.25">
      <c r="O5274" s="268" t="s">
        <v>14761</v>
      </c>
      <c r="P5274" s="268" t="s">
        <v>9492</v>
      </c>
      <c r="Q5274" s="269">
        <v>-4.25</v>
      </c>
      <c r="R5274" s="269">
        <v>-4.5</v>
      </c>
      <c r="S5274" s="269">
        <v>-48.25</v>
      </c>
      <c r="T5274" s="269">
        <v>-48.5</v>
      </c>
      <c r="DI5274" s="112" t="s">
        <v>7885</v>
      </c>
      <c r="DJ5274" s="112" t="s">
        <v>7298</v>
      </c>
      <c r="DO5274"/>
    </row>
    <row r="5275" spans="15:119" x14ac:dyDescent="0.25">
      <c r="O5275" s="268" t="s">
        <v>14762</v>
      </c>
      <c r="P5275" s="268" t="s">
        <v>9492</v>
      </c>
      <c r="Q5275" s="269">
        <v>-4.25</v>
      </c>
      <c r="R5275" s="269">
        <v>-4.5</v>
      </c>
      <c r="S5275" s="269">
        <v>-48</v>
      </c>
      <c r="T5275" s="269">
        <v>-48.25</v>
      </c>
      <c r="DI5275" s="112" t="s">
        <v>8974</v>
      </c>
      <c r="DJ5275" s="112" t="s">
        <v>8544</v>
      </c>
      <c r="DO5275"/>
    </row>
    <row r="5276" spans="15:119" x14ac:dyDescent="0.25">
      <c r="O5276" s="268" t="s">
        <v>14763</v>
      </c>
      <c r="P5276" s="268" t="s">
        <v>9490</v>
      </c>
      <c r="Q5276" s="269">
        <v>-4.5</v>
      </c>
      <c r="R5276" s="269">
        <v>-5</v>
      </c>
      <c r="S5276" s="269">
        <v>-49</v>
      </c>
      <c r="T5276" s="269">
        <v>-49.5</v>
      </c>
      <c r="DI5276" s="112" t="s">
        <v>8523</v>
      </c>
      <c r="DJ5276" s="112" t="s">
        <v>8285</v>
      </c>
      <c r="DO5276"/>
    </row>
    <row r="5277" spans="15:119" x14ac:dyDescent="0.25">
      <c r="O5277" s="268" t="s">
        <v>14764</v>
      </c>
      <c r="P5277" s="268" t="s">
        <v>9492</v>
      </c>
      <c r="Q5277" s="269">
        <v>-4.5</v>
      </c>
      <c r="R5277" s="269">
        <v>-4.75</v>
      </c>
      <c r="S5277" s="269">
        <v>-49.25</v>
      </c>
      <c r="T5277" s="269">
        <v>-49.5</v>
      </c>
      <c r="DI5277" s="112" t="s">
        <v>8265</v>
      </c>
      <c r="DJ5277" s="112" t="s">
        <v>7916</v>
      </c>
      <c r="DO5277"/>
    </row>
    <row r="5278" spans="15:119" x14ac:dyDescent="0.25">
      <c r="O5278" s="268" t="s">
        <v>14765</v>
      </c>
      <c r="P5278" s="268" t="s">
        <v>9492</v>
      </c>
      <c r="Q5278" s="269">
        <v>-4.5</v>
      </c>
      <c r="R5278" s="269">
        <v>-4.75</v>
      </c>
      <c r="S5278" s="269">
        <v>-49</v>
      </c>
      <c r="T5278" s="269">
        <v>-49.25</v>
      </c>
      <c r="DI5278" s="112" t="s">
        <v>8975</v>
      </c>
      <c r="DJ5278" s="112" t="s">
        <v>8544</v>
      </c>
      <c r="DO5278"/>
    </row>
    <row r="5279" spans="15:119" x14ac:dyDescent="0.25">
      <c r="O5279" s="268" t="s">
        <v>14766</v>
      </c>
      <c r="P5279" s="268" t="s">
        <v>9492</v>
      </c>
      <c r="Q5279" s="269">
        <v>-4.75</v>
      </c>
      <c r="R5279" s="269">
        <v>-5</v>
      </c>
      <c r="S5279" s="269">
        <v>-49.25</v>
      </c>
      <c r="T5279" s="269">
        <v>-49.5</v>
      </c>
      <c r="DI5279" s="112" t="s">
        <v>7095</v>
      </c>
      <c r="DJ5279" s="112" t="s">
        <v>6305</v>
      </c>
      <c r="DO5279"/>
    </row>
    <row r="5280" spans="15:119" x14ac:dyDescent="0.25">
      <c r="O5280" s="268" t="s">
        <v>14767</v>
      </c>
      <c r="P5280" s="268" t="s">
        <v>9492</v>
      </c>
      <c r="Q5280" s="269">
        <v>-4.75</v>
      </c>
      <c r="R5280" s="269">
        <v>-5</v>
      </c>
      <c r="S5280" s="269">
        <v>-49</v>
      </c>
      <c r="T5280" s="269">
        <v>-49.25</v>
      </c>
      <c r="DI5280" s="112" t="s">
        <v>8976</v>
      </c>
      <c r="DJ5280" s="112" t="s">
        <v>8544</v>
      </c>
      <c r="DO5280"/>
    </row>
    <row r="5281" spans="15:119" x14ac:dyDescent="0.25">
      <c r="O5281" s="268" t="s">
        <v>14768</v>
      </c>
      <c r="P5281" s="268" t="s">
        <v>9490</v>
      </c>
      <c r="Q5281" s="269">
        <v>-4.5</v>
      </c>
      <c r="R5281" s="269">
        <v>-5</v>
      </c>
      <c r="S5281" s="269">
        <v>-48.5</v>
      </c>
      <c r="T5281" s="269">
        <v>-49</v>
      </c>
      <c r="DI5281" s="112" t="s">
        <v>8977</v>
      </c>
      <c r="DJ5281" s="112" t="s">
        <v>8544</v>
      </c>
      <c r="DO5281"/>
    </row>
    <row r="5282" spans="15:119" x14ac:dyDescent="0.25">
      <c r="O5282" s="268" t="s">
        <v>14769</v>
      </c>
      <c r="P5282" s="268" t="s">
        <v>9492</v>
      </c>
      <c r="Q5282" s="269">
        <v>-4.5</v>
      </c>
      <c r="R5282" s="269">
        <v>-4.75</v>
      </c>
      <c r="S5282" s="269">
        <v>-48.75</v>
      </c>
      <c r="T5282" s="269">
        <v>-49</v>
      </c>
      <c r="DI5282" s="112" t="s">
        <v>8978</v>
      </c>
      <c r="DJ5282" s="112" t="s">
        <v>8544</v>
      </c>
      <c r="DO5282"/>
    </row>
    <row r="5283" spans="15:119" x14ac:dyDescent="0.25">
      <c r="O5283" s="268" t="s">
        <v>14770</v>
      </c>
      <c r="P5283" s="268" t="s">
        <v>9492</v>
      </c>
      <c r="Q5283" s="269">
        <v>-4.5</v>
      </c>
      <c r="R5283" s="269">
        <v>-4.75</v>
      </c>
      <c r="S5283" s="269">
        <v>-48.5</v>
      </c>
      <c r="T5283" s="269">
        <v>-48.75</v>
      </c>
      <c r="DI5283" s="112" t="s">
        <v>7886</v>
      </c>
      <c r="DJ5283" s="112" t="s">
        <v>7298</v>
      </c>
      <c r="DO5283"/>
    </row>
    <row r="5284" spans="15:119" x14ac:dyDescent="0.25">
      <c r="O5284" s="268" t="s">
        <v>14771</v>
      </c>
      <c r="P5284" s="268" t="s">
        <v>9492</v>
      </c>
      <c r="Q5284" s="269">
        <v>-4.75</v>
      </c>
      <c r="R5284" s="269">
        <v>-5</v>
      </c>
      <c r="S5284" s="269">
        <v>-48.75</v>
      </c>
      <c r="T5284" s="269">
        <v>-49</v>
      </c>
      <c r="DI5284" s="112" t="s">
        <v>9083</v>
      </c>
      <c r="DJ5284" s="112" t="s">
        <v>9016</v>
      </c>
      <c r="DO5284"/>
    </row>
    <row r="5285" spans="15:119" x14ac:dyDescent="0.25">
      <c r="O5285" s="268" t="s">
        <v>14772</v>
      </c>
      <c r="P5285" s="268" t="s">
        <v>9492</v>
      </c>
      <c r="Q5285" s="269">
        <v>-4.75</v>
      </c>
      <c r="R5285" s="269">
        <v>-5</v>
      </c>
      <c r="S5285" s="269">
        <v>-48.5</v>
      </c>
      <c r="T5285" s="269">
        <v>-48.75</v>
      </c>
      <c r="DI5285" s="112" t="s">
        <v>7096</v>
      </c>
      <c r="DJ5285" s="112" t="s">
        <v>6305</v>
      </c>
      <c r="DO5285"/>
    </row>
    <row r="5286" spans="15:119" x14ac:dyDescent="0.25">
      <c r="O5286" s="268" t="s">
        <v>14773</v>
      </c>
      <c r="P5286" s="268" t="s">
        <v>9490</v>
      </c>
      <c r="Q5286" s="269">
        <v>-4.5</v>
      </c>
      <c r="R5286" s="269">
        <v>-5</v>
      </c>
      <c r="S5286" s="269">
        <v>-48</v>
      </c>
      <c r="T5286" s="269">
        <v>-48.5</v>
      </c>
      <c r="DI5286" s="112" t="s">
        <v>8979</v>
      </c>
      <c r="DJ5286" s="112" t="s">
        <v>8544</v>
      </c>
      <c r="DO5286"/>
    </row>
    <row r="5287" spans="15:119" x14ac:dyDescent="0.25">
      <c r="O5287" s="268" t="s">
        <v>14774</v>
      </c>
      <c r="P5287" s="268" t="s">
        <v>9492</v>
      </c>
      <c r="Q5287" s="269">
        <v>-4.5</v>
      </c>
      <c r="R5287" s="269">
        <v>-4.75</v>
      </c>
      <c r="S5287" s="269">
        <v>-48.25</v>
      </c>
      <c r="T5287" s="269">
        <v>-48.5</v>
      </c>
      <c r="DI5287" s="112" t="s">
        <v>8980</v>
      </c>
      <c r="DJ5287" s="112" t="s">
        <v>8544</v>
      </c>
      <c r="DO5287"/>
    </row>
    <row r="5288" spans="15:119" x14ac:dyDescent="0.25">
      <c r="O5288" s="268" t="s">
        <v>14775</v>
      </c>
      <c r="P5288" s="268" t="s">
        <v>9492</v>
      </c>
      <c r="Q5288" s="269">
        <v>-4.5</v>
      </c>
      <c r="R5288" s="269">
        <v>-4.75</v>
      </c>
      <c r="S5288" s="269">
        <v>-48</v>
      </c>
      <c r="T5288" s="269">
        <v>-48.25</v>
      </c>
      <c r="DI5288" s="112" t="s">
        <v>7097</v>
      </c>
      <c r="DJ5288" s="112" t="s">
        <v>6305</v>
      </c>
      <c r="DO5288"/>
    </row>
    <row r="5289" spans="15:119" x14ac:dyDescent="0.25">
      <c r="O5289" s="268" t="s">
        <v>14776</v>
      </c>
      <c r="P5289" s="268" t="s">
        <v>9492</v>
      </c>
      <c r="Q5289" s="269">
        <v>-4.75</v>
      </c>
      <c r="R5289" s="269">
        <v>-5</v>
      </c>
      <c r="S5289" s="269">
        <v>-48.25</v>
      </c>
      <c r="T5289" s="269">
        <v>-48.5</v>
      </c>
      <c r="DI5289" s="112" t="s">
        <v>9434</v>
      </c>
      <c r="DJ5289" s="112" t="s">
        <v>9220</v>
      </c>
      <c r="DO5289"/>
    </row>
    <row r="5290" spans="15:119" x14ac:dyDescent="0.25">
      <c r="O5290" s="268" t="s">
        <v>14777</v>
      </c>
      <c r="P5290" s="268" t="s">
        <v>9492</v>
      </c>
      <c r="Q5290" s="269">
        <v>-4.75</v>
      </c>
      <c r="R5290" s="269">
        <v>-5</v>
      </c>
      <c r="S5290" s="269">
        <v>-48</v>
      </c>
      <c r="T5290" s="269">
        <v>-48.25</v>
      </c>
      <c r="DI5290" s="112" t="s">
        <v>7293</v>
      </c>
      <c r="DJ5290" s="112" t="s">
        <v>7211</v>
      </c>
      <c r="DO5290"/>
    </row>
    <row r="5291" spans="15:119" x14ac:dyDescent="0.25">
      <c r="O5291" s="268" t="s">
        <v>14778</v>
      </c>
      <c r="P5291" s="268" t="s">
        <v>9488</v>
      </c>
      <c r="Q5291" s="269">
        <v>-5</v>
      </c>
      <c r="R5291" s="269">
        <v>-6</v>
      </c>
      <c r="S5291" s="269">
        <v>-49.5</v>
      </c>
      <c r="T5291" s="269">
        <v>-51</v>
      </c>
      <c r="DI5291" s="112" t="s">
        <v>8524</v>
      </c>
      <c r="DJ5291" s="112" t="s">
        <v>8285</v>
      </c>
      <c r="DO5291"/>
    </row>
    <row r="5292" spans="15:119" x14ac:dyDescent="0.25">
      <c r="O5292" s="268" t="s">
        <v>14779</v>
      </c>
      <c r="P5292" s="268" t="s">
        <v>9490</v>
      </c>
      <c r="Q5292" s="269">
        <v>-5</v>
      </c>
      <c r="R5292" s="269">
        <v>-5.5</v>
      </c>
      <c r="S5292" s="269">
        <v>-50.5</v>
      </c>
      <c r="T5292" s="269">
        <v>-51</v>
      </c>
      <c r="DI5292" s="112" t="s">
        <v>8525</v>
      </c>
      <c r="DJ5292" s="112" t="s">
        <v>8285</v>
      </c>
      <c r="DO5292"/>
    </row>
    <row r="5293" spans="15:119" x14ac:dyDescent="0.25">
      <c r="O5293" s="268" t="s">
        <v>14780</v>
      </c>
      <c r="P5293" s="268" t="s">
        <v>9492</v>
      </c>
      <c r="Q5293" s="269">
        <v>-5</v>
      </c>
      <c r="R5293" s="269">
        <v>-5.25</v>
      </c>
      <c r="S5293" s="269">
        <v>-50.75</v>
      </c>
      <c r="T5293" s="269">
        <v>-51</v>
      </c>
      <c r="DI5293" s="112" t="s">
        <v>8526</v>
      </c>
      <c r="DJ5293" s="112" t="s">
        <v>8285</v>
      </c>
      <c r="DO5293"/>
    </row>
    <row r="5294" spans="15:119" x14ac:dyDescent="0.25">
      <c r="O5294" s="268" t="s">
        <v>14781</v>
      </c>
      <c r="P5294" s="268" t="s">
        <v>9492</v>
      </c>
      <c r="Q5294" s="269">
        <v>-5</v>
      </c>
      <c r="R5294" s="269">
        <v>-5.25</v>
      </c>
      <c r="S5294" s="269">
        <v>-50.5</v>
      </c>
      <c r="T5294" s="269">
        <v>-50.75</v>
      </c>
      <c r="DI5294" s="112" t="s">
        <v>5733</v>
      </c>
      <c r="DJ5294" s="112" t="s">
        <v>9220</v>
      </c>
      <c r="DO5294"/>
    </row>
    <row r="5295" spans="15:119" x14ac:dyDescent="0.25">
      <c r="O5295" s="268" t="s">
        <v>14782</v>
      </c>
      <c r="P5295" s="268" t="s">
        <v>9492</v>
      </c>
      <c r="Q5295" s="269">
        <v>-5.25</v>
      </c>
      <c r="R5295" s="269">
        <v>-5.5</v>
      </c>
      <c r="S5295" s="269">
        <v>-50.75</v>
      </c>
      <c r="T5295" s="269">
        <v>-51</v>
      </c>
      <c r="DI5295" s="112" t="s">
        <v>5733</v>
      </c>
      <c r="DJ5295" s="112" t="s">
        <v>5576</v>
      </c>
      <c r="DO5295"/>
    </row>
    <row r="5296" spans="15:119" x14ac:dyDescent="0.25">
      <c r="O5296" s="268" t="s">
        <v>14783</v>
      </c>
      <c r="P5296" s="268" t="s">
        <v>9492</v>
      </c>
      <c r="Q5296" s="269">
        <v>-5.25</v>
      </c>
      <c r="R5296" s="269">
        <v>-5.5</v>
      </c>
      <c r="S5296" s="269">
        <v>-50.5</v>
      </c>
      <c r="T5296" s="269">
        <v>-50.75</v>
      </c>
      <c r="DI5296" s="112" t="s">
        <v>8981</v>
      </c>
      <c r="DJ5296" s="112" t="s">
        <v>8544</v>
      </c>
      <c r="DO5296"/>
    </row>
    <row r="5297" spans="15:119" x14ac:dyDescent="0.25">
      <c r="O5297" s="268" t="s">
        <v>14784</v>
      </c>
      <c r="P5297" s="268" t="s">
        <v>9490</v>
      </c>
      <c r="Q5297" s="269">
        <v>-5</v>
      </c>
      <c r="R5297" s="269">
        <v>-5.5</v>
      </c>
      <c r="S5297" s="269">
        <v>-50</v>
      </c>
      <c r="T5297" s="269">
        <v>-50.5</v>
      </c>
      <c r="DI5297" s="112" t="s">
        <v>5570</v>
      </c>
      <c r="DJ5297" s="112" t="s">
        <v>5373</v>
      </c>
      <c r="DO5297"/>
    </row>
    <row r="5298" spans="15:119" x14ac:dyDescent="0.25">
      <c r="O5298" s="268" t="s">
        <v>14785</v>
      </c>
      <c r="P5298" s="268" t="s">
        <v>9492</v>
      </c>
      <c r="Q5298" s="269">
        <v>-5</v>
      </c>
      <c r="R5298" s="269">
        <v>-5.25</v>
      </c>
      <c r="S5298" s="269">
        <v>-50.25</v>
      </c>
      <c r="T5298" s="269">
        <v>-50.5</v>
      </c>
      <c r="DI5298" s="112" t="s">
        <v>5570</v>
      </c>
      <c r="DJ5298" s="112" t="s">
        <v>5576</v>
      </c>
      <c r="DO5298"/>
    </row>
    <row r="5299" spans="15:119" x14ac:dyDescent="0.25">
      <c r="O5299" s="268" t="s">
        <v>14786</v>
      </c>
      <c r="P5299" s="268" t="s">
        <v>9492</v>
      </c>
      <c r="Q5299" s="269">
        <v>-5</v>
      </c>
      <c r="R5299" s="269">
        <v>-5.25</v>
      </c>
      <c r="S5299" s="269">
        <v>-50</v>
      </c>
      <c r="T5299" s="269">
        <v>-50.25</v>
      </c>
      <c r="DI5299" s="112" t="s">
        <v>5570</v>
      </c>
      <c r="DJ5299" s="112" t="s">
        <v>8544</v>
      </c>
      <c r="DO5299"/>
    </row>
    <row r="5300" spans="15:119" x14ac:dyDescent="0.25">
      <c r="O5300" s="268" t="s">
        <v>14787</v>
      </c>
      <c r="P5300" s="268" t="s">
        <v>9492</v>
      </c>
      <c r="Q5300" s="269">
        <v>-5.25</v>
      </c>
      <c r="R5300" s="269">
        <v>-5.5</v>
      </c>
      <c r="S5300" s="269">
        <v>-50.25</v>
      </c>
      <c r="T5300" s="269">
        <v>-50.5</v>
      </c>
      <c r="DI5300" s="112" t="s">
        <v>5365</v>
      </c>
      <c r="DJ5300" s="112" t="s">
        <v>5211</v>
      </c>
      <c r="DO5300"/>
    </row>
    <row r="5301" spans="15:119" x14ac:dyDescent="0.25">
      <c r="O5301" s="268" t="s">
        <v>14788</v>
      </c>
      <c r="P5301" s="268" t="s">
        <v>9492</v>
      </c>
      <c r="Q5301" s="269">
        <v>-5.25</v>
      </c>
      <c r="R5301" s="269">
        <v>-5.5</v>
      </c>
      <c r="S5301" s="269">
        <v>-50</v>
      </c>
      <c r="T5301" s="269">
        <v>-50.25</v>
      </c>
      <c r="DI5301" s="112" t="s">
        <v>4794</v>
      </c>
      <c r="DJ5301" s="112" t="s">
        <v>4591</v>
      </c>
      <c r="DO5301"/>
    </row>
    <row r="5302" spans="15:119" x14ac:dyDescent="0.25">
      <c r="O5302" s="268" t="s">
        <v>14789</v>
      </c>
      <c r="P5302" s="268" t="s">
        <v>9490</v>
      </c>
      <c r="Q5302" s="269">
        <v>-5</v>
      </c>
      <c r="R5302" s="269">
        <v>-5.5</v>
      </c>
      <c r="S5302" s="269">
        <v>-49.5</v>
      </c>
      <c r="T5302" s="269">
        <v>-50</v>
      </c>
      <c r="DI5302" s="112" t="s">
        <v>9435</v>
      </c>
      <c r="DJ5302" s="112" t="s">
        <v>9220</v>
      </c>
      <c r="DO5302"/>
    </row>
    <row r="5303" spans="15:119" x14ac:dyDescent="0.25">
      <c r="O5303" s="268" t="s">
        <v>14790</v>
      </c>
      <c r="P5303" s="268" t="s">
        <v>9492</v>
      </c>
      <c r="Q5303" s="269">
        <v>-5</v>
      </c>
      <c r="R5303" s="269">
        <v>-5.25</v>
      </c>
      <c r="S5303" s="269">
        <v>-49.75</v>
      </c>
      <c r="T5303" s="269">
        <v>-50</v>
      </c>
      <c r="DI5303" s="112" t="s">
        <v>8527</v>
      </c>
      <c r="DJ5303" s="112" t="s">
        <v>8285</v>
      </c>
      <c r="DO5303"/>
    </row>
    <row r="5304" spans="15:119" x14ac:dyDescent="0.25">
      <c r="O5304" s="268" t="s">
        <v>14791</v>
      </c>
      <c r="P5304" s="268" t="s">
        <v>9492</v>
      </c>
      <c r="Q5304" s="269">
        <v>-5</v>
      </c>
      <c r="R5304" s="269">
        <v>-5.25</v>
      </c>
      <c r="S5304" s="269">
        <v>-49.5</v>
      </c>
      <c r="T5304" s="269">
        <v>-49.75</v>
      </c>
      <c r="DI5304" s="112" t="s">
        <v>8528</v>
      </c>
      <c r="DJ5304" s="112" t="s">
        <v>8285</v>
      </c>
      <c r="DO5304"/>
    </row>
    <row r="5305" spans="15:119" x14ac:dyDescent="0.25">
      <c r="O5305" s="268" t="s">
        <v>14792</v>
      </c>
      <c r="P5305" s="268" t="s">
        <v>9492</v>
      </c>
      <c r="Q5305" s="269">
        <v>-5.25</v>
      </c>
      <c r="R5305" s="269">
        <v>-5.5</v>
      </c>
      <c r="S5305" s="269">
        <v>-49.75</v>
      </c>
      <c r="T5305" s="269">
        <v>-50</v>
      </c>
      <c r="DI5305" s="112" t="s">
        <v>6281</v>
      </c>
      <c r="DJ5305" s="112" t="s">
        <v>5909</v>
      </c>
      <c r="DO5305"/>
    </row>
    <row r="5306" spans="15:119" x14ac:dyDescent="0.25">
      <c r="O5306" s="268" t="s">
        <v>14793</v>
      </c>
      <c r="P5306" s="268" t="s">
        <v>9492</v>
      </c>
      <c r="Q5306" s="269">
        <v>-5.25</v>
      </c>
      <c r="R5306" s="269">
        <v>-5.5</v>
      </c>
      <c r="S5306" s="269">
        <v>-49.5</v>
      </c>
      <c r="T5306" s="269">
        <v>-49.75</v>
      </c>
      <c r="DI5306" s="112" t="s">
        <v>4426</v>
      </c>
      <c r="DJ5306" s="112" t="s">
        <v>4291</v>
      </c>
      <c r="DO5306"/>
    </row>
    <row r="5307" spans="15:119" x14ac:dyDescent="0.25">
      <c r="O5307" s="268" t="s">
        <v>14794</v>
      </c>
      <c r="P5307" s="268" t="s">
        <v>9490</v>
      </c>
      <c r="Q5307" s="269">
        <v>-5.5</v>
      </c>
      <c r="R5307" s="269">
        <v>-6</v>
      </c>
      <c r="S5307" s="269">
        <v>-50.5</v>
      </c>
      <c r="T5307" s="269">
        <v>-51</v>
      </c>
      <c r="DI5307" s="112" t="s">
        <v>8982</v>
      </c>
      <c r="DJ5307" s="112" t="s">
        <v>8544</v>
      </c>
      <c r="DO5307"/>
    </row>
    <row r="5308" spans="15:119" x14ac:dyDescent="0.25">
      <c r="O5308" s="268" t="s">
        <v>14795</v>
      </c>
      <c r="P5308" s="268" t="s">
        <v>9492</v>
      </c>
      <c r="Q5308" s="269">
        <v>-5.5</v>
      </c>
      <c r="R5308" s="269">
        <v>-5.75</v>
      </c>
      <c r="S5308" s="269">
        <v>-50.75</v>
      </c>
      <c r="T5308" s="269">
        <v>-51</v>
      </c>
      <c r="DI5308" s="112" t="s">
        <v>4427</v>
      </c>
      <c r="DJ5308" s="112" t="s">
        <v>4291</v>
      </c>
      <c r="DO5308"/>
    </row>
    <row r="5309" spans="15:119" x14ac:dyDescent="0.25">
      <c r="O5309" s="268" t="s">
        <v>14796</v>
      </c>
      <c r="P5309" s="268" t="s">
        <v>9492</v>
      </c>
      <c r="Q5309" s="269">
        <v>-5.5</v>
      </c>
      <c r="R5309" s="269">
        <v>-5.75</v>
      </c>
      <c r="S5309" s="269">
        <v>-50.5</v>
      </c>
      <c r="T5309" s="269">
        <v>-50.75</v>
      </c>
      <c r="DI5309" s="112" t="s">
        <v>4795</v>
      </c>
      <c r="DJ5309" s="112" t="s">
        <v>4591</v>
      </c>
      <c r="DO5309"/>
    </row>
    <row r="5310" spans="15:119" x14ac:dyDescent="0.25">
      <c r="O5310" s="268" t="s">
        <v>14797</v>
      </c>
      <c r="P5310" s="268" t="s">
        <v>9492</v>
      </c>
      <c r="Q5310" s="269">
        <v>-5.75</v>
      </c>
      <c r="R5310" s="269">
        <v>-6</v>
      </c>
      <c r="S5310" s="269">
        <v>-50.75</v>
      </c>
      <c r="T5310" s="269">
        <v>-51</v>
      </c>
      <c r="DI5310" s="112" t="s">
        <v>7887</v>
      </c>
      <c r="DJ5310" s="112" t="s">
        <v>7298</v>
      </c>
      <c r="DO5310"/>
    </row>
    <row r="5311" spans="15:119" x14ac:dyDescent="0.25">
      <c r="O5311" s="268" t="s">
        <v>14798</v>
      </c>
      <c r="P5311" s="268" t="s">
        <v>9492</v>
      </c>
      <c r="Q5311" s="269">
        <v>-5.75</v>
      </c>
      <c r="R5311" s="269">
        <v>-6</v>
      </c>
      <c r="S5311" s="269">
        <v>-50.5</v>
      </c>
      <c r="T5311" s="269">
        <v>-50.75</v>
      </c>
      <c r="DI5311" s="112" t="s">
        <v>7098</v>
      </c>
      <c r="DJ5311" s="112" t="s">
        <v>6305</v>
      </c>
      <c r="DO5311"/>
    </row>
    <row r="5312" spans="15:119" x14ac:dyDescent="0.25">
      <c r="O5312" s="268" t="s">
        <v>14799</v>
      </c>
      <c r="P5312" s="268" t="s">
        <v>9490</v>
      </c>
      <c r="Q5312" s="269">
        <v>-5.5</v>
      </c>
      <c r="R5312" s="269">
        <v>-6</v>
      </c>
      <c r="S5312" s="269">
        <v>-50</v>
      </c>
      <c r="T5312" s="269">
        <v>-50.5</v>
      </c>
      <c r="DI5312" s="112" t="s">
        <v>8529</v>
      </c>
      <c r="DJ5312" s="112" t="s">
        <v>8285</v>
      </c>
      <c r="DO5312"/>
    </row>
    <row r="5313" spans="15:119" x14ac:dyDescent="0.25">
      <c r="O5313" s="268" t="s">
        <v>14800</v>
      </c>
      <c r="P5313" s="268" t="s">
        <v>9492</v>
      </c>
      <c r="Q5313" s="269">
        <v>-5.5</v>
      </c>
      <c r="R5313" s="269">
        <v>-5.75</v>
      </c>
      <c r="S5313" s="269">
        <v>-50.25</v>
      </c>
      <c r="T5313" s="269">
        <v>-50.5</v>
      </c>
      <c r="DI5313" s="112" t="s">
        <v>8983</v>
      </c>
      <c r="DJ5313" s="112" t="s">
        <v>8544</v>
      </c>
      <c r="DO5313"/>
    </row>
    <row r="5314" spans="15:119" x14ac:dyDescent="0.25">
      <c r="O5314" s="268" t="s">
        <v>14801</v>
      </c>
      <c r="P5314" s="268" t="s">
        <v>9492</v>
      </c>
      <c r="Q5314" s="269">
        <v>-5.5</v>
      </c>
      <c r="R5314" s="269">
        <v>-5.75</v>
      </c>
      <c r="S5314" s="269">
        <v>-50</v>
      </c>
      <c r="T5314" s="269">
        <v>-50.25</v>
      </c>
      <c r="DI5314" s="112" t="s">
        <v>8266</v>
      </c>
      <c r="DJ5314" s="112" t="s">
        <v>7916</v>
      </c>
      <c r="DO5314"/>
    </row>
    <row r="5315" spans="15:119" x14ac:dyDescent="0.25">
      <c r="O5315" s="268" t="s">
        <v>14802</v>
      </c>
      <c r="P5315" s="268" t="s">
        <v>9492</v>
      </c>
      <c r="Q5315" s="269">
        <v>-5.75</v>
      </c>
      <c r="R5315" s="269">
        <v>-6</v>
      </c>
      <c r="S5315" s="269">
        <v>-50.25</v>
      </c>
      <c r="T5315" s="269">
        <v>-50.5</v>
      </c>
      <c r="DI5315" s="112" t="s">
        <v>8267</v>
      </c>
      <c r="DJ5315" s="112" t="s">
        <v>7916</v>
      </c>
      <c r="DO5315"/>
    </row>
    <row r="5316" spans="15:119" x14ac:dyDescent="0.25">
      <c r="O5316" s="268" t="s">
        <v>14803</v>
      </c>
      <c r="P5316" s="268" t="s">
        <v>9492</v>
      </c>
      <c r="Q5316" s="269">
        <v>-5.75</v>
      </c>
      <c r="R5316" s="269">
        <v>-6</v>
      </c>
      <c r="S5316" s="269">
        <v>-50</v>
      </c>
      <c r="T5316" s="269">
        <v>-50.25</v>
      </c>
      <c r="DI5316" s="112" t="s">
        <v>4796</v>
      </c>
      <c r="DJ5316" s="112" t="s">
        <v>4591</v>
      </c>
      <c r="DO5316"/>
    </row>
    <row r="5317" spans="15:119" x14ac:dyDescent="0.25">
      <c r="O5317" s="268" t="s">
        <v>14804</v>
      </c>
      <c r="P5317" s="268" t="s">
        <v>9490</v>
      </c>
      <c r="Q5317" s="269">
        <v>-5.5</v>
      </c>
      <c r="R5317" s="269">
        <v>-6</v>
      </c>
      <c r="S5317" s="269">
        <v>-49.5</v>
      </c>
      <c r="T5317" s="269">
        <v>-50</v>
      </c>
      <c r="DI5317" s="112" t="s">
        <v>7888</v>
      </c>
      <c r="DJ5317" s="112" t="s">
        <v>7298</v>
      </c>
      <c r="DO5317"/>
    </row>
    <row r="5318" spans="15:119" x14ac:dyDescent="0.25">
      <c r="O5318" s="268" t="s">
        <v>14805</v>
      </c>
      <c r="P5318" s="268" t="s">
        <v>9492</v>
      </c>
      <c r="Q5318" s="269">
        <v>-5.5</v>
      </c>
      <c r="R5318" s="269">
        <v>-5.75</v>
      </c>
      <c r="S5318" s="269">
        <v>-49.75</v>
      </c>
      <c r="T5318" s="269">
        <v>-50</v>
      </c>
      <c r="DI5318" s="112" t="s">
        <v>7099</v>
      </c>
      <c r="DJ5318" s="112" t="s">
        <v>6305</v>
      </c>
      <c r="DO5318"/>
    </row>
    <row r="5319" spans="15:119" x14ac:dyDescent="0.25">
      <c r="O5319" s="268" t="s">
        <v>14806</v>
      </c>
      <c r="P5319" s="268" t="s">
        <v>9492</v>
      </c>
      <c r="Q5319" s="269">
        <v>-5.5</v>
      </c>
      <c r="R5319" s="269">
        <v>-5.75</v>
      </c>
      <c r="S5319" s="269">
        <v>-49.5</v>
      </c>
      <c r="T5319" s="269">
        <v>-49.75</v>
      </c>
      <c r="DI5319" s="112" t="s">
        <v>5734</v>
      </c>
      <c r="DJ5319" s="112" t="s">
        <v>5576</v>
      </c>
      <c r="DO5319"/>
    </row>
    <row r="5320" spans="15:119" x14ac:dyDescent="0.25">
      <c r="O5320" s="268" t="s">
        <v>14807</v>
      </c>
      <c r="P5320" s="268" t="s">
        <v>9492</v>
      </c>
      <c r="Q5320" s="269">
        <v>-5.75</v>
      </c>
      <c r="R5320" s="269">
        <v>-6</v>
      </c>
      <c r="S5320" s="269">
        <v>-49.75</v>
      </c>
      <c r="T5320" s="269">
        <v>-50</v>
      </c>
      <c r="DI5320" s="112" t="s">
        <v>8984</v>
      </c>
      <c r="DJ5320" s="112" t="s">
        <v>8544</v>
      </c>
      <c r="DO5320"/>
    </row>
    <row r="5321" spans="15:119" x14ac:dyDescent="0.25">
      <c r="O5321" s="268" t="s">
        <v>14808</v>
      </c>
      <c r="P5321" s="268" t="s">
        <v>9492</v>
      </c>
      <c r="Q5321" s="269">
        <v>-5.75</v>
      </c>
      <c r="R5321" s="269">
        <v>-6</v>
      </c>
      <c r="S5321" s="269">
        <v>-49.5</v>
      </c>
      <c r="T5321" s="269">
        <v>-49.75</v>
      </c>
      <c r="DI5321" s="112" t="s">
        <v>8985</v>
      </c>
      <c r="DJ5321" s="112" t="s">
        <v>8544</v>
      </c>
      <c r="DO5321"/>
    </row>
    <row r="5322" spans="15:119" x14ac:dyDescent="0.25">
      <c r="O5322" s="268" t="s">
        <v>14809</v>
      </c>
      <c r="P5322" s="268" t="s">
        <v>9488</v>
      </c>
      <c r="Q5322" s="269">
        <v>-5</v>
      </c>
      <c r="R5322" s="269">
        <v>-6</v>
      </c>
      <c r="S5322" s="269">
        <v>-48</v>
      </c>
      <c r="T5322" s="269">
        <v>-49.5</v>
      </c>
      <c r="DI5322" s="112" t="s">
        <v>8986</v>
      </c>
      <c r="DJ5322" s="112" t="s">
        <v>8544</v>
      </c>
      <c r="DO5322"/>
    </row>
    <row r="5323" spans="15:119" x14ac:dyDescent="0.25">
      <c r="O5323" s="268" t="s">
        <v>14810</v>
      </c>
      <c r="P5323" s="268" t="s">
        <v>9490</v>
      </c>
      <c r="Q5323" s="269">
        <v>-5</v>
      </c>
      <c r="R5323" s="269">
        <v>-5.5</v>
      </c>
      <c r="S5323" s="269">
        <v>-49</v>
      </c>
      <c r="T5323" s="269">
        <v>-49.5</v>
      </c>
      <c r="DI5323" s="112" t="s">
        <v>8987</v>
      </c>
      <c r="DJ5323" s="112" t="s">
        <v>8544</v>
      </c>
      <c r="DO5323"/>
    </row>
    <row r="5324" spans="15:119" x14ac:dyDescent="0.25">
      <c r="O5324" s="268" t="s">
        <v>14811</v>
      </c>
      <c r="P5324" s="268" t="s">
        <v>9492</v>
      </c>
      <c r="Q5324" s="269">
        <v>-5</v>
      </c>
      <c r="R5324" s="269">
        <v>-5.25</v>
      </c>
      <c r="S5324" s="269">
        <v>-49.25</v>
      </c>
      <c r="T5324" s="269">
        <v>-49.5</v>
      </c>
      <c r="DI5324" s="112" t="s">
        <v>5735</v>
      </c>
      <c r="DJ5324" s="112" t="s">
        <v>5576</v>
      </c>
      <c r="DO5324"/>
    </row>
    <row r="5325" spans="15:119" x14ac:dyDescent="0.25">
      <c r="O5325" s="268" t="s">
        <v>14812</v>
      </c>
      <c r="P5325" s="268" t="s">
        <v>9492</v>
      </c>
      <c r="Q5325" s="269">
        <v>-5</v>
      </c>
      <c r="R5325" s="269">
        <v>-5.25</v>
      </c>
      <c r="S5325" s="269">
        <v>-49</v>
      </c>
      <c r="T5325" s="269">
        <v>-49.25</v>
      </c>
      <c r="DI5325" s="112" t="s">
        <v>8268</v>
      </c>
      <c r="DJ5325" s="112" t="s">
        <v>7916</v>
      </c>
      <c r="DO5325"/>
    </row>
    <row r="5326" spans="15:119" x14ac:dyDescent="0.25">
      <c r="O5326" s="268" t="s">
        <v>14813</v>
      </c>
      <c r="P5326" s="268" t="s">
        <v>9492</v>
      </c>
      <c r="Q5326" s="269">
        <v>-5.25</v>
      </c>
      <c r="R5326" s="269">
        <v>-5.5</v>
      </c>
      <c r="S5326" s="269">
        <v>-49.25</v>
      </c>
      <c r="T5326" s="269">
        <v>-49.5</v>
      </c>
      <c r="DI5326" s="112" t="s">
        <v>7889</v>
      </c>
      <c r="DJ5326" s="112" t="s">
        <v>7298</v>
      </c>
      <c r="DO5326"/>
    </row>
    <row r="5327" spans="15:119" x14ac:dyDescent="0.25">
      <c r="O5327" s="268" t="s">
        <v>14814</v>
      </c>
      <c r="P5327" s="268" t="s">
        <v>9492</v>
      </c>
      <c r="Q5327" s="269">
        <v>-5.25</v>
      </c>
      <c r="R5327" s="269">
        <v>-5.5</v>
      </c>
      <c r="S5327" s="269">
        <v>-49</v>
      </c>
      <c r="T5327" s="269">
        <v>-49.25</v>
      </c>
      <c r="DI5327" s="112" t="s">
        <v>4586</v>
      </c>
      <c r="DJ5327" s="112" t="s">
        <v>4452</v>
      </c>
      <c r="DO5327"/>
    </row>
    <row r="5328" spans="15:119" x14ac:dyDescent="0.25">
      <c r="O5328" s="268" t="s">
        <v>14815</v>
      </c>
      <c r="P5328" s="268" t="s">
        <v>9490</v>
      </c>
      <c r="Q5328" s="269">
        <v>-5</v>
      </c>
      <c r="R5328" s="269">
        <v>-5.5</v>
      </c>
      <c r="S5328" s="269">
        <v>-48.5</v>
      </c>
      <c r="T5328" s="269">
        <v>-49</v>
      </c>
      <c r="DI5328" s="112" t="s">
        <v>4587</v>
      </c>
      <c r="DJ5328" s="112" t="s">
        <v>4452</v>
      </c>
      <c r="DO5328"/>
    </row>
    <row r="5329" spans="15:119" x14ac:dyDescent="0.25">
      <c r="O5329" s="268" t="s">
        <v>14816</v>
      </c>
      <c r="P5329" s="268" t="s">
        <v>9492</v>
      </c>
      <c r="Q5329" s="269">
        <v>-5</v>
      </c>
      <c r="R5329" s="269">
        <v>-5.25</v>
      </c>
      <c r="S5329" s="269">
        <v>-48.75</v>
      </c>
      <c r="T5329" s="269">
        <v>-49</v>
      </c>
      <c r="DI5329" s="112" t="s">
        <v>4797</v>
      </c>
      <c r="DJ5329" s="112" t="s">
        <v>4591</v>
      </c>
      <c r="DO5329"/>
    </row>
    <row r="5330" spans="15:119" x14ac:dyDescent="0.25">
      <c r="O5330" s="268" t="s">
        <v>14817</v>
      </c>
      <c r="P5330" s="268" t="s">
        <v>9492</v>
      </c>
      <c r="Q5330" s="269">
        <v>-5</v>
      </c>
      <c r="R5330" s="269">
        <v>-5.25</v>
      </c>
      <c r="S5330" s="269">
        <v>-48.5</v>
      </c>
      <c r="T5330" s="269">
        <v>-48.75</v>
      </c>
      <c r="DI5330" s="112" t="s">
        <v>4798</v>
      </c>
      <c r="DJ5330" s="112" t="s">
        <v>4591</v>
      </c>
      <c r="DO5330"/>
    </row>
    <row r="5331" spans="15:119" x14ac:dyDescent="0.25">
      <c r="O5331" s="268" t="s">
        <v>14818</v>
      </c>
      <c r="P5331" s="268" t="s">
        <v>9492</v>
      </c>
      <c r="Q5331" s="269">
        <v>-5.25</v>
      </c>
      <c r="R5331" s="269">
        <v>-5.5</v>
      </c>
      <c r="S5331" s="269">
        <v>-48.75</v>
      </c>
      <c r="T5331" s="269">
        <v>-49</v>
      </c>
      <c r="DI5331" s="112" t="s">
        <v>7890</v>
      </c>
      <c r="DJ5331" s="112" t="s">
        <v>7298</v>
      </c>
      <c r="DO5331"/>
    </row>
    <row r="5332" spans="15:119" x14ac:dyDescent="0.25">
      <c r="O5332" s="268" t="s">
        <v>14819</v>
      </c>
      <c r="P5332" s="268" t="s">
        <v>9492</v>
      </c>
      <c r="Q5332" s="269">
        <v>-5.25</v>
      </c>
      <c r="R5332" s="269">
        <v>-5.5</v>
      </c>
      <c r="S5332" s="269">
        <v>-48.5</v>
      </c>
      <c r="T5332" s="269">
        <v>-48.75</v>
      </c>
      <c r="DI5332" s="112" t="s">
        <v>117</v>
      </c>
      <c r="DJ5332" s="112" t="s">
        <v>6305</v>
      </c>
      <c r="DO5332"/>
    </row>
    <row r="5333" spans="15:119" x14ac:dyDescent="0.25">
      <c r="O5333" s="268" t="s">
        <v>14820</v>
      </c>
      <c r="P5333" s="268" t="s">
        <v>9490</v>
      </c>
      <c r="Q5333" s="269">
        <v>-5</v>
      </c>
      <c r="R5333" s="269">
        <v>-5.5</v>
      </c>
      <c r="S5333" s="269">
        <v>-48</v>
      </c>
      <c r="T5333" s="269">
        <v>-48.5</v>
      </c>
      <c r="DI5333" s="112" t="s">
        <v>117</v>
      </c>
      <c r="DJ5333" s="112" t="s">
        <v>7298</v>
      </c>
      <c r="DO5333"/>
    </row>
    <row r="5334" spans="15:119" x14ac:dyDescent="0.25">
      <c r="O5334" s="268" t="s">
        <v>14821</v>
      </c>
      <c r="P5334" s="268" t="s">
        <v>9492</v>
      </c>
      <c r="Q5334" s="269">
        <v>-5</v>
      </c>
      <c r="R5334" s="269">
        <v>-5.25</v>
      </c>
      <c r="S5334" s="269">
        <v>-48.25</v>
      </c>
      <c r="T5334" s="269">
        <v>-48.5</v>
      </c>
      <c r="DI5334" s="112" t="s">
        <v>8988</v>
      </c>
      <c r="DJ5334" s="112" t="s">
        <v>8544</v>
      </c>
      <c r="DO5334"/>
    </row>
    <row r="5335" spans="15:119" x14ac:dyDescent="0.25">
      <c r="O5335" s="268" t="s">
        <v>14822</v>
      </c>
      <c r="P5335" s="268" t="s">
        <v>9492</v>
      </c>
      <c r="Q5335" s="269">
        <v>-5</v>
      </c>
      <c r="R5335" s="269">
        <v>-5.25</v>
      </c>
      <c r="S5335" s="269">
        <v>-48</v>
      </c>
      <c r="T5335" s="269">
        <v>-48.25</v>
      </c>
      <c r="DI5335" s="112" t="s">
        <v>5201</v>
      </c>
      <c r="DJ5335" s="112" t="s">
        <v>5031</v>
      </c>
      <c r="DO5335"/>
    </row>
    <row r="5336" spans="15:119" x14ac:dyDescent="0.25">
      <c r="O5336" s="268" t="s">
        <v>14823</v>
      </c>
      <c r="P5336" s="268" t="s">
        <v>9492</v>
      </c>
      <c r="Q5336" s="269">
        <v>-5.25</v>
      </c>
      <c r="R5336" s="269">
        <v>-5.5</v>
      </c>
      <c r="S5336" s="269">
        <v>-48.25</v>
      </c>
      <c r="T5336" s="269">
        <v>-48.5</v>
      </c>
      <c r="DI5336" s="112" t="s">
        <v>9436</v>
      </c>
      <c r="DJ5336" s="112" t="s">
        <v>9220</v>
      </c>
      <c r="DO5336"/>
    </row>
    <row r="5337" spans="15:119" x14ac:dyDescent="0.25">
      <c r="O5337" s="268" t="s">
        <v>14824</v>
      </c>
      <c r="P5337" s="268" t="s">
        <v>9492</v>
      </c>
      <c r="Q5337" s="269">
        <v>-5.25</v>
      </c>
      <c r="R5337" s="269">
        <v>-5.5</v>
      </c>
      <c r="S5337" s="269">
        <v>-48</v>
      </c>
      <c r="T5337" s="269">
        <v>-48.25</v>
      </c>
      <c r="DI5337" s="112" t="s">
        <v>9437</v>
      </c>
      <c r="DJ5337" s="112" t="s">
        <v>9220</v>
      </c>
      <c r="DO5337"/>
    </row>
    <row r="5338" spans="15:119" x14ac:dyDescent="0.25">
      <c r="O5338" s="268" t="s">
        <v>14825</v>
      </c>
      <c r="P5338" s="268" t="s">
        <v>9490</v>
      </c>
      <c r="Q5338" s="269">
        <v>-5.5</v>
      </c>
      <c r="R5338" s="269">
        <v>-6</v>
      </c>
      <c r="S5338" s="269">
        <v>-49</v>
      </c>
      <c r="T5338" s="269">
        <v>-49.5</v>
      </c>
      <c r="DI5338" s="112" t="s">
        <v>8269</v>
      </c>
      <c r="DJ5338" s="112" t="s">
        <v>7916</v>
      </c>
      <c r="DO5338"/>
    </row>
    <row r="5339" spans="15:119" x14ac:dyDescent="0.25">
      <c r="O5339" s="268" t="s">
        <v>14826</v>
      </c>
      <c r="P5339" s="268" t="s">
        <v>9492</v>
      </c>
      <c r="Q5339" s="269">
        <v>-5.5</v>
      </c>
      <c r="R5339" s="269">
        <v>-5.75</v>
      </c>
      <c r="S5339" s="269">
        <v>-49.25</v>
      </c>
      <c r="T5339" s="269">
        <v>-49.5</v>
      </c>
      <c r="DI5339" s="112" t="s">
        <v>8269</v>
      </c>
      <c r="DJ5339" s="112" t="s">
        <v>8285</v>
      </c>
      <c r="DO5339"/>
    </row>
    <row r="5340" spans="15:119" x14ac:dyDescent="0.25">
      <c r="O5340" s="268" t="s">
        <v>14827</v>
      </c>
      <c r="P5340" s="268" t="s">
        <v>9492</v>
      </c>
      <c r="Q5340" s="269">
        <v>-5.5</v>
      </c>
      <c r="R5340" s="269">
        <v>-5.75</v>
      </c>
      <c r="S5340" s="269">
        <v>-49</v>
      </c>
      <c r="T5340" s="269">
        <v>-49.25</v>
      </c>
      <c r="DI5340" s="112" t="s">
        <v>7100</v>
      </c>
      <c r="DJ5340" s="112" t="s">
        <v>6305</v>
      </c>
      <c r="DO5340"/>
    </row>
    <row r="5341" spans="15:119" x14ac:dyDescent="0.25">
      <c r="O5341" s="268" t="s">
        <v>14828</v>
      </c>
      <c r="P5341" s="268" t="s">
        <v>9492</v>
      </c>
      <c r="Q5341" s="269">
        <v>-5.75</v>
      </c>
      <c r="R5341" s="269">
        <v>-6</v>
      </c>
      <c r="S5341" s="269">
        <v>-49.25</v>
      </c>
      <c r="T5341" s="269">
        <v>-49.5</v>
      </c>
      <c r="DI5341" s="112" t="s">
        <v>4799</v>
      </c>
      <c r="DJ5341" s="112" t="s">
        <v>4591</v>
      </c>
      <c r="DO5341"/>
    </row>
    <row r="5342" spans="15:119" x14ac:dyDescent="0.25">
      <c r="O5342" s="268" t="s">
        <v>14829</v>
      </c>
      <c r="P5342" s="268" t="s">
        <v>9492</v>
      </c>
      <c r="Q5342" s="269">
        <v>-5.75</v>
      </c>
      <c r="R5342" s="269">
        <v>-6</v>
      </c>
      <c r="S5342" s="269">
        <v>-49</v>
      </c>
      <c r="T5342" s="269">
        <v>-49.25</v>
      </c>
      <c r="DI5342" s="112" t="s">
        <v>4271</v>
      </c>
      <c r="DJ5342" s="112" t="s">
        <v>4212</v>
      </c>
      <c r="DO5342"/>
    </row>
    <row r="5343" spans="15:119" x14ac:dyDescent="0.25">
      <c r="O5343" s="268" t="s">
        <v>14830</v>
      </c>
      <c r="P5343" s="268" t="s">
        <v>9490</v>
      </c>
      <c r="Q5343" s="269">
        <v>-5.5</v>
      </c>
      <c r="R5343" s="269">
        <v>-6</v>
      </c>
      <c r="S5343" s="269">
        <v>-48.5</v>
      </c>
      <c r="T5343" s="269">
        <v>-49</v>
      </c>
      <c r="DI5343" s="112" t="s">
        <v>6282</v>
      </c>
      <c r="DJ5343" s="112" t="s">
        <v>5909</v>
      </c>
      <c r="DO5343"/>
    </row>
    <row r="5344" spans="15:119" x14ac:dyDescent="0.25">
      <c r="O5344" s="268" t="s">
        <v>14831</v>
      </c>
      <c r="P5344" s="268" t="s">
        <v>9492</v>
      </c>
      <c r="Q5344" s="269">
        <v>-5.5</v>
      </c>
      <c r="R5344" s="269">
        <v>-5.75</v>
      </c>
      <c r="S5344" s="269">
        <v>-48.75</v>
      </c>
      <c r="T5344" s="269">
        <v>-49</v>
      </c>
      <c r="DI5344" s="112" t="s">
        <v>7101</v>
      </c>
      <c r="DJ5344" s="112" t="s">
        <v>6305</v>
      </c>
      <c r="DO5344"/>
    </row>
    <row r="5345" spans="15:119" x14ac:dyDescent="0.25">
      <c r="O5345" s="268" t="s">
        <v>14832</v>
      </c>
      <c r="P5345" s="268" t="s">
        <v>9492</v>
      </c>
      <c r="Q5345" s="269">
        <v>-5.5</v>
      </c>
      <c r="R5345" s="269">
        <v>-5.75</v>
      </c>
      <c r="S5345" s="269">
        <v>-48.5</v>
      </c>
      <c r="T5345" s="269">
        <v>-48.75</v>
      </c>
      <c r="DI5345" s="112" t="s">
        <v>7102</v>
      </c>
      <c r="DJ5345" s="112" t="s">
        <v>6305</v>
      </c>
      <c r="DO5345"/>
    </row>
    <row r="5346" spans="15:119" x14ac:dyDescent="0.25">
      <c r="O5346" s="268" t="s">
        <v>14833</v>
      </c>
      <c r="P5346" s="268" t="s">
        <v>9492</v>
      </c>
      <c r="Q5346" s="269">
        <v>-5.75</v>
      </c>
      <c r="R5346" s="269">
        <v>-6</v>
      </c>
      <c r="S5346" s="269">
        <v>-48.75</v>
      </c>
      <c r="T5346" s="269">
        <v>-49</v>
      </c>
      <c r="DI5346" s="112" t="s">
        <v>6283</v>
      </c>
      <c r="DJ5346" s="112" t="s">
        <v>5909</v>
      </c>
      <c r="DO5346"/>
    </row>
    <row r="5347" spans="15:119" x14ac:dyDescent="0.25">
      <c r="O5347" s="268" t="s">
        <v>14834</v>
      </c>
      <c r="P5347" s="268" t="s">
        <v>9492</v>
      </c>
      <c r="Q5347" s="269">
        <v>-5.75</v>
      </c>
      <c r="R5347" s="269">
        <v>-6</v>
      </c>
      <c r="S5347" s="269">
        <v>-48.5</v>
      </c>
      <c r="T5347" s="269">
        <v>-48.75</v>
      </c>
      <c r="DI5347" s="112" t="s">
        <v>6284</v>
      </c>
      <c r="DJ5347" s="112" t="s">
        <v>5909</v>
      </c>
      <c r="DO5347"/>
    </row>
    <row r="5348" spans="15:119" x14ac:dyDescent="0.25">
      <c r="O5348" s="268" t="s">
        <v>14835</v>
      </c>
      <c r="P5348" s="268" t="s">
        <v>9490</v>
      </c>
      <c r="Q5348" s="269">
        <v>-5.5</v>
      </c>
      <c r="R5348" s="269">
        <v>-6</v>
      </c>
      <c r="S5348" s="269">
        <v>-48</v>
      </c>
      <c r="T5348" s="269">
        <v>-48.5</v>
      </c>
      <c r="DI5348" s="112" t="s">
        <v>5202</v>
      </c>
      <c r="DJ5348" s="112" t="s">
        <v>5031</v>
      </c>
      <c r="DO5348"/>
    </row>
    <row r="5349" spans="15:119" x14ac:dyDescent="0.25">
      <c r="O5349" s="268" t="s">
        <v>14836</v>
      </c>
      <c r="P5349" s="268" t="s">
        <v>9492</v>
      </c>
      <c r="Q5349" s="269">
        <v>-5.5</v>
      </c>
      <c r="R5349" s="269">
        <v>-5.75</v>
      </c>
      <c r="S5349" s="269">
        <v>-48.25</v>
      </c>
      <c r="T5349" s="269">
        <v>-48.5</v>
      </c>
      <c r="DI5349" s="112" t="s">
        <v>7103</v>
      </c>
      <c r="DJ5349" s="112" t="s">
        <v>6305</v>
      </c>
      <c r="DO5349"/>
    </row>
    <row r="5350" spans="15:119" x14ac:dyDescent="0.25">
      <c r="O5350" s="268" t="s">
        <v>14837</v>
      </c>
      <c r="P5350" s="268" t="s">
        <v>9492</v>
      </c>
      <c r="Q5350" s="269">
        <v>-5.5</v>
      </c>
      <c r="R5350" s="269">
        <v>-5.75</v>
      </c>
      <c r="S5350" s="269">
        <v>-48</v>
      </c>
      <c r="T5350" s="269">
        <v>-48.25</v>
      </c>
      <c r="DI5350" s="112" t="s">
        <v>7891</v>
      </c>
      <c r="DJ5350" s="112" t="s">
        <v>7298</v>
      </c>
      <c r="DO5350"/>
    </row>
    <row r="5351" spans="15:119" x14ac:dyDescent="0.25">
      <c r="O5351" s="268" t="s">
        <v>14838</v>
      </c>
      <c r="P5351" s="268" t="s">
        <v>9492</v>
      </c>
      <c r="Q5351" s="269">
        <v>-5.75</v>
      </c>
      <c r="R5351" s="269">
        <v>-6</v>
      </c>
      <c r="S5351" s="269">
        <v>-48.25</v>
      </c>
      <c r="T5351" s="269">
        <v>-48.5</v>
      </c>
      <c r="DI5351" s="112" t="s">
        <v>6285</v>
      </c>
      <c r="DJ5351" s="112" t="s">
        <v>5909</v>
      </c>
      <c r="DO5351"/>
    </row>
    <row r="5352" spans="15:119" x14ac:dyDescent="0.25">
      <c r="O5352" s="268" t="s">
        <v>14839</v>
      </c>
      <c r="P5352" s="268" t="s">
        <v>9492</v>
      </c>
      <c r="Q5352" s="269">
        <v>-5.75</v>
      </c>
      <c r="R5352" s="269">
        <v>-6</v>
      </c>
      <c r="S5352" s="269">
        <v>-48</v>
      </c>
      <c r="T5352" s="269">
        <v>-48.25</v>
      </c>
      <c r="DI5352" s="112" t="s">
        <v>7892</v>
      </c>
      <c r="DJ5352" s="112" t="s">
        <v>7298</v>
      </c>
      <c r="DO5352"/>
    </row>
    <row r="5353" spans="15:119" x14ac:dyDescent="0.25">
      <c r="O5353" s="268" t="s">
        <v>14840</v>
      </c>
      <c r="P5353" s="268" t="s">
        <v>9486</v>
      </c>
      <c r="Q5353" s="269">
        <v>-6</v>
      </c>
      <c r="R5353" s="269">
        <v>-8</v>
      </c>
      <c r="S5353" s="269">
        <v>-51</v>
      </c>
      <c r="T5353" s="269">
        <v>-54</v>
      </c>
      <c r="DI5353" s="112" t="s">
        <v>7104</v>
      </c>
      <c r="DJ5353" s="112" t="s">
        <v>6305</v>
      </c>
      <c r="DO5353"/>
    </row>
    <row r="5354" spans="15:119" x14ac:dyDescent="0.25">
      <c r="O5354" s="268" t="s">
        <v>14841</v>
      </c>
      <c r="P5354" s="268" t="s">
        <v>9488</v>
      </c>
      <c r="Q5354" s="269">
        <v>-6</v>
      </c>
      <c r="R5354" s="269">
        <v>-7</v>
      </c>
      <c r="S5354" s="269">
        <v>-52.5</v>
      </c>
      <c r="T5354" s="269">
        <v>-54</v>
      </c>
      <c r="DI5354" s="112" t="s">
        <v>7105</v>
      </c>
      <c r="DJ5354" s="112" t="s">
        <v>6305</v>
      </c>
      <c r="DO5354"/>
    </row>
    <row r="5355" spans="15:119" x14ac:dyDescent="0.25">
      <c r="O5355" s="268" t="s">
        <v>14842</v>
      </c>
      <c r="P5355" s="268" t="s">
        <v>9490</v>
      </c>
      <c r="Q5355" s="269">
        <v>-6</v>
      </c>
      <c r="R5355" s="269">
        <v>-6.5</v>
      </c>
      <c r="S5355" s="269">
        <v>-53.5</v>
      </c>
      <c r="T5355" s="269">
        <v>-54</v>
      </c>
      <c r="DI5355" s="112" t="s">
        <v>7893</v>
      </c>
      <c r="DJ5355" s="112" t="s">
        <v>7298</v>
      </c>
      <c r="DO5355"/>
    </row>
    <row r="5356" spans="15:119" x14ac:dyDescent="0.25">
      <c r="O5356" s="268" t="s">
        <v>14843</v>
      </c>
      <c r="P5356" s="268" t="s">
        <v>9492</v>
      </c>
      <c r="Q5356" s="269">
        <v>-6</v>
      </c>
      <c r="R5356" s="269">
        <v>-6.25</v>
      </c>
      <c r="S5356" s="269">
        <v>-53.75</v>
      </c>
      <c r="T5356" s="269">
        <v>-54</v>
      </c>
      <c r="DI5356" s="112" t="s">
        <v>8270</v>
      </c>
      <c r="DJ5356" s="112" t="s">
        <v>7916</v>
      </c>
      <c r="DO5356"/>
    </row>
    <row r="5357" spans="15:119" x14ac:dyDescent="0.25">
      <c r="O5357" s="268" t="s">
        <v>14844</v>
      </c>
      <c r="P5357" s="268" t="s">
        <v>9492</v>
      </c>
      <c r="Q5357" s="269">
        <v>-6</v>
      </c>
      <c r="R5357" s="269">
        <v>-6.25</v>
      </c>
      <c r="S5357" s="269">
        <v>-53.5</v>
      </c>
      <c r="T5357" s="269">
        <v>-53.75</v>
      </c>
      <c r="DI5357" s="112" t="s">
        <v>8989</v>
      </c>
      <c r="DJ5357" s="112" t="s">
        <v>8544</v>
      </c>
      <c r="DO5357"/>
    </row>
    <row r="5358" spans="15:119" x14ac:dyDescent="0.25">
      <c r="O5358" s="268" t="s">
        <v>14845</v>
      </c>
      <c r="P5358" s="268" t="s">
        <v>9492</v>
      </c>
      <c r="Q5358" s="269">
        <v>-6.25</v>
      </c>
      <c r="R5358" s="269">
        <v>-6.5</v>
      </c>
      <c r="S5358" s="269">
        <v>-53.75</v>
      </c>
      <c r="T5358" s="269">
        <v>-54</v>
      </c>
      <c r="DI5358" s="112" t="s">
        <v>7894</v>
      </c>
      <c r="DJ5358" s="112" t="s">
        <v>7298</v>
      </c>
      <c r="DO5358"/>
    </row>
    <row r="5359" spans="15:119" x14ac:dyDescent="0.25">
      <c r="O5359" s="268" t="s">
        <v>14846</v>
      </c>
      <c r="P5359" s="268" t="s">
        <v>9492</v>
      </c>
      <c r="Q5359" s="269">
        <v>-6.25</v>
      </c>
      <c r="R5359" s="269">
        <v>-6.5</v>
      </c>
      <c r="S5359" s="269">
        <v>-53.5</v>
      </c>
      <c r="T5359" s="269">
        <v>-53.75</v>
      </c>
      <c r="DI5359" s="112" t="s">
        <v>6286</v>
      </c>
      <c r="DJ5359" s="112" t="s">
        <v>5909</v>
      </c>
      <c r="DO5359"/>
    </row>
    <row r="5360" spans="15:119" x14ac:dyDescent="0.25">
      <c r="O5360" s="268" t="s">
        <v>14847</v>
      </c>
      <c r="P5360" s="268" t="s">
        <v>9490</v>
      </c>
      <c r="Q5360" s="269">
        <v>-6</v>
      </c>
      <c r="R5360" s="269">
        <v>-6.5</v>
      </c>
      <c r="S5360" s="269">
        <v>-53</v>
      </c>
      <c r="T5360" s="269">
        <v>-53.5</v>
      </c>
      <c r="DI5360" s="112" t="s">
        <v>4289</v>
      </c>
      <c r="DJ5360" s="112" t="s">
        <v>4275</v>
      </c>
      <c r="DO5360"/>
    </row>
    <row r="5361" spans="15:119" x14ac:dyDescent="0.25">
      <c r="O5361" s="268" t="s">
        <v>14848</v>
      </c>
      <c r="P5361" s="268" t="s">
        <v>9492</v>
      </c>
      <c r="Q5361" s="269">
        <v>-6</v>
      </c>
      <c r="R5361" s="269">
        <v>-6.25</v>
      </c>
      <c r="S5361" s="269">
        <v>-53.25</v>
      </c>
      <c r="T5361" s="269">
        <v>-53.5</v>
      </c>
      <c r="DI5361" s="112" t="s">
        <v>9438</v>
      </c>
      <c r="DJ5361" s="112" t="s">
        <v>9220</v>
      </c>
      <c r="DO5361"/>
    </row>
    <row r="5362" spans="15:119" x14ac:dyDescent="0.25">
      <c r="O5362" s="268" t="s">
        <v>14849</v>
      </c>
      <c r="P5362" s="268" t="s">
        <v>9492</v>
      </c>
      <c r="Q5362" s="269">
        <v>-6</v>
      </c>
      <c r="R5362" s="269">
        <v>-6.25</v>
      </c>
      <c r="S5362" s="269">
        <v>-53</v>
      </c>
      <c r="T5362" s="269">
        <v>-53.25</v>
      </c>
      <c r="DI5362" s="112" t="s">
        <v>5571</v>
      </c>
      <c r="DJ5362" s="112" t="s">
        <v>5373</v>
      </c>
      <c r="DO5362"/>
    </row>
    <row r="5363" spans="15:119" x14ac:dyDescent="0.25">
      <c r="O5363" s="268" t="s">
        <v>14850</v>
      </c>
      <c r="P5363" s="268" t="s">
        <v>9492</v>
      </c>
      <c r="Q5363" s="269">
        <v>-6.25</v>
      </c>
      <c r="R5363" s="269">
        <v>-6.5</v>
      </c>
      <c r="S5363" s="269">
        <v>-53.25</v>
      </c>
      <c r="T5363" s="269">
        <v>-53.5</v>
      </c>
      <c r="DI5363" s="112" t="s">
        <v>4428</v>
      </c>
      <c r="DJ5363" s="112" t="s">
        <v>4291</v>
      </c>
      <c r="DO5363"/>
    </row>
    <row r="5364" spans="15:119" x14ac:dyDescent="0.25">
      <c r="O5364" s="268" t="s">
        <v>14851</v>
      </c>
      <c r="P5364" s="268" t="s">
        <v>9492</v>
      </c>
      <c r="Q5364" s="269">
        <v>-6.25</v>
      </c>
      <c r="R5364" s="269">
        <v>-6.5</v>
      </c>
      <c r="S5364" s="269">
        <v>-53</v>
      </c>
      <c r="T5364" s="269">
        <v>-53.25</v>
      </c>
      <c r="DI5364" s="112" t="s">
        <v>5203</v>
      </c>
      <c r="DJ5364" s="112" t="s">
        <v>5031</v>
      </c>
      <c r="DO5364"/>
    </row>
    <row r="5365" spans="15:119" x14ac:dyDescent="0.25">
      <c r="O5365" s="268" t="s">
        <v>14852</v>
      </c>
      <c r="P5365" s="268" t="s">
        <v>9490</v>
      </c>
      <c r="Q5365" s="269">
        <v>-6</v>
      </c>
      <c r="R5365" s="269">
        <v>-6.5</v>
      </c>
      <c r="S5365" s="269">
        <v>-52.5</v>
      </c>
      <c r="T5365" s="269">
        <v>-53</v>
      </c>
      <c r="DI5365" s="112" t="s">
        <v>5366</v>
      </c>
      <c r="DJ5365" s="112" t="s">
        <v>5211</v>
      </c>
      <c r="DO5365"/>
    </row>
    <row r="5366" spans="15:119" x14ac:dyDescent="0.25">
      <c r="O5366" s="268" t="s">
        <v>14853</v>
      </c>
      <c r="P5366" s="268" t="s">
        <v>9492</v>
      </c>
      <c r="Q5366" s="269">
        <v>-6</v>
      </c>
      <c r="R5366" s="269">
        <v>-6.25</v>
      </c>
      <c r="S5366" s="269">
        <v>-52.75</v>
      </c>
      <c r="T5366" s="269">
        <v>-53</v>
      </c>
      <c r="DI5366" s="112" t="s">
        <v>5907</v>
      </c>
      <c r="DJ5366" s="112" t="s">
        <v>5840</v>
      </c>
      <c r="DO5366"/>
    </row>
    <row r="5367" spans="15:119" x14ac:dyDescent="0.25">
      <c r="O5367" s="268" t="s">
        <v>14854</v>
      </c>
      <c r="P5367" s="268" t="s">
        <v>9492</v>
      </c>
      <c r="Q5367" s="269">
        <v>-6</v>
      </c>
      <c r="R5367" s="269">
        <v>-6.25</v>
      </c>
      <c r="S5367" s="269">
        <v>-52.5</v>
      </c>
      <c r="T5367" s="269">
        <v>-52.75</v>
      </c>
      <c r="DI5367" s="112" t="s">
        <v>6287</v>
      </c>
      <c r="DJ5367" s="112" t="s">
        <v>5909</v>
      </c>
      <c r="DO5367"/>
    </row>
    <row r="5368" spans="15:119" x14ac:dyDescent="0.25">
      <c r="O5368" s="268" t="s">
        <v>14855</v>
      </c>
      <c r="P5368" s="268" t="s">
        <v>9492</v>
      </c>
      <c r="Q5368" s="269">
        <v>-6.25</v>
      </c>
      <c r="R5368" s="269">
        <v>-6.5</v>
      </c>
      <c r="S5368" s="269">
        <v>-52.75</v>
      </c>
      <c r="T5368" s="269">
        <v>-53</v>
      </c>
      <c r="DI5368" s="112" t="s">
        <v>7106</v>
      </c>
      <c r="DJ5368" s="112" t="s">
        <v>6305</v>
      </c>
      <c r="DO5368"/>
    </row>
    <row r="5369" spans="15:119" x14ac:dyDescent="0.25">
      <c r="O5369" s="268" t="s">
        <v>14856</v>
      </c>
      <c r="P5369" s="268" t="s">
        <v>9492</v>
      </c>
      <c r="Q5369" s="269">
        <v>-6.25</v>
      </c>
      <c r="R5369" s="269">
        <v>-6.5</v>
      </c>
      <c r="S5369" s="269">
        <v>-52.5</v>
      </c>
      <c r="T5369" s="269">
        <v>-52.75</v>
      </c>
      <c r="DI5369" s="112" t="s">
        <v>5572</v>
      </c>
      <c r="DJ5369" s="112" t="s">
        <v>5373</v>
      </c>
      <c r="DO5369"/>
    </row>
    <row r="5370" spans="15:119" x14ac:dyDescent="0.25">
      <c r="O5370" s="268" t="s">
        <v>14857</v>
      </c>
      <c r="P5370" s="268" t="s">
        <v>9490</v>
      </c>
      <c r="Q5370" s="269">
        <v>-6.5</v>
      </c>
      <c r="R5370" s="269">
        <v>-7</v>
      </c>
      <c r="S5370" s="269">
        <v>-53.5</v>
      </c>
      <c r="T5370" s="269">
        <v>-54</v>
      </c>
      <c r="DI5370" s="112" t="s">
        <v>5204</v>
      </c>
      <c r="DJ5370" s="112" t="s">
        <v>5031</v>
      </c>
      <c r="DO5370"/>
    </row>
    <row r="5371" spans="15:119" x14ac:dyDescent="0.25">
      <c r="O5371" s="268" t="s">
        <v>14858</v>
      </c>
      <c r="P5371" s="268" t="s">
        <v>9492</v>
      </c>
      <c r="Q5371" s="269">
        <v>-6.5</v>
      </c>
      <c r="R5371" s="269">
        <v>-6.75</v>
      </c>
      <c r="S5371" s="269">
        <v>-53.75</v>
      </c>
      <c r="T5371" s="269">
        <v>-54</v>
      </c>
      <c r="DI5371" s="112" t="s">
        <v>8271</v>
      </c>
      <c r="DJ5371" s="112" t="s">
        <v>7916</v>
      </c>
      <c r="DO5371"/>
    </row>
    <row r="5372" spans="15:119" x14ac:dyDescent="0.25">
      <c r="O5372" s="268" t="s">
        <v>14859</v>
      </c>
      <c r="P5372" s="268" t="s">
        <v>9492</v>
      </c>
      <c r="Q5372" s="269">
        <v>-6.5</v>
      </c>
      <c r="R5372" s="269">
        <v>-6.75</v>
      </c>
      <c r="S5372" s="269">
        <v>-53.5</v>
      </c>
      <c r="T5372" s="269">
        <v>-53.75</v>
      </c>
      <c r="DI5372" s="112" t="s">
        <v>6288</v>
      </c>
      <c r="DJ5372" s="112" t="s">
        <v>5909</v>
      </c>
      <c r="DO5372"/>
    </row>
    <row r="5373" spans="15:119" x14ac:dyDescent="0.25">
      <c r="O5373" s="268" t="s">
        <v>14860</v>
      </c>
      <c r="P5373" s="268" t="s">
        <v>9492</v>
      </c>
      <c r="Q5373" s="269">
        <v>-6.75</v>
      </c>
      <c r="R5373" s="269">
        <v>-7</v>
      </c>
      <c r="S5373" s="269">
        <v>-53.75</v>
      </c>
      <c r="T5373" s="269">
        <v>-54</v>
      </c>
      <c r="DI5373" s="112" t="s">
        <v>7107</v>
      </c>
      <c r="DJ5373" s="112" t="s">
        <v>6305</v>
      </c>
      <c r="DO5373"/>
    </row>
    <row r="5374" spans="15:119" x14ac:dyDescent="0.25">
      <c r="O5374" s="268" t="s">
        <v>14861</v>
      </c>
      <c r="P5374" s="268" t="s">
        <v>9492</v>
      </c>
      <c r="Q5374" s="269">
        <v>-6.75</v>
      </c>
      <c r="R5374" s="269">
        <v>-7</v>
      </c>
      <c r="S5374" s="269">
        <v>-53.5</v>
      </c>
      <c r="T5374" s="269">
        <v>-53.75</v>
      </c>
      <c r="DI5374" s="112" t="s">
        <v>5022</v>
      </c>
      <c r="DJ5374" s="112" t="s">
        <v>4808</v>
      </c>
      <c r="DO5374"/>
    </row>
    <row r="5375" spans="15:119" x14ac:dyDescent="0.25">
      <c r="O5375" s="268" t="s">
        <v>14862</v>
      </c>
      <c r="P5375" s="268" t="s">
        <v>9490</v>
      </c>
      <c r="Q5375" s="269">
        <v>-6.5</v>
      </c>
      <c r="R5375" s="269">
        <v>-7</v>
      </c>
      <c r="S5375" s="269">
        <v>-53</v>
      </c>
      <c r="T5375" s="269">
        <v>-53.5</v>
      </c>
      <c r="DI5375" s="112" t="s">
        <v>8990</v>
      </c>
      <c r="DJ5375" s="112" t="s">
        <v>8544</v>
      </c>
      <c r="DO5375"/>
    </row>
    <row r="5376" spans="15:119" x14ac:dyDescent="0.25">
      <c r="O5376" s="268" t="s">
        <v>14863</v>
      </c>
      <c r="P5376" s="268" t="s">
        <v>9492</v>
      </c>
      <c r="Q5376" s="269">
        <v>-6.5</v>
      </c>
      <c r="R5376" s="269">
        <v>-6.75</v>
      </c>
      <c r="S5376" s="269">
        <v>-53.25</v>
      </c>
      <c r="T5376" s="269">
        <v>-53.5</v>
      </c>
      <c r="DI5376" s="112" t="s">
        <v>8272</v>
      </c>
      <c r="DJ5376" s="112" t="s">
        <v>7916</v>
      </c>
      <c r="DO5376"/>
    </row>
    <row r="5377" spans="15:119" x14ac:dyDescent="0.25">
      <c r="O5377" s="268" t="s">
        <v>14864</v>
      </c>
      <c r="P5377" s="268" t="s">
        <v>9492</v>
      </c>
      <c r="Q5377" s="269">
        <v>-6.5</v>
      </c>
      <c r="R5377" s="269">
        <v>-6.75</v>
      </c>
      <c r="S5377" s="269">
        <v>-53</v>
      </c>
      <c r="T5377" s="269">
        <v>-53.25</v>
      </c>
      <c r="DI5377" s="112" t="s">
        <v>7108</v>
      </c>
      <c r="DJ5377" s="112" t="s">
        <v>6305</v>
      </c>
      <c r="DO5377"/>
    </row>
    <row r="5378" spans="15:119" x14ac:dyDescent="0.25">
      <c r="O5378" s="268" t="s">
        <v>14865</v>
      </c>
      <c r="P5378" s="268" t="s">
        <v>9492</v>
      </c>
      <c r="Q5378" s="269">
        <v>-6.75</v>
      </c>
      <c r="R5378" s="269">
        <v>-7</v>
      </c>
      <c r="S5378" s="269">
        <v>-53.25</v>
      </c>
      <c r="T5378" s="269">
        <v>-53.5</v>
      </c>
      <c r="DI5378" s="112" t="s">
        <v>8530</v>
      </c>
      <c r="DJ5378" s="112" t="s">
        <v>8285</v>
      </c>
      <c r="DO5378"/>
    </row>
    <row r="5379" spans="15:119" x14ac:dyDescent="0.25">
      <c r="O5379" s="268" t="s">
        <v>14866</v>
      </c>
      <c r="P5379" s="268" t="s">
        <v>9492</v>
      </c>
      <c r="Q5379" s="269">
        <v>-6.75</v>
      </c>
      <c r="R5379" s="269">
        <v>-7</v>
      </c>
      <c r="S5379" s="269">
        <v>-53</v>
      </c>
      <c r="T5379" s="269">
        <v>-53.25</v>
      </c>
      <c r="DI5379" s="112" t="s">
        <v>9210</v>
      </c>
      <c r="DJ5379" s="112" t="s">
        <v>9086</v>
      </c>
      <c r="DO5379"/>
    </row>
    <row r="5380" spans="15:119" x14ac:dyDescent="0.25">
      <c r="O5380" s="268" t="s">
        <v>14867</v>
      </c>
      <c r="P5380" s="268" t="s">
        <v>9490</v>
      </c>
      <c r="Q5380" s="269">
        <v>-6.5</v>
      </c>
      <c r="R5380" s="269">
        <v>-7</v>
      </c>
      <c r="S5380" s="269">
        <v>-52.5</v>
      </c>
      <c r="T5380" s="269">
        <v>-53</v>
      </c>
      <c r="DI5380" s="112" t="s">
        <v>5837</v>
      </c>
      <c r="DJ5380" s="112" t="s">
        <v>5743</v>
      </c>
      <c r="DO5380"/>
    </row>
    <row r="5381" spans="15:119" x14ac:dyDescent="0.25">
      <c r="O5381" s="268" t="s">
        <v>14868</v>
      </c>
      <c r="P5381" s="268" t="s">
        <v>9492</v>
      </c>
      <c r="Q5381" s="269">
        <v>-6.5</v>
      </c>
      <c r="R5381" s="269">
        <v>-6.75</v>
      </c>
      <c r="S5381" s="269">
        <v>-52.75</v>
      </c>
      <c r="T5381" s="269">
        <v>-53</v>
      </c>
      <c r="DI5381" s="112" t="s">
        <v>7895</v>
      </c>
      <c r="DJ5381" s="112" t="s">
        <v>7298</v>
      </c>
      <c r="DO5381"/>
    </row>
    <row r="5382" spans="15:119" x14ac:dyDescent="0.25">
      <c r="O5382" s="268" t="s">
        <v>14869</v>
      </c>
      <c r="P5382" s="268" t="s">
        <v>9492</v>
      </c>
      <c r="Q5382" s="269">
        <v>-6.5</v>
      </c>
      <c r="R5382" s="269">
        <v>-6.75</v>
      </c>
      <c r="S5382" s="269">
        <v>-52.5</v>
      </c>
      <c r="T5382" s="269">
        <v>-52.75</v>
      </c>
      <c r="DI5382" s="112" t="s">
        <v>8273</v>
      </c>
      <c r="DJ5382" s="112" t="s">
        <v>7916</v>
      </c>
      <c r="DO5382"/>
    </row>
    <row r="5383" spans="15:119" x14ac:dyDescent="0.25">
      <c r="O5383" s="268" t="s">
        <v>14870</v>
      </c>
      <c r="P5383" s="268" t="s">
        <v>9492</v>
      </c>
      <c r="Q5383" s="269">
        <v>-6.75</v>
      </c>
      <c r="R5383" s="269">
        <v>-7</v>
      </c>
      <c r="S5383" s="269">
        <v>-52.75</v>
      </c>
      <c r="T5383" s="269">
        <v>-53</v>
      </c>
      <c r="DI5383" s="112" t="s">
        <v>8991</v>
      </c>
      <c r="DJ5383" s="112" t="s">
        <v>8544</v>
      </c>
      <c r="DO5383"/>
    </row>
    <row r="5384" spans="15:119" x14ac:dyDescent="0.25">
      <c r="O5384" s="268" t="s">
        <v>14871</v>
      </c>
      <c r="P5384" s="268" t="s">
        <v>9492</v>
      </c>
      <c r="Q5384" s="269">
        <v>-6.75</v>
      </c>
      <c r="R5384" s="269">
        <v>-7</v>
      </c>
      <c r="S5384" s="269">
        <v>-52.5</v>
      </c>
      <c r="T5384" s="269">
        <v>-52.75</v>
      </c>
      <c r="DI5384" s="112" t="s">
        <v>5367</v>
      </c>
      <c r="DJ5384" s="112" t="s">
        <v>5211</v>
      </c>
      <c r="DO5384"/>
    </row>
    <row r="5385" spans="15:119" x14ac:dyDescent="0.25">
      <c r="O5385" s="268" t="s">
        <v>14872</v>
      </c>
      <c r="P5385" s="268" t="s">
        <v>9488</v>
      </c>
      <c r="Q5385" s="269">
        <v>-6</v>
      </c>
      <c r="R5385" s="269">
        <v>-7</v>
      </c>
      <c r="S5385" s="269">
        <v>-51</v>
      </c>
      <c r="T5385" s="269">
        <v>-52.5</v>
      </c>
      <c r="DI5385" s="112" t="s">
        <v>8274</v>
      </c>
      <c r="DJ5385" s="112" t="s">
        <v>7916</v>
      </c>
      <c r="DO5385"/>
    </row>
    <row r="5386" spans="15:119" x14ac:dyDescent="0.25">
      <c r="O5386" s="268" t="s">
        <v>14873</v>
      </c>
      <c r="P5386" s="268" t="s">
        <v>9490</v>
      </c>
      <c r="Q5386" s="269">
        <v>-6</v>
      </c>
      <c r="R5386" s="269">
        <v>-6.5</v>
      </c>
      <c r="S5386" s="269">
        <v>-52</v>
      </c>
      <c r="T5386" s="269">
        <v>-52.5</v>
      </c>
      <c r="DI5386" s="112" t="s">
        <v>6289</v>
      </c>
      <c r="DJ5386" s="112" t="s">
        <v>5909</v>
      </c>
      <c r="DO5386"/>
    </row>
    <row r="5387" spans="15:119" x14ac:dyDescent="0.25">
      <c r="O5387" s="268" t="s">
        <v>14874</v>
      </c>
      <c r="P5387" s="268" t="s">
        <v>9492</v>
      </c>
      <c r="Q5387" s="269">
        <v>-6</v>
      </c>
      <c r="R5387" s="269">
        <v>-6.25</v>
      </c>
      <c r="S5387" s="269">
        <v>-52.25</v>
      </c>
      <c r="T5387" s="269">
        <v>-52.5</v>
      </c>
      <c r="DI5387" s="112" t="s">
        <v>7896</v>
      </c>
      <c r="DJ5387" s="112" t="s">
        <v>7298</v>
      </c>
      <c r="DO5387"/>
    </row>
    <row r="5388" spans="15:119" x14ac:dyDescent="0.25">
      <c r="O5388" s="268" t="s">
        <v>14875</v>
      </c>
      <c r="P5388" s="268" t="s">
        <v>9492</v>
      </c>
      <c r="Q5388" s="269">
        <v>-6</v>
      </c>
      <c r="R5388" s="269">
        <v>-6.25</v>
      </c>
      <c r="S5388" s="269">
        <v>-52</v>
      </c>
      <c r="T5388" s="269">
        <v>-52.25</v>
      </c>
      <c r="DI5388" s="112" t="s">
        <v>4800</v>
      </c>
      <c r="DJ5388" s="112" t="s">
        <v>4591</v>
      </c>
      <c r="DO5388"/>
    </row>
    <row r="5389" spans="15:119" x14ac:dyDescent="0.25">
      <c r="O5389" s="268" t="s">
        <v>14876</v>
      </c>
      <c r="P5389" s="268" t="s">
        <v>9492</v>
      </c>
      <c r="Q5389" s="269">
        <v>-6.25</v>
      </c>
      <c r="R5389" s="269">
        <v>-6.5</v>
      </c>
      <c r="S5389" s="269">
        <v>-52.25</v>
      </c>
      <c r="T5389" s="269">
        <v>-52.5</v>
      </c>
      <c r="DI5389" s="112" t="s">
        <v>7897</v>
      </c>
      <c r="DJ5389" s="112" t="s">
        <v>7298</v>
      </c>
      <c r="DO5389"/>
    </row>
    <row r="5390" spans="15:119" x14ac:dyDescent="0.25">
      <c r="O5390" s="268" t="s">
        <v>14877</v>
      </c>
      <c r="P5390" s="268" t="s">
        <v>9492</v>
      </c>
      <c r="Q5390" s="269">
        <v>-6.25</v>
      </c>
      <c r="R5390" s="269">
        <v>-6.5</v>
      </c>
      <c r="S5390" s="269">
        <v>-52</v>
      </c>
      <c r="T5390" s="269">
        <v>-52.25</v>
      </c>
      <c r="DI5390" s="112" t="s">
        <v>9439</v>
      </c>
      <c r="DJ5390" s="112" t="s">
        <v>9220</v>
      </c>
      <c r="DO5390"/>
    </row>
    <row r="5391" spans="15:119" x14ac:dyDescent="0.25">
      <c r="O5391" s="268" t="s">
        <v>14878</v>
      </c>
      <c r="P5391" s="268" t="s">
        <v>9490</v>
      </c>
      <c r="Q5391" s="269">
        <v>-6</v>
      </c>
      <c r="R5391" s="269">
        <v>-6.5</v>
      </c>
      <c r="S5391" s="269">
        <v>-51.5</v>
      </c>
      <c r="T5391" s="269">
        <v>-52</v>
      </c>
      <c r="DI5391" s="112" t="s">
        <v>9440</v>
      </c>
      <c r="DJ5391" s="112" t="s">
        <v>9220</v>
      </c>
      <c r="DO5391"/>
    </row>
    <row r="5392" spans="15:119" x14ac:dyDescent="0.25">
      <c r="O5392" s="268" t="s">
        <v>14879</v>
      </c>
      <c r="P5392" s="268" t="s">
        <v>9492</v>
      </c>
      <c r="Q5392" s="269">
        <v>-6</v>
      </c>
      <c r="R5392" s="269">
        <v>-6.25</v>
      </c>
      <c r="S5392" s="269">
        <v>-51.75</v>
      </c>
      <c r="T5392" s="269">
        <v>-52</v>
      </c>
      <c r="DI5392" s="112" t="s">
        <v>7109</v>
      </c>
      <c r="DJ5392" s="112" t="s">
        <v>6305</v>
      </c>
      <c r="DO5392"/>
    </row>
    <row r="5393" spans="15:119" x14ac:dyDescent="0.25">
      <c r="O5393" s="268" t="s">
        <v>14880</v>
      </c>
      <c r="P5393" s="268" t="s">
        <v>9492</v>
      </c>
      <c r="Q5393" s="269">
        <v>-6</v>
      </c>
      <c r="R5393" s="269">
        <v>-6.25</v>
      </c>
      <c r="S5393" s="269">
        <v>-51.5</v>
      </c>
      <c r="T5393" s="269">
        <v>-51.75</v>
      </c>
      <c r="DI5393" s="112" t="s">
        <v>4429</v>
      </c>
      <c r="DJ5393" s="112" t="s">
        <v>4291</v>
      </c>
      <c r="DO5393"/>
    </row>
    <row r="5394" spans="15:119" x14ac:dyDescent="0.25">
      <c r="O5394" s="268" t="s">
        <v>14881</v>
      </c>
      <c r="P5394" s="268" t="s">
        <v>9492</v>
      </c>
      <c r="Q5394" s="269">
        <v>-6.25</v>
      </c>
      <c r="R5394" s="269">
        <v>-6.5</v>
      </c>
      <c r="S5394" s="269">
        <v>-51.75</v>
      </c>
      <c r="T5394" s="269">
        <v>-52</v>
      </c>
      <c r="DI5394" s="112" t="s">
        <v>8531</v>
      </c>
      <c r="DJ5394" s="112" t="s">
        <v>8285</v>
      </c>
      <c r="DO5394"/>
    </row>
    <row r="5395" spans="15:119" x14ac:dyDescent="0.25">
      <c r="O5395" s="268" t="s">
        <v>14882</v>
      </c>
      <c r="P5395" s="268" t="s">
        <v>9492</v>
      </c>
      <c r="Q5395" s="269">
        <v>-6.25</v>
      </c>
      <c r="R5395" s="269">
        <v>-6.5</v>
      </c>
      <c r="S5395" s="269">
        <v>-51.5</v>
      </c>
      <c r="T5395" s="269">
        <v>-51.75</v>
      </c>
      <c r="DI5395" s="112" t="s">
        <v>5205</v>
      </c>
      <c r="DJ5395" s="112" t="s">
        <v>5031</v>
      </c>
      <c r="DO5395"/>
    </row>
    <row r="5396" spans="15:119" x14ac:dyDescent="0.25">
      <c r="O5396" s="268" t="s">
        <v>14883</v>
      </c>
      <c r="P5396" s="268" t="s">
        <v>9490</v>
      </c>
      <c r="Q5396" s="269">
        <v>-6</v>
      </c>
      <c r="R5396" s="269">
        <v>-6.5</v>
      </c>
      <c r="S5396" s="269">
        <v>-51</v>
      </c>
      <c r="T5396" s="269">
        <v>-51.5</v>
      </c>
      <c r="DI5396" s="112" t="s">
        <v>7110</v>
      </c>
      <c r="DJ5396" s="112" t="s">
        <v>6305</v>
      </c>
      <c r="DO5396"/>
    </row>
    <row r="5397" spans="15:119" x14ac:dyDescent="0.25">
      <c r="O5397" s="268" t="s">
        <v>14884</v>
      </c>
      <c r="P5397" s="268" t="s">
        <v>9492</v>
      </c>
      <c r="Q5397" s="269">
        <v>-6</v>
      </c>
      <c r="R5397" s="269">
        <v>-6.25</v>
      </c>
      <c r="S5397" s="269">
        <v>-51.25</v>
      </c>
      <c r="T5397" s="269">
        <v>-51.5</v>
      </c>
      <c r="DI5397" s="112" t="s">
        <v>4272</v>
      </c>
      <c r="DJ5397" s="112" t="s">
        <v>4212</v>
      </c>
      <c r="DO5397"/>
    </row>
    <row r="5398" spans="15:119" x14ac:dyDescent="0.25">
      <c r="O5398" s="268" t="s">
        <v>14885</v>
      </c>
      <c r="P5398" s="268" t="s">
        <v>9492</v>
      </c>
      <c r="Q5398" s="269">
        <v>-6</v>
      </c>
      <c r="R5398" s="269">
        <v>-6.25</v>
      </c>
      <c r="S5398" s="269">
        <v>-51</v>
      </c>
      <c r="T5398" s="269">
        <v>-51.25</v>
      </c>
      <c r="DI5398" s="112" t="s">
        <v>6290</v>
      </c>
      <c r="DJ5398" s="112" t="s">
        <v>5909</v>
      </c>
      <c r="DO5398"/>
    </row>
    <row r="5399" spans="15:119" x14ac:dyDescent="0.25">
      <c r="O5399" s="268" t="s">
        <v>14886</v>
      </c>
      <c r="P5399" s="268" t="s">
        <v>9492</v>
      </c>
      <c r="Q5399" s="269">
        <v>-6.25</v>
      </c>
      <c r="R5399" s="269">
        <v>-6.5</v>
      </c>
      <c r="S5399" s="269">
        <v>-51.25</v>
      </c>
      <c r="T5399" s="269">
        <v>-51.5</v>
      </c>
      <c r="DI5399" s="112" t="s">
        <v>5023</v>
      </c>
      <c r="DJ5399" s="112" t="s">
        <v>4808</v>
      </c>
      <c r="DO5399"/>
    </row>
    <row r="5400" spans="15:119" x14ac:dyDescent="0.25">
      <c r="O5400" s="268" t="s">
        <v>14887</v>
      </c>
      <c r="P5400" s="268" t="s">
        <v>9492</v>
      </c>
      <c r="Q5400" s="269">
        <v>-6.25</v>
      </c>
      <c r="R5400" s="269">
        <v>-6.5</v>
      </c>
      <c r="S5400" s="269">
        <v>-51</v>
      </c>
      <c r="T5400" s="269">
        <v>-51.25</v>
      </c>
      <c r="DI5400" s="112" t="s">
        <v>7111</v>
      </c>
      <c r="DJ5400" s="112" t="s">
        <v>6305</v>
      </c>
      <c r="DO5400"/>
    </row>
    <row r="5401" spans="15:119" x14ac:dyDescent="0.25">
      <c r="O5401" s="268" t="s">
        <v>14888</v>
      </c>
      <c r="P5401" s="268" t="s">
        <v>9490</v>
      </c>
      <c r="Q5401" s="269">
        <v>-6.5</v>
      </c>
      <c r="R5401" s="269">
        <v>-7</v>
      </c>
      <c r="S5401" s="269">
        <v>-52</v>
      </c>
      <c r="T5401" s="269">
        <v>-52.5</v>
      </c>
      <c r="DI5401" s="112" t="s">
        <v>4273</v>
      </c>
      <c r="DJ5401" s="112" t="s">
        <v>4212</v>
      </c>
      <c r="DO5401"/>
    </row>
    <row r="5402" spans="15:119" x14ac:dyDescent="0.25">
      <c r="O5402" s="268" t="s">
        <v>14889</v>
      </c>
      <c r="P5402" s="268" t="s">
        <v>9492</v>
      </c>
      <c r="Q5402" s="269">
        <v>-6.5</v>
      </c>
      <c r="R5402" s="269">
        <v>-6.75</v>
      </c>
      <c r="S5402" s="269">
        <v>-52.25</v>
      </c>
      <c r="T5402" s="269">
        <v>-52.5</v>
      </c>
      <c r="DI5402" s="112" t="s">
        <v>8992</v>
      </c>
      <c r="DJ5402" s="112" t="s">
        <v>8544</v>
      </c>
      <c r="DO5402"/>
    </row>
    <row r="5403" spans="15:119" x14ac:dyDescent="0.25">
      <c r="O5403" s="268" t="s">
        <v>14890</v>
      </c>
      <c r="P5403" s="268" t="s">
        <v>9492</v>
      </c>
      <c r="Q5403" s="269">
        <v>-6.5</v>
      </c>
      <c r="R5403" s="269">
        <v>-6.75</v>
      </c>
      <c r="S5403" s="269">
        <v>-52</v>
      </c>
      <c r="T5403" s="269">
        <v>-52.25</v>
      </c>
      <c r="DI5403" s="112" t="s">
        <v>5206</v>
      </c>
      <c r="DJ5403" s="112" t="s">
        <v>5031</v>
      </c>
      <c r="DO5403"/>
    </row>
    <row r="5404" spans="15:119" x14ac:dyDescent="0.25">
      <c r="O5404" s="268" t="s">
        <v>14891</v>
      </c>
      <c r="P5404" s="268" t="s">
        <v>9492</v>
      </c>
      <c r="Q5404" s="269">
        <v>-6.75</v>
      </c>
      <c r="R5404" s="269">
        <v>-7</v>
      </c>
      <c r="S5404" s="269">
        <v>-52.25</v>
      </c>
      <c r="T5404" s="269">
        <v>-52.5</v>
      </c>
      <c r="DI5404" s="112" t="s">
        <v>553</v>
      </c>
      <c r="DJ5404" s="112" t="s">
        <v>10</v>
      </c>
      <c r="DO5404"/>
    </row>
    <row r="5405" spans="15:119" x14ac:dyDescent="0.25">
      <c r="O5405" s="268" t="s">
        <v>14892</v>
      </c>
      <c r="P5405" s="268" t="s">
        <v>9492</v>
      </c>
      <c r="Q5405" s="269">
        <v>-6.75</v>
      </c>
      <c r="R5405" s="269">
        <v>-7</v>
      </c>
      <c r="S5405" s="269">
        <v>-52</v>
      </c>
      <c r="T5405" s="269">
        <v>-52.25</v>
      </c>
      <c r="DI5405" s="112" t="s">
        <v>8532</v>
      </c>
      <c r="DJ5405" s="112" t="s">
        <v>8285</v>
      </c>
      <c r="DO5405"/>
    </row>
    <row r="5406" spans="15:119" x14ac:dyDescent="0.25">
      <c r="O5406" s="268" t="s">
        <v>14893</v>
      </c>
      <c r="P5406" s="268" t="s">
        <v>9490</v>
      </c>
      <c r="Q5406" s="269">
        <v>-6.5</v>
      </c>
      <c r="R5406" s="269">
        <v>-7</v>
      </c>
      <c r="S5406" s="269">
        <v>-51.5</v>
      </c>
      <c r="T5406" s="269">
        <v>-52</v>
      </c>
      <c r="DI5406" s="112" t="s">
        <v>7898</v>
      </c>
      <c r="DJ5406" s="112" t="s">
        <v>7298</v>
      </c>
      <c r="DO5406"/>
    </row>
    <row r="5407" spans="15:119" x14ac:dyDescent="0.25">
      <c r="O5407" s="268" t="s">
        <v>14894</v>
      </c>
      <c r="P5407" s="268" t="s">
        <v>9492</v>
      </c>
      <c r="Q5407" s="269">
        <v>-6.5</v>
      </c>
      <c r="R5407" s="269">
        <v>-6.75</v>
      </c>
      <c r="S5407" s="269">
        <v>-51.75</v>
      </c>
      <c r="T5407" s="269">
        <v>-52</v>
      </c>
      <c r="DI5407" s="112" t="s">
        <v>8533</v>
      </c>
      <c r="DJ5407" s="112" t="s">
        <v>8285</v>
      </c>
      <c r="DO5407"/>
    </row>
    <row r="5408" spans="15:119" x14ac:dyDescent="0.25">
      <c r="O5408" s="268" t="s">
        <v>14895</v>
      </c>
      <c r="P5408" s="268" t="s">
        <v>9492</v>
      </c>
      <c r="Q5408" s="269">
        <v>-6.5</v>
      </c>
      <c r="R5408" s="269">
        <v>-6.75</v>
      </c>
      <c r="S5408" s="269">
        <v>-51.5</v>
      </c>
      <c r="T5408" s="269">
        <v>-51.75</v>
      </c>
      <c r="DI5408" s="112" t="s">
        <v>9441</v>
      </c>
      <c r="DJ5408" s="112" t="s">
        <v>9220</v>
      </c>
      <c r="DO5408"/>
    </row>
    <row r="5409" spans="15:119" x14ac:dyDescent="0.25">
      <c r="O5409" s="268" t="s">
        <v>14896</v>
      </c>
      <c r="P5409" s="268" t="s">
        <v>9492</v>
      </c>
      <c r="Q5409" s="269">
        <v>-6.75</v>
      </c>
      <c r="R5409" s="269">
        <v>-7</v>
      </c>
      <c r="S5409" s="269">
        <v>-51.75</v>
      </c>
      <c r="T5409" s="269">
        <v>-52</v>
      </c>
      <c r="DI5409" s="112" t="s">
        <v>6291</v>
      </c>
      <c r="DJ5409" s="112" t="s">
        <v>5909</v>
      </c>
      <c r="DO5409"/>
    </row>
    <row r="5410" spans="15:119" x14ac:dyDescent="0.25">
      <c r="O5410" s="268" t="s">
        <v>14897</v>
      </c>
      <c r="P5410" s="268" t="s">
        <v>9492</v>
      </c>
      <c r="Q5410" s="269">
        <v>-6.75</v>
      </c>
      <c r="R5410" s="269">
        <v>-7</v>
      </c>
      <c r="S5410" s="269">
        <v>-51.5</v>
      </c>
      <c r="T5410" s="269">
        <v>-51.75</v>
      </c>
      <c r="DI5410" s="112" t="s">
        <v>8993</v>
      </c>
      <c r="DJ5410" s="112" t="s">
        <v>8544</v>
      </c>
      <c r="DO5410"/>
    </row>
    <row r="5411" spans="15:119" x14ac:dyDescent="0.25">
      <c r="O5411" s="268" t="s">
        <v>14898</v>
      </c>
      <c r="P5411" s="268" t="s">
        <v>9490</v>
      </c>
      <c r="Q5411" s="269">
        <v>-6.5</v>
      </c>
      <c r="R5411" s="269">
        <v>-7</v>
      </c>
      <c r="S5411" s="269">
        <v>-51</v>
      </c>
      <c r="T5411" s="269">
        <v>-51.5</v>
      </c>
      <c r="DI5411" s="112" t="s">
        <v>9211</v>
      </c>
      <c r="DJ5411" s="112" t="s">
        <v>9086</v>
      </c>
      <c r="DO5411"/>
    </row>
    <row r="5412" spans="15:119" x14ac:dyDescent="0.25">
      <c r="O5412" s="268" t="s">
        <v>14899</v>
      </c>
      <c r="P5412" s="268" t="s">
        <v>9492</v>
      </c>
      <c r="Q5412" s="269">
        <v>-6.5</v>
      </c>
      <c r="R5412" s="269">
        <v>-6.75</v>
      </c>
      <c r="S5412" s="269">
        <v>-51.25</v>
      </c>
      <c r="T5412" s="269">
        <v>-51.5</v>
      </c>
      <c r="DI5412" s="112" t="s">
        <v>554</v>
      </c>
      <c r="DJ5412" s="112" t="s">
        <v>10</v>
      </c>
      <c r="DO5412"/>
    </row>
    <row r="5413" spans="15:119" x14ac:dyDescent="0.25">
      <c r="O5413" s="268" t="s">
        <v>14900</v>
      </c>
      <c r="P5413" s="268" t="s">
        <v>9492</v>
      </c>
      <c r="Q5413" s="269">
        <v>-6.5</v>
      </c>
      <c r="R5413" s="269">
        <v>-6.75</v>
      </c>
      <c r="S5413" s="269">
        <v>-51</v>
      </c>
      <c r="T5413" s="269">
        <v>-51.25</v>
      </c>
      <c r="DI5413" s="112" t="s">
        <v>555</v>
      </c>
      <c r="DJ5413" s="112" t="s">
        <v>10</v>
      </c>
      <c r="DO5413"/>
    </row>
    <row r="5414" spans="15:119" x14ac:dyDescent="0.25">
      <c r="O5414" s="268" t="s">
        <v>14901</v>
      </c>
      <c r="P5414" s="268" t="s">
        <v>9492</v>
      </c>
      <c r="Q5414" s="269">
        <v>-6.75</v>
      </c>
      <c r="R5414" s="269">
        <v>-7</v>
      </c>
      <c r="S5414" s="269">
        <v>-51.25</v>
      </c>
      <c r="T5414" s="269">
        <v>-51.5</v>
      </c>
      <c r="DI5414" s="112" t="s">
        <v>8995</v>
      </c>
      <c r="DJ5414" s="112" t="s">
        <v>8544</v>
      </c>
      <c r="DO5414"/>
    </row>
    <row r="5415" spans="15:119" x14ac:dyDescent="0.25">
      <c r="O5415" s="268" t="s">
        <v>14902</v>
      </c>
      <c r="P5415" s="268" t="s">
        <v>9492</v>
      </c>
      <c r="Q5415" s="269">
        <v>-6.75</v>
      </c>
      <c r="R5415" s="269">
        <v>-7</v>
      </c>
      <c r="S5415" s="269">
        <v>-51</v>
      </c>
      <c r="T5415" s="269">
        <v>-51.25</v>
      </c>
      <c r="DI5415" s="112" t="s">
        <v>8996</v>
      </c>
      <c r="DJ5415" s="112" t="s">
        <v>8544</v>
      </c>
      <c r="DO5415"/>
    </row>
    <row r="5416" spans="15:119" x14ac:dyDescent="0.25">
      <c r="O5416" s="268" t="s">
        <v>14903</v>
      </c>
      <c r="P5416" s="268" t="s">
        <v>9488</v>
      </c>
      <c r="Q5416" s="269">
        <v>-7</v>
      </c>
      <c r="R5416" s="269">
        <v>-8</v>
      </c>
      <c r="S5416" s="269">
        <v>-52.5</v>
      </c>
      <c r="T5416" s="269">
        <v>-54</v>
      </c>
      <c r="DI5416" s="112" t="s">
        <v>8994</v>
      </c>
      <c r="DJ5416" s="112" t="s">
        <v>8544</v>
      </c>
      <c r="DO5416"/>
    </row>
    <row r="5417" spans="15:119" x14ac:dyDescent="0.25">
      <c r="O5417" s="268" t="s">
        <v>14904</v>
      </c>
      <c r="P5417" s="268" t="s">
        <v>9490</v>
      </c>
      <c r="Q5417" s="269">
        <v>-7</v>
      </c>
      <c r="R5417" s="269">
        <v>-7.5</v>
      </c>
      <c r="S5417" s="269">
        <v>-53.5</v>
      </c>
      <c r="T5417" s="269">
        <v>-54</v>
      </c>
      <c r="DI5417" s="112" t="s">
        <v>6292</v>
      </c>
      <c r="DJ5417" s="112" t="s">
        <v>5909</v>
      </c>
      <c r="DO5417"/>
    </row>
    <row r="5418" spans="15:119" x14ac:dyDescent="0.25">
      <c r="O5418" s="268" t="s">
        <v>14905</v>
      </c>
      <c r="P5418" s="268" t="s">
        <v>9492</v>
      </c>
      <c r="Q5418" s="269">
        <v>-7</v>
      </c>
      <c r="R5418" s="269">
        <v>-7.25</v>
      </c>
      <c r="S5418" s="269">
        <v>-53.75</v>
      </c>
      <c r="T5418" s="269">
        <v>-54</v>
      </c>
      <c r="DI5418" s="112" t="s">
        <v>6292</v>
      </c>
      <c r="DJ5418" s="112" t="s">
        <v>7211</v>
      </c>
      <c r="DO5418"/>
    </row>
    <row r="5419" spans="15:119" x14ac:dyDescent="0.25">
      <c r="O5419" s="268" t="s">
        <v>14906</v>
      </c>
      <c r="P5419" s="268" t="s">
        <v>9492</v>
      </c>
      <c r="Q5419" s="269">
        <v>-7</v>
      </c>
      <c r="R5419" s="269">
        <v>-7.25</v>
      </c>
      <c r="S5419" s="269">
        <v>-53.5</v>
      </c>
      <c r="T5419" s="269">
        <v>-53.75</v>
      </c>
      <c r="DI5419" s="112" t="s">
        <v>5024</v>
      </c>
      <c r="DJ5419" s="112" t="s">
        <v>4808</v>
      </c>
      <c r="DO5419"/>
    </row>
    <row r="5420" spans="15:119" x14ac:dyDescent="0.25">
      <c r="O5420" s="268" t="s">
        <v>14907</v>
      </c>
      <c r="P5420" s="268" t="s">
        <v>9492</v>
      </c>
      <c r="Q5420" s="269">
        <v>-7.25</v>
      </c>
      <c r="R5420" s="269">
        <v>-7.5</v>
      </c>
      <c r="S5420" s="269">
        <v>-53.75</v>
      </c>
      <c r="T5420" s="269">
        <v>-54</v>
      </c>
      <c r="DI5420" s="112" t="s">
        <v>6293</v>
      </c>
      <c r="DJ5420" s="112" t="s">
        <v>5909</v>
      </c>
      <c r="DO5420"/>
    </row>
    <row r="5421" spans="15:119" x14ac:dyDescent="0.25">
      <c r="O5421" s="268" t="s">
        <v>14908</v>
      </c>
      <c r="P5421" s="268" t="s">
        <v>9492</v>
      </c>
      <c r="Q5421" s="269">
        <v>-7.25</v>
      </c>
      <c r="R5421" s="269">
        <v>-7.5</v>
      </c>
      <c r="S5421" s="269">
        <v>-53.5</v>
      </c>
      <c r="T5421" s="269">
        <v>-53.75</v>
      </c>
      <c r="DI5421" s="112" t="s">
        <v>7899</v>
      </c>
      <c r="DJ5421" s="112" t="s">
        <v>7298</v>
      </c>
      <c r="DO5421"/>
    </row>
    <row r="5422" spans="15:119" x14ac:dyDescent="0.25">
      <c r="O5422" s="268" t="s">
        <v>14909</v>
      </c>
      <c r="P5422" s="268" t="s">
        <v>9490</v>
      </c>
      <c r="Q5422" s="269">
        <v>-7</v>
      </c>
      <c r="R5422" s="269">
        <v>-7.5</v>
      </c>
      <c r="S5422" s="269">
        <v>-53</v>
      </c>
      <c r="T5422" s="269">
        <v>-53.5</v>
      </c>
      <c r="DI5422" s="112" t="s">
        <v>7900</v>
      </c>
      <c r="DJ5422" s="112" t="s">
        <v>7298</v>
      </c>
      <c r="DO5422"/>
    </row>
    <row r="5423" spans="15:119" x14ac:dyDescent="0.25">
      <c r="O5423" s="268" t="s">
        <v>14910</v>
      </c>
      <c r="P5423" s="268" t="s">
        <v>9492</v>
      </c>
      <c r="Q5423" s="269">
        <v>-7</v>
      </c>
      <c r="R5423" s="269">
        <v>-7.25</v>
      </c>
      <c r="S5423" s="269">
        <v>-53.25</v>
      </c>
      <c r="T5423" s="269">
        <v>-53.5</v>
      </c>
      <c r="DI5423" s="112" t="s">
        <v>7901</v>
      </c>
      <c r="DJ5423" s="112" t="s">
        <v>7298</v>
      </c>
      <c r="DO5423"/>
    </row>
    <row r="5424" spans="15:119" x14ac:dyDescent="0.25">
      <c r="O5424" s="268" t="s">
        <v>14911</v>
      </c>
      <c r="P5424" s="268" t="s">
        <v>9492</v>
      </c>
      <c r="Q5424" s="269">
        <v>-7</v>
      </c>
      <c r="R5424" s="269">
        <v>-7.25</v>
      </c>
      <c r="S5424" s="269">
        <v>-53</v>
      </c>
      <c r="T5424" s="269">
        <v>-53.25</v>
      </c>
      <c r="DI5424" s="112" t="s">
        <v>9442</v>
      </c>
      <c r="DJ5424" s="112" t="s">
        <v>9220</v>
      </c>
      <c r="DO5424"/>
    </row>
    <row r="5425" spans="15:119" x14ac:dyDescent="0.25">
      <c r="O5425" s="268" t="s">
        <v>14912</v>
      </c>
      <c r="P5425" s="268" t="s">
        <v>9492</v>
      </c>
      <c r="Q5425" s="269">
        <v>-7.25</v>
      </c>
      <c r="R5425" s="269">
        <v>-7.5</v>
      </c>
      <c r="S5425" s="269">
        <v>-53.25</v>
      </c>
      <c r="T5425" s="269">
        <v>-53.5</v>
      </c>
      <c r="DI5425" s="112" t="s">
        <v>8997</v>
      </c>
      <c r="DJ5425" s="112" t="s">
        <v>8544</v>
      </c>
      <c r="DO5425"/>
    </row>
    <row r="5426" spans="15:119" x14ac:dyDescent="0.25">
      <c r="O5426" s="268" t="s">
        <v>14913</v>
      </c>
      <c r="P5426" s="268" t="s">
        <v>9492</v>
      </c>
      <c r="Q5426" s="269">
        <v>-7.25</v>
      </c>
      <c r="R5426" s="269">
        <v>-7.5</v>
      </c>
      <c r="S5426" s="269">
        <v>-53</v>
      </c>
      <c r="T5426" s="269">
        <v>-53.25</v>
      </c>
      <c r="DI5426" s="112" t="s">
        <v>8534</v>
      </c>
      <c r="DJ5426" s="112" t="s">
        <v>8285</v>
      </c>
      <c r="DO5426"/>
    </row>
    <row r="5427" spans="15:119" x14ac:dyDescent="0.25">
      <c r="O5427" s="268" t="s">
        <v>14914</v>
      </c>
      <c r="P5427" s="268" t="s">
        <v>9490</v>
      </c>
      <c r="Q5427" s="269">
        <v>-7</v>
      </c>
      <c r="R5427" s="269">
        <v>-7.5</v>
      </c>
      <c r="S5427" s="269">
        <v>-52.5</v>
      </c>
      <c r="T5427" s="269">
        <v>-53</v>
      </c>
      <c r="DI5427" s="112" t="s">
        <v>7902</v>
      </c>
      <c r="DJ5427" s="112" t="s">
        <v>8285</v>
      </c>
      <c r="DO5427"/>
    </row>
    <row r="5428" spans="15:119" x14ac:dyDescent="0.25">
      <c r="O5428" s="268" t="s">
        <v>14915</v>
      </c>
      <c r="P5428" s="268" t="s">
        <v>9492</v>
      </c>
      <c r="Q5428" s="269">
        <v>-7</v>
      </c>
      <c r="R5428" s="269">
        <v>-7.25</v>
      </c>
      <c r="S5428" s="269">
        <v>-52.75</v>
      </c>
      <c r="T5428" s="269">
        <v>-53</v>
      </c>
      <c r="DI5428" s="112" t="s">
        <v>7902</v>
      </c>
      <c r="DJ5428" s="112" t="s">
        <v>7298</v>
      </c>
      <c r="DO5428"/>
    </row>
    <row r="5429" spans="15:119" x14ac:dyDescent="0.25">
      <c r="O5429" s="268" t="s">
        <v>14916</v>
      </c>
      <c r="P5429" s="268" t="s">
        <v>9492</v>
      </c>
      <c r="Q5429" s="269">
        <v>-7</v>
      </c>
      <c r="R5429" s="269">
        <v>-7.25</v>
      </c>
      <c r="S5429" s="269">
        <v>-52.5</v>
      </c>
      <c r="T5429" s="269">
        <v>-52.75</v>
      </c>
      <c r="DI5429" s="112" t="s">
        <v>7112</v>
      </c>
      <c r="DJ5429" s="112" t="s">
        <v>6305</v>
      </c>
      <c r="DO5429"/>
    </row>
    <row r="5430" spans="15:119" x14ac:dyDescent="0.25">
      <c r="O5430" s="268" t="s">
        <v>14917</v>
      </c>
      <c r="P5430" s="268" t="s">
        <v>9492</v>
      </c>
      <c r="Q5430" s="269">
        <v>-7.25</v>
      </c>
      <c r="R5430" s="269">
        <v>-7.5</v>
      </c>
      <c r="S5430" s="269">
        <v>-52.75</v>
      </c>
      <c r="T5430" s="269">
        <v>-53</v>
      </c>
      <c r="DI5430" s="112" t="s">
        <v>7204</v>
      </c>
      <c r="DJ5430" s="112" t="s">
        <v>7135</v>
      </c>
      <c r="DO5430"/>
    </row>
    <row r="5431" spans="15:119" x14ac:dyDescent="0.25">
      <c r="O5431" s="268" t="s">
        <v>14918</v>
      </c>
      <c r="P5431" s="268" t="s">
        <v>9492</v>
      </c>
      <c r="Q5431" s="269">
        <v>-7.25</v>
      </c>
      <c r="R5431" s="269">
        <v>-7.5</v>
      </c>
      <c r="S5431" s="269">
        <v>-52.5</v>
      </c>
      <c r="T5431" s="269">
        <v>-52.75</v>
      </c>
      <c r="DI5431" s="112" t="s">
        <v>7113</v>
      </c>
      <c r="DJ5431" s="112" t="s">
        <v>6305</v>
      </c>
      <c r="DO5431"/>
    </row>
    <row r="5432" spans="15:119" x14ac:dyDescent="0.25">
      <c r="O5432" s="268" t="s">
        <v>14919</v>
      </c>
      <c r="P5432" s="268" t="s">
        <v>9490</v>
      </c>
      <c r="Q5432" s="269">
        <v>-7.5</v>
      </c>
      <c r="R5432" s="269">
        <v>-8</v>
      </c>
      <c r="S5432" s="269">
        <v>-53.5</v>
      </c>
      <c r="T5432" s="269">
        <v>-54</v>
      </c>
      <c r="DI5432" s="112" t="s">
        <v>7113</v>
      </c>
      <c r="DJ5432" s="112" t="s">
        <v>8285</v>
      </c>
      <c r="DO5432"/>
    </row>
    <row r="5433" spans="15:119" x14ac:dyDescent="0.25">
      <c r="O5433" s="268" t="s">
        <v>14920</v>
      </c>
      <c r="P5433" s="268" t="s">
        <v>9492</v>
      </c>
      <c r="Q5433" s="269">
        <v>-7.5</v>
      </c>
      <c r="R5433" s="269">
        <v>-7.75</v>
      </c>
      <c r="S5433" s="269">
        <v>-53.75</v>
      </c>
      <c r="T5433" s="269">
        <v>-54</v>
      </c>
      <c r="DI5433" s="112" t="s">
        <v>4801</v>
      </c>
      <c r="DJ5433" s="112" t="s">
        <v>4591</v>
      </c>
      <c r="DO5433"/>
    </row>
    <row r="5434" spans="15:119" ht="30" x14ac:dyDescent="0.25">
      <c r="O5434" s="268" t="s">
        <v>14921</v>
      </c>
      <c r="P5434" s="268" t="s">
        <v>9492</v>
      </c>
      <c r="Q5434" s="269">
        <v>-7.5</v>
      </c>
      <c r="R5434" s="269">
        <v>-7.75</v>
      </c>
      <c r="S5434" s="269">
        <v>-53.5</v>
      </c>
      <c r="T5434" s="269">
        <v>-53.75</v>
      </c>
      <c r="DI5434" s="112" t="s">
        <v>7114</v>
      </c>
      <c r="DJ5434" s="112" t="s">
        <v>6305</v>
      </c>
      <c r="DO5434"/>
    </row>
    <row r="5435" spans="15:119" x14ac:dyDescent="0.25">
      <c r="O5435" s="268" t="s">
        <v>14922</v>
      </c>
      <c r="P5435" s="268" t="s">
        <v>9492</v>
      </c>
      <c r="Q5435" s="269">
        <v>-7.75</v>
      </c>
      <c r="R5435" s="269">
        <v>-8</v>
      </c>
      <c r="S5435" s="269">
        <v>-53.75</v>
      </c>
      <c r="T5435" s="269">
        <v>-54</v>
      </c>
      <c r="DI5435" s="112" t="s">
        <v>7903</v>
      </c>
      <c r="DJ5435" s="112" t="s">
        <v>7298</v>
      </c>
      <c r="DO5435"/>
    </row>
    <row r="5436" spans="15:119" x14ac:dyDescent="0.25">
      <c r="O5436" s="268" t="s">
        <v>14923</v>
      </c>
      <c r="P5436" s="268" t="s">
        <v>9492</v>
      </c>
      <c r="Q5436" s="269">
        <v>-7.75</v>
      </c>
      <c r="R5436" s="269">
        <v>-8</v>
      </c>
      <c r="S5436" s="269">
        <v>-53.5</v>
      </c>
      <c r="T5436" s="269">
        <v>-53.75</v>
      </c>
      <c r="DI5436" s="112" t="s">
        <v>7904</v>
      </c>
      <c r="DJ5436" s="112" t="s">
        <v>7298</v>
      </c>
      <c r="DO5436"/>
    </row>
    <row r="5437" spans="15:119" x14ac:dyDescent="0.25">
      <c r="O5437" s="268" t="s">
        <v>14924</v>
      </c>
      <c r="P5437" s="268" t="s">
        <v>9490</v>
      </c>
      <c r="Q5437" s="269">
        <v>-7.5</v>
      </c>
      <c r="R5437" s="269">
        <v>-8</v>
      </c>
      <c r="S5437" s="269">
        <v>-53</v>
      </c>
      <c r="T5437" s="269">
        <v>-53.5</v>
      </c>
      <c r="DI5437" s="112" t="s">
        <v>7115</v>
      </c>
      <c r="DJ5437" s="112" t="s">
        <v>6305</v>
      </c>
      <c r="DO5437"/>
    </row>
    <row r="5438" spans="15:119" x14ac:dyDescent="0.25">
      <c r="O5438" s="268" t="s">
        <v>14925</v>
      </c>
      <c r="P5438" s="268" t="s">
        <v>9492</v>
      </c>
      <c r="Q5438" s="269">
        <v>-7.5</v>
      </c>
      <c r="R5438" s="269">
        <v>-7.75</v>
      </c>
      <c r="S5438" s="269">
        <v>-53.25</v>
      </c>
      <c r="T5438" s="269">
        <v>-53.5</v>
      </c>
      <c r="DI5438" s="112" t="s">
        <v>9443</v>
      </c>
      <c r="DJ5438" s="112" t="s">
        <v>9220</v>
      </c>
      <c r="DO5438"/>
    </row>
    <row r="5439" spans="15:119" x14ac:dyDescent="0.25">
      <c r="O5439" s="268" t="s">
        <v>14926</v>
      </c>
      <c r="P5439" s="268" t="s">
        <v>9492</v>
      </c>
      <c r="Q5439" s="269">
        <v>-7.5</v>
      </c>
      <c r="R5439" s="269">
        <v>-7.75</v>
      </c>
      <c r="S5439" s="269">
        <v>-53</v>
      </c>
      <c r="T5439" s="269">
        <v>-53.25</v>
      </c>
      <c r="DI5439" s="112" t="s">
        <v>7116</v>
      </c>
      <c r="DJ5439" s="112" t="s">
        <v>6305</v>
      </c>
      <c r="DO5439"/>
    </row>
    <row r="5440" spans="15:119" x14ac:dyDescent="0.25">
      <c r="O5440" s="268" t="s">
        <v>14927</v>
      </c>
      <c r="P5440" s="268" t="s">
        <v>9492</v>
      </c>
      <c r="Q5440" s="269">
        <v>-7.75</v>
      </c>
      <c r="R5440" s="269">
        <v>-8</v>
      </c>
      <c r="S5440" s="269">
        <v>-53.25</v>
      </c>
      <c r="T5440" s="269">
        <v>-53.5</v>
      </c>
      <c r="DI5440" s="112" t="s">
        <v>5207</v>
      </c>
      <c r="DJ5440" s="112" t="s">
        <v>5031</v>
      </c>
      <c r="DO5440"/>
    </row>
    <row r="5441" spans="15:119" x14ac:dyDescent="0.25">
      <c r="O5441" s="268" t="s">
        <v>14928</v>
      </c>
      <c r="P5441" s="268" t="s">
        <v>9492</v>
      </c>
      <c r="Q5441" s="269">
        <v>-7.75</v>
      </c>
      <c r="R5441" s="269">
        <v>-8</v>
      </c>
      <c r="S5441" s="269">
        <v>-53</v>
      </c>
      <c r="T5441" s="269">
        <v>-53.25</v>
      </c>
      <c r="DI5441" s="112" t="s">
        <v>7294</v>
      </c>
      <c r="DJ5441" s="112" t="s">
        <v>7211</v>
      </c>
      <c r="DO5441"/>
    </row>
    <row r="5442" spans="15:119" x14ac:dyDescent="0.25">
      <c r="O5442" s="268" t="s">
        <v>14929</v>
      </c>
      <c r="P5442" s="268" t="s">
        <v>9490</v>
      </c>
      <c r="Q5442" s="269">
        <v>-7.5</v>
      </c>
      <c r="R5442" s="269">
        <v>-8</v>
      </c>
      <c r="S5442" s="269">
        <v>-52.5</v>
      </c>
      <c r="T5442" s="269">
        <v>-53</v>
      </c>
      <c r="DI5442" s="112" t="s">
        <v>5368</v>
      </c>
      <c r="DJ5442" s="112" t="s">
        <v>5373</v>
      </c>
      <c r="DO5442"/>
    </row>
    <row r="5443" spans="15:119" x14ac:dyDescent="0.25">
      <c r="O5443" s="268" t="s">
        <v>14930</v>
      </c>
      <c r="P5443" s="268" t="s">
        <v>9492</v>
      </c>
      <c r="Q5443" s="269">
        <v>-7.5</v>
      </c>
      <c r="R5443" s="269">
        <v>-7.75</v>
      </c>
      <c r="S5443" s="269">
        <v>-52.75</v>
      </c>
      <c r="T5443" s="269">
        <v>-53</v>
      </c>
      <c r="DI5443" s="112" t="s">
        <v>5368</v>
      </c>
      <c r="DJ5443" s="112" t="s">
        <v>5211</v>
      </c>
      <c r="DO5443"/>
    </row>
    <row r="5444" spans="15:119" x14ac:dyDescent="0.25">
      <c r="O5444" s="268" t="s">
        <v>14931</v>
      </c>
      <c r="P5444" s="268" t="s">
        <v>9492</v>
      </c>
      <c r="Q5444" s="269">
        <v>-7.5</v>
      </c>
      <c r="R5444" s="269">
        <v>-7.75</v>
      </c>
      <c r="S5444" s="269">
        <v>-52.5</v>
      </c>
      <c r="T5444" s="269">
        <v>-52.75</v>
      </c>
      <c r="DI5444" s="112" t="s">
        <v>5208</v>
      </c>
      <c r="DJ5444" s="112" t="s">
        <v>5031</v>
      </c>
      <c r="DO5444"/>
    </row>
    <row r="5445" spans="15:119" x14ac:dyDescent="0.25">
      <c r="O5445" s="268" t="s">
        <v>14932</v>
      </c>
      <c r="P5445" s="268" t="s">
        <v>9492</v>
      </c>
      <c r="Q5445" s="269">
        <v>-7.75</v>
      </c>
      <c r="R5445" s="269">
        <v>-8</v>
      </c>
      <c r="S5445" s="269">
        <v>-52.75</v>
      </c>
      <c r="T5445" s="269">
        <v>-53</v>
      </c>
      <c r="DI5445" s="112" t="s">
        <v>5025</v>
      </c>
      <c r="DJ5445" s="112" t="s">
        <v>4808</v>
      </c>
      <c r="DO5445"/>
    </row>
    <row r="5446" spans="15:119" x14ac:dyDescent="0.25">
      <c r="O5446" s="268" t="s">
        <v>14933</v>
      </c>
      <c r="P5446" s="268" t="s">
        <v>9492</v>
      </c>
      <c r="Q5446" s="269">
        <v>-7.75</v>
      </c>
      <c r="R5446" s="269">
        <v>-8</v>
      </c>
      <c r="S5446" s="269">
        <v>-52.5</v>
      </c>
      <c r="T5446" s="269">
        <v>-52.75</v>
      </c>
      <c r="DI5446" s="112" t="s">
        <v>7117</v>
      </c>
      <c r="DJ5446" s="112" t="s">
        <v>6305</v>
      </c>
      <c r="DO5446"/>
    </row>
    <row r="5447" spans="15:119" x14ac:dyDescent="0.25">
      <c r="O5447" s="268" t="s">
        <v>14934</v>
      </c>
      <c r="P5447" s="268" t="s">
        <v>9488</v>
      </c>
      <c r="Q5447" s="269">
        <v>-7</v>
      </c>
      <c r="R5447" s="269">
        <v>-8</v>
      </c>
      <c r="S5447" s="269">
        <v>-51</v>
      </c>
      <c r="T5447" s="269">
        <v>-52.5</v>
      </c>
      <c r="DI5447" s="112" t="s">
        <v>6294</v>
      </c>
      <c r="DJ5447" s="112" t="s">
        <v>5909</v>
      </c>
      <c r="DO5447"/>
    </row>
    <row r="5448" spans="15:119" x14ac:dyDescent="0.25">
      <c r="O5448" s="268" t="s">
        <v>14935</v>
      </c>
      <c r="P5448" s="268" t="s">
        <v>9490</v>
      </c>
      <c r="Q5448" s="269">
        <v>-7</v>
      </c>
      <c r="R5448" s="269">
        <v>-7.5</v>
      </c>
      <c r="S5448" s="269">
        <v>-52</v>
      </c>
      <c r="T5448" s="269">
        <v>-52.5</v>
      </c>
      <c r="DI5448" s="112" t="s">
        <v>6295</v>
      </c>
      <c r="DJ5448" s="112" t="s">
        <v>5909</v>
      </c>
      <c r="DO5448"/>
    </row>
    <row r="5449" spans="15:119" x14ac:dyDescent="0.25">
      <c r="O5449" s="268" t="s">
        <v>14936</v>
      </c>
      <c r="P5449" s="268" t="s">
        <v>9492</v>
      </c>
      <c r="Q5449" s="269">
        <v>-7</v>
      </c>
      <c r="R5449" s="269">
        <v>-7.25</v>
      </c>
      <c r="S5449" s="269">
        <v>-52.25</v>
      </c>
      <c r="T5449" s="269">
        <v>-52.5</v>
      </c>
      <c r="DI5449" s="112" t="s">
        <v>9212</v>
      </c>
      <c r="DJ5449" s="112" t="s">
        <v>9086</v>
      </c>
      <c r="DO5449"/>
    </row>
    <row r="5450" spans="15:119" x14ac:dyDescent="0.25">
      <c r="O5450" s="268" t="s">
        <v>14937</v>
      </c>
      <c r="P5450" s="268" t="s">
        <v>9492</v>
      </c>
      <c r="Q5450" s="269">
        <v>-7</v>
      </c>
      <c r="R5450" s="269">
        <v>-7.25</v>
      </c>
      <c r="S5450" s="269">
        <v>-52</v>
      </c>
      <c r="T5450" s="269">
        <v>-52.25</v>
      </c>
      <c r="DI5450" s="112" t="s">
        <v>5026</v>
      </c>
      <c r="DJ5450" s="112" t="s">
        <v>4808</v>
      </c>
      <c r="DO5450"/>
    </row>
    <row r="5451" spans="15:119" x14ac:dyDescent="0.25">
      <c r="O5451" s="268" t="s">
        <v>14938</v>
      </c>
      <c r="P5451" s="268" t="s">
        <v>9492</v>
      </c>
      <c r="Q5451" s="269">
        <v>-7.25</v>
      </c>
      <c r="R5451" s="269">
        <v>-7.5</v>
      </c>
      <c r="S5451" s="269">
        <v>-52.25</v>
      </c>
      <c r="T5451" s="269">
        <v>-52.5</v>
      </c>
      <c r="DI5451" s="112" t="s">
        <v>6296</v>
      </c>
      <c r="DJ5451" s="112" t="s">
        <v>5909</v>
      </c>
      <c r="DO5451"/>
    </row>
    <row r="5452" spans="15:119" x14ac:dyDescent="0.25">
      <c r="O5452" s="268" t="s">
        <v>14939</v>
      </c>
      <c r="P5452" s="268" t="s">
        <v>9492</v>
      </c>
      <c r="Q5452" s="269">
        <v>-7.25</v>
      </c>
      <c r="R5452" s="269">
        <v>-7.5</v>
      </c>
      <c r="S5452" s="269">
        <v>-52</v>
      </c>
      <c r="T5452" s="269">
        <v>-52.25</v>
      </c>
      <c r="DI5452" s="112" t="s">
        <v>7905</v>
      </c>
      <c r="DJ5452" s="112" t="s">
        <v>7298</v>
      </c>
      <c r="DO5452"/>
    </row>
    <row r="5453" spans="15:119" x14ac:dyDescent="0.25">
      <c r="O5453" s="268" t="s">
        <v>14940</v>
      </c>
      <c r="P5453" s="268" t="s">
        <v>9490</v>
      </c>
      <c r="Q5453" s="269">
        <v>-7</v>
      </c>
      <c r="R5453" s="269">
        <v>-7.5</v>
      </c>
      <c r="S5453" s="269">
        <v>-51.5</v>
      </c>
      <c r="T5453" s="269">
        <v>-52</v>
      </c>
      <c r="DI5453" s="112" t="s">
        <v>6297</v>
      </c>
      <c r="DJ5453" s="112" t="s">
        <v>5909</v>
      </c>
      <c r="DO5453"/>
    </row>
    <row r="5454" spans="15:119" x14ac:dyDescent="0.25">
      <c r="O5454" s="268" t="s">
        <v>14941</v>
      </c>
      <c r="P5454" s="268" t="s">
        <v>9492</v>
      </c>
      <c r="Q5454" s="269">
        <v>-7</v>
      </c>
      <c r="R5454" s="269">
        <v>-7.25</v>
      </c>
      <c r="S5454" s="269">
        <v>-51.75</v>
      </c>
      <c r="T5454" s="269">
        <v>-52</v>
      </c>
      <c r="DI5454" s="112" t="s">
        <v>7118</v>
      </c>
      <c r="DJ5454" s="112" t="s">
        <v>6305</v>
      </c>
      <c r="DO5454"/>
    </row>
    <row r="5455" spans="15:119" x14ac:dyDescent="0.25">
      <c r="O5455" s="268" t="s">
        <v>14942</v>
      </c>
      <c r="P5455" s="268" t="s">
        <v>9492</v>
      </c>
      <c r="Q5455" s="269">
        <v>-7</v>
      </c>
      <c r="R5455" s="269">
        <v>-7.25</v>
      </c>
      <c r="S5455" s="269">
        <v>-51.5</v>
      </c>
      <c r="T5455" s="269">
        <v>-51.75</v>
      </c>
      <c r="DI5455" s="112" t="s">
        <v>7295</v>
      </c>
      <c r="DJ5455" s="112" t="s">
        <v>7211</v>
      </c>
      <c r="DO5455"/>
    </row>
    <row r="5456" spans="15:119" x14ac:dyDescent="0.25">
      <c r="O5456" s="268" t="s">
        <v>14943</v>
      </c>
      <c r="P5456" s="268" t="s">
        <v>9492</v>
      </c>
      <c r="Q5456" s="269">
        <v>-7.25</v>
      </c>
      <c r="R5456" s="269">
        <v>-7.5</v>
      </c>
      <c r="S5456" s="269">
        <v>-51.75</v>
      </c>
      <c r="T5456" s="269">
        <v>-52</v>
      </c>
      <c r="DI5456" s="112" t="s">
        <v>7119</v>
      </c>
      <c r="DJ5456" s="112" t="s">
        <v>6305</v>
      </c>
      <c r="DO5456"/>
    </row>
    <row r="5457" spans="15:119" x14ac:dyDescent="0.25">
      <c r="O5457" s="268" t="s">
        <v>14944</v>
      </c>
      <c r="P5457" s="268" t="s">
        <v>9492</v>
      </c>
      <c r="Q5457" s="269">
        <v>-7.25</v>
      </c>
      <c r="R5457" s="269">
        <v>-7.5</v>
      </c>
      <c r="S5457" s="269">
        <v>-51.5</v>
      </c>
      <c r="T5457" s="269">
        <v>-51.75</v>
      </c>
      <c r="DI5457" s="112" t="s">
        <v>8998</v>
      </c>
      <c r="DJ5457" s="112" t="s">
        <v>8544</v>
      </c>
      <c r="DO5457"/>
    </row>
    <row r="5458" spans="15:119" x14ac:dyDescent="0.25">
      <c r="O5458" s="268" t="s">
        <v>14945</v>
      </c>
      <c r="P5458" s="268" t="s">
        <v>9490</v>
      </c>
      <c r="Q5458" s="269">
        <v>-7</v>
      </c>
      <c r="R5458" s="269">
        <v>-7.5</v>
      </c>
      <c r="S5458" s="269">
        <v>-51</v>
      </c>
      <c r="T5458" s="269">
        <v>-51.5</v>
      </c>
      <c r="DI5458" s="112" t="s">
        <v>7205</v>
      </c>
      <c r="DJ5458" s="112" t="s">
        <v>7135</v>
      </c>
      <c r="DO5458"/>
    </row>
    <row r="5459" spans="15:119" x14ac:dyDescent="0.25">
      <c r="O5459" s="268" t="s">
        <v>14946</v>
      </c>
      <c r="P5459" s="268" t="s">
        <v>9492</v>
      </c>
      <c r="Q5459" s="269">
        <v>-7</v>
      </c>
      <c r="R5459" s="269">
        <v>-7.25</v>
      </c>
      <c r="S5459" s="269">
        <v>-51.25</v>
      </c>
      <c r="T5459" s="269">
        <v>-51.5</v>
      </c>
      <c r="DI5459" s="112" t="s">
        <v>5369</v>
      </c>
      <c r="DJ5459" s="112" t="s">
        <v>5211</v>
      </c>
      <c r="DO5459"/>
    </row>
    <row r="5460" spans="15:119" x14ac:dyDescent="0.25">
      <c r="O5460" s="268" t="s">
        <v>14947</v>
      </c>
      <c r="P5460" s="268" t="s">
        <v>9492</v>
      </c>
      <c r="Q5460" s="269">
        <v>-7</v>
      </c>
      <c r="R5460" s="269">
        <v>-7.25</v>
      </c>
      <c r="S5460" s="269">
        <v>-51</v>
      </c>
      <c r="T5460" s="269">
        <v>-51.25</v>
      </c>
      <c r="DI5460" s="112" t="s">
        <v>8276</v>
      </c>
      <c r="DJ5460" s="112" t="s">
        <v>7916</v>
      </c>
      <c r="DO5460"/>
    </row>
    <row r="5461" spans="15:119" x14ac:dyDescent="0.25">
      <c r="O5461" s="268" t="s">
        <v>14948</v>
      </c>
      <c r="P5461" s="268" t="s">
        <v>9492</v>
      </c>
      <c r="Q5461" s="269">
        <v>-7.25</v>
      </c>
      <c r="R5461" s="269">
        <v>-7.5</v>
      </c>
      <c r="S5461" s="269">
        <v>-51.25</v>
      </c>
      <c r="T5461" s="269">
        <v>-51.5</v>
      </c>
      <c r="DI5461" s="112" t="s">
        <v>5736</v>
      </c>
      <c r="DJ5461" s="112" t="s">
        <v>5576</v>
      </c>
      <c r="DO5461"/>
    </row>
    <row r="5462" spans="15:119" x14ac:dyDescent="0.25">
      <c r="O5462" s="268" t="s">
        <v>14949</v>
      </c>
      <c r="P5462" s="268" t="s">
        <v>9492</v>
      </c>
      <c r="Q5462" s="269">
        <v>-7.25</v>
      </c>
      <c r="R5462" s="269">
        <v>-7.5</v>
      </c>
      <c r="S5462" s="269">
        <v>-51</v>
      </c>
      <c r="T5462" s="269">
        <v>-51.25</v>
      </c>
      <c r="DI5462" s="112" t="s">
        <v>9213</v>
      </c>
      <c r="DJ5462" s="112" t="s">
        <v>9086</v>
      </c>
      <c r="DO5462"/>
    </row>
    <row r="5463" spans="15:119" x14ac:dyDescent="0.25">
      <c r="O5463" s="268" t="s">
        <v>14950</v>
      </c>
      <c r="P5463" s="268" t="s">
        <v>9490</v>
      </c>
      <c r="Q5463" s="269">
        <v>-7.5</v>
      </c>
      <c r="R5463" s="269">
        <v>-8</v>
      </c>
      <c r="S5463" s="269">
        <v>-52</v>
      </c>
      <c r="T5463" s="269">
        <v>-52.5</v>
      </c>
      <c r="DI5463" s="112" t="s">
        <v>5370</v>
      </c>
      <c r="DJ5463" s="112" t="s">
        <v>5909</v>
      </c>
      <c r="DO5463"/>
    </row>
    <row r="5464" spans="15:119" x14ac:dyDescent="0.25">
      <c r="O5464" s="268" t="s">
        <v>14951</v>
      </c>
      <c r="P5464" s="268" t="s">
        <v>9492</v>
      </c>
      <c r="Q5464" s="269">
        <v>-7.5</v>
      </c>
      <c r="R5464" s="269">
        <v>-7.75</v>
      </c>
      <c r="S5464" s="269">
        <v>-52.25</v>
      </c>
      <c r="T5464" s="269">
        <v>-52.5</v>
      </c>
      <c r="DI5464" s="112" t="s">
        <v>5370</v>
      </c>
      <c r="DJ5464" s="112" t="s">
        <v>5211</v>
      </c>
      <c r="DO5464"/>
    </row>
    <row r="5465" spans="15:119" x14ac:dyDescent="0.25">
      <c r="O5465" s="268" t="s">
        <v>14952</v>
      </c>
      <c r="P5465" s="268" t="s">
        <v>9492</v>
      </c>
      <c r="Q5465" s="269">
        <v>-7.5</v>
      </c>
      <c r="R5465" s="269">
        <v>-7.75</v>
      </c>
      <c r="S5465" s="269">
        <v>-52</v>
      </c>
      <c r="T5465" s="269">
        <v>-52.25</v>
      </c>
      <c r="DI5465" s="112" t="s">
        <v>5370</v>
      </c>
      <c r="DJ5465" s="112" t="s">
        <v>8544</v>
      </c>
      <c r="DO5465"/>
    </row>
    <row r="5466" spans="15:119" x14ac:dyDescent="0.25">
      <c r="O5466" s="268" t="s">
        <v>14953</v>
      </c>
      <c r="P5466" s="268" t="s">
        <v>9492</v>
      </c>
      <c r="Q5466" s="269">
        <v>-7.75</v>
      </c>
      <c r="R5466" s="269">
        <v>-8</v>
      </c>
      <c r="S5466" s="269">
        <v>-52.25</v>
      </c>
      <c r="T5466" s="269">
        <v>-52.5</v>
      </c>
      <c r="DI5466" s="112" t="s">
        <v>5370</v>
      </c>
      <c r="DJ5466" s="112" t="s">
        <v>7298</v>
      </c>
      <c r="DO5466"/>
    </row>
    <row r="5467" spans="15:119" x14ac:dyDescent="0.25">
      <c r="O5467" s="268" t="s">
        <v>14954</v>
      </c>
      <c r="P5467" s="268" t="s">
        <v>9492</v>
      </c>
      <c r="Q5467" s="269">
        <v>-7.75</v>
      </c>
      <c r="R5467" s="269">
        <v>-8</v>
      </c>
      <c r="S5467" s="269">
        <v>-52</v>
      </c>
      <c r="T5467" s="269">
        <v>-52.25</v>
      </c>
      <c r="DI5467" s="112" t="s">
        <v>8277</v>
      </c>
      <c r="DJ5467" s="112" t="s">
        <v>7916</v>
      </c>
      <c r="DO5467"/>
    </row>
    <row r="5468" spans="15:119" x14ac:dyDescent="0.25">
      <c r="O5468" s="268" t="s">
        <v>14955</v>
      </c>
      <c r="P5468" s="268" t="s">
        <v>9490</v>
      </c>
      <c r="Q5468" s="269">
        <v>-7.5</v>
      </c>
      <c r="R5468" s="269">
        <v>-8</v>
      </c>
      <c r="S5468" s="269">
        <v>-51.5</v>
      </c>
      <c r="T5468" s="269">
        <v>-52</v>
      </c>
      <c r="DI5468" s="112" t="s">
        <v>5027</v>
      </c>
      <c r="DJ5468" s="112" t="s">
        <v>4808</v>
      </c>
      <c r="DO5468"/>
    </row>
    <row r="5469" spans="15:119" x14ac:dyDescent="0.25">
      <c r="O5469" s="268" t="s">
        <v>14956</v>
      </c>
      <c r="P5469" s="268" t="s">
        <v>9492</v>
      </c>
      <c r="Q5469" s="269">
        <v>-7.5</v>
      </c>
      <c r="R5469" s="269">
        <v>-7.75</v>
      </c>
      <c r="S5469" s="269">
        <v>-51.75</v>
      </c>
      <c r="T5469" s="269">
        <v>-52</v>
      </c>
      <c r="DI5469" s="112" t="s">
        <v>8999</v>
      </c>
      <c r="DJ5469" s="112" t="s">
        <v>8544</v>
      </c>
      <c r="DO5469"/>
    </row>
    <row r="5470" spans="15:119" x14ac:dyDescent="0.25">
      <c r="O5470" s="268" t="s">
        <v>14957</v>
      </c>
      <c r="P5470" s="268" t="s">
        <v>9492</v>
      </c>
      <c r="Q5470" s="269">
        <v>-7.5</v>
      </c>
      <c r="R5470" s="269">
        <v>-7.75</v>
      </c>
      <c r="S5470" s="269">
        <v>-51.5</v>
      </c>
      <c r="T5470" s="269">
        <v>-51.75</v>
      </c>
      <c r="DI5470" s="112" t="s">
        <v>5737</v>
      </c>
      <c r="DJ5470" s="112" t="s">
        <v>5576</v>
      </c>
      <c r="DO5470"/>
    </row>
    <row r="5471" spans="15:119" x14ac:dyDescent="0.25">
      <c r="O5471" s="268" t="s">
        <v>14958</v>
      </c>
      <c r="P5471" s="268" t="s">
        <v>9492</v>
      </c>
      <c r="Q5471" s="269">
        <v>-7.75</v>
      </c>
      <c r="R5471" s="269">
        <v>-8</v>
      </c>
      <c r="S5471" s="269">
        <v>-51.75</v>
      </c>
      <c r="T5471" s="269">
        <v>-52</v>
      </c>
      <c r="DI5471" s="112" t="s">
        <v>7120</v>
      </c>
      <c r="DJ5471" s="112" t="s">
        <v>6305</v>
      </c>
      <c r="DO5471"/>
    </row>
    <row r="5472" spans="15:119" x14ac:dyDescent="0.25">
      <c r="O5472" s="268" t="s">
        <v>14959</v>
      </c>
      <c r="P5472" s="268" t="s">
        <v>9492</v>
      </c>
      <c r="Q5472" s="269">
        <v>-7.75</v>
      </c>
      <c r="R5472" s="269">
        <v>-8</v>
      </c>
      <c r="S5472" s="269">
        <v>-51.5</v>
      </c>
      <c r="T5472" s="269">
        <v>-51.75</v>
      </c>
      <c r="DI5472" s="112" t="s">
        <v>8278</v>
      </c>
      <c r="DJ5472" s="112" t="s">
        <v>7916</v>
      </c>
      <c r="DO5472"/>
    </row>
    <row r="5473" spans="15:119" x14ac:dyDescent="0.25">
      <c r="O5473" s="268" t="s">
        <v>14960</v>
      </c>
      <c r="P5473" s="268" t="s">
        <v>9490</v>
      </c>
      <c r="Q5473" s="269">
        <v>-7.5</v>
      </c>
      <c r="R5473" s="269">
        <v>-8</v>
      </c>
      <c r="S5473" s="269">
        <v>-51</v>
      </c>
      <c r="T5473" s="269">
        <v>-51.5</v>
      </c>
      <c r="DI5473" s="112" t="s">
        <v>6298</v>
      </c>
      <c r="DJ5473" s="112" t="s">
        <v>5909</v>
      </c>
      <c r="DO5473"/>
    </row>
    <row r="5474" spans="15:119" x14ac:dyDescent="0.25">
      <c r="O5474" s="268" t="s">
        <v>14961</v>
      </c>
      <c r="P5474" s="268" t="s">
        <v>9492</v>
      </c>
      <c r="Q5474" s="269">
        <v>-7.5</v>
      </c>
      <c r="R5474" s="269">
        <v>-7.75</v>
      </c>
      <c r="S5474" s="269">
        <v>-51.25</v>
      </c>
      <c r="T5474" s="269">
        <v>-51.5</v>
      </c>
      <c r="DI5474" s="112" t="s">
        <v>7121</v>
      </c>
      <c r="DJ5474" s="112" t="s">
        <v>6305</v>
      </c>
      <c r="DO5474"/>
    </row>
    <row r="5475" spans="15:119" x14ac:dyDescent="0.25">
      <c r="O5475" s="268" t="s">
        <v>14962</v>
      </c>
      <c r="P5475" s="268" t="s">
        <v>9492</v>
      </c>
      <c r="Q5475" s="269">
        <v>-7.5</v>
      </c>
      <c r="R5475" s="269">
        <v>-7.75</v>
      </c>
      <c r="S5475" s="269">
        <v>-51</v>
      </c>
      <c r="T5475" s="269">
        <v>-51.25</v>
      </c>
      <c r="DI5475" s="112" t="s">
        <v>7122</v>
      </c>
      <c r="DJ5475" s="112" t="s">
        <v>6305</v>
      </c>
      <c r="DO5475"/>
    </row>
    <row r="5476" spans="15:119" x14ac:dyDescent="0.25">
      <c r="O5476" s="268" t="s">
        <v>14963</v>
      </c>
      <c r="P5476" s="268" t="s">
        <v>9492</v>
      </c>
      <c r="Q5476" s="269">
        <v>-7.75</v>
      </c>
      <c r="R5476" s="269">
        <v>-8</v>
      </c>
      <c r="S5476" s="269">
        <v>-51.25</v>
      </c>
      <c r="T5476" s="269">
        <v>-51.5</v>
      </c>
      <c r="DI5476" s="112" t="s">
        <v>7123</v>
      </c>
      <c r="DJ5476" s="112" t="s">
        <v>6305</v>
      </c>
      <c r="DO5476"/>
    </row>
    <row r="5477" spans="15:119" x14ac:dyDescent="0.25">
      <c r="O5477" s="268" t="s">
        <v>14964</v>
      </c>
      <c r="P5477" s="268" t="s">
        <v>9492</v>
      </c>
      <c r="Q5477" s="269">
        <v>-7.75</v>
      </c>
      <c r="R5477" s="269">
        <v>-8</v>
      </c>
      <c r="S5477" s="269">
        <v>-51</v>
      </c>
      <c r="T5477" s="269">
        <v>-51.25</v>
      </c>
      <c r="DI5477" s="112" t="s">
        <v>5738</v>
      </c>
      <c r="DJ5477" s="112" t="s">
        <v>5576</v>
      </c>
      <c r="DO5477"/>
    </row>
    <row r="5478" spans="15:119" x14ac:dyDescent="0.25">
      <c r="O5478" s="268" t="s">
        <v>14965</v>
      </c>
      <c r="P5478" s="268" t="s">
        <v>9486</v>
      </c>
      <c r="Q5478" s="269">
        <v>-6</v>
      </c>
      <c r="R5478" s="269">
        <v>-8</v>
      </c>
      <c r="S5478" s="269">
        <v>-48</v>
      </c>
      <c r="T5478" s="269">
        <v>-51</v>
      </c>
      <c r="DI5478" s="112" t="s">
        <v>5739</v>
      </c>
      <c r="DJ5478" s="112" t="s">
        <v>5576</v>
      </c>
      <c r="DO5478"/>
    </row>
    <row r="5479" spans="15:119" x14ac:dyDescent="0.25">
      <c r="O5479" s="268" t="s">
        <v>14966</v>
      </c>
      <c r="P5479" s="268" t="s">
        <v>9488</v>
      </c>
      <c r="Q5479" s="269">
        <v>-6</v>
      </c>
      <c r="R5479" s="269">
        <v>-7</v>
      </c>
      <c r="S5479" s="269">
        <v>-49.5</v>
      </c>
      <c r="T5479" s="269">
        <v>-51</v>
      </c>
      <c r="DI5479" s="112" t="s">
        <v>7124</v>
      </c>
      <c r="DJ5479" s="112" t="s">
        <v>6305</v>
      </c>
      <c r="DO5479"/>
    </row>
    <row r="5480" spans="15:119" x14ac:dyDescent="0.25">
      <c r="O5480" s="268" t="s">
        <v>14967</v>
      </c>
      <c r="P5480" s="268" t="s">
        <v>9490</v>
      </c>
      <c r="Q5480" s="269">
        <v>-6</v>
      </c>
      <c r="R5480" s="269">
        <v>-6.5</v>
      </c>
      <c r="S5480" s="269">
        <v>-50.5</v>
      </c>
      <c r="T5480" s="269">
        <v>-51</v>
      </c>
      <c r="DI5480" s="112" t="s">
        <v>9000</v>
      </c>
      <c r="DJ5480" s="112" t="s">
        <v>8544</v>
      </c>
      <c r="DO5480"/>
    </row>
    <row r="5481" spans="15:119" x14ac:dyDescent="0.25">
      <c r="O5481" s="268" t="s">
        <v>14968</v>
      </c>
      <c r="P5481" s="268" t="s">
        <v>9492</v>
      </c>
      <c r="Q5481" s="269">
        <v>-6</v>
      </c>
      <c r="R5481" s="269">
        <v>-6.25</v>
      </c>
      <c r="S5481" s="269">
        <v>-50.75</v>
      </c>
      <c r="T5481" s="269">
        <v>-51</v>
      </c>
      <c r="DI5481" s="112" t="s">
        <v>9001</v>
      </c>
      <c r="DJ5481" s="112" t="s">
        <v>8544</v>
      </c>
      <c r="DO5481"/>
    </row>
    <row r="5482" spans="15:119" x14ac:dyDescent="0.25">
      <c r="O5482" s="268" t="s">
        <v>14969</v>
      </c>
      <c r="P5482" s="268" t="s">
        <v>9492</v>
      </c>
      <c r="Q5482" s="269">
        <v>-6</v>
      </c>
      <c r="R5482" s="269">
        <v>-6.25</v>
      </c>
      <c r="S5482" s="269">
        <v>-50.5</v>
      </c>
      <c r="T5482" s="269">
        <v>-50.75</v>
      </c>
      <c r="DI5482" s="112" t="s">
        <v>9002</v>
      </c>
      <c r="DJ5482" s="112" t="s">
        <v>8544</v>
      </c>
      <c r="DO5482"/>
    </row>
    <row r="5483" spans="15:119" x14ac:dyDescent="0.25">
      <c r="O5483" s="268" t="s">
        <v>14970</v>
      </c>
      <c r="P5483" s="268" t="s">
        <v>9492</v>
      </c>
      <c r="Q5483" s="269">
        <v>-6.25</v>
      </c>
      <c r="R5483" s="269">
        <v>-6.5</v>
      </c>
      <c r="S5483" s="269">
        <v>-50.75</v>
      </c>
      <c r="T5483" s="269">
        <v>-51</v>
      </c>
      <c r="DI5483" s="112" t="s">
        <v>4802</v>
      </c>
      <c r="DJ5483" s="112" t="s">
        <v>7135</v>
      </c>
      <c r="DO5483"/>
    </row>
    <row r="5484" spans="15:119" x14ac:dyDescent="0.25">
      <c r="O5484" s="268" t="s">
        <v>14971</v>
      </c>
      <c r="P5484" s="268" t="s">
        <v>9492</v>
      </c>
      <c r="Q5484" s="269">
        <v>-6.25</v>
      </c>
      <c r="R5484" s="269">
        <v>-6.5</v>
      </c>
      <c r="S5484" s="269">
        <v>-50.5</v>
      </c>
      <c r="T5484" s="269">
        <v>-50.75</v>
      </c>
      <c r="DI5484" s="112" t="s">
        <v>4802</v>
      </c>
      <c r="DJ5484" s="112" t="s">
        <v>4591</v>
      </c>
      <c r="DO5484"/>
    </row>
    <row r="5485" spans="15:119" x14ac:dyDescent="0.25">
      <c r="O5485" s="268" t="s">
        <v>14972</v>
      </c>
      <c r="P5485" s="268" t="s">
        <v>9490</v>
      </c>
      <c r="Q5485" s="269">
        <v>-6</v>
      </c>
      <c r="R5485" s="269">
        <v>-6.5</v>
      </c>
      <c r="S5485" s="269">
        <v>-50</v>
      </c>
      <c r="T5485" s="269">
        <v>-50.5</v>
      </c>
      <c r="DI5485" s="112" t="s">
        <v>9444</v>
      </c>
      <c r="DJ5485" s="112" t="s">
        <v>9220</v>
      </c>
      <c r="DO5485"/>
    </row>
    <row r="5486" spans="15:119" x14ac:dyDescent="0.25">
      <c r="O5486" s="268" t="s">
        <v>14973</v>
      </c>
      <c r="P5486" s="268" t="s">
        <v>9492</v>
      </c>
      <c r="Q5486" s="269">
        <v>-6</v>
      </c>
      <c r="R5486" s="269">
        <v>-6.25</v>
      </c>
      <c r="S5486" s="269">
        <v>-50.25</v>
      </c>
      <c r="T5486" s="269">
        <v>-50.5</v>
      </c>
      <c r="DI5486" s="112" t="s">
        <v>5740</v>
      </c>
      <c r="DJ5486" s="112" t="s">
        <v>5576</v>
      </c>
      <c r="DO5486"/>
    </row>
    <row r="5487" spans="15:119" x14ac:dyDescent="0.25">
      <c r="O5487" s="268" t="s">
        <v>14974</v>
      </c>
      <c r="P5487" s="268" t="s">
        <v>9492</v>
      </c>
      <c r="Q5487" s="269">
        <v>-6</v>
      </c>
      <c r="R5487" s="269">
        <v>-6.25</v>
      </c>
      <c r="S5487" s="269">
        <v>-50</v>
      </c>
      <c r="T5487" s="269">
        <v>-50.25</v>
      </c>
      <c r="DI5487" s="112" t="s">
        <v>9003</v>
      </c>
      <c r="DJ5487" s="112" t="s">
        <v>8544</v>
      </c>
      <c r="DO5487"/>
    </row>
    <row r="5488" spans="15:119" x14ac:dyDescent="0.25">
      <c r="O5488" s="268" t="s">
        <v>14975</v>
      </c>
      <c r="P5488" s="268" t="s">
        <v>9492</v>
      </c>
      <c r="Q5488" s="269">
        <v>-6.25</v>
      </c>
      <c r="R5488" s="269">
        <v>-6.5</v>
      </c>
      <c r="S5488" s="269">
        <v>-50.25</v>
      </c>
      <c r="T5488" s="269">
        <v>-50.5</v>
      </c>
      <c r="DI5488" s="112" t="s">
        <v>9084</v>
      </c>
      <c r="DJ5488" s="112" t="s">
        <v>9016</v>
      </c>
      <c r="DO5488"/>
    </row>
    <row r="5489" spans="15:119" x14ac:dyDescent="0.25">
      <c r="O5489" s="268" t="s">
        <v>14976</v>
      </c>
      <c r="P5489" s="268" t="s">
        <v>9492</v>
      </c>
      <c r="Q5489" s="269">
        <v>-6.25</v>
      </c>
      <c r="R5489" s="269">
        <v>-6.5</v>
      </c>
      <c r="S5489" s="269">
        <v>-50</v>
      </c>
      <c r="T5489" s="269">
        <v>-50.25</v>
      </c>
      <c r="DI5489" s="112" t="s">
        <v>9445</v>
      </c>
      <c r="DJ5489" s="112" t="s">
        <v>9220</v>
      </c>
      <c r="DO5489"/>
    </row>
    <row r="5490" spans="15:119" x14ac:dyDescent="0.25">
      <c r="O5490" s="268" t="s">
        <v>14977</v>
      </c>
      <c r="P5490" s="268" t="s">
        <v>9490</v>
      </c>
      <c r="Q5490" s="269">
        <v>-6</v>
      </c>
      <c r="R5490" s="269">
        <v>-6.5</v>
      </c>
      <c r="S5490" s="269">
        <v>-49.5</v>
      </c>
      <c r="T5490" s="269">
        <v>-50</v>
      </c>
      <c r="DI5490" s="112" t="s">
        <v>5838</v>
      </c>
      <c r="DJ5490" s="112" t="s">
        <v>5743</v>
      </c>
      <c r="DO5490"/>
    </row>
    <row r="5491" spans="15:119" x14ac:dyDescent="0.25">
      <c r="O5491" s="268" t="s">
        <v>14978</v>
      </c>
      <c r="P5491" s="268" t="s">
        <v>9492</v>
      </c>
      <c r="Q5491" s="269">
        <v>-6</v>
      </c>
      <c r="R5491" s="269">
        <v>-6.25</v>
      </c>
      <c r="S5491" s="269">
        <v>-49.75</v>
      </c>
      <c r="T5491" s="269">
        <v>-50</v>
      </c>
      <c r="DI5491" s="112" t="s">
        <v>5838</v>
      </c>
      <c r="DJ5491" s="112" t="s">
        <v>6305</v>
      </c>
      <c r="DO5491"/>
    </row>
    <row r="5492" spans="15:119" x14ac:dyDescent="0.25">
      <c r="O5492" s="268" t="s">
        <v>14979</v>
      </c>
      <c r="P5492" s="268" t="s">
        <v>9492</v>
      </c>
      <c r="Q5492" s="269">
        <v>-6</v>
      </c>
      <c r="R5492" s="269">
        <v>-6.25</v>
      </c>
      <c r="S5492" s="269">
        <v>-49.5</v>
      </c>
      <c r="T5492" s="269">
        <v>-49.75</v>
      </c>
      <c r="DI5492" s="112" t="s">
        <v>5371</v>
      </c>
      <c r="DJ5492" s="112" t="s">
        <v>5211</v>
      </c>
      <c r="DO5492"/>
    </row>
    <row r="5493" spans="15:119" x14ac:dyDescent="0.25">
      <c r="O5493" s="268" t="s">
        <v>14980</v>
      </c>
      <c r="P5493" s="268" t="s">
        <v>9492</v>
      </c>
      <c r="Q5493" s="269">
        <v>-6.25</v>
      </c>
      <c r="R5493" s="269">
        <v>-6.5</v>
      </c>
      <c r="S5493" s="269">
        <v>-49.75</v>
      </c>
      <c r="T5493" s="269">
        <v>-50</v>
      </c>
      <c r="DI5493" s="112" t="s">
        <v>5209</v>
      </c>
      <c r="DJ5493" s="112" t="s">
        <v>5031</v>
      </c>
      <c r="DO5493"/>
    </row>
    <row r="5494" spans="15:119" x14ac:dyDescent="0.25">
      <c r="O5494" s="268" t="s">
        <v>14981</v>
      </c>
      <c r="P5494" s="268" t="s">
        <v>9492</v>
      </c>
      <c r="Q5494" s="269">
        <v>-6.25</v>
      </c>
      <c r="R5494" s="269">
        <v>-6.5</v>
      </c>
      <c r="S5494" s="269">
        <v>-49.5</v>
      </c>
      <c r="T5494" s="269">
        <v>-49.75</v>
      </c>
      <c r="DI5494" s="112" t="s">
        <v>9004</v>
      </c>
      <c r="DJ5494" s="112" t="s">
        <v>8544</v>
      </c>
      <c r="DO5494"/>
    </row>
    <row r="5495" spans="15:119" x14ac:dyDescent="0.25">
      <c r="O5495" s="268" t="s">
        <v>14982</v>
      </c>
      <c r="P5495" s="268" t="s">
        <v>9490</v>
      </c>
      <c r="Q5495" s="269">
        <v>-6.5</v>
      </c>
      <c r="R5495" s="269">
        <v>-7</v>
      </c>
      <c r="S5495" s="269">
        <v>-50.5</v>
      </c>
      <c r="T5495" s="269">
        <v>-51</v>
      </c>
      <c r="DI5495" s="112" t="s">
        <v>8535</v>
      </c>
      <c r="DJ5495" s="112" t="s">
        <v>8285</v>
      </c>
      <c r="DO5495"/>
    </row>
    <row r="5496" spans="15:119" x14ac:dyDescent="0.25">
      <c r="O5496" s="268" t="s">
        <v>14983</v>
      </c>
      <c r="P5496" s="268" t="s">
        <v>9492</v>
      </c>
      <c r="Q5496" s="269">
        <v>-6.5</v>
      </c>
      <c r="R5496" s="269">
        <v>-6.75</v>
      </c>
      <c r="S5496" s="269">
        <v>-50.75</v>
      </c>
      <c r="T5496" s="269">
        <v>-51</v>
      </c>
      <c r="DI5496" s="112" t="s">
        <v>8536</v>
      </c>
      <c r="DJ5496" s="112" t="s">
        <v>8285</v>
      </c>
      <c r="DO5496"/>
    </row>
    <row r="5497" spans="15:119" x14ac:dyDescent="0.25">
      <c r="O5497" s="268" t="s">
        <v>14984</v>
      </c>
      <c r="P5497" s="268" t="s">
        <v>9492</v>
      </c>
      <c r="Q5497" s="269">
        <v>-6.5</v>
      </c>
      <c r="R5497" s="269">
        <v>-6.75</v>
      </c>
      <c r="S5497" s="269">
        <v>-50.5</v>
      </c>
      <c r="T5497" s="269">
        <v>-50.75</v>
      </c>
      <c r="DI5497" s="112" t="s">
        <v>7125</v>
      </c>
      <c r="DJ5497" s="112" t="s">
        <v>6305</v>
      </c>
      <c r="DO5497"/>
    </row>
    <row r="5498" spans="15:119" x14ac:dyDescent="0.25">
      <c r="O5498" s="268" t="s">
        <v>14985</v>
      </c>
      <c r="P5498" s="268" t="s">
        <v>9492</v>
      </c>
      <c r="Q5498" s="269">
        <v>-6.75</v>
      </c>
      <c r="R5498" s="269">
        <v>-7</v>
      </c>
      <c r="S5498" s="269">
        <v>-50.75</v>
      </c>
      <c r="T5498" s="269">
        <v>-51</v>
      </c>
      <c r="DI5498" s="112" t="s">
        <v>5573</v>
      </c>
      <c r="DJ5498" s="112" t="s">
        <v>5373</v>
      </c>
      <c r="DO5498"/>
    </row>
    <row r="5499" spans="15:119" x14ac:dyDescent="0.25">
      <c r="O5499" s="268" t="s">
        <v>14986</v>
      </c>
      <c r="P5499" s="268" t="s">
        <v>9492</v>
      </c>
      <c r="Q5499" s="269">
        <v>-6.75</v>
      </c>
      <c r="R5499" s="269">
        <v>-7</v>
      </c>
      <c r="S5499" s="269">
        <v>-50.5</v>
      </c>
      <c r="T5499" s="269">
        <v>-50.75</v>
      </c>
      <c r="DI5499" s="112" t="s">
        <v>4430</v>
      </c>
      <c r="DJ5499" s="112" t="s">
        <v>4291</v>
      </c>
      <c r="DO5499"/>
    </row>
    <row r="5500" spans="15:119" x14ac:dyDescent="0.25">
      <c r="O5500" s="268" t="s">
        <v>14987</v>
      </c>
      <c r="P5500" s="268" t="s">
        <v>9490</v>
      </c>
      <c r="Q5500" s="269">
        <v>-6.5</v>
      </c>
      <c r="R5500" s="269">
        <v>-7</v>
      </c>
      <c r="S5500" s="269">
        <v>-50</v>
      </c>
      <c r="T5500" s="269">
        <v>-50.5</v>
      </c>
      <c r="DI5500" s="112" t="s">
        <v>8279</v>
      </c>
      <c r="DJ5500" s="112" t="s">
        <v>7916</v>
      </c>
      <c r="DO5500"/>
    </row>
    <row r="5501" spans="15:119" ht="30" x14ac:dyDescent="0.25">
      <c r="O5501" s="268" t="s">
        <v>14988</v>
      </c>
      <c r="P5501" s="268" t="s">
        <v>9492</v>
      </c>
      <c r="Q5501" s="269">
        <v>-6.5</v>
      </c>
      <c r="R5501" s="269">
        <v>-6.75</v>
      </c>
      <c r="S5501" s="269">
        <v>-50.25</v>
      </c>
      <c r="T5501" s="269">
        <v>-50.5</v>
      </c>
      <c r="DI5501" s="112" t="s">
        <v>9147</v>
      </c>
      <c r="DJ5501" s="112" t="s">
        <v>9086</v>
      </c>
      <c r="DO5501"/>
    </row>
    <row r="5502" spans="15:119" x14ac:dyDescent="0.25">
      <c r="O5502" s="268" t="s">
        <v>14989</v>
      </c>
      <c r="P5502" s="268" t="s">
        <v>9492</v>
      </c>
      <c r="Q5502" s="269">
        <v>-6.5</v>
      </c>
      <c r="R5502" s="269">
        <v>-6.75</v>
      </c>
      <c r="S5502" s="269">
        <v>-50</v>
      </c>
      <c r="T5502" s="269">
        <v>-50.25</v>
      </c>
      <c r="DI5502" s="112" t="s">
        <v>9446</v>
      </c>
      <c r="DJ5502" s="112" t="s">
        <v>9220</v>
      </c>
      <c r="DO5502"/>
    </row>
    <row r="5503" spans="15:119" x14ac:dyDescent="0.25">
      <c r="O5503" s="268" t="s">
        <v>14990</v>
      </c>
      <c r="P5503" s="268" t="s">
        <v>9492</v>
      </c>
      <c r="Q5503" s="269">
        <v>-6.75</v>
      </c>
      <c r="R5503" s="269">
        <v>-7</v>
      </c>
      <c r="S5503" s="269">
        <v>-50.25</v>
      </c>
      <c r="T5503" s="269">
        <v>-50.5</v>
      </c>
      <c r="DI5503" s="112" t="s">
        <v>5372</v>
      </c>
      <c r="DJ5503" s="112" t="s">
        <v>5211</v>
      </c>
      <c r="DO5503"/>
    </row>
    <row r="5504" spans="15:119" x14ac:dyDescent="0.25">
      <c r="O5504" s="268" t="s">
        <v>14991</v>
      </c>
      <c r="P5504" s="268" t="s">
        <v>9492</v>
      </c>
      <c r="Q5504" s="269">
        <v>-6.75</v>
      </c>
      <c r="R5504" s="269">
        <v>-7</v>
      </c>
      <c r="S5504" s="269">
        <v>-50</v>
      </c>
      <c r="T5504" s="269">
        <v>-50.25</v>
      </c>
      <c r="DI5504" s="112" t="s">
        <v>9005</v>
      </c>
      <c r="DJ5504" s="112" t="s">
        <v>8544</v>
      </c>
      <c r="DO5504"/>
    </row>
    <row r="5505" spans="15:119" x14ac:dyDescent="0.25">
      <c r="O5505" s="268" t="s">
        <v>14992</v>
      </c>
      <c r="P5505" s="268" t="s">
        <v>9490</v>
      </c>
      <c r="Q5505" s="269">
        <v>-6.5</v>
      </c>
      <c r="R5505" s="269">
        <v>-7</v>
      </c>
      <c r="S5505" s="269">
        <v>-49.5</v>
      </c>
      <c r="T5505" s="269">
        <v>-50</v>
      </c>
      <c r="DI5505" s="112" t="s">
        <v>9006</v>
      </c>
      <c r="DJ5505" s="112" t="s">
        <v>8544</v>
      </c>
      <c r="DO5505"/>
    </row>
    <row r="5506" spans="15:119" x14ac:dyDescent="0.25">
      <c r="O5506" s="268" t="s">
        <v>14993</v>
      </c>
      <c r="P5506" s="268" t="s">
        <v>9492</v>
      </c>
      <c r="Q5506" s="269">
        <v>-6.5</v>
      </c>
      <c r="R5506" s="269">
        <v>-6.75</v>
      </c>
      <c r="S5506" s="269">
        <v>-49.75</v>
      </c>
      <c r="T5506" s="269">
        <v>-50</v>
      </c>
      <c r="DI5506" s="112" t="s">
        <v>9007</v>
      </c>
      <c r="DJ5506" s="112" t="s">
        <v>8544</v>
      </c>
      <c r="DO5506"/>
    </row>
    <row r="5507" spans="15:119" x14ac:dyDescent="0.25">
      <c r="O5507" s="268" t="s">
        <v>14994</v>
      </c>
      <c r="P5507" s="268" t="s">
        <v>9492</v>
      </c>
      <c r="Q5507" s="269">
        <v>-6.5</v>
      </c>
      <c r="R5507" s="269">
        <v>-6.75</v>
      </c>
      <c r="S5507" s="269">
        <v>-49.5</v>
      </c>
      <c r="T5507" s="269">
        <v>-49.75</v>
      </c>
      <c r="DI5507" s="112" t="s">
        <v>5028</v>
      </c>
      <c r="DJ5507" s="112" t="s">
        <v>4808</v>
      </c>
      <c r="DO5507"/>
    </row>
    <row r="5508" spans="15:119" x14ac:dyDescent="0.25">
      <c r="O5508" s="268" t="s">
        <v>14995</v>
      </c>
      <c r="P5508" s="268" t="s">
        <v>9492</v>
      </c>
      <c r="Q5508" s="269">
        <v>-6.75</v>
      </c>
      <c r="R5508" s="269">
        <v>-7</v>
      </c>
      <c r="S5508" s="269">
        <v>-49.75</v>
      </c>
      <c r="T5508" s="269">
        <v>-50</v>
      </c>
      <c r="DI5508" s="112" t="s">
        <v>9008</v>
      </c>
      <c r="DJ5508" s="112" t="s">
        <v>8544</v>
      </c>
      <c r="DO5508"/>
    </row>
    <row r="5509" spans="15:119" x14ac:dyDescent="0.25">
      <c r="O5509" s="268" t="s">
        <v>14996</v>
      </c>
      <c r="P5509" s="268" t="s">
        <v>9492</v>
      </c>
      <c r="Q5509" s="269">
        <v>-6.75</v>
      </c>
      <c r="R5509" s="269">
        <v>-7</v>
      </c>
      <c r="S5509" s="269">
        <v>-49.5</v>
      </c>
      <c r="T5509" s="269">
        <v>-49.75</v>
      </c>
      <c r="DI5509" s="112" t="s">
        <v>4803</v>
      </c>
      <c r="DJ5509" s="112" t="s">
        <v>4591</v>
      </c>
      <c r="DO5509"/>
    </row>
    <row r="5510" spans="15:119" x14ac:dyDescent="0.25">
      <c r="O5510" s="268" t="s">
        <v>14997</v>
      </c>
      <c r="P5510" s="268" t="s">
        <v>9488</v>
      </c>
      <c r="Q5510" s="269">
        <v>-6</v>
      </c>
      <c r="R5510" s="269">
        <v>-7</v>
      </c>
      <c r="S5510" s="269">
        <v>-48</v>
      </c>
      <c r="T5510" s="269">
        <v>-49.5</v>
      </c>
      <c r="DI5510" s="112" t="s">
        <v>7206</v>
      </c>
      <c r="DJ5510" s="112" t="s">
        <v>7135</v>
      </c>
      <c r="DO5510"/>
    </row>
    <row r="5511" spans="15:119" x14ac:dyDescent="0.25">
      <c r="O5511" s="268" t="s">
        <v>14998</v>
      </c>
      <c r="P5511" s="268" t="s">
        <v>9490</v>
      </c>
      <c r="Q5511" s="269">
        <v>-6</v>
      </c>
      <c r="R5511" s="269">
        <v>-6.5</v>
      </c>
      <c r="S5511" s="269">
        <v>-49</v>
      </c>
      <c r="T5511" s="269">
        <v>-49.5</v>
      </c>
      <c r="DI5511" s="112" t="s">
        <v>9447</v>
      </c>
      <c r="DJ5511" s="112" t="s">
        <v>9220</v>
      </c>
      <c r="DO5511"/>
    </row>
    <row r="5512" spans="15:119" x14ac:dyDescent="0.25">
      <c r="O5512" s="268" t="s">
        <v>14999</v>
      </c>
      <c r="P5512" s="268" t="s">
        <v>9492</v>
      </c>
      <c r="Q5512" s="269">
        <v>-6</v>
      </c>
      <c r="R5512" s="269">
        <v>-6.25</v>
      </c>
      <c r="S5512" s="269">
        <v>-49.25</v>
      </c>
      <c r="T5512" s="269">
        <v>-49.5</v>
      </c>
      <c r="DI5512" s="112" t="s">
        <v>9214</v>
      </c>
      <c r="DJ5512" s="112" t="s">
        <v>9086</v>
      </c>
      <c r="DO5512"/>
    </row>
    <row r="5513" spans="15:119" x14ac:dyDescent="0.25">
      <c r="O5513" s="268" t="s">
        <v>15000</v>
      </c>
      <c r="P5513" s="268" t="s">
        <v>9492</v>
      </c>
      <c r="Q5513" s="269">
        <v>-6</v>
      </c>
      <c r="R5513" s="269">
        <v>-6.25</v>
      </c>
      <c r="S5513" s="269">
        <v>-49</v>
      </c>
      <c r="T5513" s="269">
        <v>-49.25</v>
      </c>
      <c r="DI5513" s="112" t="s">
        <v>7207</v>
      </c>
      <c r="DJ5513" s="112" t="s">
        <v>7135</v>
      </c>
      <c r="DO5513"/>
    </row>
    <row r="5514" spans="15:119" x14ac:dyDescent="0.25">
      <c r="O5514" s="268" t="s">
        <v>15001</v>
      </c>
      <c r="P5514" s="268" t="s">
        <v>9492</v>
      </c>
      <c r="Q5514" s="269">
        <v>-6.25</v>
      </c>
      <c r="R5514" s="269">
        <v>-6.5</v>
      </c>
      <c r="S5514" s="269">
        <v>-49.25</v>
      </c>
      <c r="T5514" s="269">
        <v>-49.5</v>
      </c>
      <c r="DI5514" s="112" t="s">
        <v>7208</v>
      </c>
      <c r="DJ5514" s="112" t="s">
        <v>7135</v>
      </c>
      <c r="DO5514"/>
    </row>
    <row r="5515" spans="15:119" x14ac:dyDescent="0.25">
      <c r="O5515" s="268" t="s">
        <v>15002</v>
      </c>
      <c r="P5515" s="268" t="s">
        <v>9492</v>
      </c>
      <c r="Q5515" s="269">
        <v>-6.25</v>
      </c>
      <c r="R5515" s="269">
        <v>-6.5</v>
      </c>
      <c r="S5515" s="269">
        <v>-49</v>
      </c>
      <c r="T5515" s="269">
        <v>-49.25</v>
      </c>
      <c r="DI5515" s="112" t="s">
        <v>533</v>
      </c>
      <c r="DJ5515" s="112" t="s">
        <v>10</v>
      </c>
      <c r="DO5515"/>
    </row>
    <row r="5516" spans="15:119" x14ac:dyDescent="0.25">
      <c r="O5516" s="268" t="s">
        <v>15003</v>
      </c>
      <c r="P5516" s="268" t="s">
        <v>9490</v>
      </c>
      <c r="Q5516" s="269">
        <v>-6</v>
      </c>
      <c r="R5516" s="269">
        <v>-6.5</v>
      </c>
      <c r="S5516" s="269">
        <v>-48.5</v>
      </c>
      <c r="T5516" s="269">
        <v>-49</v>
      </c>
      <c r="DI5516" s="112" t="s">
        <v>7906</v>
      </c>
      <c r="DJ5516" s="112" t="s">
        <v>7298</v>
      </c>
      <c r="DO5516"/>
    </row>
    <row r="5517" spans="15:119" x14ac:dyDescent="0.25">
      <c r="O5517" s="268" t="s">
        <v>15004</v>
      </c>
      <c r="P5517" s="268" t="s">
        <v>9492</v>
      </c>
      <c r="Q5517" s="269">
        <v>-6</v>
      </c>
      <c r="R5517" s="269">
        <v>-6.25</v>
      </c>
      <c r="S5517" s="269">
        <v>-48.75</v>
      </c>
      <c r="T5517" s="269">
        <v>-49</v>
      </c>
      <c r="DI5517" s="112" t="s">
        <v>7907</v>
      </c>
      <c r="DJ5517" s="112" t="s">
        <v>7298</v>
      </c>
      <c r="DO5517"/>
    </row>
    <row r="5518" spans="15:119" x14ac:dyDescent="0.25">
      <c r="O5518" s="268" t="s">
        <v>15005</v>
      </c>
      <c r="P5518" s="268" t="s">
        <v>9492</v>
      </c>
      <c r="Q5518" s="269">
        <v>-6</v>
      </c>
      <c r="R5518" s="269">
        <v>-6.25</v>
      </c>
      <c r="S5518" s="269">
        <v>-48.5</v>
      </c>
      <c r="T5518" s="269">
        <v>-48.75</v>
      </c>
      <c r="DI5518" s="112" t="s">
        <v>7127</v>
      </c>
      <c r="DJ5518" s="112" t="s">
        <v>6305</v>
      </c>
      <c r="DO5518"/>
    </row>
    <row r="5519" spans="15:119" x14ac:dyDescent="0.25">
      <c r="O5519" s="268" t="s">
        <v>15006</v>
      </c>
      <c r="P5519" s="268" t="s">
        <v>9492</v>
      </c>
      <c r="Q5519" s="269">
        <v>-6.25</v>
      </c>
      <c r="R5519" s="269">
        <v>-6.5</v>
      </c>
      <c r="S5519" s="269">
        <v>-48.75</v>
      </c>
      <c r="T5519" s="269">
        <v>-49</v>
      </c>
      <c r="DI5519" s="112" t="s">
        <v>7128</v>
      </c>
      <c r="DJ5519" s="112" t="s">
        <v>6305</v>
      </c>
      <c r="DO5519"/>
    </row>
    <row r="5520" spans="15:119" x14ac:dyDescent="0.25">
      <c r="O5520" s="268" t="s">
        <v>15007</v>
      </c>
      <c r="P5520" s="268" t="s">
        <v>9492</v>
      </c>
      <c r="Q5520" s="269">
        <v>-6.25</v>
      </c>
      <c r="R5520" s="269">
        <v>-6.5</v>
      </c>
      <c r="S5520" s="269">
        <v>-48.5</v>
      </c>
      <c r="T5520" s="269">
        <v>-48.75</v>
      </c>
      <c r="DI5520" s="112" t="s">
        <v>7129</v>
      </c>
      <c r="DJ5520" s="112" t="s">
        <v>6305</v>
      </c>
      <c r="DO5520"/>
    </row>
    <row r="5521" spans="15:119" x14ac:dyDescent="0.25">
      <c r="O5521" s="268" t="s">
        <v>15008</v>
      </c>
      <c r="P5521" s="268" t="s">
        <v>9490</v>
      </c>
      <c r="Q5521" s="269">
        <v>-6</v>
      </c>
      <c r="R5521" s="269">
        <v>-6.5</v>
      </c>
      <c r="S5521" s="269">
        <v>-48</v>
      </c>
      <c r="T5521" s="269">
        <v>-48.5</v>
      </c>
      <c r="DI5521" s="112" t="s">
        <v>7130</v>
      </c>
      <c r="DJ5521" s="112" t="s">
        <v>6305</v>
      </c>
      <c r="DO5521"/>
    </row>
    <row r="5522" spans="15:119" x14ac:dyDescent="0.25">
      <c r="O5522" s="268" t="s">
        <v>15009</v>
      </c>
      <c r="P5522" s="268" t="s">
        <v>9492</v>
      </c>
      <c r="Q5522" s="269">
        <v>-6</v>
      </c>
      <c r="R5522" s="269">
        <v>-6.25</v>
      </c>
      <c r="S5522" s="269">
        <v>-48.25</v>
      </c>
      <c r="T5522" s="269">
        <v>-48.5</v>
      </c>
      <c r="DI5522" s="112" t="s">
        <v>8281</v>
      </c>
      <c r="DJ5522" s="112" t="s">
        <v>7916</v>
      </c>
      <c r="DO5522"/>
    </row>
    <row r="5523" spans="15:119" x14ac:dyDescent="0.25">
      <c r="O5523" s="268" t="s">
        <v>15010</v>
      </c>
      <c r="P5523" s="268" t="s">
        <v>9492</v>
      </c>
      <c r="Q5523" s="269">
        <v>-6</v>
      </c>
      <c r="R5523" s="269">
        <v>-6.25</v>
      </c>
      <c r="S5523" s="269">
        <v>-48</v>
      </c>
      <c r="T5523" s="269">
        <v>-48.25</v>
      </c>
      <c r="DI5523" s="112" t="s">
        <v>7131</v>
      </c>
      <c r="DJ5523" s="112" t="s">
        <v>6305</v>
      </c>
      <c r="DO5523"/>
    </row>
    <row r="5524" spans="15:119" x14ac:dyDescent="0.25">
      <c r="O5524" s="268" t="s">
        <v>15011</v>
      </c>
      <c r="P5524" s="268" t="s">
        <v>9492</v>
      </c>
      <c r="Q5524" s="269">
        <v>-6.25</v>
      </c>
      <c r="R5524" s="269">
        <v>-6.5</v>
      </c>
      <c r="S5524" s="269">
        <v>-48.25</v>
      </c>
      <c r="T5524" s="269">
        <v>-48.5</v>
      </c>
      <c r="DI5524" s="112" t="s">
        <v>4431</v>
      </c>
      <c r="DJ5524" s="112" t="s">
        <v>4291</v>
      </c>
      <c r="DO5524"/>
    </row>
    <row r="5525" spans="15:119" x14ac:dyDescent="0.25">
      <c r="O5525" s="268" t="s">
        <v>15012</v>
      </c>
      <c r="P5525" s="268" t="s">
        <v>9492</v>
      </c>
      <c r="Q5525" s="269">
        <v>-6.25</v>
      </c>
      <c r="R5525" s="269">
        <v>-6.5</v>
      </c>
      <c r="S5525" s="269">
        <v>-48</v>
      </c>
      <c r="T5525" s="269">
        <v>-48.25</v>
      </c>
      <c r="DI5525" s="112" t="s">
        <v>9009</v>
      </c>
      <c r="DJ5525" s="112" t="s">
        <v>8544</v>
      </c>
      <c r="DO5525"/>
    </row>
    <row r="5526" spans="15:119" x14ac:dyDescent="0.25">
      <c r="O5526" s="268" t="s">
        <v>15013</v>
      </c>
      <c r="P5526" s="268" t="s">
        <v>9490</v>
      </c>
      <c r="Q5526" s="269">
        <v>-6.5</v>
      </c>
      <c r="R5526" s="269">
        <v>-7</v>
      </c>
      <c r="S5526" s="269">
        <v>-49</v>
      </c>
      <c r="T5526" s="269">
        <v>-49.5</v>
      </c>
      <c r="DI5526" s="112" t="s">
        <v>7908</v>
      </c>
      <c r="DJ5526" s="112" t="s">
        <v>7298</v>
      </c>
      <c r="DO5526"/>
    </row>
    <row r="5527" spans="15:119" x14ac:dyDescent="0.25">
      <c r="O5527" s="268" t="s">
        <v>15014</v>
      </c>
      <c r="P5527" s="268" t="s">
        <v>9492</v>
      </c>
      <c r="Q5527" s="269">
        <v>-6.5</v>
      </c>
      <c r="R5527" s="269">
        <v>-6.75</v>
      </c>
      <c r="S5527" s="269">
        <v>-49.25</v>
      </c>
      <c r="T5527" s="269">
        <v>-49.5</v>
      </c>
      <c r="DI5527" s="112" t="s">
        <v>9010</v>
      </c>
      <c r="DJ5527" s="112" t="s">
        <v>8544</v>
      </c>
      <c r="DO5527"/>
    </row>
    <row r="5528" spans="15:119" x14ac:dyDescent="0.25">
      <c r="O5528" s="268" t="s">
        <v>15015</v>
      </c>
      <c r="P5528" s="268" t="s">
        <v>9492</v>
      </c>
      <c r="Q5528" s="269">
        <v>-6.5</v>
      </c>
      <c r="R5528" s="269">
        <v>-6.75</v>
      </c>
      <c r="S5528" s="269">
        <v>-49</v>
      </c>
      <c r="T5528" s="269">
        <v>-49.25</v>
      </c>
      <c r="DI5528" s="112" t="s">
        <v>9011</v>
      </c>
      <c r="DJ5528" s="112" t="s">
        <v>8544</v>
      </c>
      <c r="DO5528"/>
    </row>
    <row r="5529" spans="15:119" x14ac:dyDescent="0.25">
      <c r="O5529" s="268" t="s">
        <v>15016</v>
      </c>
      <c r="P5529" s="268" t="s">
        <v>9492</v>
      </c>
      <c r="Q5529" s="269">
        <v>-6.75</v>
      </c>
      <c r="R5529" s="269">
        <v>-7</v>
      </c>
      <c r="S5529" s="269">
        <v>-49.25</v>
      </c>
      <c r="T5529" s="269">
        <v>-49.5</v>
      </c>
      <c r="DI5529" s="112" t="s">
        <v>5441</v>
      </c>
      <c r="DJ5529" s="112" t="s">
        <v>5373</v>
      </c>
      <c r="DO5529"/>
    </row>
    <row r="5530" spans="15:119" x14ac:dyDescent="0.25">
      <c r="O5530" s="268" t="s">
        <v>15017</v>
      </c>
      <c r="P5530" s="268" t="s">
        <v>9492</v>
      </c>
      <c r="Q5530" s="269">
        <v>-6.75</v>
      </c>
      <c r="R5530" s="269">
        <v>-7</v>
      </c>
      <c r="S5530" s="269">
        <v>-49</v>
      </c>
      <c r="T5530" s="269">
        <v>-49.25</v>
      </c>
      <c r="DI5530" s="112" t="s">
        <v>8537</v>
      </c>
      <c r="DJ5530" s="112" t="s">
        <v>8285</v>
      </c>
      <c r="DO5530"/>
    </row>
    <row r="5531" spans="15:119" x14ac:dyDescent="0.25">
      <c r="O5531" s="268" t="s">
        <v>15018</v>
      </c>
      <c r="P5531" s="268" t="s">
        <v>9490</v>
      </c>
      <c r="Q5531" s="269">
        <v>-6.5</v>
      </c>
      <c r="R5531" s="269">
        <v>-7</v>
      </c>
      <c r="S5531" s="269">
        <v>-48.5</v>
      </c>
      <c r="T5531" s="269">
        <v>-49</v>
      </c>
      <c r="DI5531" s="112" t="s">
        <v>7209</v>
      </c>
      <c r="DJ5531" s="112" t="s">
        <v>7135</v>
      </c>
      <c r="DO5531"/>
    </row>
    <row r="5532" spans="15:119" x14ac:dyDescent="0.25">
      <c r="O5532" s="268" t="s">
        <v>15019</v>
      </c>
      <c r="P5532" s="268" t="s">
        <v>9492</v>
      </c>
      <c r="Q5532" s="269">
        <v>-6.5</v>
      </c>
      <c r="R5532" s="269">
        <v>-6.75</v>
      </c>
      <c r="S5532" s="269">
        <v>-48.75</v>
      </c>
      <c r="T5532" s="269">
        <v>-49</v>
      </c>
      <c r="DI5532" s="112" t="s">
        <v>7909</v>
      </c>
      <c r="DJ5532" s="112" t="s">
        <v>7298</v>
      </c>
      <c r="DO5532"/>
    </row>
    <row r="5533" spans="15:119" x14ac:dyDescent="0.25">
      <c r="O5533" s="268" t="s">
        <v>15020</v>
      </c>
      <c r="P5533" s="268" t="s">
        <v>9492</v>
      </c>
      <c r="Q5533" s="269">
        <v>-6.5</v>
      </c>
      <c r="R5533" s="269">
        <v>-6.75</v>
      </c>
      <c r="S5533" s="269">
        <v>-48.5</v>
      </c>
      <c r="T5533" s="269">
        <v>-48.75</v>
      </c>
      <c r="DI5533" s="112" t="s">
        <v>6299</v>
      </c>
      <c r="DJ5533" s="112" t="s">
        <v>5909</v>
      </c>
      <c r="DO5533"/>
    </row>
    <row r="5534" spans="15:119" x14ac:dyDescent="0.25">
      <c r="O5534" s="268" t="s">
        <v>15021</v>
      </c>
      <c r="P5534" s="268" t="s">
        <v>9492</v>
      </c>
      <c r="Q5534" s="269">
        <v>-6.75</v>
      </c>
      <c r="R5534" s="269">
        <v>-7</v>
      </c>
      <c r="S5534" s="269">
        <v>-48.75</v>
      </c>
      <c r="T5534" s="269">
        <v>-49</v>
      </c>
      <c r="DI5534" s="112" t="s">
        <v>9012</v>
      </c>
      <c r="DJ5534" s="112" t="s">
        <v>8544</v>
      </c>
      <c r="DO5534"/>
    </row>
    <row r="5535" spans="15:119" x14ac:dyDescent="0.25">
      <c r="O5535" s="268" t="s">
        <v>15022</v>
      </c>
      <c r="P5535" s="268" t="s">
        <v>9492</v>
      </c>
      <c r="Q5535" s="269">
        <v>-6.75</v>
      </c>
      <c r="R5535" s="269">
        <v>-7</v>
      </c>
      <c r="S5535" s="269">
        <v>-48.5</v>
      </c>
      <c r="T5535" s="269">
        <v>-48.75</v>
      </c>
      <c r="DI5535" s="112" t="s">
        <v>5741</v>
      </c>
      <c r="DJ5535" s="112" t="s">
        <v>5576</v>
      </c>
      <c r="DO5535"/>
    </row>
    <row r="5536" spans="15:119" x14ac:dyDescent="0.25">
      <c r="O5536" s="268" t="s">
        <v>15023</v>
      </c>
      <c r="P5536" s="268" t="s">
        <v>9490</v>
      </c>
      <c r="Q5536" s="269">
        <v>-6.5</v>
      </c>
      <c r="R5536" s="269">
        <v>-7</v>
      </c>
      <c r="S5536" s="269">
        <v>-48</v>
      </c>
      <c r="T5536" s="269">
        <v>-48.5</v>
      </c>
      <c r="DI5536" s="112" t="s">
        <v>4450</v>
      </c>
      <c r="DJ5536" s="112" t="s">
        <v>4435</v>
      </c>
      <c r="DO5536"/>
    </row>
    <row r="5537" spans="15:119" x14ac:dyDescent="0.25">
      <c r="O5537" s="268" t="s">
        <v>15024</v>
      </c>
      <c r="P5537" s="268" t="s">
        <v>9492</v>
      </c>
      <c r="Q5537" s="269">
        <v>-6.5</v>
      </c>
      <c r="R5537" s="269">
        <v>-6.75</v>
      </c>
      <c r="S5537" s="269">
        <v>-48.25</v>
      </c>
      <c r="T5537" s="269">
        <v>-48.5</v>
      </c>
      <c r="DI5537" s="112" t="s">
        <v>4804</v>
      </c>
      <c r="DJ5537" s="112" t="s">
        <v>4591</v>
      </c>
      <c r="DO5537"/>
    </row>
    <row r="5538" spans="15:119" x14ac:dyDescent="0.25">
      <c r="O5538" s="268" t="s">
        <v>15025</v>
      </c>
      <c r="P5538" s="268" t="s">
        <v>9492</v>
      </c>
      <c r="Q5538" s="269">
        <v>-6.5</v>
      </c>
      <c r="R5538" s="269">
        <v>-6.75</v>
      </c>
      <c r="S5538" s="269">
        <v>-48</v>
      </c>
      <c r="T5538" s="269">
        <v>-48.25</v>
      </c>
      <c r="DI5538" s="112" t="s">
        <v>4432</v>
      </c>
      <c r="DJ5538" s="112" t="s">
        <v>4291</v>
      </c>
      <c r="DO5538"/>
    </row>
    <row r="5539" spans="15:119" x14ac:dyDescent="0.25">
      <c r="O5539" s="268" t="s">
        <v>15026</v>
      </c>
      <c r="P5539" s="268" t="s">
        <v>9492</v>
      </c>
      <c r="Q5539" s="269">
        <v>-6.75</v>
      </c>
      <c r="R5539" s="269">
        <v>-7</v>
      </c>
      <c r="S5539" s="269">
        <v>-48.25</v>
      </c>
      <c r="T5539" s="269">
        <v>-48.5</v>
      </c>
      <c r="DI5539" s="112" t="s">
        <v>8282</v>
      </c>
      <c r="DJ5539" s="112" t="s">
        <v>7916</v>
      </c>
      <c r="DO5539"/>
    </row>
    <row r="5540" spans="15:119" x14ac:dyDescent="0.25">
      <c r="O5540" s="268" t="s">
        <v>15027</v>
      </c>
      <c r="P5540" s="268" t="s">
        <v>9492</v>
      </c>
      <c r="Q5540" s="269">
        <v>-6.75</v>
      </c>
      <c r="R5540" s="269">
        <v>-7</v>
      </c>
      <c r="S5540" s="269">
        <v>-48</v>
      </c>
      <c r="T5540" s="269">
        <v>-48.25</v>
      </c>
      <c r="DI5540" s="112" t="s">
        <v>4805</v>
      </c>
      <c r="DJ5540" s="112" t="s">
        <v>4591</v>
      </c>
      <c r="DO5540"/>
    </row>
    <row r="5541" spans="15:119" x14ac:dyDescent="0.25">
      <c r="O5541" s="268" t="s">
        <v>15028</v>
      </c>
      <c r="P5541" s="268" t="s">
        <v>9488</v>
      </c>
      <c r="Q5541" s="269">
        <v>-7</v>
      </c>
      <c r="R5541" s="269">
        <v>-8</v>
      </c>
      <c r="S5541" s="269">
        <v>-49.5</v>
      </c>
      <c r="T5541" s="269">
        <v>-51</v>
      </c>
      <c r="DI5541" s="112" t="s">
        <v>7132</v>
      </c>
      <c r="DJ5541" s="112" t="s">
        <v>6305</v>
      </c>
      <c r="DO5541"/>
    </row>
    <row r="5542" spans="15:119" x14ac:dyDescent="0.25">
      <c r="O5542" s="268" t="s">
        <v>15029</v>
      </c>
      <c r="P5542" s="268" t="s">
        <v>9490</v>
      </c>
      <c r="Q5542" s="269">
        <v>-7</v>
      </c>
      <c r="R5542" s="269">
        <v>-7.5</v>
      </c>
      <c r="S5542" s="269">
        <v>-50.5</v>
      </c>
      <c r="T5542" s="269">
        <v>-51</v>
      </c>
      <c r="DI5542" s="112" t="s">
        <v>7296</v>
      </c>
      <c r="DJ5542" s="112" t="s">
        <v>7211</v>
      </c>
      <c r="DO5542"/>
    </row>
    <row r="5543" spans="15:119" x14ac:dyDescent="0.25">
      <c r="O5543" s="268" t="s">
        <v>15030</v>
      </c>
      <c r="P5543" s="268" t="s">
        <v>9492</v>
      </c>
      <c r="Q5543" s="269">
        <v>-7</v>
      </c>
      <c r="R5543" s="269">
        <v>-7.25</v>
      </c>
      <c r="S5543" s="269">
        <v>-50.75</v>
      </c>
      <c r="T5543" s="269">
        <v>-51</v>
      </c>
      <c r="DI5543" s="112" t="s">
        <v>7910</v>
      </c>
      <c r="DJ5543" s="112" t="s">
        <v>7298</v>
      </c>
      <c r="DO5543"/>
    </row>
    <row r="5544" spans="15:119" x14ac:dyDescent="0.25">
      <c r="O5544" s="268" t="s">
        <v>15031</v>
      </c>
      <c r="P5544" s="268" t="s">
        <v>9492</v>
      </c>
      <c r="Q5544" s="269">
        <v>-7</v>
      </c>
      <c r="R5544" s="269">
        <v>-7.25</v>
      </c>
      <c r="S5544" s="269">
        <v>-50.5</v>
      </c>
      <c r="T5544" s="269">
        <v>-50.75</v>
      </c>
      <c r="DI5544" s="112" t="s">
        <v>7911</v>
      </c>
      <c r="DJ5544" s="112" t="s">
        <v>7298</v>
      </c>
      <c r="DO5544"/>
    </row>
    <row r="5545" spans="15:119" x14ac:dyDescent="0.25">
      <c r="O5545" s="268" t="s">
        <v>15032</v>
      </c>
      <c r="P5545" s="268" t="s">
        <v>9492</v>
      </c>
      <c r="Q5545" s="269">
        <v>-7.25</v>
      </c>
      <c r="R5545" s="269">
        <v>-7.5</v>
      </c>
      <c r="S5545" s="269">
        <v>-50.75</v>
      </c>
      <c r="T5545" s="269">
        <v>-51</v>
      </c>
      <c r="DI5545" s="112" t="s">
        <v>6300</v>
      </c>
      <c r="DJ5545" s="112" t="s">
        <v>5909</v>
      </c>
      <c r="DO5545"/>
    </row>
    <row r="5546" spans="15:119" x14ac:dyDescent="0.25">
      <c r="O5546" s="268" t="s">
        <v>15033</v>
      </c>
      <c r="P5546" s="268" t="s">
        <v>9492</v>
      </c>
      <c r="Q5546" s="269">
        <v>-7.25</v>
      </c>
      <c r="R5546" s="269">
        <v>-7.5</v>
      </c>
      <c r="S5546" s="269">
        <v>-50.5</v>
      </c>
      <c r="T5546" s="269">
        <v>-50.75</v>
      </c>
      <c r="DI5546" s="112" t="s">
        <v>5029</v>
      </c>
      <c r="DJ5546" s="112" t="s">
        <v>4808</v>
      </c>
      <c r="DO5546"/>
    </row>
    <row r="5547" spans="15:119" x14ac:dyDescent="0.25">
      <c r="O5547" s="268" t="s">
        <v>15034</v>
      </c>
      <c r="P5547" s="268" t="s">
        <v>9490</v>
      </c>
      <c r="Q5547" s="269">
        <v>-7</v>
      </c>
      <c r="R5547" s="269">
        <v>-7.5</v>
      </c>
      <c r="S5547" s="269">
        <v>-50</v>
      </c>
      <c r="T5547" s="269">
        <v>-50.5</v>
      </c>
      <c r="DI5547" s="112" t="s">
        <v>4588</v>
      </c>
      <c r="DJ5547" s="112" t="s">
        <v>4452</v>
      </c>
      <c r="DO5547"/>
    </row>
    <row r="5548" spans="15:119" x14ac:dyDescent="0.25">
      <c r="O5548" s="268" t="s">
        <v>15035</v>
      </c>
      <c r="P5548" s="268" t="s">
        <v>9492</v>
      </c>
      <c r="Q5548" s="269">
        <v>-7</v>
      </c>
      <c r="R5548" s="269">
        <v>-7.25</v>
      </c>
      <c r="S5548" s="269">
        <v>-50.25</v>
      </c>
      <c r="T5548" s="269">
        <v>-50.5</v>
      </c>
      <c r="DI5548" s="112" t="s">
        <v>6301</v>
      </c>
      <c r="DJ5548" s="112" t="s">
        <v>5909</v>
      </c>
      <c r="DO5548"/>
    </row>
    <row r="5549" spans="15:119" x14ac:dyDescent="0.25">
      <c r="O5549" s="268" t="s">
        <v>15036</v>
      </c>
      <c r="P5549" s="268" t="s">
        <v>9492</v>
      </c>
      <c r="Q5549" s="269">
        <v>-7</v>
      </c>
      <c r="R5549" s="269">
        <v>-7.25</v>
      </c>
      <c r="S5549" s="269">
        <v>-50</v>
      </c>
      <c r="T5549" s="269">
        <v>-50.25</v>
      </c>
      <c r="DI5549" s="112" t="s">
        <v>7133</v>
      </c>
      <c r="DJ5549" s="112" t="s">
        <v>6305</v>
      </c>
      <c r="DO5549"/>
    </row>
    <row r="5550" spans="15:119" x14ac:dyDescent="0.25">
      <c r="O5550" s="268" t="s">
        <v>15037</v>
      </c>
      <c r="P5550" s="268" t="s">
        <v>9492</v>
      </c>
      <c r="Q5550" s="269">
        <v>-7.25</v>
      </c>
      <c r="R5550" s="269">
        <v>-7.5</v>
      </c>
      <c r="S5550" s="269">
        <v>-50.25</v>
      </c>
      <c r="T5550" s="269">
        <v>-50.5</v>
      </c>
      <c r="DI5550" s="112" t="s">
        <v>8275</v>
      </c>
      <c r="DJ5550" s="112" t="s">
        <v>7916</v>
      </c>
      <c r="DO5550"/>
    </row>
    <row r="5551" spans="15:119" x14ac:dyDescent="0.25">
      <c r="O5551" s="268" t="s">
        <v>15038</v>
      </c>
      <c r="P5551" s="268" t="s">
        <v>9492</v>
      </c>
      <c r="Q5551" s="269">
        <v>-7.25</v>
      </c>
      <c r="R5551" s="269">
        <v>-7.5</v>
      </c>
      <c r="S5551" s="269">
        <v>-50</v>
      </c>
      <c r="T5551" s="269">
        <v>-50.25</v>
      </c>
      <c r="DI5551" s="112" t="s">
        <v>6302</v>
      </c>
      <c r="DJ5551" s="112" t="s">
        <v>5909</v>
      </c>
      <c r="DO5551"/>
    </row>
    <row r="5552" spans="15:119" x14ac:dyDescent="0.25">
      <c r="O5552" s="268" t="s">
        <v>15039</v>
      </c>
      <c r="P5552" s="268" t="s">
        <v>9490</v>
      </c>
      <c r="Q5552" s="269">
        <v>-7</v>
      </c>
      <c r="R5552" s="269">
        <v>-7.5</v>
      </c>
      <c r="S5552" s="269">
        <v>-49.5</v>
      </c>
      <c r="T5552" s="269">
        <v>-50</v>
      </c>
      <c r="DI5552" s="112" t="s">
        <v>9013</v>
      </c>
      <c r="DJ5552" s="112" t="s">
        <v>8544</v>
      </c>
      <c r="DO5552"/>
    </row>
    <row r="5553" spans="15:119" x14ac:dyDescent="0.25">
      <c r="O5553" s="268" t="s">
        <v>15040</v>
      </c>
      <c r="P5553" s="268" t="s">
        <v>9492</v>
      </c>
      <c r="Q5553" s="269">
        <v>-7</v>
      </c>
      <c r="R5553" s="269">
        <v>-7.25</v>
      </c>
      <c r="S5553" s="269">
        <v>-49.75</v>
      </c>
      <c r="T5553" s="269">
        <v>-50</v>
      </c>
      <c r="DI5553" s="112" t="s">
        <v>8538</v>
      </c>
      <c r="DJ5553" s="112" t="s">
        <v>8285</v>
      </c>
      <c r="DO5553"/>
    </row>
    <row r="5554" spans="15:119" x14ac:dyDescent="0.25">
      <c r="O5554" s="268" t="s">
        <v>15041</v>
      </c>
      <c r="P5554" s="268" t="s">
        <v>9492</v>
      </c>
      <c r="Q5554" s="269">
        <v>-7</v>
      </c>
      <c r="R5554" s="269">
        <v>-7.25</v>
      </c>
      <c r="S5554" s="269">
        <v>-49.5</v>
      </c>
      <c r="T5554" s="269">
        <v>-49.75</v>
      </c>
      <c r="DI5554" s="112" t="s">
        <v>4589</v>
      </c>
      <c r="DJ5554" s="112" t="s">
        <v>4452</v>
      </c>
      <c r="DO5554"/>
    </row>
    <row r="5555" spans="15:119" x14ac:dyDescent="0.25">
      <c r="O5555" s="268" t="s">
        <v>15042</v>
      </c>
      <c r="P5555" s="268" t="s">
        <v>9492</v>
      </c>
      <c r="Q5555" s="269">
        <v>-7.25</v>
      </c>
      <c r="R5555" s="269">
        <v>-7.5</v>
      </c>
      <c r="S5555" s="269">
        <v>-49.75</v>
      </c>
      <c r="T5555" s="269">
        <v>-50</v>
      </c>
      <c r="DI5555" s="112" t="s">
        <v>8283</v>
      </c>
      <c r="DJ5555" s="112" t="s">
        <v>7916</v>
      </c>
      <c r="DO5555"/>
    </row>
    <row r="5556" spans="15:119" x14ac:dyDescent="0.25">
      <c r="O5556" s="268" t="s">
        <v>15043</v>
      </c>
      <c r="P5556" s="268" t="s">
        <v>9492</v>
      </c>
      <c r="Q5556" s="269">
        <v>-7.25</v>
      </c>
      <c r="R5556" s="269">
        <v>-7.5</v>
      </c>
      <c r="S5556" s="269">
        <v>-49.5</v>
      </c>
      <c r="T5556" s="269">
        <v>-49.75</v>
      </c>
      <c r="DI5556" s="112" t="s">
        <v>9014</v>
      </c>
      <c r="DJ5556" s="112" t="s">
        <v>8544</v>
      </c>
      <c r="DO5556"/>
    </row>
    <row r="5557" spans="15:119" x14ac:dyDescent="0.25">
      <c r="O5557" s="268" t="s">
        <v>15044</v>
      </c>
      <c r="P5557" s="268" t="s">
        <v>9490</v>
      </c>
      <c r="Q5557" s="269">
        <v>-7.5</v>
      </c>
      <c r="R5557" s="269">
        <v>-8</v>
      </c>
      <c r="S5557" s="269">
        <v>-50.5</v>
      </c>
      <c r="T5557" s="269">
        <v>-51</v>
      </c>
      <c r="DI5557" s="112" t="s">
        <v>8539</v>
      </c>
      <c r="DJ5557" s="112" t="s">
        <v>8285</v>
      </c>
      <c r="DO5557"/>
    </row>
    <row r="5558" spans="15:119" x14ac:dyDescent="0.25">
      <c r="O5558" s="268" t="s">
        <v>15045</v>
      </c>
      <c r="P5558" s="268" t="s">
        <v>9492</v>
      </c>
      <c r="Q5558" s="269">
        <v>-7.5</v>
      </c>
      <c r="R5558" s="269">
        <v>-7.75</v>
      </c>
      <c r="S5558" s="269">
        <v>-50.75</v>
      </c>
      <c r="T5558" s="269">
        <v>-51</v>
      </c>
      <c r="DI5558" s="112" t="s">
        <v>4209</v>
      </c>
      <c r="DJ5558" s="112" t="s">
        <v>4189</v>
      </c>
      <c r="DO5558"/>
    </row>
    <row r="5559" spans="15:119" x14ac:dyDescent="0.25">
      <c r="O5559" s="268" t="s">
        <v>15046</v>
      </c>
      <c r="P5559" s="268" t="s">
        <v>9492</v>
      </c>
      <c r="Q5559" s="269">
        <v>-7.5</v>
      </c>
      <c r="R5559" s="269">
        <v>-7.75</v>
      </c>
      <c r="S5559" s="269">
        <v>-50.5</v>
      </c>
      <c r="T5559" s="269">
        <v>-50.75</v>
      </c>
      <c r="DI5559" s="112" t="s">
        <v>8540</v>
      </c>
      <c r="DJ5559" s="112" t="s">
        <v>8285</v>
      </c>
      <c r="DO5559"/>
    </row>
    <row r="5560" spans="15:119" x14ac:dyDescent="0.25">
      <c r="O5560" s="268" t="s">
        <v>15047</v>
      </c>
      <c r="P5560" s="268" t="s">
        <v>9492</v>
      </c>
      <c r="Q5560" s="269">
        <v>-7.75</v>
      </c>
      <c r="R5560" s="269">
        <v>-8</v>
      </c>
      <c r="S5560" s="269">
        <v>-50.75</v>
      </c>
      <c r="T5560" s="269">
        <v>-51</v>
      </c>
      <c r="DI5560" s="112" t="s">
        <v>8541</v>
      </c>
      <c r="DJ5560" s="112" t="s">
        <v>8285</v>
      </c>
      <c r="DO5560"/>
    </row>
    <row r="5561" spans="15:119" x14ac:dyDescent="0.25">
      <c r="O5561" s="268" t="s">
        <v>15048</v>
      </c>
      <c r="P5561" s="268" t="s">
        <v>9492</v>
      </c>
      <c r="Q5561" s="269">
        <v>-7.75</v>
      </c>
      <c r="R5561" s="269">
        <v>-8</v>
      </c>
      <c r="S5561" s="269">
        <v>-50.5</v>
      </c>
      <c r="T5561" s="269">
        <v>-50.75</v>
      </c>
      <c r="DI5561" s="112" t="s">
        <v>5742</v>
      </c>
      <c r="DJ5561" s="112" t="s">
        <v>5576</v>
      </c>
      <c r="DO5561"/>
    </row>
    <row r="5562" spans="15:119" x14ac:dyDescent="0.25">
      <c r="O5562" s="268" t="s">
        <v>15049</v>
      </c>
      <c r="P5562" s="268" t="s">
        <v>9490</v>
      </c>
      <c r="Q5562" s="269">
        <v>-7.5</v>
      </c>
      <c r="R5562" s="269">
        <v>-8</v>
      </c>
      <c r="S5562" s="269">
        <v>-50</v>
      </c>
      <c r="T5562" s="269">
        <v>-50.5</v>
      </c>
      <c r="DI5562" s="112" t="s">
        <v>4433</v>
      </c>
      <c r="DJ5562" s="112" t="s">
        <v>4291</v>
      </c>
      <c r="DO5562"/>
    </row>
    <row r="5563" spans="15:119" x14ac:dyDescent="0.25">
      <c r="O5563" s="268" t="s">
        <v>15050</v>
      </c>
      <c r="P5563" s="268" t="s">
        <v>9492</v>
      </c>
      <c r="Q5563" s="269">
        <v>-7.5</v>
      </c>
      <c r="R5563" s="269">
        <v>-7.75</v>
      </c>
      <c r="S5563" s="269">
        <v>-50.25</v>
      </c>
      <c r="T5563" s="269">
        <v>-50.5</v>
      </c>
      <c r="DI5563" s="112" t="s">
        <v>6303</v>
      </c>
      <c r="DJ5563" s="112" t="s">
        <v>5909</v>
      </c>
      <c r="DO5563"/>
    </row>
    <row r="5564" spans="15:119" x14ac:dyDescent="0.25">
      <c r="O5564" s="268" t="s">
        <v>15051</v>
      </c>
      <c r="P5564" s="268" t="s">
        <v>9492</v>
      </c>
      <c r="Q5564" s="269">
        <v>-7.5</v>
      </c>
      <c r="R5564" s="269">
        <v>-7.75</v>
      </c>
      <c r="S5564" s="269">
        <v>-50</v>
      </c>
      <c r="T5564" s="269">
        <v>-50.25</v>
      </c>
      <c r="DI5564" s="112" t="s">
        <v>5574</v>
      </c>
      <c r="DJ5564" s="112" t="s">
        <v>5373</v>
      </c>
      <c r="DO5564"/>
    </row>
    <row r="5565" spans="15:119" x14ac:dyDescent="0.25">
      <c r="O5565" s="268" t="s">
        <v>15052</v>
      </c>
      <c r="P5565" s="268" t="s">
        <v>9492</v>
      </c>
      <c r="Q5565" s="269">
        <v>-7.75</v>
      </c>
      <c r="R5565" s="269">
        <v>-8</v>
      </c>
      <c r="S5565" s="269">
        <v>-50.25</v>
      </c>
      <c r="T5565" s="269">
        <v>-50.5</v>
      </c>
      <c r="DI5565" s="112" t="s">
        <v>7912</v>
      </c>
      <c r="DJ5565" s="112" t="s">
        <v>7298</v>
      </c>
      <c r="DO5565"/>
    </row>
    <row r="5566" spans="15:119" x14ac:dyDescent="0.25">
      <c r="O5566" s="268" t="s">
        <v>15053</v>
      </c>
      <c r="P5566" s="268" t="s">
        <v>9492</v>
      </c>
      <c r="Q5566" s="269">
        <v>-7.75</v>
      </c>
      <c r="R5566" s="269">
        <v>-8</v>
      </c>
      <c r="S5566" s="269">
        <v>-50</v>
      </c>
      <c r="T5566" s="269">
        <v>-50.25</v>
      </c>
      <c r="DI5566" s="112" t="s">
        <v>4806</v>
      </c>
      <c r="DJ5566" s="112" t="s">
        <v>4591</v>
      </c>
      <c r="DO5566"/>
    </row>
    <row r="5567" spans="15:119" x14ac:dyDescent="0.25">
      <c r="O5567" s="268" t="s">
        <v>15054</v>
      </c>
      <c r="P5567" s="268" t="s">
        <v>9490</v>
      </c>
      <c r="Q5567" s="269">
        <v>-7.5</v>
      </c>
      <c r="R5567" s="269">
        <v>-8</v>
      </c>
      <c r="S5567" s="269">
        <v>-49.5</v>
      </c>
      <c r="T5567" s="269">
        <v>-50</v>
      </c>
      <c r="DI5567" s="113" t="s">
        <v>8542</v>
      </c>
      <c r="DJ5567" s="113" t="s">
        <v>8285</v>
      </c>
      <c r="DO5567"/>
    </row>
    <row r="5568" spans="15:119" x14ac:dyDescent="0.25">
      <c r="O5568" s="268" t="s">
        <v>15055</v>
      </c>
      <c r="P5568" s="268" t="s">
        <v>9492</v>
      </c>
      <c r="Q5568" s="269">
        <v>-7.5</v>
      </c>
      <c r="R5568" s="269">
        <v>-7.75</v>
      </c>
      <c r="S5568" s="269">
        <v>-49.75</v>
      </c>
      <c r="T5568" s="269">
        <v>-50</v>
      </c>
      <c r="DO5568"/>
    </row>
    <row r="5569" spans="15:119" x14ac:dyDescent="0.25">
      <c r="O5569" s="268" t="s">
        <v>15056</v>
      </c>
      <c r="P5569" s="268" t="s">
        <v>9492</v>
      </c>
      <c r="Q5569" s="269">
        <v>-7.5</v>
      </c>
      <c r="R5569" s="269">
        <v>-7.75</v>
      </c>
      <c r="S5569" s="269">
        <v>-49.5</v>
      </c>
      <c r="T5569" s="269">
        <v>-49.75</v>
      </c>
      <c r="DO5569"/>
    </row>
    <row r="5570" spans="15:119" x14ac:dyDescent="0.25">
      <c r="O5570" s="268" t="s">
        <v>15057</v>
      </c>
      <c r="P5570" s="268" t="s">
        <v>9492</v>
      </c>
      <c r="Q5570" s="269">
        <v>-7.75</v>
      </c>
      <c r="R5570" s="269">
        <v>-8</v>
      </c>
      <c r="S5570" s="269">
        <v>-49.75</v>
      </c>
      <c r="T5570" s="269">
        <v>-50</v>
      </c>
      <c r="DO5570"/>
    </row>
    <row r="5571" spans="15:119" x14ac:dyDescent="0.25">
      <c r="O5571" s="268" t="s">
        <v>15058</v>
      </c>
      <c r="P5571" s="268" t="s">
        <v>9492</v>
      </c>
      <c r="Q5571" s="269">
        <v>-7.75</v>
      </c>
      <c r="R5571" s="269">
        <v>-8</v>
      </c>
      <c r="S5571" s="269">
        <v>-49.5</v>
      </c>
      <c r="T5571" s="269">
        <v>-49.75</v>
      </c>
      <c r="DO5571"/>
    </row>
    <row r="5572" spans="15:119" x14ac:dyDescent="0.25">
      <c r="O5572" s="268" t="s">
        <v>15059</v>
      </c>
      <c r="P5572" s="268" t="s">
        <v>9488</v>
      </c>
      <c r="Q5572" s="269">
        <v>-7</v>
      </c>
      <c r="R5572" s="269">
        <v>-8</v>
      </c>
      <c r="S5572" s="269">
        <v>-48</v>
      </c>
      <c r="T5572" s="269">
        <v>-49.5</v>
      </c>
      <c r="DO5572"/>
    </row>
    <row r="5573" spans="15:119" x14ac:dyDescent="0.25">
      <c r="O5573" s="268" t="s">
        <v>15060</v>
      </c>
      <c r="P5573" s="268" t="s">
        <v>9490</v>
      </c>
      <c r="Q5573" s="269">
        <v>-7</v>
      </c>
      <c r="R5573" s="269">
        <v>-7.5</v>
      </c>
      <c r="S5573" s="269">
        <v>-49</v>
      </c>
      <c r="T5573" s="269">
        <v>-49.5</v>
      </c>
      <c r="DO5573"/>
    </row>
    <row r="5574" spans="15:119" x14ac:dyDescent="0.25">
      <c r="O5574" s="268" t="s">
        <v>15061</v>
      </c>
      <c r="P5574" s="268" t="s">
        <v>9492</v>
      </c>
      <c r="Q5574" s="269">
        <v>-7</v>
      </c>
      <c r="R5574" s="269">
        <v>-7.25</v>
      </c>
      <c r="S5574" s="269">
        <v>-49.25</v>
      </c>
      <c r="T5574" s="269">
        <v>-49.5</v>
      </c>
      <c r="DO5574"/>
    </row>
    <row r="5575" spans="15:119" x14ac:dyDescent="0.25">
      <c r="O5575" s="268" t="s">
        <v>15062</v>
      </c>
      <c r="P5575" s="268" t="s">
        <v>9492</v>
      </c>
      <c r="Q5575" s="269">
        <v>-7</v>
      </c>
      <c r="R5575" s="269">
        <v>-7.25</v>
      </c>
      <c r="S5575" s="269">
        <v>-49</v>
      </c>
      <c r="T5575" s="269">
        <v>-49.25</v>
      </c>
      <c r="DO5575"/>
    </row>
    <row r="5576" spans="15:119" x14ac:dyDescent="0.25">
      <c r="O5576" s="268" t="s">
        <v>15063</v>
      </c>
      <c r="P5576" s="268" t="s">
        <v>9492</v>
      </c>
      <c r="Q5576" s="269">
        <v>-7.25</v>
      </c>
      <c r="R5576" s="269">
        <v>-7.5</v>
      </c>
      <c r="S5576" s="269">
        <v>-49.25</v>
      </c>
      <c r="T5576" s="269">
        <v>-49.5</v>
      </c>
      <c r="DO5576"/>
    </row>
    <row r="5577" spans="15:119" x14ac:dyDescent="0.25">
      <c r="O5577" s="268" t="s">
        <v>15064</v>
      </c>
      <c r="P5577" s="268" t="s">
        <v>9492</v>
      </c>
      <c r="Q5577" s="269">
        <v>-7.25</v>
      </c>
      <c r="R5577" s="269">
        <v>-7.5</v>
      </c>
      <c r="S5577" s="269">
        <v>-49</v>
      </c>
      <c r="T5577" s="269">
        <v>-49.25</v>
      </c>
      <c r="DO5577"/>
    </row>
    <row r="5578" spans="15:119" x14ac:dyDescent="0.25">
      <c r="O5578" s="268" t="s">
        <v>15065</v>
      </c>
      <c r="P5578" s="268" t="s">
        <v>9490</v>
      </c>
      <c r="Q5578" s="269">
        <v>-7</v>
      </c>
      <c r="R5578" s="269">
        <v>-7.5</v>
      </c>
      <c r="S5578" s="269">
        <v>-48.5</v>
      </c>
      <c r="T5578" s="269">
        <v>-49</v>
      </c>
      <c r="DO5578"/>
    </row>
    <row r="5579" spans="15:119" x14ac:dyDescent="0.25">
      <c r="O5579" s="268" t="s">
        <v>15066</v>
      </c>
      <c r="P5579" s="268" t="s">
        <v>9492</v>
      </c>
      <c r="Q5579" s="269">
        <v>-7</v>
      </c>
      <c r="R5579" s="269">
        <v>-7.25</v>
      </c>
      <c r="S5579" s="269">
        <v>-48.75</v>
      </c>
      <c r="T5579" s="269">
        <v>-49</v>
      </c>
      <c r="DO5579"/>
    </row>
    <row r="5580" spans="15:119" x14ac:dyDescent="0.25">
      <c r="O5580" s="268" t="s">
        <v>15067</v>
      </c>
      <c r="P5580" s="268" t="s">
        <v>9492</v>
      </c>
      <c r="Q5580" s="269">
        <v>-7</v>
      </c>
      <c r="R5580" s="269">
        <v>-7.25</v>
      </c>
      <c r="S5580" s="269">
        <v>-48.5</v>
      </c>
      <c r="T5580" s="269">
        <v>-48.75</v>
      </c>
      <c r="DO5580"/>
    </row>
    <row r="5581" spans="15:119" x14ac:dyDescent="0.25">
      <c r="O5581" s="268" t="s">
        <v>15068</v>
      </c>
      <c r="P5581" s="268" t="s">
        <v>9492</v>
      </c>
      <c r="Q5581" s="269">
        <v>-7.25</v>
      </c>
      <c r="R5581" s="269">
        <v>-7.5</v>
      </c>
      <c r="S5581" s="269">
        <v>-48.75</v>
      </c>
      <c r="T5581" s="269">
        <v>-49</v>
      </c>
      <c r="DO5581"/>
    </row>
    <row r="5582" spans="15:119" x14ac:dyDescent="0.25">
      <c r="O5582" s="268" t="s">
        <v>15069</v>
      </c>
      <c r="P5582" s="268" t="s">
        <v>9492</v>
      </c>
      <c r="Q5582" s="269">
        <v>-7.25</v>
      </c>
      <c r="R5582" s="269">
        <v>-7.5</v>
      </c>
      <c r="S5582" s="269">
        <v>-48.5</v>
      </c>
      <c r="T5582" s="269">
        <v>-48.75</v>
      </c>
      <c r="DO5582"/>
    </row>
    <row r="5583" spans="15:119" x14ac:dyDescent="0.25">
      <c r="O5583" s="268" t="s">
        <v>15070</v>
      </c>
      <c r="P5583" s="268" t="s">
        <v>9490</v>
      </c>
      <c r="Q5583" s="269">
        <v>-7</v>
      </c>
      <c r="R5583" s="269">
        <v>-7.5</v>
      </c>
      <c r="S5583" s="269">
        <v>-48</v>
      </c>
      <c r="T5583" s="269">
        <v>-48.5</v>
      </c>
      <c r="DO5583"/>
    </row>
    <row r="5584" spans="15:119" x14ac:dyDescent="0.25">
      <c r="O5584" s="268" t="s">
        <v>15071</v>
      </c>
      <c r="P5584" s="268" t="s">
        <v>9492</v>
      </c>
      <c r="Q5584" s="269">
        <v>-7</v>
      </c>
      <c r="R5584" s="269">
        <v>-7.25</v>
      </c>
      <c r="S5584" s="269">
        <v>-48.25</v>
      </c>
      <c r="T5584" s="269">
        <v>-48.5</v>
      </c>
      <c r="DO5584"/>
    </row>
    <row r="5585" spans="15:119" x14ac:dyDescent="0.25">
      <c r="O5585" s="268" t="s">
        <v>15072</v>
      </c>
      <c r="P5585" s="268" t="s">
        <v>9492</v>
      </c>
      <c r="Q5585" s="269">
        <v>-7</v>
      </c>
      <c r="R5585" s="269">
        <v>-7.25</v>
      </c>
      <c r="S5585" s="269">
        <v>-48</v>
      </c>
      <c r="T5585" s="269">
        <v>-48.25</v>
      </c>
      <c r="DO5585"/>
    </row>
    <row r="5586" spans="15:119" x14ac:dyDescent="0.25">
      <c r="O5586" s="268" t="s">
        <v>15073</v>
      </c>
      <c r="P5586" s="268" t="s">
        <v>9492</v>
      </c>
      <c r="Q5586" s="269">
        <v>-7.25</v>
      </c>
      <c r="R5586" s="269">
        <v>-7.5</v>
      </c>
      <c r="S5586" s="269">
        <v>-48.25</v>
      </c>
      <c r="T5586" s="269">
        <v>-48.5</v>
      </c>
      <c r="DO5586"/>
    </row>
    <row r="5587" spans="15:119" x14ac:dyDescent="0.25">
      <c r="O5587" s="268" t="s">
        <v>15074</v>
      </c>
      <c r="P5587" s="268" t="s">
        <v>9492</v>
      </c>
      <c r="Q5587" s="269">
        <v>-7.25</v>
      </c>
      <c r="R5587" s="269">
        <v>-7.5</v>
      </c>
      <c r="S5587" s="269">
        <v>-48</v>
      </c>
      <c r="T5587" s="269">
        <v>-48.25</v>
      </c>
      <c r="DO5587"/>
    </row>
    <row r="5588" spans="15:119" x14ac:dyDescent="0.25">
      <c r="O5588" s="268" t="s">
        <v>15075</v>
      </c>
      <c r="P5588" s="268" t="s">
        <v>9490</v>
      </c>
      <c r="Q5588" s="269">
        <v>-7.5</v>
      </c>
      <c r="R5588" s="269">
        <v>-8</v>
      </c>
      <c r="S5588" s="269">
        <v>-49</v>
      </c>
      <c r="T5588" s="269">
        <v>-49.5</v>
      </c>
      <c r="DO5588"/>
    </row>
    <row r="5589" spans="15:119" x14ac:dyDescent="0.25">
      <c r="O5589" s="268" t="s">
        <v>15076</v>
      </c>
      <c r="P5589" s="268" t="s">
        <v>9492</v>
      </c>
      <c r="Q5589" s="269">
        <v>-7.5</v>
      </c>
      <c r="R5589" s="269">
        <v>-7.75</v>
      </c>
      <c r="S5589" s="269">
        <v>-49.25</v>
      </c>
      <c r="T5589" s="269">
        <v>-49.5</v>
      </c>
      <c r="DO5589"/>
    </row>
    <row r="5590" spans="15:119" x14ac:dyDescent="0.25">
      <c r="O5590" s="268" t="s">
        <v>15077</v>
      </c>
      <c r="P5590" s="268" t="s">
        <v>9492</v>
      </c>
      <c r="Q5590" s="269">
        <v>-7.5</v>
      </c>
      <c r="R5590" s="269">
        <v>-7.75</v>
      </c>
      <c r="S5590" s="269">
        <v>-49</v>
      </c>
      <c r="T5590" s="269">
        <v>-49.25</v>
      </c>
      <c r="DO5590"/>
    </row>
    <row r="5591" spans="15:119" x14ac:dyDescent="0.25">
      <c r="O5591" s="268" t="s">
        <v>15078</v>
      </c>
      <c r="P5591" s="268" t="s">
        <v>9492</v>
      </c>
      <c r="Q5591" s="269">
        <v>-7.75</v>
      </c>
      <c r="R5591" s="269">
        <v>-8</v>
      </c>
      <c r="S5591" s="269">
        <v>-49.25</v>
      </c>
      <c r="T5591" s="269">
        <v>-49.5</v>
      </c>
      <c r="DO5591"/>
    </row>
    <row r="5592" spans="15:119" x14ac:dyDescent="0.25">
      <c r="O5592" s="268" t="s">
        <v>15079</v>
      </c>
      <c r="P5592" s="268" t="s">
        <v>9492</v>
      </c>
      <c r="Q5592" s="269">
        <v>-7.75</v>
      </c>
      <c r="R5592" s="269">
        <v>-8</v>
      </c>
      <c r="S5592" s="269">
        <v>-49</v>
      </c>
      <c r="T5592" s="269">
        <v>-49.25</v>
      </c>
      <c r="DO5592"/>
    </row>
    <row r="5593" spans="15:119" x14ac:dyDescent="0.25">
      <c r="O5593" s="268" t="s">
        <v>15080</v>
      </c>
      <c r="P5593" s="268" t="s">
        <v>9490</v>
      </c>
      <c r="Q5593" s="269">
        <v>-7.5</v>
      </c>
      <c r="R5593" s="269">
        <v>-8</v>
      </c>
      <c r="S5593" s="269">
        <v>-48.5</v>
      </c>
      <c r="T5593" s="269">
        <v>-49</v>
      </c>
      <c r="DO5593"/>
    </row>
    <row r="5594" spans="15:119" x14ac:dyDescent="0.25">
      <c r="O5594" s="268" t="s">
        <v>15081</v>
      </c>
      <c r="P5594" s="268" t="s">
        <v>9492</v>
      </c>
      <c r="Q5594" s="269">
        <v>-7.5</v>
      </c>
      <c r="R5594" s="269">
        <v>-7.75</v>
      </c>
      <c r="S5594" s="269">
        <v>-48.75</v>
      </c>
      <c r="T5594" s="269">
        <v>-49</v>
      </c>
      <c r="DO5594"/>
    </row>
    <row r="5595" spans="15:119" x14ac:dyDescent="0.25">
      <c r="O5595" s="268" t="s">
        <v>15082</v>
      </c>
      <c r="P5595" s="268" t="s">
        <v>9492</v>
      </c>
      <c r="Q5595" s="269">
        <v>-7.5</v>
      </c>
      <c r="R5595" s="269">
        <v>-7.75</v>
      </c>
      <c r="S5595" s="269">
        <v>-48.5</v>
      </c>
      <c r="T5595" s="269">
        <v>-48.75</v>
      </c>
      <c r="DO5595"/>
    </row>
    <row r="5596" spans="15:119" x14ac:dyDescent="0.25">
      <c r="O5596" s="268" t="s">
        <v>15083</v>
      </c>
      <c r="P5596" s="268" t="s">
        <v>9492</v>
      </c>
      <c r="Q5596" s="269">
        <v>-7.75</v>
      </c>
      <c r="R5596" s="269">
        <v>-8</v>
      </c>
      <c r="S5596" s="269">
        <v>-48.75</v>
      </c>
      <c r="T5596" s="269">
        <v>-49</v>
      </c>
      <c r="DO5596"/>
    </row>
    <row r="5597" spans="15:119" x14ac:dyDescent="0.25">
      <c r="O5597" s="268" t="s">
        <v>15084</v>
      </c>
      <c r="P5597" s="268" t="s">
        <v>9492</v>
      </c>
      <c r="Q5597" s="269">
        <v>-7.75</v>
      </c>
      <c r="R5597" s="269">
        <v>-8</v>
      </c>
      <c r="S5597" s="269">
        <v>-48.5</v>
      </c>
      <c r="T5597" s="269">
        <v>-48.75</v>
      </c>
      <c r="DO5597"/>
    </row>
    <row r="5598" spans="15:119" x14ac:dyDescent="0.25">
      <c r="O5598" s="268" t="s">
        <v>15085</v>
      </c>
      <c r="P5598" s="268" t="s">
        <v>9490</v>
      </c>
      <c r="Q5598" s="269">
        <v>-7.5</v>
      </c>
      <c r="R5598" s="269">
        <v>-8</v>
      </c>
      <c r="S5598" s="269">
        <v>-48</v>
      </c>
      <c r="T5598" s="269">
        <v>-48.5</v>
      </c>
      <c r="DO5598"/>
    </row>
    <row r="5599" spans="15:119" x14ac:dyDescent="0.25">
      <c r="O5599" s="268" t="s">
        <v>15086</v>
      </c>
      <c r="P5599" s="268" t="s">
        <v>9492</v>
      </c>
      <c r="Q5599" s="269">
        <v>-7.5</v>
      </c>
      <c r="R5599" s="269">
        <v>-7.75</v>
      </c>
      <c r="S5599" s="269">
        <v>-48.25</v>
      </c>
      <c r="T5599" s="269">
        <v>-48.5</v>
      </c>
      <c r="DO5599"/>
    </row>
    <row r="5600" spans="15:119" x14ac:dyDescent="0.25">
      <c r="O5600" s="268" t="s">
        <v>15087</v>
      </c>
      <c r="P5600" s="268" t="s">
        <v>9492</v>
      </c>
      <c r="Q5600" s="269">
        <v>-7.5</v>
      </c>
      <c r="R5600" s="269">
        <v>-7.75</v>
      </c>
      <c r="S5600" s="269">
        <v>-48</v>
      </c>
      <c r="T5600" s="269">
        <v>-48.25</v>
      </c>
      <c r="DO5600"/>
    </row>
    <row r="5601" spans="15:119" x14ac:dyDescent="0.25">
      <c r="O5601" s="268" t="s">
        <v>15088</v>
      </c>
      <c r="P5601" s="268" t="s">
        <v>9492</v>
      </c>
      <c r="Q5601" s="269">
        <v>-7.75</v>
      </c>
      <c r="R5601" s="269">
        <v>-8</v>
      </c>
      <c r="S5601" s="269">
        <v>-48.25</v>
      </c>
      <c r="T5601" s="269">
        <v>-48.5</v>
      </c>
      <c r="DO5601"/>
    </row>
    <row r="5602" spans="15:119" x14ac:dyDescent="0.25">
      <c r="O5602" s="268" t="s">
        <v>15089</v>
      </c>
      <c r="P5602" s="268" t="s">
        <v>9492</v>
      </c>
      <c r="Q5602" s="269">
        <v>-7.75</v>
      </c>
      <c r="R5602" s="269">
        <v>-8</v>
      </c>
      <c r="S5602" s="269">
        <v>-48</v>
      </c>
      <c r="T5602" s="269">
        <v>-48.25</v>
      </c>
      <c r="DO5602"/>
    </row>
    <row r="5603" spans="15:119" x14ac:dyDescent="0.25">
      <c r="O5603" s="268" t="s">
        <v>15090</v>
      </c>
      <c r="P5603" s="268" t="s">
        <v>9484</v>
      </c>
      <c r="Q5603" s="269">
        <v>-4</v>
      </c>
      <c r="R5603" s="269">
        <v>-8</v>
      </c>
      <c r="S5603" s="269">
        <v>-42</v>
      </c>
      <c r="T5603" s="269">
        <v>-48</v>
      </c>
      <c r="DO5603"/>
    </row>
    <row r="5604" spans="15:119" x14ac:dyDescent="0.25">
      <c r="O5604" s="268" t="s">
        <v>15091</v>
      </c>
      <c r="P5604" s="268" t="s">
        <v>9486</v>
      </c>
      <c r="Q5604" s="269">
        <v>-4</v>
      </c>
      <c r="R5604" s="269">
        <v>-6</v>
      </c>
      <c r="S5604" s="269">
        <v>-45</v>
      </c>
      <c r="T5604" s="269">
        <v>-48</v>
      </c>
      <c r="DO5604"/>
    </row>
    <row r="5605" spans="15:119" x14ac:dyDescent="0.25">
      <c r="O5605" s="268" t="s">
        <v>15092</v>
      </c>
      <c r="P5605" s="268" t="s">
        <v>9488</v>
      </c>
      <c r="Q5605" s="269">
        <v>-4</v>
      </c>
      <c r="R5605" s="269">
        <v>-5</v>
      </c>
      <c r="S5605" s="269">
        <v>-46.5</v>
      </c>
      <c r="T5605" s="269">
        <v>-48</v>
      </c>
      <c r="DO5605"/>
    </row>
    <row r="5606" spans="15:119" x14ac:dyDescent="0.25">
      <c r="O5606" s="268" t="s">
        <v>15093</v>
      </c>
      <c r="P5606" s="268" t="s">
        <v>9490</v>
      </c>
      <c r="Q5606" s="269">
        <v>-4</v>
      </c>
      <c r="R5606" s="269">
        <v>-4.5</v>
      </c>
      <c r="S5606" s="269">
        <v>-47.5</v>
      </c>
      <c r="T5606" s="269">
        <v>-48</v>
      </c>
      <c r="DO5606"/>
    </row>
    <row r="5607" spans="15:119" x14ac:dyDescent="0.25">
      <c r="O5607" s="268" t="s">
        <v>15094</v>
      </c>
      <c r="P5607" s="268" t="s">
        <v>9492</v>
      </c>
      <c r="Q5607" s="269">
        <v>-4</v>
      </c>
      <c r="R5607" s="269">
        <v>-4.25</v>
      </c>
      <c r="S5607" s="269">
        <v>-47.75</v>
      </c>
      <c r="T5607" s="269">
        <v>-48</v>
      </c>
      <c r="DO5607"/>
    </row>
    <row r="5608" spans="15:119" x14ac:dyDescent="0.25">
      <c r="O5608" s="268" t="s">
        <v>15095</v>
      </c>
      <c r="P5608" s="268" t="s">
        <v>9492</v>
      </c>
      <c r="Q5608" s="269">
        <v>-4</v>
      </c>
      <c r="R5608" s="269">
        <v>-4.25</v>
      </c>
      <c r="S5608" s="269">
        <v>-47.5</v>
      </c>
      <c r="T5608" s="269">
        <v>-47.75</v>
      </c>
      <c r="DO5608"/>
    </row>
    <row r="5609" spans="15:119" x14ac:dyDescent="0.25">
      <c r="O5609" s="268" t="s">
        <v>15096</v>
      </c>
      <c r="P5609" s="268" t="s">
        <v>9492</v>
      </c>
      <c r="Q5609" s="269">
        <v>-4.25</v>
      </c>
      <c r="R5609" s="269">
        <v>-4.5</v>
      </c>
      <c r="S5609" s="269">
        <v>-47.75</v>
      </c>
      <c r="T5609" s="269">
        <v>-48</v>
      </c>
      <c r="DO5609"/>
    </row>
    <row r="5610" spans="15:119" x14ac:dyDescent="0.25">
      <c r="O5610" s="268" t="s">
        <v>15097</v>
      </c>
      <c r="P5610" s="268" t="s">
        <v>9492</v>
      </c>
      <c r="Q5610" s="269">
        <v>-4.25</v>
      </c>
      <c r="R5610" s="269">
        <v>-4.5</v>
      </c>
      <c r="S5610" s="269">
        <v>-47.5</v>
      </c>
      <c r="T5610" s="269">
        <v>-47.75</v>
      </c>
      <c r="DO5610"/>
    </row>
    <row r="5611" spans="15:119" x14ac:dyDescent="0.25">
      <c r="O5611" s="268" t="s">
        <v>15098</v>
      </c>
      <c r="P5611" s="268" t="s">
        <v>9490</v>
      </c>
      <c r="Q5611" s="269">
        <v>-4</v>
      </c>
      <c r="R5611" s="269">
        <v>-4.5</v>
      </c>
      <c r="S5611" s="269">
        <v>-47</v>
      </c>
      <c r="T5611" s="269">
        <v>-47.5</v>
      </c>
      <c r="DO5611"/>
    </row>
    <row r="5612" spans="15:119" x14ac:dyDescent="0.25">
      <c r="O5612" s="268" t="s">
        <v>15099</v>
      </c>
      <c r="P5612" s="268" t="s">
        <v>9492</v>
      </c>
      <c r="Q5612" s="269">
        <v>-4</v>
      </c>
      <c r="R5612" s="269">
        <v>-4.25</v>
      </c>
      <c r="S5612" s="269">
        <v>-47.25</v>
      </c>
      <c r="T5612" s="269">
        <v>-47.5</v>
      </c>
      <c r="DO5612"/>
    </row>
    <row r="5613" spans="15:119" x14ac:dyDescent="0.25">
      <c r="O5613" s="268" t="s">
        <v>15100</v>
      </c>
      <c r="P5613" s="268" t="s">
        <v>9492</v>
      </c>
      <c r="Q5613" s="269">
        <v>-4</v>
      </c>
      <c r="R5613" s="269">
        <v>-4.25</v>
      </c>
      <c r="S5613" s="269">
        <v>-47</v>
      </c>
      <c r="T5613" s="269">
        <v>-47.25</v>
      </c>
      <c r="DO5613"/>
    </row>
    <row r="5614" spans="15:119" x14ac:dyDescent="0.25">
      <c r="O5614" s="268" t="s">
        <v>15101</v>
      </c>
      <c r="P5614" s="268" t="s">
        <v>9492</v>
      </c>
      <c r="Q5614" s="269">
        <v>-4.25</v>
      </c>
      <c r="R5614" s="269">
        <v>-4.5</v>
      </c>
      <c r="S5614" s="269">
        <v>-47.25</v>
      </c>
      <c r="T5614" s="269">
        <v>-47.5</v>
      </c>
      <c r="DO5614"/>
    </row>
    <row r="5615" spans="15:119" x14ac:dyDescent="0.25">
      <c r="O5615" s="268" t="s">
        <v>15102</v>
      </c>
      <c r="P5615" s="268" t="s">
        <v>9492</v>
      </c>
      <c r="Q5615" s="269">
        <v>-4.25</v>
      </c>
      <c r="R5615" s="269">
        <v>-4.5</v>
      </c>
      <c r="S5615" s="269">
        <v>-47</v>
      </c>
      <c r="T5615" s="269">
        <v>-47.25</v>
      </c>
      <c r="DO5615"/>
    </row>
    <row r="5616" spans="15:119" x14ac:dyDescent="0.25">
      <c r="O5616" s="268" t="s">
        <v>15103</v>
      </c>
      <c r="P5616" s="268" t="s">
        <v>9490</v>
      </c>
      <c r="Q5616" s="269">
        <v>-4</v>
      </c>
      <c r="R5616" s="269">
        <v>-4.5</v>
      </c>
      <c r="S5616" s="269">
        <v>-46.5</v>
      </c>
      <c r="T5616" s="269">
        <v>-47</v>
      </c>
      <c r="DO5616"/>
    </row>
    <row r="5617" spans="15:119" x14ac:dyDescent="0.25">
      <c r="O5617" s="268" t="s">
        <v>15104</v>
      </c>
      <c r="P5617" s="268" t="s">
        <v>9492</v>
      </c>
      <c r="Q5617" s="269">
        <v>-4</v>
      </c>
      <c r="R5617" s="269">
        <v>-4.25</v>
      </c>
      <c r="S5617" s="269">
        <v>-46.75</v>
      </c>
      <c r="T5617" s="269">
        <v>-47</v>
      </c>
      <c r="DO5617"/>
    </row>
    <row r="5618" spans="15:119" x14ac:dyDescent="0.25">
      <c r="O5618" s="268" t="s">
        <v>15105</v>
      </c>
      <c r="P5618" s="268" t="s">
        <v>9492</v>
      </c>
      <c r="Q5618" s="269">
        <v>-4</v>
      </c>
      <c r="R5618" s="269">
        <v>-4.25</v>
      </c>
      <c r="S5618" s="269">
        <v>-46.5</v>
      </c>
      <c r="T5618" s="269">
        <v>-46.75</v>
      </c>
      <c r="DO5618"/>
    </row>
    <row r="5619" spans="15:119" x14ac:dyDescent="0.25">
      <c r="O5619" s="268" t="s">
        <v>15106</v>
      </c>
      <c r="P5619" s="268" t="s">
        <v>9492</v>
      </c>
      <c r="Q5619" s="269">
        <v>-4.25</v>
      </c>
      <c r="R5619" s="269">
        <v>-4.5</v>
      </c>
      <c r="S5619" s="269">
        <v>-46.75</v>
      </c>
      <c r="T5619" s="269">
        <v>-47</v>
      </c>
      <c r="DO5619"/>
    </row>
    <row r="5620" spans="15:119" x14ac:dyDescent="0.25">
      <c r="O5620" s="268" t="s">
        <v>15107</v>
      </c>
      <c r="P5620" s="268" t="s">
        <v>9492</v>
      </c>
      <c r="Q5620" s="269">
        <v>-4.25</v>
      </c>
      <c r="R5620" s="269">
        <v>-4.5</v>
      </c>
      <c r="S5620" s="269">
        <v>-46.5</v>
      </c>
      <c r="T5620" s="269">
        <v>-46.75</v>
      </c>
      <c r="DO5620"/>
    </row>
    <row r="5621" spans="15:119" x14ac:dyDescent="0.25">
      <c r="O5621" s="268" t="s">
        <v>15108</v>
      </c>
      <c r="P5621" s="268" t="s">
        <v>9490</v>
      </c>
      <c r="Q5621" s="269">
        <v>-4.5</v>
      </c>
      <c r="R5621" s="269">
        <v>-5</v>
      </c>
      <c r="S5621" s="269">
        <v>-47.5</v>
      </c>
      <c r="T5621" s="269">
        <v>-48</v>
      </c>
      <c r="DO5621"/>
    </row>
    <row r="5622" spans="15:119" x14ac:dyDescent="0.25">
      <c r="O5622" s="268" t="s">
        <v>15109</v>
      </c>
      <c r="P5622" s="268" t="s">
        <v>9492</v>
      </c>
      <c r="Q5622" s="269">
        <v>-4.5</v>
      </c>
      <c r="R5622" s="269">
        <v>-4.75</v>
      </c>
      <c r="S5622" s="269">
        <v>-47.75</v>
      </c>
      <c r="T5622" s="269">
        <v>-48</v>
      </c>
      <c r="DO5622"/>
    </row>
    <row r="5623" spans="15:119" x14ac:dyDescent="0.25">
      <c r="O5623" s="268" t="s">
        <v>15110</v>
      </c>
      <c r="P5623" s="268" t="s">
        <v>9492</v>
      </c>
      <c r="Q5623" s="269">
        <v>-4.5</v>
      </c>
      <c r="R5623" s="269">
        <v>-4.75</v>
      </c>
      <c r="S5623" s="269">
        <v>-47.5</v>
      </c>
      <c r="T5623" s="269">
        <v>-47.75</v>
      </c>
      <c r="DO5623"/>
    </row>
    <row r="5624" spans="15:119" x14ac:dyDescent="0.25">
      <c r="O5624" s="268" t="s">
        <v>15111</v>
      </c>
      <c r="P5624" s="268" t="s">
        <v>9492</v>
      </c>
      <c r="Q5624" s="269">
        <v>-4.75</v>
      </c>
      <c r="R5624" s="269">
        <v>-5</v>
      </c>
      <c r="S5624" s="269">
        <v>-47.75</v>
      </c>
      <c r="T5624" s="269">
        <v>-48</v>
      </c>
      <c r="DO5624"/>
    </row>
    <row r="5625" spans="15:119" x14ac:dyDescent="0.25">
      <c r="O5625" s="268" t="s">
        <v>15112</v>
      </c>
      <c r="P5625" s="268" t="s">
        <v>9492</v>
      </c>
      <c r="Q5625" s="269">
        <v>-4.75</v>
      </c>
      <c r="R5625" s="269">
        <v>-5</v>
      </c>
      <c r="S5625" s="269">
        <v>-47.5</v>
      </c>
      <c r="T5625" s="269">
        <v>-47.75</v>
      </c>
      <c r="DO5625"/>
    </row>
    <row r="5626" spans="15:119" x14ac:dyDescent="0.25">
      <c r="O5626" s="268" t="s">
        <v>15113</v>
      </c>
      <c r="P5626" s="268" t="s">
        <v>9490</v>
      </c>
      <c r="Q5626" s="269">
        <v>-4.5</v>
      </c>
      <c r="R5626" s="269">
        <v>-5</v>
      </c>
      <c r="S5626" s="269">
        <v>-47</v>
      </c>
      <c r="T5626" s="269">
        <v>-47.5</v>
      </c>
      <c r="DO5626"/>
    </row>
    <row r="5627" spans="15:119" x14ac:dyDescent="0.25">
      <c r="O5627" s="268" t="s">
        <v>15114</v>
      </c>
      <c r="P5627" s="268" t="s">
        <v>9492</v>
      </c>
      <c r="Q5627" s="269">
        <v>-4.5</v>
      </c>
      <c r="R5627" s="269">
        <v>-4.75</v>
      </c>
      <c r="S5627" s="269">
        <v>-47.25</v>
      </c>
      <c r="T5627" s="269">
        <v>-47.5</v>
      </c>
      <c r="DO5627"/>
    </row>
    <row r="5628" spans="15:119" x14ac:dyDescent="0.25">
      <c r="O5628" s="268" t="s">
        <v>15115</v>
      </c>
      <c r="P5628" s="268" t="s">
        <v>9492</v>
      </c>
      <c r="Q5628" s="269">
        <v>-4.5</v>
      </c>
      <c r="R5628" s="269">
        <v>-4.75</v>
      </c>
      <c r="S5628" s="269">
        <v>-47</v>
      </c>
      <c r="T5628" s="269">
        <v>-47.25</v>
      </c>
      <c r="DO5628"/>
    </row>
    <row r="5629" spans="15:119" x14ac:dyDescent="0.25">
      <c r="O5629" s="268" t="s">
        <v>15116</v>
      </c>
      <c r="P5629" s="268" t="s">
        <v>9492</v>
      </c>
      <c r="Q5629" s="269">
        <v>-4.75</v>
      </c>
      <c r="R5629" s="269">
        <v>-5</v>
      </c>
      <c r="S5629" s="269">
        <v>-47.25</v>
      </c>
      <c r="T5629" s="269">
        <v>-47.5</v>
      </c>
      <c r="DO5629"/>
    </row>
    <row r="5630" spans="15:119" x14ac:dyDescent="0.25">
      <c r="O5630" s="268" t="s">
        <v>15117</v>
      </c>
      <c r="P5630" s="268" t="s">
        <v>9492</v>
      </c>
      <c r="Q5630" s="269">
        <v>-4.75</v>
      </c>
      <c r="R5630" s="269">
        <v>-5</v>
      </c>
      <c r="S5630" s="269">
        <v>-47</v>
      </c>
      <c r="T5630" s="269">
        <v>-47.25</v>
      </c>
      <c r="DO5630"/>
    </row>
    <row r="5631" spans="15:119" x14ac:dyDescent="0.25">
      <c r="O5631" s="268" t="s">
        <v>15118</v>
      </c>
      <c r="P5631" s="268" t="s">
        <v>9490</v>
      </c>
      <c r="Q5631" s="269">
        <v>-4.5</v>
      </c>
      <c r="R5631" s="269">
        <v>-5</v>
      </c>
      <c r="S5631" s="269">
        <v>-46.5</v>
      </c>
      <c r="T5631" s="269">
        <v>-47</v>
      </c>
      <c r="DO5631"/>
    </row>
    <row r="5632" spans="15:119" x14ac:dyDescent="0.25">
      <c r="O5632" s="268" t="s">
        <v>15119</v>
      </c>
      <c r="P5632" s="268" t="s">
        <v>9492</v>
      </c>
      <c r="Q5632" s="269">
        <v>-4.5</v>
      </c>
      <c r="R5632" s="269">
        <v>-4.75</v>
      </c>
      <c r="S5632" s="269">
        <v>-46.75</v>
      </c>
      <c r="T5632" s="269">
        <v>-47</v>
      </c>
      <c r="DO5632"/>
    </row>
    <row r="5633" spans="15:119" x14ac:dyDescent="0.25">
      <c r="O5633" s="268" t="s">
        <v>15120</v>
      </c>
      <c r="P5633" s="268" t="s">
        <v>9492</v>
      </c>
      <c r="Q5633" s="269">
        <v>-4.5</v>
      </c>
      <c r="R5633" s="269">
        <v>-4.75</v>
      </c>
      <c r="S5633" s="269">
        <v>-46.5</v>
      </c>
      <c r="T5633" s="269">
        <v>-46.75</v>
      </c>
      <c r="DO5633"/>
    </row>
    <row r="5634" spans="15:119" x14ac:dyDescent="0.25">
      <c r="O5634" s="268" t="s">
        <v>15121</v>
      </c>
      <c r="P5634" s="268" t="s">
        <v>9492</v>
      </c>
      <c r="Q5634" s="269">
        <v>-4.75</v>
      </c>
      <c r="R5634" s="269">
        <v>-5</v>
      </c>
      <c r="S5634" s="269">
        <v>-46.75</v>
      </c>
      <c r="T5634" s="269">
        <v>-47</v>
      </c>
      <c r="DO5634"/>
    </row>
    <row r="5635" spans="15:119" x14ac:dyDescent="0.25">
      <c r="O5635" s="268" t="s">
        <v>15122</v>
      </c>
      <c r="P5635" s="268" t="s">
        <v>9492</v>
      </c>
      <c r="Q5635" s="269">
        <v>-4.75</v>
      </c>
      <c r="R5635" s="269">
        <v>-5</v>
      </c>
      <c r="S5635" s="269">
        <v>-46.5</v>
      </c>
      <c r="T5635" s="269">
        <v>-46.75</v>
      </c>
      <c r="DO5635"/>
    </row>
    <row r="5636" spans="15:119" x14ac:dyDescent="0.25">
      <c r="O5636" s="268" t="s">
        <v>15123</v>
      </c>
      <c r="P5636" s="268" t="s">
        <v>9488</v>
      </c>
      <c r="Q5636" s="269">
        <v>-4</v>
      </c>
      <c r="R5636" s="269">
        <v>-5</v>
      </c>
      <c r="S5636" s="269">
        <v>-45</v>
      </c>
      <c r="T5636" s="269">
        <v>-46.5</v>
      </c>
      <c r="DO5636"/>
    </row>
    <row r="5637" spans="15:119" x14ac:dyDescent="0.25">
      <c r="O5637" s="268" t="s">
        <v>15124</v>
      </c>
      <c r="P5637" s="268" t="s">
        <v>9490</v>
      </c>
      <c r="Q5637" s="269">
        <v>-4</v>
      </c>
      <c r="R5637" s="269">
        <v>-4.5</v>
      </c>
      <c r="S5637" s="269">
        <v>-46</v>
      </c>
      <c r="T5637" s="269">
        <v>-46.5</v>
      </c>
      <c r="DO5637"/>
    </row>
    <row r="5638" spans="15:119" x14ac:dyDescent="0.25">
      <c r="O5638" s="268" t="s">
        <v>15125</v>
      </c>
      <c r="P5638" s="268" t="s">
        <v>9492</v>
      </c>
      <c r="Q5638" s="269">
        <v>-4</v>
      </c>
      <c r="R5638" s="269">
        <v>-4.25</v>
      </c>
      <c r="S5638" s="269">
        <v>-46.25</v>
      </c>
      <c r="T5638" s="269">
        <v>-46.5</v>
      </c>
      <c r="DO5638"/>
    </row>
    <row r="5639" spans="15:119" x14ac:dyDescent="0.25">
      <c r="O5639" s="268" t="s">
        <v>15126</v>
      </c>
      <c r="P5639" s="268" t="s">
        <v>9492</v>
      </c>
      <c r="Q5639" s="269">
        <v>-4</v>
      </c>
      <c r="R5639" s="269">
        <v>-4.25</v>
      </c>
      <c r="S5639" s="269">
        <v>-46</v>
      </c>
      <c r="T5639" s="269">
        <v>-46.25</v>
      </c>
      <c r="DO5639"/>
    </row>
    <row r="5640" spans="15:119" x14ac:dyDescent="0.25">
      <c r="O5640" s="268" t="s">
        <v>15127</v>
      </c>
      <c r="P5640" s="268" t="s">
        <v>9492</v>
      </c>
      <c r="Q5640" s="269">
        <v>-4.25</v>
      </c>
      <c r="R5640" s="269">
        <v>-4.5</v>
      </c>
      <c r="S5640" s="269">
        <v>-46.25</v>
      </c>
      <c r="T5640" s="269">
        <v>-46.5</v>
      </c>
      <c r="DO5640"/>
    </row>
    <row r="5641" spans="15:119" x14ac:dyDescent="0.25">
      <c r="O5641" s="268" t="s">
        <v>15128</v>
      </c>
      <c r="P5641" s="268" t="s">
        <v>9492</v>
      </c>
      <c r="Q5641" s="269">
        <v>-4.25</v>
      </c>
      <c r="R5641" s="269">
        <v>-4.5</v>
      </c>
      <c r="S5641" s="269">
        <v>-46</v>
      </c>
      <c r="T5641" s="269">
        <v>-46.25</v>
      </c>
      <c r="DO5641"/>
    </row>
    <row r="5642" spans="15:119" x14ac:dyDescent="0.25">
      <c r="O5642" s="268" t="s">
        <v>15129</v>
      </c>
      <c r="P5642" s="268" t="s">
        <v>9490</v>
      </c>
      <c r="Q5642" s="269">
        <v>-4</v>
      </c>
      <c r="R5642" s="269">
        <v>-4.5</v>
      </c>
      <c r="S5642" s="269">
        <v>-45.5</v>
      </c>
      <c r="T5642" s="269">
        <v>-46</v>
      </c>
      <c r="DO5642"/>
    </row>
    <row r="5643" spans="15:119" x14ac:dyDescent="0.25">
      <c r="O5643" s="268" t="s">
        <v>15130</v>
      </c>
      <c r="P5643" s="268" t="s">
        <v>9492</v>
      </c>
      <c r="Q5643" s="269">
        <v>-4</v>
      </c>
      <c r="R5643" s="269">
        <v>-4.25</v>
      </c>
      <c r="S5643" s="269">
        <v>-45.75</v>
      </c>
      <c r="T5643" s="269">
        <v>-46</v>
      </c>
      <c r="DO5643"/>
    </row>
    <row r="5644" spans="15:119" x14ac:dyDescent="0.25">
      <c r="O5644" s="268" t="s">
        <v>15131</v>
      </c>
      <c r="P5644" s="268" t="s">
        <v>9492</v>
      </c>
      <c r="Q5644" s="269">
        <v>-4</v>
      </c>
      <c r="R5644" s="269">
        <v>-4.25</v>
      </c>
      <c r="S5644" s="269">
        <v>-45.5</v>
      </c>
      <c r="T5644" s="269">
        <v>-45.75</v>
      </c>
      <c r="DO5644"/>
    </row>
    <row r="5645" spans="15:119" x14ac:dyDescent="0.25">
      <c r="O5645" s="268" t="s">
        <v>15132</v>
      </c>
      <c r="P5645" s="268" t="s">
        <v>9492</v>
      </c>
      <c r="Q5645" s="269">
        <v>-4.25</v>
      </c>
      <c r="R5645" s="269">
        <v>-4.5</v>
      </c>
      <c r="S5645" s="269">
        <v>-45.75</v>
      </c>
      <c r="T5645" s="269">
        <v>-46</v>
      </c>
      <c r="DO5645"/>
    </row>
    <row r="5646" spans="15:119" x14ac:dyDescent="0.25">
      <c r="O5646" s="268" t="s">
        <v>15133</v>
      </c>
      <c r="P5646" s="268" t="s">
        <v>9492</v>
      </c>
      <c r="Q5646" s="269">
        <v>-4.25</v>
      </c>
      <c r="R5646" s="269">
        <v>-4.5</v>
      </c>
      <c r="S5646" s="269">
        <v>-45.5</v>
      </c>
      <c r="T5646" s="269">
        <v>-45.75</v>
      </c>
      <c r="DO5646"/>
    </row>
    <row r="5647" spans="15:119" x14ac:dyDescent="0.25">
      <c r="O5647" s="268" t="s">
        <v>15134</v>
      </c>
      <c r="P5647" s="268" t="s">
        <v>9490</v>
      </c>
      <c r="Q5647" s="269">
        <v>-4</v>
      </c>
      <c r="R5647" s="269">
        <v>-4.5</v>
      </c>
      <c r="S5647" s="269">
        <v>-45</v>
      </c>
      <c r="T5647" s="269">
        <v>-45.5</v>
      </c>
      <c r="DO5647"/>
    </row>
    <row r="5648" spans="15:119" x14ac:dyDescent="0.25">
      <c r="O5648" s="268" t="s">
        <v>15135</v>
      </c>
      <c r="P5648" s="268" t="s">
        <v>9492</v>
      </c>
      <c r="Q5648" s="269">
        <v>-4</v>
      </c>
      <c r="R5648" s="269">
        <v>-4.25</v>
      </c>
      <c r="S5648" s="269">
        <v>-45.25</v>
      </c>
      <c r="T5648" s="269">
        <v>-45.5</v>
      </c>
      <c r="DO5648"/>
    </row>
    <row r="5649" spans="15:119" x14ac:dyDescent="0.25">
      <c r="O5649" s="268" t="s">
        <v>15136</v>
      </c>
      <c r="P5649" s="268" t="s">
        <v>9492</v>
      </c>
      <c r="Q5649" s="269">
        <v>-4</v>
      </c>
      <c r="R5649" s="269">
        <v>-4.25</v>
      </c>
      <c r="S5649" s="269">
        <v>-45</v>
      </c>
      <c r="T5649" s="269">
        <v>-45.25</v>
      </c>
      <c r="DO5649"/>
    </row>
    <row r="5650" spans="15:119" x14ac:dyDescent="0.25">
      <c r="O5650" s="268" t="s">
        <v>15137</v>
      </c>
      <c r="P5650" s="268" t="s">
        <v>9492</v>
      </c>
      <c r="Q5650" s="269">
        <v>-4.25</v>
      </c>
      <c r="R5650" s="269">
        <v>-4.5</v>
      </c>
      <c r="S5650" s="269">
        <v>-45.25</v>
      </c>
      <c r="T5650" s="269">
        <v>-45.5</v>
      </c>
      <c r="DO5650"/>
    </row>
    <row r="5651" spans="15:119" x14ac:dyDescent="0.25">
      <c r="O5651" s="268" t="s">
        <v>15138</v>
      </c>
      <c r="P5651" s="268" t="s">
        <v>9492</v>
      </c>
      <c r="Q5651" s="269">
        <v>-4.25</v>
      </c>
      <c r="R5651" s="269">
        <v>-4.5</v>
      </c>
      <c r="S5651" s="269">
        <v>-45</v>
      </c>
      <c r="T5651" s="269">
        <v>-45.25</v>
      </c>
      <c r="DO5651"/>
    </row>
    <row r="5652" spans="15:119" x14ac:dyDescent="0.25">
      <c r="O5652" s="268" t="s">
        <v>15139</v>
      </c>
      <c r="P5652" s="268" t="s">
        <v>9490</v>
      </c>
      <c r="Q5652" s="269">
        <v>-4.5</v>
      </c>
      <c r="R5652" s="269">
        <v>-5</v>
      </c>
      <c r="S5652" s="269">
        <v>-46</v>
      </c>
      <c r="T5652" s="269">
        <v>-46.5</v>
      </c>
      <c r="DO5652"/>
    </row>
    <row r="5653" spans="15:119" x14ac:dyDescent="0.25">
      <c r="O5653" s="268" t="s">
        <v>15140</v>
      </c>
      <c r="P5653" s="268" t="s">
        <v>9492</v>
      </c>
      <c r="Q5653" s="269">
        <v>-4.5</v>
      </c>
      <c r="R5653" s="269">
        <v>-4.75</v>
      </c>
      <c r="S5653" s="269">
        <v>-46.25</v>
      </c>
      <c r="T5653" s="269">
        <v>-46.5</v>
      </c>
      <c r="DO5653"/>
    </row>
    <row r="5654" spans="15:119" x14ac:dyDescent="0.25">
      <c r="O5654" s="268" t="s">
        <v>15141</v>
      </c>
      <c r="P5654" s="268" t="s">
        <v>9492</v>
      </c>
      <c r="Q5654" s="269">
        <v>-4.5</v>
      </c>
      <c r="R5654" s="269">
        <v>-4.75</v>
      </c>
      <c r="S5654" s="269">
        <v>-46</v>
      </c>
      <c r="T5654" s="269">
        <v>-46.25</v>
      </c>
      <c r="DO5654"/>
    </row>
    <row r="5655" spans="15:119" x14ac:dyDescent="0.25">
      <c r="O5655" s="268" t="s">
        <v>15142</v>
      </c>
      <c r="P5655" s="268" t="s">
        <v>9492</v>
      </c>
      <c r="Q5655" s="269">
        <v>-4.75</v>
      </c>
      <c r="R5655" s="269">
        <v>-5</v>
      </c>
      <c r="S5655" s="269">
        <v>-46.25</v>
      </c>
      <c r="T5655" s="269">
        <v>-46.5</v>
      </c>
      <c r="DO5655"/>
    </row>
    <row r="5656" spans="15:119" x14ac:dyDescent="0.25">
      <c r="O5656" s="268" t="s">
        <v>15143</v>
      </c>
      <c r="P5656" s="268" t="s">
        <v>9492</v>
      </c>
      <c r="Q5656" s="269">
        <v>-4.75</v>
      </c>
      <c r="R5656" s="269">
        <v>-5</v>
      </c>
      <c r="S5656" s="269">
        <v>-46</v>
      </c>
      <c r="T5656" s="269">
        <v>-46.25</v>
      </c>
      <c r="DO5656"/>
    </row>
    <row r="5657" spans="15:119" x14ac:dyDescent="0.25">
      <c r="O5657" s="268" t="s">
        <v>15144</v>
      </c>
      <c r="P5657" s="268" t="s">
        <v>9490</v>
      </c>
      <c r="Q5657" s="269">
        <v>-4.5</v>
      </c>
      <c r="R5657" s="269">
        <v>-5</v>
      </c>
      <c r="S5657" s="269">
        <v>-45.5</v>
      </c>
      <c r="T5657" s="269">
        <v>-46</v>
      </c>
      <c r="DO5657"/>
    </row>
    <row r="5658" spans="15:119" x14ac:dyDescent="0.25">
      <c r="O5658" s="268" t="s">
        <v>15145</v>
      </c>
      <c r="P5658" s="268" t="s">
        <v>9492</v>
      </c>
      <c r="Q5658" s="269">
        <v>-4.5</v>
      </c>
      <c r="R5658" s="269">
        <v>-4.75</v>
      </c>
      <c r="S5658" s="269">
        <v>-45.75</v>
      </c>
      <c r="T5658" s="269">
        <v>-46</v>
      </c>
      <c r="DO5658"/>
    </row>
    <row r="5659" spans="15:119" x14ac:dyDescent="0.25">
      <c r="O5659" s="268" t="s">
        <v>15146</v>
      </c>
      <c r="P5659" s="268" t="s">
        <v>9492</v>
      </c>
      <c r="Q5659" s="269">
        <v>-4.5</v>
      </c>
      <c r="R5659" s="269">
        <v>-4.75</v>
      </c>
      <c r="S5659" s="269">
        <v>-45.5</v>
      </c>
      <c r="T5659" s="269">
        <v>-45.75</v>
      </c>
      <c r="DO5659"/>
    </row>
    <row r="5660" spans="15:119" x14ac:dyDescent="0.25">
      <c r="O5660" s="268" t="s">
        <v>15147</v>
      </c>
      <c r="P5660" s="268" t="s">
        <v>9492</v>
      </c>
      <c r="Q5660" s="269">
        <v>-4.75</v>
      </c>
      <c r="R5660" s="269">
        <v>-5</v>
      </c>
      <c r="S5660" s="269">
        <v>-45.75</v>
      </c>
      <c r="T5660" s="269">
        <v>-46</v>
      </c>
      <c r="DO5660"/>
    </row>
    <row r="5661" spans="15:119" x14ac:dyDescent="0.25">
      <c r="O5661" s="268" t="s">
        <v>15148</v>
      </c>
      <c r="P5661" s="268" t="s">
        <v>9492</v>
      </c>
      <c r="Q5661" s="269">
        <v>-4.75</v>
      </c>
      <c r="R5661" s="269">
        <v>-5</v>
      </c>
      <c r="S5661" s="269">
        <v>-45.5</v>
      </c>
      <c r="T5661" s="269">
        <v>-45.75</v>
      </c>
      <c r="DO5661"/>
    </row>
    <row r="5662" spans="15:119" x14ac:dyDescent="0.25">
      <c r="O5662" s="268" t="s">
        <v>15149</v>
      </c>
      <c r="P5662" s="268" t="s">
        <v>9490</v>
      </c>
      <c r="Q5662" s="269">
        <v>-4.5</v>
      </c>
      <c r="R5662" s="269">
        <v>-5</v>
      </c>
      <c r="S5662" s="269">
        <v>-45</v>
      </c>
      <c r="T5662" s="269">
        <v>-45.5</v>
      </c>
      <c r="DO5662"/>
    </row>
    <row r="5663" spans="15:119" x14ac:dyDescent="0.25">
      <c r="O5663" s="268" t="s">
        <v>15150</v>
      </c>
      <c r="P5663" s="268" t="s">
        <v>9492</v>
      </c>
      <c r="Q5663" s="269">
        <v>-4.5</v>
      </c>
      <c r="R5663" s="269">
        <v>-4.75</v>
      </c>
      <c r="S5663" s="269">
        <v>-45.25</v>
      </c>
      <c r="T5663" s="269">
        <v>-45.5</v>
      </c>
      <c r="DO5663"/>
    </row>
    <row r="5664" spans="15:119" x14ac:dyDescent="0.25">
      <c r="O5664" s="268" t="s">
        <v>15151</v>
      </c>
      <c r="P5664" s="268" t="s">
        <v>9492</v>
      </c>
      <c r="Q5664" s="269">
        <v>-4.5</v>
      </c>
      <c r="R5664" s="269">
        <v>-4.75</v>
      </c>
      <c r="S5664" s="269">
        <v>-45</v>
      </c>
      <c r="T5664" s="269">
        <v>-45.25</v>
      </c>
      <c r="DO5664"/>
    </row>
    <row r="5665" spans="15:119" x14ac:dyDescent="0.25">
      <c r="O5665" s="268" t="s">
        <v>15152</v>
      </c>
      <c r="P5665" s="268" t="s">
        <v>9492</v>
      </c>
      <c r="Q5665" s="269">
        <v>-4.75</v>
      </c>
      <c r="R5665" s="269">
        <v>-5</v>
      </c>
      <c r="S5665" s="269">
        <v>-45.25</v>
      </c>
      <c r="T5665" s="269">
        <v>-45.5</v>
      </c>
      <c r="DO5665"/>
    </row>
    <row r="5666" spans="15:119" x14ac:dyDescent="0.25">
      <c r="O5666" s="268" t="s">
        <v>15153</v>
      </c>
      <c r="P5666" s="268" t="s">
        <v>9492</v>
      </c>
      <c r="Q5666" s="269">
        <v>-4.75</v>
      </c>
      <c r="R5666" s="269">
        <v>-5</v>
      </c>
      <c r="S5666" s="269">
        <v>-45</v>
      </c>
      <c r="T5666" s="269">
        <v>-45.25</v>
      </c>
      <c r="DO5666"/>
    </row>
    <row r="5667" spans="15:119" x14ac:dyDescent="0.25">
      <c r="O5667" s="268" t="s">
        <v>15154</v>
      </c>
      <c r="P5667" s="268" t="s">
        <v>9488</v>
      </c>
      <c r="Q5667" s="269">
        <v>-5</v>
      </c>
      <c r="R5667" s="269">
        <v>-6</v>
      </c>
      <c r="S5667" s="269">
        <v>-46.5</v>
      </c>
      <c r="T5667" s="269">
        <v>-48</v>
      </c>
      <c r="DO5667"/>
    </row>
    <row r="5668" spans="15:119" x14ac:dyDescent="0.25">
      <c r="O5668" s="268" t="s">
        <v>15155</v>
      </c>
      <c r="P5668" s="268" t="s">
        <v>9490</v>
      </c>
      <c r="Q5668" s="269">
        <v>-5</v>
      </c>
      <c r="R5668" s="269">
        <v>-5.5</v>
      </c>
      <c r="S5668" s="269">
        <v>-47.5</v>
      </c>
      <c r="T5668" s="269">
        <v>-48</v>
      </c>
      <c r="DO5668"/>
    </row>
    <row r="5669" spans="15:119" x14ac:dyDescent="0.25">
      <c r="O5669" s="268" t="s">
        <v>15156</v>
      </c>
      <c r="P5669" s="268" t="s">
        <v>9492</v>
      </c>
      <c r="Q5669" s="269">
        <v>-5</v>
      </c>
      <c r="R5669" s="269">
        <v>-5.25</v>
      </c>
      <c r="S5669" s="269">
        <v>-47.75</v>
      </c>
      <c r="T5669" s="269">
        <v>-48</v>
      </c>
      <c r="DO5669"/>
    </row>
    <row r="5670" spans="15:119" x14ac:dyDescent="0.25">
      <c r="O5670" s="268" t="s">
        <v>15157</v>
      </c>
      <c r="P5670" s="268" t="s">
        <v>9492</v>
      </c>
      <c r="Q5670" s="269">
        <v>-5</v>
      </c>
      <c r="R5670" s="269">
        <v>-5.25</v>
      </c>
      <c r="S5670" s="269">
        <v>-47.5</v>
      </c>
      <c r="T5670" s="269">
        <v>-47.75</v>
      </c>
      <c r="DO5670"/>
    </row>
    <row r="5671" spans="15:119" x14ac:dyDescent="0.25">
      <c r="O5671" s="268" t="s">
        <v>15158</v>
      </c>
      <c r="P5671" s="268" t="s">
        <v>9492</v>
      </c>
      <c r="Q5671" s="269">
        <v>-5.25</v>
      </c>
      <c r="R5671" s="269">
        <v>-5.5</v>
      </c>
      <c r="S5671" s="269">
        <v>-47.75</v>
      </c>
      <c r="T5671" s="269">
        <v>-48</v>
      </c>
      <c r="DO5671"/>
    </row>
    <row r="5672" spans="15:119" x14ac:dyDescent="0.25">
      <c r="O5672" s="268" t="s">
        <v>15159</v>
      </c>
      <c r="P5672" s="268" t="s">
        <v>9492</v>
      </c>
      <c r="Q5672" s="269">
        <v>-5.25</v>
      </c>
      <c r="R5672" s="269">
        <v>-5.5</v>
      </c>
      <c r="S5672" s="269">
        <v>-47.5</v>
      </c>
      <c r="T5672" s="269">
        <v>-47.75</v>
      </c>
      <c r="DO5672"/>
    </row>
    <row r="5673" spans="15:119" x14ac:dyDescent="0.25">
      <c r="O5673" s="268" t="s">
        <v>15160</v>
      </c>
      <c r="P5673" s="268" t="s">
        <v>9490</v>
      </c>
      <c r="Q5673" s="269">
        <v>-5</v>
      </c>
      <c r="R5673" s="269">
        <v>-5.5</v>
      </c>
      <c r="S5673" s="269">
        <v>-47</v>
      </c>
      <c r="T5673" s="269">
        <v>-47.5</v>
      </c>
      <c r="DO5673"/>
    </row>
    <row r="5674" spans="15:119" x14ac:dyDescent="0.25">
      <c r="O5674" s="268" t="s">
        <v>15161</v>
      </c>
      <c r="P5674" s="268" t="s">
        <v>9492</v>
      </c>
      <c r="Q5674" s="269">
        <v>-5</v>
      </c>
      <c r="R5674" s="269">
        <v>-5.25</v>
      </c>
      <c r="S5674" s="269">
        <v>-47.25</v>
      </c>
      <c r="T5674" s="269">
        <v>-47.5</v>
      </c>
      <c r="DO5674"/>
    </row>
    <row r="5675" spans="15:119" x14ac:dyDescent="0.25">
      <c r="O5675" s="268" t="s">
        <v>15162</v>
      </c>
      <c r="P5675" s="268" t="s">
        <v>9492</v>
      </c>
      <c r="Q5675" s="269">
        <v>-5</v>
      </c>
      <c r="R5675" s="269">
        <v>-5.25</v>
      </c>
      <c r="S5675" s="269">
        <v>-47</v>
      </c>
      <c r="T5675" s="269">
        <v>-47.25</v>
      </c>
      <c r="DO5675"/>
    </row>
    <row r="5676" spans="15:119" x14ac:dyDescent="0.25">
      <c r="O5676" s="268" t="s">
        <v>15163</v>
      </c>
      <c r="P5676" s="268" t="s">
        <v>9492</v>
      </c>
      <c r="Q5676" s="269">
        <v>-5.25</v>
      </c>
      <c r="R5676" s="269">
        <v>-5.5</v>
      </c>
      <c r="S5676" s="269">
        <v>-47.25</v>
      </c>
      <c r="T5676" s="269">
        <v>-47.5</v>
      </c>
      <c r="DO5676"/>
    </row>
    <row r="5677" spans="15:119" x14ac:dyDescent="0.25">
      <c r="O5677" s="268" t="s">
        <v>15164</v>
      </c>
      <c r="P5677" s="268" t="s">
        <v>9492</v>
      </c>
      <c r="Q5677" s="269">
        <v>-5.25</v>
      </c>
      <c r="R5677" s="269">
        <v>-5.5</v>
      </c>
      <c r="S5677" s="269">
        <v>-47</v>
      </c>
      <c r="T5677" s="269">
        <v>-47.25</v>
      </c>
      <c r="DO5677"/>
    </row>
    <row r="5678" spans="15:119" x14ac:dyDescent="0.25">
      <c r="O5678" s="268" t="s">
        <v>15165</v>
      </c>
      <c r="P5678" s="268" t="s">
        <v>9490</v>
      </c>
      <c r="Q5678" s="269">
        <v>-5</v>
      </c>
      <c r="R5678" s="269">
        <v>-5.5</v>
      </c>
      <c r="S5678" s="269">
        <v>-46.5</v>
      </c>
      <c r="T5678" s="269">
        <v>-47</v>
      </c>
      <c r="DO5678"/>
    </row>
    <row r="5679" spans="15:119" x14ac:dyDescent="0.25">
      <c r="O5679" s="268" t="s">
        <v>15166</v>
      </c>
      <c r="P5679" s="268" t="s">
        <v>9492</v>
      </c>
      <c r="Q5679" s="269">
        <v>-5</v>
      </c>
      <c r="R5679" s="269">
        <v>-5.25</v>
      </c>
      <c r="S5679" s="269">
        <v>-46.75</v>
      </c>
      <c r="T5679" s="269">
        <v>-47</v>
      </c>
      <c r="DO5679"/>
    </row>
    <row r="5680" spans="15:119" x14ac:dyDescent="0.25">
      <c r="O5680" s="268" t="s">
        <v>15167</v>
      </c>
      <c r="P5680" s="268" t="s">
        <v>9492</v>
      </c>
      <c r="Q5680" s="269">
        <v>-5</v>
      </c>
      <c r="R5680" s="269">
        <v>-5.25</v>
      </c>
      <c r="S5680" s="269">
        <v>-46.5</v>
      </c>
      <c r="T5680" s="269">
        <v>-46.75</v>
      </c>
      <c r="DO5680"/>
    </row>
    <row r="5681" spans="15:119" x14ac:dyDescent="0.25">
      <c r="O5681" s="268" t="s">
        <v>15168</v>
      </c>
      <c r="P5681" s="268" t="s">
        <v>9492</v>
      </c>
      <c r="Q5681" s="269">
        <v>-5.25</v>
      </c>
      <c r="R5681" s="269">
        <v>-5.5</v>
      </c>
      <c r="S5681" s="269">
        <v>-46.75</v>
      </c>
      <c r="T5681" s="269">
        <v>-47</v>
      </c>
      <c r="DO5681"/>
    </row>
    <row r="5682" spans="15:119" x14ac:dyDescent="0.25">
      <c r="O5682" s="268" t="s">
        <v>15169</v>
      </c>
      <c r="P5682" s="268" t="s">
        <v>9492</v>
      </c>
      <c r="Q5682" s="269">
        <v>-5.25</v>
      </c>
      <c r="R5682" s="269">
        <v>-5.5</v>
      </c>
      <c r="S5682" s="269">
        <v>-46.5</v>
      </c>
      <c r="T5682" s="269">
        <v>-46.75</v>
      </c>
      <c r="DO5682"/>
    </row>
    <row r="5683" spans="15:119" x14ac:dyDescent="0.25">
      <c r="O5683" s="268" t="s">
        <v>15170</v>
      </c>
      <c r="P5683" s="268" t="s">
        <v>9490</v>
      </c>
      <c r="Q5683" s="269">
        <v>-5.5</v>
      </c>
      <c r="R5683" s="269">
        <v>-6</v>
      </c>
      <c r="S5683" s="269">
        <v>-47.5</v>
      </c>
      <c r="T5683" s="269">
        <v>-48</v>
      </c>
      <c r="DO5683"/>
    </row>
    <row r="5684" spans="15:119" x14ac:dyDescent="0.25">
      <c r="O5684" s="268" t="s">
        <v>15171</v>
      </c>
      <c r="P5684" s="268" t="s">
        <v>9492</v>
      </c>
      <c r="Q5684" s="269">
        <v>-5.5</v>
      </c>
      <c r="R5684" s="269">
        <v>-5.75</v>
      </c>
      <c r="S5684" s="269">
        <v>-47.75</v>
      </c>
      <c r="T5684" s="269">
        <v>-48</v>
      </c>
      <c r="DO5684"/>
    </row>
    <row r="5685" spans="15:119" x14ac:dyDescent="0.25">
      <c r="O5685" s="268" t="s">
        <v>15172</v>
      </c>
      <c r="P5685" s="268" t="s">
        <v>9492</v>
      </c>
      <c r="Q5685" s="269">
        <v>-5.5</v>
      </c>
      <c r="R5685" s="269">
        <v>-5.75</v>
      </c>
      <c r="S5685" s="269">
        <v>-47.5</v>
      </c>
      <c r="T5685" s="269">
        <v>-47.75</v>
      </c>
      <c r="DO5685"/>
    </row>
    <row r="5686" spans="15:119" x14ac:dyDescent="0.25">
      <c r="O5686" s="268" t="s">
        <v>15173</v>
      </c>
      <c r="P5686" s="268" t="s">
        <v>9492</v>
      </c>
      <c r="Q5686" s="269">
        <v>-5.75</v>
      </c>
      <c r="R5686" s="269">
        <v>-6</v>
      </c>
      <c r="S5686" s="269">
        <v>-47.75</v>
      </c>
      <c r="T5686" s="269">
        <v>-48</v>
      </c>
      <c r="DO5686"/>
    </row>
    <row r="5687" spans="15:119" x14ac:dyDescent="0.25">
      <c r="O5687" s="268" t="s">
        <v>15174</v>
      </c>
      <c r="P5687" s="268" t="s">
        <v>9492</v>
      </c>
      <c r="Q5687" s="269">
        <v>-5.75</v>
      </c>
      <c r="R5687" s="269">
        <v>-6</v>
      </c>
      <c r="S5687" s="269">
        <v>-47.5</v>
      </c>
      <c r="T5687" s="269">
        <v>-47.75</v>
      </c>
      <c r="DO5687"/>
    </row>
    <row r="5688" spans="15:119" x14ac:dyDescent="0.25">
      <c r="O5688" s="268" t="s">
        <v>15175</v>
      </c>
      <c r="P5688" s="268" t="s">
        <v>9490</v>
      </c>
      <c r="Q5688" s="269">
        <v>-5.5</v>
      </c>
      <c r="R5688" s="269">
        <v>-6</v>
      </c>
      <c r="S5688" s="269">
        <v>-47</v>
      </c>
      <c r="T5688" s="269">
        <v>-47.5</v>
      </c>
      <c r="DO5688"/>
    </row>
    <row r="5689" spans="15:119" x14ac:dyDescent="0.25">
      <c r="O5689" s="268" t="s">
        <v>15176</v>
      </c>
      <c r="P5689" s="268" t="s">
        <v>9492</v>
      </c>
      <c r="Q5689" s="269">
        <v>-5.5</v>
      </c>
      <c r="R5689" s="269">
        <v>-5.75</v>
      </c>
      <c r="S5689" s="269">
        <v>-47.25</v>
      </c>
      <c r="T5689" s="269">
        <v>-47.5</v>
      </c>
      <c r="DO5689"/>
    </row>
    <row r="5690" spans="15:119" x14ac:dyDescent="0.25">
      <c r="O5690" s="268" t="s">
        <v>15177</v>
      </c>
      <c r="P5690" s="268" t="s">
        <v>9492</v>
      </c>
      <c r="Q5690" s="269">
        <v>-5.5</v>
      </c>
      <c r="R5690" s="269">
        <v>-5.75</v>
      </c>
      <c r="S5690" s="269">
        <v>-47</v>
      </c>
      <c r="T5690" s="269">
        <v>-47.25</v>
      </c>
      <c r="DO5690"/>
    </row>
    <row r="5691" spans="15:119" x14ac:dyDescent="0.25">
      <c r="O5691" s="268" t="s">
        <v>15178</v>
      </c>
      <c r="P5691" s="268" t="s">
        <v>9492</v>
      </c>
      <c r="Q5691" s="269">
        <v>-5.75</v>
      </c>
      <c r="R5691" s="269">
        <v>-6</v>
      </c>
      <c r="S5691" s="269">
        <v>-47.25</v>
      </c>
      <c r="T5691" s="269">
        <v>-47.5</v>
      </c>
      <c r="DO5691"/>
    </row>
    <row r="5692" spans="15:119" x14ac:dyDescent="0.25">
      <c r="O5692" s="268" t="s">
        <v>15179</v>
      </c>
      <c r="P5692" s="268" t="s">
        <v>9492</v>
      </c>
      <c r="Q5692" s="269">
        <v>-5.75</v>
      </c>
      <c r="R5692" s="269">
        <v>-6</v>
      </c>
      <c r="S5692" s="269">
        <v>-47</v>
      </c>
      <c r="T5692" s="269">
        <v>-47.25</v>
      </c>
      <c r="DO5692"/>
    </row>
    <row r="5693" spans="15:119" x14ac:dyDescent="0.25">
      <c r="O5693" s="268" t="s">
        <v>15180</v>
      </c>
      <c r="P5693" s="268" t="s">
        <v>9490</v>
      </c>
      <c r="Q5693" s="269">
        <v>-5.5</v>
      </c>
      <c r="R5693" s="269">
        <v>-6</v>
      </c>
      <c r="S5693" s="269">
        <v>-46.5</v>
      </c>
      <c r="T5693" s="269">
        <v>-47</v>
      </c>
      <c r="DO5693"/>
    </row>
    <row r="5694" spans="15:119" x14ac:dyDescent="0.25">
      <c r="O5694" s="268" t="s">
        <v>15181</v>
      </c>
      <c r="P5694" s="268" t="s">
        <v>9492</v>
      </c>
      <c r="Q5694" s="269">
        <v>-5.5</v>
      </c>
      <c r="R5694" s="269">
        <v>-5.75</v>
      </c>
      <c r="S5694" s="269">
        <v>-46.75</v>
      </c>
      <c r="T5694" s="269">
        <v>-47</v>
      </c>
      <c r="DO5694"/>
    </row>
    <row r="5695" spans="15:119" x14ac:dyDescent="0.25">
      <c r="O5695" s="268" t="s">
        <v>15182</v>
      </c>
      <c r="P5695" s="268" t="s">
        <v>9492</v>
      </c>
      <c r="Q5695" s="269">
        <v>-5.5</v>
      </c>
      <c r="R5695" s="269">
        <v>-5.75</v>
      </c>
      <c r="S5695" s="269">
        <v>-46.5</v>
      </c>
      <c r="T5695" s="269">
        <v>-46.75</v>
      </c>
      <c r="DO5695"/>
    </row>
    <row r="5696" spans="15:119" x14ac:dyDescent="0.25">
      <c r="O5696" s="268" t="s">
        <v>15183</v>
      </c>
      <c r="P5696" s="268" t="s">
        <v>9492</v>
      </c>
      <c r="Q5696" s="269">
        <v>-5.75</v>
      </c>
      <c r="R5696" s="269">
        <v>-6</v>
      </c>
      <c r="S5696" s="269">
        <v>-46.75</v>
      </c>
      <c r="T5696" s="269">
        <v>-47</v>
      </c>
      <c r="DO5696"/>
    </row>
    <row r="5697" spans="15:119" x14ac:dyDescent="0.25">
      <c r="O5697" s="268" t="s">
        <v>15184</v>
      </c>
      <c r="P5697" s="268" t="s">
        <v>9492</v>
      </c>
      <c r="Q5697" s="269">
        <v>-5.75</v>
      </c>
      <c r="R5697" s="269">
        <v>-6</v>
      </c>
      <c r="S5697" s="269">
        <v>-46.5</v>
      </c>
      <c r="T5697" s="269">
        <v>-46.75</v>
      </c>
      <c r="DO5697"/>
    </row>
    <row r="5698" spans="15:119" x14ac:dyDescent="0.25">
      <c r="O5698" s="268" t="s">
        <v>15185</v>
      </c>
      <c r="P5698" s="268" t="s">
        <v>9488</v>
      </c>
      <c r="Q5698" s="269">
        <v>-5</v>
      </c>
      <c r="R5698" s="269">
        <v>-6</v>
      </c>
      <c r="S5698" s="269">
        <v>-45</v>
      </c>
      <c r="T5698" s="269">
        <v>-46.5</v>
      </c>
      <c r="DO5698"/>
    </row>
    <row r="5699" spans="15:119" x14ac:dyDescent="0.25">
      <c r="O5699" s="268" t="s">
        <v>15186</v>
      </c>
      <c r="P5699" s="268" t="s">
        <v>9490</v>
      </c>
      <c r="Q5699" s="269">
        <v>-5</v>
      </c>
      <c r="R5699" s="269">
        <v>-5.5</v>
      </c>
      <c r="S5699" s="269">
        <v>-46</v>
      </c>
      <c r="T5699" s="269">
        <v>-46.5</v>
      </c>
      <c r="DO5699"/>
    </row>
    <row r="5700" spans="15:119" x14ac:dyDescent="0.25">
      <c r="O5700" s="268" t="s">
        <v>15187</v>
      </c>
      <c r="P5700" s="268" t="s">
        <v>9492</v>
      </c>
      <c r="Q5700" s="269">
        <v>-5</v>
      </c>
      <c r="R5700" s="269">
        <v>-5.25</v>
      </c>
      <c r="S5700" s="269">
        <v>-46.25</v>
      </c>
      <c r="T5700" s="269">
        <v>-46.5</v>
      </c>
      <c r="DO5700"/>
    </row>
    <row r="5701" spans="15:119" x14ac:dyDescent="0.25">
      <c r="O5701" s="268" t="s">
        <v>15188</v>
      </c>
      <c r="P5701" s="268" t="s">
        <v>9492</v>
      </c>
      <c r="Q5701" s="269">
        <v>-5</v>
      </c>
      <c r="R5701" s="269">
        <v>-5.25</v>
      </c>
      <c r="S5701" s="269">
        <v>-46</v>
      </c>
      <c r="T5701" s="269">
        <v>-46.25</v>
      </c>
      <c r="DO5701"/>
    </row>
    <row r="5702" spans="15:119" x14ac:dyDescent="0.25">
      <c r="O5702" s="268" t="s">
        <v>15189</v>
      </c>
      <c r="P5702" s="268" t="s">
        <v>9492</v>
      </c>
      <c r="Q5702" s="269">
        <v>-5.25</v>
      </c>
      <c r="R5702" s="269">
        <v>-5.5</v>
      </c>
      <c r="S5702" s="269">
        <v>-46.25</v>
      </c>
      <c r="T5702" s="269">
        <v>-46.5</v>
      </c>
      <c r="DO5702"/>
    </row>
    <row r="5703" spans="15:119" x14ac:dyDescent="0.25">
      <c r="O5703" s="268" t="s">
        <v>15190</v>
      </c>
      <c r="P5703" s="268" t="s">
        <v>9492</v>
      </c>
      <c r="Q5703" s="269">
        <v>-5.25</v>
      </c>
      <c r="R5703" s="269">
        <v>-5.5</v>
      </c>
      <c r="S5703" s="269">
        <v>-46</v>
      </c>
      <c r="T5703" s="269">
        <v>-46.25</v>
      </c>
      <c r="DO5703"/>
    </row>
    <row r="5704" spans="15:119" x14ac:dyDescent="0.25">
      <c r="O5704" s="268" t="s">
        <v>15191</v>
      </c>
      <c r="P5704" s="268" t="s">
        <v>9490</v>
      </c>
      <c r="Q5704" s="269">
        <v>-5</v>
      </c>
      <c r="R5704" s="269">
        <v>-5.5</v>
      </c>
      <c r="S5704" s="269">
        <v>-45.5</v>
      </c>
      <c r="T5704" s="269">
        <v>-46</v>
      </c>
      <c r="DO5704"/>
    </row>
    <row r="5705" spans="15:119" x14ac:dyDescent="0.25">
      <c r="O5705" s="268" t="s">
        <v>15192</v>
      </c>
      <c r="P5705" s="268" t="s">
        <v>9492</v>
      </c>
      <c r="Q5705" s="269">
        <v>-5</v>
      </c>
      <c r="R5705" s="269">
        <v>-5.25</v>
      </c>
      <c r="S5705" s="269">
        <v>-45.75</v>
      </c>
      <c r="T5705" s="269">
        <v>-46</v>
      </c>
      <c r="DO5705"/>
    </row>
    <row r="5706" spans="15:119" x14ac:dyDescent="0.25">
      <c r="O5706" s="268" t="s">
        <v>15193</v>
      </c>
      <c r="P5706" s="268" t="s">
        <v>9492</v>
      </c>
      <c r="Q5706" s="269">
        <v>-5</v>
      </c>
      <c r="R5706" s="269">
        <v>-5.25</v>
      </c>
      <c r="S5706" s="269">
        <v>-45.5</v>
      </c>
      <c r="T5706" s="269">
        <v>-45.75</v>
      </c>
      <c r="DO5706"/>
    </row>
    <row r="5707" spans="15:119" x14ac:dyDescent="0.25">
      <c r="O5707" s="268" t="s">
        <v>15194</v>
      </c>
      <c r="P5707" s="268" t="s">
        <v>9492</v>
      </c>
      <c r="Q5707" s="269">
        <v>-5.25</v>
      </c>
      <c r="R5707" s="269">
        <v>-5.5</v>
      </c>
      <c r="S5707" s="269">
        <v>-45.75</v>
      </c>
      <c r="T5707" s="269">
        <v>-46</v>
      </c>
      <c r="DO5707"/>
    </row>
    <row r="5708" spans="15:119" x14ac:dyDescent="0.25">
      <c r="O5708" s="268" t="s">
        <v>15195</v>
      </c>
      <c r="P5708" s="268" t="s">
        <v>9492</v>
      </c>
      <c r="Q5708" s="269">
        <v>-5.25</v>
      </c>
      <c r="R5708" s="269">
        <v>-5.5</v>
      </c>
      <c r="S5708" s="269">
        <v>-45.5</v>
      </c>
      <c r="T5708" s="269">
        <v>-45.75</v>
      </c>
      <c r="DO5708"/>
    </row>
    <row r="5709" spans="15:119" x14ac:dyDescent="0.25">
      <c r="O5709" s="268" t="s">
        <v>15196</v>
      </c>
      <c r="P5709" s="268" t="s">
        <v>9490</v>
      </c>
      <c r="Q5709" s="269">
        <v>-5</v>
      </c>
      <c r="R5709" s="269">
        <v>-5.5</v>
      </c>
      <c r="S5709" s="269">
        <v>-45</v>
      </c>
      <c r="T5709" s="269">
        <v>-45.5</v>
      </c>
      <c r="DO5709"/>
    </row>
    <row r="5710" spans="15:119" x14ac:dyDescent="0.25">
      <c r="O5710" s="268" t="s">
        <v>15197</v>
      </c>
      <c r="P5710" s="268" t="s">
        <v>9492</v>
      </c>
      <c r="Q5710" s="269">
        <v>-5</v>
      </c>
      <c r="R5710" s="269">
        <v>-5.25</v>
      </c>
      <c r="S5710" s="269">
        <v>-45.25</v>
      </c>
      <c r="T5710" s="269">
        <v>-45.5</v>
      </c>
      <c r="DO5710"/>
    </row>
    <row r="5711" spans="15:119" x14ac:dyDescent="0.25">
      <c r="O5711" s="268" t="s">
        <v>15198</v>
      </c>
      <c r="P5711" s="268" t="s">
        <v>9492</v>
      </c>
      <c r="Q5711" s="269">
        <v>-5</v>
      </c>
      <c r="R5711" s="269">
        <v>-5.25</v>
      </c>
      <c r="S5711" s="269">
        <v>-45</v>
      </c>
      <c r="T5711" s="269">
        <v>-45.25</v>
      </c>
      <c r="DO5711"/>
    </row>
    <row r="5712" spans="15:119" x14ac:dyDescent="0.25">
      <c r="O5712" s="268" t="s">
        <v>15199</v>
      </c>
      <c r="P5712" s="268" t="s">
        <v>9492</v>
      </c>
      <c r="Q5712" s="269">
        <v>-5.25</v>
      </c>
      <c r="R5712" s="269">
        <v>-5.5</v>
      </c>
      <c r="S5712" s="269">
        <v>-45.25</v>
      </c>
      <c r="T5712" s="269">
        <v>-45.5</v>
      </c>
      <c r="DO5712"/>
    </row>
    <row r="5713" spans="15:119" x14ac:dyDescent="0.25">
      <c r="O5713" s="268" t="s">
        <v>15200</v>
      </c>
      <c r="P5713" s="268" t="s">
        <v>9492</v>
      </c>
      <c r="Q5713" s="269">
        <v>-5.25</v>
      </c>
      <c r="R5713" s="269">
        <v>-5.5</v>
      </c>
      <c r="S5713" s="269">
        <v>-45</v>
      </c>
      <c r="T5713" s="269">
        <v>-45.25</v>
      </c>
      <c r="DO5713"/>
    </row>
    <row r="5714" spans="15:119" x14ac:dyDescent="0.25">
      <c r="O5714" s="268" t="s">
        <v>15201</v>
      </c>
      <c r="P5714" s="268" t="s">
        <v>9490</v>
      </c>
      <c r="Q5714" s="269">
        <v>-5.5</v>
      </c>
      <c r="R5714" s="269">
        <v>-6</v>
      </c>
      <c r="S5714" s="269">
        <v>-46</v>
      </c>
      <c r="T5714" s="269">
        <v>-46.5</v>
      </c>
      <c r="DO5714"/>
    </row>
    <row r="5715" spans="15:119" x14ac:dyDescent="0.25">
      <c r="O5715" s="268" t="s">
        <v>15202</v>
      </c>
      <c r="P5715" s="268" t="s">
        <v>9492</v>
      </c>
      <c r="Q5715" s="269">
        <v>-5.5</v>
      </c>
      <c r="R5715" s="269">
        <v>-5.75</v>
      </c>
      <c r="S5715" s="269">
        <v>-46.25</v>
      </c>
      <c r="T5715" s="269">
        <v>-46.5</v>
      </c>
      <c r="DO5715"/>
    </row>
    <row r="5716" spans="15:119" x14ac:dyDescent="0.25">
      <c r="O5716" s="268" t="s">
        <v>15203</v>
      </c>
      <c r="P5716" s="268" t="s">
        <v>9492</v>
      </c>
      <c r="Q5716" s="269">
        <v>-5.5</v>
      </c>
      <c r="R5716" s="269">
        <v>-5.75</v>
      </c>
      <c r="S5716" s="269">
        <v>-46</v>
      </c>
      <c r="T5716" s="269">
        <v>-46.25</v>
      </c>
      <c r="DO5716"/>
    </row>
    <row r="5717" spans="15:119" x14ac:dyDescent="0.25">
      <c r="O5717" s="268" t="s">
        <v>15204</v>
      </c>
      <c r="P5717" s="268" t="s">
        <v>9492</v>
      </c>
      <c r="Q5717" s="269">
        <v>-5.75</v>
      </c>
      <c r="R5717" s="269">
        <v>-6</v>
      </c>
      <c r="S5717" s="269">
        <v>-46.25</v>
      </c>
      <c r="T5717" s="269">
        <v>-46.5</v>
      </c>
      <c r="DO5717"/>
    </row>
    <row r="5718" spans="15:119" x14ac:dyDescent="0.25">
      <c r="O5718" s="268" t="s">
        <v>15205</v>
      </c>
      <c r="P5718" s="268" t="s">
        <v>9492</v>
      </c>
      <c r="Q5718" s="269">
        <v>-5.75</v>
      </c>
      <c r="R5718" s="269">
        <v>-6</v>
      </c>
      <c r="S5718" s="269">
        <v>-46</v>
      </c>
      <c r="T5718" s="269">
        <v>-46.25</v>
      </c>
      <c r="DO5718"/>
    </row>
    <row r="5719" spans="15:119" x14ac:dyDescent="0.25">
      <c r="O5719" s="268" t="s">
        <v>15206</v>
      </c>
      <c r="P5719" s="268" t="s">
        <v>9490</v>
      </c>
      <c r="Q5719" s="269">
        <v>-5.5</v>
      </c>
      <c r="R5719" s="269">
        <v>-6</v>
      </c>
      <c r="S5719" s="269">
        <v>-45.5</v>
      </c>
      <c r="T5719" s="269">
        <v>-46</v>
      </c>
      <c r="DO5719"/>
    </row>
    <row r="5720" spans="15:119" x14ac:dyDescent="0.25">
      <c r="O5720" s="268" t="s">
        <v>15207</v>
      </c>
      <c r="P5720" s="268" t="s">
        <v>9492</v>
      </c>
      <c r="Q5720" s="269">
        <v>-5.5</v>
      </c>
      <c r="R5720" s="269">
        <v>-5.75</v>
      </c>
      <c r="S5720" s="269">
        <v>-45.75</v>
      </c>
      <c r="T5720" s="269">
        <v>-46</v>
      </c>
      <c r="DO5720"/>
    </row>
    <row r="5721" spans="15:119" x14ac:dyDescent="0.25">
      <c r="O5721" s="268" t="s">
        <v>15208</v>
      </c>
      <c r="P5721" s="268" t="s">
        <v>9492</v>
      </c>
      <c r="Q5721" s="269">
        <v>-5.5</v>
      </c>
      <c r="R5721" s="269">
        <v>-5.75</v>
      </c>
      <c r="S5721" s="269">
        <v>-45.5</v>
      </c>
      <c r="T5721" s="269">
        <v>-45.75</v>
      </c>
      <c r="DO5721"/>
    </row>
    <row r="5722" spans="15:119" x14ac:dyDescent="0.25">
      <c r="O5722" s="268" t="s">
        <v>15209</v>
      </c>
      <c r="P5722" s="268" t="s">
        <v>9492</v>
      </c>
      <c r="Q5722" s="269">
        <v>-5.75</v>
      </c>
      <c r="R5722" s="269">
        <v>-6</v>
      </c>
      <c r="S5722" s="269">
        <v>-45.75</v>
      </c>
      <c r="T5722" s="269">
        <v>-46</v>
      </c>
      <c r="DO5722"/>
    </row>
    <row r="5723" spans="15:119" x14ac:dyDescent="0.25">
      <c r="O5723" s="268" t="s">
        <v>15210</v>
      </c>
      <c r="P5723" s="268" t="s">
        <v>9492</v>
      </c>
      <c r="Q5723" s="269">
        <v>-5.75</v>
      </c>
      <c r="R5723" s="269">
        <v>-6</v>
      </c>
      <c r="S5723" s="269">
        <v>-45.5</v>
      </c>
      <c r="T5723" s="269">
        <v>-45.75</v>
      </c>
      <c r="DO5723"/>
    </row>
    <row r="5724" spans="15:119" x14ac:dyDescent="0.25">
      <c r="O5724" s="268" t="s">
        <v>15211</v>
      </c>
      <c r="P5724" s="268" t="s">
        <v>9490</v>
      </c>
      <c r="Q5724" s="269">
        <v>-5.5</v>
      </c>
      <c r="R5724" s="269">
        <v>-6</v>
      </c>
      <c r="S5724" s="269">
        <v>-45</v>
      </c>
      <c r="T5724" s="269">
        <v>-45.5</v>
      </c>
      <c r="DO5724"/>
    </row>
    <row r="5725" spans="15:119" x14ac:dyDescent="0.25">
      <c r="O5725" s="268" t="s">
        <v>15212</v>
      </c>
      <c r="P5725" s="268" t="s">
        <v>9492</v>
      </c>
      <c r="Q5725" s="269">
        <v>-5.5</v>
      </c>
      <c r="R5725" s="269">
        <v>-5.75</v>
      </c>
      <c r="S5725" s="269">
        <v>-45.25</v>
      </c>
      <c r="T5725" s="269">
        <v>-45.5</v>
      </c>
      <c r="DO5725"/>
    </row>
    <row r="5726" spans="15:119" x14ac:dyDescent="0.25">
      <c r="O5726" s="268" t="s">
        <v>15213</v>
      </c>
      <c r="P5726" s="268" t="s">
        <v>9492</v>
      </c>
      <c r="Q5726" s="269">
        <v>-5.5</v>
      </c>
      <c r="R5726" s="269">
        <v>-5.75</v>
      </c>
      <c r="S5726" s="269">
        <v>-45</v>
      </c>
      <c r="T5726" s="269">
        <v>-45.25</v>
      </c>
      <c r="DO5726"/>
    </row>
    <row r="5727" spans="15:119" x14ac:dyDescent="0.25">
      <c r="O5727" s="268" t="s">
        <v>15214</v>
      </c>
      <c r="P5727" s="268" t="s">
        <v>9492</v>
      </c>
      <c r="Q5727" s="269">
        <v>-5.75</v>
      </c>
      <c r="R5727" s="269">
        <v>-6</v>
      </c>
      <c r="S5727" s="269">
        <v>-45.25</v>
      </c>
      <c r="T5727" s="269">
        <v>-45.5</v>
      </c>
      <c r="DO5727"/>
    </row>
    <row r="5728" spans="15:119" x14ac:dyDescent="0.25">
      <c r="O5728" s="268" t="s">
        <v>15215</v>
      </c>
      <c r="P5728" s="268" t="s">
        <v>9492</v>
      </c>
      <c r="Q5728" s="269">
        <v>-5.75</v>
      </c>
      <c r="R5728" s="269">
        <v>-6</v>
      </c>
      <c r="S5728" s="269">
        <v>-45</v>
      </c>
      <c r="T5728" s="269">
        <v>-45.25</v>
      </c>
      <c r="DO5728"/>
    </row>
    <row r="5729" spans="15:119" x14ac:dyDescent="0.25">
      <c r="O5729" s="268" t="s">
        <v>15216</v>
      </c>
      <c r="P5729" s="268" t="s">
        <v>9486</v>
      </c>
      <c r="Q5729" s="269">
        <v>-4</v>
      </c>
      <c r="R5729" s="269">
        <v>-6</v>
      </c>
      <c r="S5729" s="269">
        <v>-42</v>
      </c>
      <c r="T5729" s="269">
        <v>-45</v>
      </c>
      <c r="DO5729"/>
    </row>
    <row r="5730" spans="15:119" x14ac:dyDescent="0.25">
      <c r="O5730" s="268" t="s">
        <v>15217</v>
      </c>
      <c r="P5730" s="268" t="s">
        <v>9488</v>
      </c>
      <c r="Q5730" s="269">
        <v>-4</v>
      </c>
      <c r="R5730" s="269">
        <v>-5</v>
      </c>
      <c r="S5730" s="269">
        <v>-43.5</v>
      </c>
      <c r="T5730" s="269">
        <v>-45</v>
      </c>
      <c r="DO5730"/>
    </row>
    <row r="5731" spans="15:119" x14ac:dyDescent="0.25">
      <c r="O5731" s="268" t="s">
        <v>15218</v>
      </c>
      <c r="P5731" s="268" t="s">
        <v>9490</v>
      </c>
      <c r="Q5731" s="269">
        <v>-4</v>
      </c>
      <c r="R5731" s="269">
        <v>-4.5</v>
      </c>
      <c r="S5731" s="269">
        <v>-44.5</v>
      </c>
      <c r="T5731" s="269">
        <v>-45</v>
      </c>
      <c r="DO5731"/>
    </row>
    <row r="5732" spans="15:119" x14ac:dyDescent="0.25">
      <c r="O5732" s="268" t="s">
        <v>15219</v>
      </c>
      <c r="P5732" s="268" t="s">
        <v>9492</v>
      </c>
      <c r="Q5732" s="269">
        <v>-4</v>
      </c>
      <c r="R5732" s="269">
        <v>-4.25</v>
      </c>
      <c r="S5732" s="269">
        <v>-44.75</v>
      </c>
      <c r="T5732" s="269">
        <v>-45</v>
      </c>
      <c r="DO5732"/>
    </row>
    <row r="5733" spans="15:119" x14ac:dyDescent="0.25">
      <c r="O5733" s="268" t="s">
        <v>15220</v>
      </c>
      <c r="P5733" s="268" t="s">
        <v>9492</v>
      </c>
      <c r="Q5733" s="269">
        <v>-4</v>
      </c>
      <c r="R5733" s="269">
        <v>-4.25</v>
      </c>
      <c r="S5733" s="269">
        <v>-44.5</v>
      </c>
      <c r="T5733" s="269">
        <v>-44.75</v>
      </c>
      <c r="DO5733"/>
    </row>
    <row r="5734" spans="15:119" x14ac:dyDescent="0.25">
      <c r="O5734" s="268" t="s">
        <v>15221</v>
      </c>
      <c r="P5734" s="268" t="s">
        <v>9492</v>
      </c>
      <c r="Q5734" s="269">
        <v>-4.25</v>
      </c>
      <c r="R5734" s="269">
        <v>-4.5</v>
      </c>
      <c r="S5734" s="269">
        <v>-44.75</v>
      </c>
      <c r="T5734" s="269">
        <v>-45</v>
      </c>
      <c r="DO5734"/>
    </row>
    <row r="5735" spans="15:119" x14ac:dyDescent="0.25">
      <c r="O5735" s="268" t="s">
        <v>15222</v>
      </c>
      <c r="P5735" s="268" t="s">
        <v>9492</v>
      </c>
      <c r="Q5735" s="269">
        <v>-4.25</v>
      </c>
      <c r="R5735" s="269">
        <v>-4.5</v>
      </c>
      <c r="S5735" s="269">
        <v>-44.5</v>
      </c>
      <c r="T5735" s="269">
        <v>-44.75</v>
      </c>
      <c r="DO5735"/>
    </row>
    <row r="5736" spans="15:119" x14ac:dyDescent="0.25">
      <c r="O5736" s="268" t="s">
        <v>15223</v>
      </c>
      <c r="P5736" s="268" t="s">
        <v>9490</v>
      </c>
      <c r="Q5736" s="269">
        <v>-4</v>
      </c>
      <c r="R5736" s="269">
        <v>-4.5</v>
      </c>
      <c r="S5736" s="269">
        <v>-44</v>
      </c>
      <c r="T5736" s="269">
        <v>-44.5</v>
      </c>
      <c r="DO5736"/>
    </row>
    <row r="5737" spans="15:119" x14ac:dyDescent="0.25">
      <c r="O5737" s="268" t="s">
        <v>15224</v>
      </c>
      <c r="P5737" s="268" t="s">
        <v>9492</v>
      </c>
      <c r="Q5737" s="269">
        <v>-4</v>
      </c>
      <c r="R5737" s="269">
        <v>-4.25</v>
      </c>
      <c r="S5737" s="269">
        <v>-44.25</v>
      </c>
      <c r="T5737" s="269">
        <v>-44.5</v>
      </c>
      <c r="DO5737"/>
    </row>
    <row r="5738" spans="15:119" x14ac:dyDescent="0.25">
      <c r="O5738" s="268" t="s">
        <v>15225</v>
      </c>
      <c r="P5738" s="268" t="s">
        <v>9492</v>
      </c>
      <c r="Q5738" s="269">
        <v>-4</v>
      </c>
      <c r="R5738" s="269">
        <v>-4.25</v>
      </c>
      <c r="S5738" s="269">
        <v>-44</v>
      </c>
      <c r="T5738" s="269">
        <v>-44.25</v>
      </c>
      <c r="DO5738"/>
    </row>
    <row r="5739" spans="15:119" x14ac:dyDescent="0.25">
      <c r="O5739" s="268" t="s">
        <v>15226</v>
      </c>
      <c r="P5739" s="268" t="s">
        <v>9492</v>
      </c>
      <c r="Q5739" s="269">
        <v>-4.25</v>
      </c>
      <c r="R5739" s="269">
        <v>-4.5</v>
      </c>
      <c r="S5739" s="269">
        <v>-44.25</v>
      </c>
      <c r="T5739" s="269">
        <v>-44.5</v>
      </c>
      <c r="DO5739"/>
    </row>
    <row r="5740" spans="15:119" x14ac:dyDescent="0.25">
      <c r="O5740" s="268" t="s">
        <v>15227</v>
      </c>
      <c r="P5740" s="268" t="s">
        <v>9492</v>
      </c>
      <c r="Q5740" s="269">
        <v>-4.25</v>
      </c>
      <c r="R5740" s="269">
        <v>-4.5</v>
      </c>
      <c r="S5740" s="269">
        <v>-44</v>
      </c>
      <c r="T5740" s="269">
        <v>-44.25</v>
      </c>
      <c r="DO5740"/>
    </row>
    <row r="5741" spans="15:119" x14ac:dyDescent="0.25">
      <c r="O5741" s="268" t="s">
        <v>15228</v>
      </c>
      <c r="P5741" s="268" t="s">
        <v>9490</v>
      </c>
      <c r="Q5741" s="269">
        <v>-4</v>
      </c>
      <c r="R5741" s="269">
        <v>-4.5</v>
      </c>
      <c r="S5741" s="269">
        <v>-43.5</v>
      </c>
      <c r="T5741" s="269">
        <v>-44</v>
      </c>
      <c r="DO5741"/>
    </row>
    <row r="5742" spans="15:119" x14ac:dyDescent="0.25">
      <c r="O5742" s="268" t="s">
        <v>15229</v>
      </c>
      <c r="P5742" s="268" t="s">
        <v>9492</v>
      </c>
      <c r="Q5742" s="269">
        <v>-4</v>
      </c>
      <c r="R5742" s="269">
        <v>-4.25</v>
      </c>
      <c r="S5742" s="269">
        <v>-43.75</v>
      </c>
      <c r="T5742" s="269">
        <v>-44</v>
      </c>
      <c r="DO5742"/>
    </row>
    <row r="5743" spans="15:119" x14ac:dyDescent="0.25">
      <c r="O5743" s="268" t="s">
        <v>15230</v>
      </c>
      <c r="P5743" s="268" t="s">
        <v>9492</v>
      </c>
      <c r="Q5743" s="269">
        <v>-4</v>
      </c>
      <c r="R5743" s="269">
        <v>-4.25</v>
      </c>
      <c r="S5743" s="269">
        <v>-43.5</v>
      </c>
      <c r="T5743" s="269">
        <v>-43.75</v>
      </c>
      <c r="DO5743"/>
    </row>
    <row r="5744" spans="15:119" x14ac:dyDescent="0.25">
      <c r="O5744" s="268" t="s">
        <v>15231</v>
      </c>
      <c r="P5744" s="268" t="s">
        <v>9492</v>
      </c>
      <c r="Q5744" s="269">
        <v>-4.25</v>
      </c>
      <c r="R5744" s="269">
        <v>-4.5</v>
      </c>
      <c r="S5744" s="269">
        <v>-43.75</v>
      </c>
      <c r="T5744" s="269">
        <v>-44</v>
      </c>
      <c r="DO5744"/>
    </row>
    <row r="5745" spans="15:119" x14ac:dyDescent="0.25">
      <c r="O5745" s="268" t="s">
        <v>15232</v>
      </c>
      <c r="P5745" s="268" t="s">
        <v>9492</v>
      </c>
      <c r="Q5745" s="269">
        <v>-4.25</v>
      </c>
      <c r="R5745" s="269">
        <v>-4.5</v>
      </c>
      <c r="S5745" s="269">
        <v>-43.5</v>
      </c>
      <c r="T5745" s="269">
        <v>-43.75</v>
      </c>
      <c r="DO5745"/>
    </row>
    <row r="5746" spans="15:119" x14ac:dyDescent="0.25">
      <c r="O5746" s="268" t="s">
        <v>15233</v>
      </c>
      <c r="P5746" s="268" t="s">
        <v>9490</v>
      </c>
      <c r="Q5746" s="269">
        <v>-4.5</v>
      </c>
      <c r="R5746" s="269">
        <v>-5</v>
      </c>
      <c r="S5746" s="269">
        <v>-44.5</v>
      </c>
      <c r="T5746" s="269">
        <v>-45</v>
      </c>
      <c r="DO5746"/>
    </row>
    <row r="5747" spans="15:119" x14ac:dyDescent="0.25">
      <c r="O5747" s="268" t="s">
        <v>15234</v>
      </c>
      <c r="P5747" s="268" t="s">
        <v>9492</v>
      </c>
      <c r="Q5747" s="269">
        <v>-4.5</v>
      </c>
      <c r="R5747" s="269">
        <v>-4.75</v>
      </c>
      <c r="S5747" s="269">
        <v>-44.75</v>
      </c>
      <c r="T5747" s="269">
        <v>-45</v>
      </c>
      <c r="DO5747"/>
    </row>
    <row r="5748" spans="15:119" x14ac:dyDescent="0.25">
      <c r="O5748" s="268" t="s">
        <v>15235</v>
      </c>
      <c r="P5748" s="268" t="s">
        <v>9492</v>
      </c>
      <c r="Q5748" s="269">
        <v>-4.5</v>
      </c>
      <c r="R5748" s="269">
        <v>-4.75</v>
      </c>
      <c r="S5748" s="269">
        <v>-44.5</v>
      </c>
      <c r="T5748" s="269">
        <v>-44.75</v>
      </c>
      <c r="DO5748"/>
    </row>
    <row r="5749" spans="15:119" x14ac:dyDescent="0.25">
      <c r="O5749" s="268" t="s">
        <v>15236</v>
      </c>
      <c r="P5749" s="268" t="s">
        <v>9492</v>
      </c>
      <c r="Q5749" s="269">
        <v>-4.75</v>
      </c>
      <c r="R5749" s="269">
        <v>-5</v>
      </c>
      <c r="S5749" s="269">
        <v>-44.75</v>
      </c>
      <c r="T5749" s="269">
        <v>-45</v>
      </c>
      <c r="DO5749"/>
    </row>
    <row r="5750" spans="15:119" x14ac:dyDescent="0.25">
      <c r="O5750" s="268" t="s">
        <v>15237</v>
      </c>
      <c r="P5750" s="268" t="s">
        <v>9492</v>
      </c>
      <c r="Q5750" s="269">
        <v>-4.75</v>
      </c>
      <c r="R5750" s="269">
        <v>-5</v>
      </c>
      <c r="S5750" s="269">
        <v>-44.5</v>
      </c>
      <c r="T5750" s="269">
        <v>-44.75</v>
      </c>
      <c r="DO5750"/>
    </row>
    <row r="5751" spans="15:119" x14ac:dyDescent="0.25">
      <c r="O5751" s="268" t="s">
        <v>15238</v>
      </c>
      <c r="P5751" s="268" t="s">
        <v>9490</v>
      </c>
      <c r="Q5751" s="269">
        <v>-4.5</v>
      </c>
      <c r="R5751" s="269">
        <v>-5</v>
      </c>
      <c r="S5751" s="269">
        <v>-44</v>
      </c>
      <c r="T5751" s="269">
        <v>-44.5</v>
      </c>
      <c r="DO5751"/>
    </row>
    <row r="5752" spans="15:119" x14ac:dyDescent="0.25">
      <c r="O5752" s="268" t="s">
        <v>15239</v>
      </c>
      <c r="P5752" s="268" t="s">
        <v>9492</v>
      </c>
      <c r="Q5752" s="269">
        <v>-4.5</v>
      </c>
      <c r="R5752" s="269">
        <v>-4.75</v>
      </c>
      <c r="S5752" s="269">
        <v>-44.25</v>
      </c>
      <c r="T5752" s="269">
        <v>-44.5</v>
      </c>
      <c r="DO5752"/>
    </row>
    <row r="5753" spans="15:119" x14ac:dyDescent="0.25">
      <c r="O5753" s="268" t="s">
        <v>15240</v>
      </c>
      <c r="P5753" s="268" t="s">
        <v>9492</v>
      </c>
      <c r="Q5753" s="269">
        <v>-4.5</v>
      </c>
      <c r="R5753" s="269">
        <v>-4.75</v>
      </c>
      <c r="S5753" s="269">
        <v>-44</v>
      </c>
      <c r="T5753" s="269">
        <v>-44.25</v>
      </c>
      <c r="DO5753"/>
    </row>
    <row r="5754" spans="15:119" x14ac:dyDescent="0.25">
      <c r="O5754" s="268" t="s">
        <v>15241</v>
      </c>
      <c r="P5754" s="268" t="s">
        <v>9492</v>
      </c>
      <c r="Q5754" s="269">
        <v>-4.75</v>
      </c>
      <c r="R5754" s="269">
        <v>-5</v>
      </c>
      <c r="S5754" s="269">
        <v>-44.25</v>
      </c>
      <c r="T5754" s="269">
        <v>-44.5</v>
      </c>
      <c r="DO5754"/>
    </row>
    <row r="5755" spans="15:119" x14ac:dyDescent="0.25">
      <c r="O5755" s="268" t="s">
        <v>15242</v>
      </c>
      <c r="P5755" s="268" t="s">
        <v>9492</v>
      </c>
      <c r="Q5755" s="269">
        <v>-4.75</v>
      </c>
      <c r="R5755" s="269">
        <v>-5</v>
      </c>
      <c r="S5755" s="269">
        <v>-44</v>
      </c>
      <c r="T5755" s="269">
        <v>-44.25</v>
      </c>
      <c r="DO5755"/>
    </row>
    <row r="5756" spans="15:119" x14ac:dyDescent="0.25">
      <c r="O5756" s="268" t="s">
        <v>15243</v>
      </c>
      <c r="P5756" s="268" t="s">
        <v>9490</v>
      </c>
      <c r="Q5756" s="269">
        <v>-4.5</v>
      </c>
      <c r="R5756" s="269">
        <v>-5</v>
      </c>
      <c r="S5756" s="269">
        <v>-43.5</v>
      </c>
      <c r="T5756" s="269">
        <v>-44</v>
      </c>
      <c r="DO5756"/>
    </row>
    <row r="5757" spans="15:119" x14ac:dyDescent="0.25">
      <c r="O5757" s="268" t="s">
        <v>15244</v>
      </c>
      <c r="P5757" s="268" t="s">
        <v>9492</v>
      </c>
      <c r="Q5757" s="269">
        <v>-4.5</v>
      </c>
      <c r="R5757" s="269">
        <v>-4.75</v>
      </c>
      <c r="S5757" s="269">
        <v>-43.75</v>
      </c>
      <c r="T5757" s="269">
        <v>-44</v>
      </c>
      <c r="DO5757"/>
    </row>
    <row r="5758" spans="15:119" x14ac:dyDescent="0.25">
      <c r="O5758" s="268" t="s">
        <v>15245</v>
      </c>
      <c r="P5758" s="268" t="s">
        <v>9492</v>
      </c>
      <c r="Q5758" s="269">
        <v>-4.5</v>
      </c>
      <c r="R5758" s="269">
        <v>-4.75</v>
      </c>
      <c r="S5758" s="269">
        <v>-43.5</v>
      </c>
      <c r="T5758" s="269">
        <v>-43.75</v>
      </c>
      <c r="DO5758"/>
    </row>
    <row r="5759" spans="15:119" x14ac:dyDescent="0.25">
      <c r="O5759" s="268" t="s">
        <v>15246</v>
      </c>
      <c r="P5759" s="268" t="s">
        <v>9492</v>
      </c>
      <c r="Q5759" s="269">
        <v>-4.75</v>
      </c>
      <c r="R5759" s="269">
        <v>-5</v>
      </c>
      <c r="S5759" s="269">
        <v>-43.75</v>
      </c>
      <c r="T5759" s="269">
        <v>-44</v>
      </c>
      <c r="DO5759"/>
    </row>
    <row r="5760" spans="15:119" x14ac:dyDescent="0.25">
      <c r="O5760" s="268" t="s">
        <v>15247</v>
      </c>
      <c r="P5760" s="268" t="s">
        <v>9492</v>
      </c>
      <c r="Q5760" s="269">
        <v>-4.75</v>
      </c>
      <c r="R5760" s="269">
        <v>-5</v>
      </c>
      <c r="S5760" s="269">
        <v>-43.5</v>
      </c>
      <c r="T5760" s="269">
        <v>-43.75</v>
      </c>
      <c r="DO5760"/>
    </row>
    <row r="5761" spans="15:119" x14ac:dyDescent="0.25">
      <c r="O5761" s="268" t="s">
        <v>15248</v>
      </c>
      <c r="P5761" s="268" t="s">
        <v>9488</v>
      </c>
      <c r="Q5761" s="269">
        <v>-4</v>
      </c>
      <c r="R5761" s="269">
        <v>-5</v>
      </c>
      <c r="S5761" s="269">
        <v>-42</v>
      </c>
      <c r="T5761" s="269">
        <v>-43.5</v>
      </c>
      <c r="DO5761"/>
    </row>
    <row r="5762" spans="15:119" x14ac:dyDescent="0.25">
      <c r="O5762" s="268" t="s">
        <v>15249</v>
      </c>
      <c r="P5762" s="268" t="s">
        <v>9490</v>
      </c>
      <c r="Q5762" s="269">
        <v>-4</v>
      </c>
      <c r="R5762" s="269">
        <v>-4.5</v>
      </c>
      <c r="S5762" s="269">
        <v>-43</v>
      </c>
      <c r="T5762" s="269">
        <v>-43.5</v>
      </c>
      <c r="DO5762"/>
    </row>
    <row r="5763" spans="15:119" x14ac:dyDescent="0.25">
      <c r="O5763" s="268" t="s">
        <v>15250</v>
      </c>
      <c r="P5763" s="268" t="s">
        <v>9492</v>
      </c>
      <c r="Q5763" s="269">
        <v>-4</v>
      </c>
      <c r="R5763" s="269">
        <v>-4.25</v>
      </c>
      <c r="S5763" s="269">
        <v>-43.25</v>
      </c>
      <c r="T5763" s="269">
        <v>-43.5</v>
      </c>
      <c r="DO5763"/>
    </row>
    <row r="5764" spans="15:119" x14ac:dyDescent="0.25">
      <c r="O5764" s="268" t="s">
        <v>15251</v>
      </c>
      <c r="P5764" s="268" t="s">
        <v>9492</v>
      </c>
      <c r="Q5764" s="269">
        <v>-4</v>
      </c>
      <c r="R5764" s="269">
        <v>-4.25</v>
      </c>
      <c r="S5764" s="269">
        <v>-43</v>
      </c>
      <c r="T5764" s="269">
        <v>-43.25</v>
      </c>
      <c r="DO5764"/>
    </row>
    <row r="5765" spans="15:119" x14ac:dyDescent="0.25">
      <c r="O5765" s="268" t="s">
        <v>15252</v>
      </c>
      <c r="P5765" s="268" t="s">
        <v>9492</v>
      </c>
      <c r="Q5765" s="269">
        <v>-4.25</v>
      </c>
      <c r="R5765" s="269">
        <v>-4.5</v>
      </c>
      <c r="S5765" s="269">
        <v>-43.25</v>
      </c>
      <c r="T5765" s="269">
        <v>-43.5</v>
      </c>
      <c r="DO5765"/>
    </row>
    <row r="5766" spans="15:119" x14ac:dyDescent="0.25">
      <c r="O5766" s="268" t="s">
        <v>15253</v>
      </c>
      <c r="P5766" s="268" t="s">
        <v>9492</v>
      </c>
      <c r="Q5766" s="269">
        <v>-4.25</v>
      </c>
      <c r="R5766" s="269">
        <v>-4.5</v>
      </c>
      <c r="S5766" s="269">
        <v>-43</v>
      </c>
      <c r="T5766" s="269">
        <v>-43.25</v>
      </c>
      <c r="DO5766"/>
    </row>
    <row r="5767" spans="15:119" x14ac:dyDescent="0.25">
      <c r="O5767" s="268" t="s">
        <v>15254</v>
      </c>
      <c r="P5767" s="268" t="s">
        <v>9490</v>
      </c>
      <c r="Q5767" s="269">
        <v>-4</v>
      </c>
      <c r="R5767" s="269">
        <v>-4.5</v>
      </c>
      <c r="S5767" s="269">
        <v>-42.5</v>
      </c>
      <c r="T5767" s="269">
        <v>-43</v>
      </c>
      <c r="DO5767"/>
    </row>
    <row r="5768" spans="15:119" x14ac:dyDescent="0.25">
      <c r="O5768" s="268" t="s">
        <v>15255</v>
      </c>
      <c r="P5768" s="268" t="s">
        <v>9492</v>
      </c>
      <c r="Q5768" s="269">
        <v>-4</v>
      </c>
      <c r="R5768" s="269">
        <v>-4.25</v>
      </c>
      <c r="S5768" s="269">
        <v>-42.75</v>
      </c>
      <c r="T5768" s="269">
        <v>-43</v>
      </c>
      <c r="DO5768"/>
    </row>
    <row r="5769" spans="15:119" x14ac:dyDescent="0.25">
      <c r="O5769" s="268" t="s">
        <v>15256</v>
      </c>
      <c r="P5769" s="268" t="s">
        <v>9492</v>
      </c>
      <c r="Q5769" s="269">
        <v>-4</v>
      </c>
      <c r="R5769" s="269">
        <v>-4.25</v>
      </c>
      <c r="S5769" s="269">
        <v>-42.5</v>
      </c>
      <c r="T5769" s="269">
        <v>-42.75</v>
      </c>
      <c r="DO5769"/>
    </row>
    <row r="5770" spans="15:119" x14ac:dyDescent="0.25">
      <c r="O5770" s="268" t="s">
        <v>15257</v>
      </c>
      <c r="P5770" s="268" t="s">
        <v>9492</v>
      </c>
      <c r="Q5770" s="269">
        <v>-4.25</v>
      </c>
      <c r="R5770" s="269">
        <v>-4.5</v>
      </c>
      <c r="S5770" s="269">
        <v>-42.75</v>
      </c>
      <c r="T5770" s="269">
        <v>-43</v>
      </c>
      <c r="DO5770"/>
    </row>
    <row r="5771" spans="15:119" x14ac:dyDescent="0.25">
      <c r="O5771" s="268" t="s">
        <v>15258</v>
      </c>
      <c r="P5771" s="268" t="s">
        <v>9492</v>
      </c>
      <c r="Q5771" s="269">
        <v>-4.25</v>
      </c>
      <c r="R5771" s="269">
        <v>-4.5</v>
      </c>
      <c r="S5771" s="269">
        <v>-42.5</v>
      </c>
      <c r="T5771" s="269">
        <v>-42.75</v>
      </c>
      <c r="DO5771"/>
    </row>
    <row r="5772" spans="15:119" x14ac:dyDescent="0.25">
      <c r="O5772" s="268" t="s">
        <v>15259</v>
      </c>
      <c r="P5772" s="268" t="s">
        <v>9490</v>
      </c>
      <c r="Q5772" s="269">
        <v>-4</v>
      </c>
      <c r="R5772" s="269">
        <v>-4.5</v>
      </c>
      <c r="S5772" s="269">
        <v>-42</v>
      </c>
      <c r="T5772" s="269">
        <v>-42.5</v>
      </c>
      <c r="DO5772"/>
    </row>
    <row r="5773" spans="15:119" x14ac:dyDescent="0.25">
      <c r="O5773" s="268" t="s">
        <v>15260</v>
      </c>
      <c r="P5773" s="268" t="s">
        <v>9492</v>
      </c>
      <c r="Q5773" s="269">
        <v>-4</v>
      </c>
      <c r="R5773" s="269">
        <v>-4.25</v>
      </c>
      <c r="S5773" s="269">
        <v>-42.25</v>
      </c>
      <c r="T5773" s="269">
        <v>-42.5</v>
      </c>
      <c r="DO5773"/>
    </row>
    <row r="5774" spans="15:119" x14ac:dyDescent="0.25">
      <c r="O5774" s="268" t="s">
        <v>15261</v>
      </c>
      <c r="P5774" s="268" t="s">
        <v>9492</v>
      </c>
      <c r="Q5774" s="269">
        <v>-4</v>
      </c>
      <c r="R5774" s="269">
        <v>-4.25</v>
      </c>
      <c r="S5774" s="269">
        <v>-42</v>
      </c>
      <c r="T5774" s="269">
        <v>-42.25</v>
      </c>
      <c r="DO5774"/>
    </row>
    <row r="5775" spans="15:119" x14ac:dyDescent="0.25">
      <c r="O5775" s="268" t="s">
        <v>15262</v>
      </c>
      <c r="P5775" s="268" t="s">
        <v>9492</v>
      </c>
      <c r="Q5775" s="269">
        <v>-4.25</v>
      </c>
      <c r="R5775" s="269">
        <v>-4.5</v>
      </c>
      <c r="S5775" s="269">
        <v>-42.25</v>
      </c>
      <c r="T5775" s="269">
        <v>-42.5</v>
      </c>
      <c r="DO5775"/>
    </row>
    <row r="5776" spans="15:119" x14ac:dyDescent="0.25">
      <c r="O5776" s="268" t="s">
        <v>15263</v>
      </c>
      <c r="P5776" s="268" t="s">
        <v>9492</v>
      </c>
      <c r="Q5776" s="269">
        <v>-4.25</v>
      </c>
      <c r="R5776" s="269">
        <v>-4.5</v>
      </c>
      <c r="S5776" s="269">
        <v>-42</v>
      </c>
      <c r="T5776" s="269">
        <v>-42.25</v>
      </c>
      <c r="DO5776"/>
    </row>
    <row r="5777" spans="15:119" x14ac:dyDescent="0.25">
      <c r="O5777" s="268" t="s">
        <v>15264</v>
      </c>
      <c r="P5777" s="268" t="s">
        <v>9490</v>
      </c>
      <c r="Q5777" s="269">
        <v>-4.5</v>
      </c>
      <c r="R5777" s="269">
        <v>-5</v>
      </c>
      <c r="S5777" s="269">
        <v>-43</v>
      </c>
      <c r="T5777" s="269">
        <v>-43.5</v>
      </c>
      <c r="DO5777"/>
    </row>
    <row r="5778" spans="15:119" x14ac:dyDescent="0.25">
      <c r="O5778" s="268" t="s">
        <v>15265</v>
      </c>
      <c r="P5778" s="268" t="s">
        <v>9492</v>
      </c>
      <c r="Q5778" s="269">
        <v>-4.5</v>
      </c>
      <c r="R5778" s="269">
        <v>-4.75</v>
      </c>
      <c r="S5778" s="269">
        <v>-43.25</v>
      </c>
      <c r="T5778" s="269">
        <v>-43.5</v>
      </c>
      <c r="DO5778"/>
    </row>
    <row r="5779" spans="15:119" x14ac:dyDescent="0.25">
      <c r="O5779" s="268" t="s">
        <v>15266</v>
      </c>
      <c r="P5779" s="268" t="s">
        <v>9492</v>
      </c>
      <c r="Q5779" s="269">
        <v>-4.5</v>
      </c>
      <c r="R5779" s="269">
        <v>-4.75</v>
      </c>
      <c r="S5779" s="269">
        <v>-43</v>
      </c>
      <c r="T5779" s="269">
        <v>-43.25</v>
      </c>
      <c r="DO5779"/>
    </row>
    <row r="5780" spans="15:119" x14ac:dyDescent="0.25">
      <c r="O5780" s="268" t="s">
        <v>15267</v>
      </c>
      <c r="P5780" s="268" t="s">
        <v>9492</v>
      </c>
      <c r="Q5780" s="269">
        <v>-4.75</v>
      </c>
      <c r="R5780" s="269">
        <v>-5</v>
      </c>
      <c r="S5780" s="269">
        <v>-43.25</v>
      </c>
      <c r="T5780" s="269">
        <v>-43.5</v>
      </c>
      <c r="DO5780"/>
    </row>
    <row r="5781" spans="15:119" x14ac:dyDescent="0.25">
      <c r="O5781" s="268" t="s">
        <v>15268</v>
      </c>
      <c r="P5781" s="268" t="s">
        <v>9492</v>
      </c>
      <c r="Q5781" s="269">
        <v>-4.75</v>
      </c>
      <c r="R5781" s="269">
        <v>-5</v>
      </c>
      <c r="S5781" s="269">
        <v>-43</v>
      </c>
      <c r="T5781" s="269">
        <v>-43.25</v>
      </c>
      <c r="DO5781"/>
    </row>
    <row r="5782" spans="15:119" x14ac:dyDescent="0.25">
      <c r="O5782" s="268" t="s">
        <v>15269</v>
      </c>
      <c r="P5782" s="268" t="s">
        <v>9490</v>
      </c>
      <c r="Q5782" s="269">
        <v>-4.5</v>
      </c>
      <c r="R5782" s="269">
        <v>-5</v>
      </c>
      <c r="S5782" s="269">
        <v>-42.5</v>
      </c>
      <c r="T5782" s="269">
        <v>-43</v>
      </c>
      <c r="DO5782"/>
    </row>
    <row r="5783" spans="15:119" x14ac:dyDescent="0.25">
      <c r="O5783" s="268" t="s">
        <v>15270</v>
      </c>
      <c r="P5783" s="268" t="s">
        <v>9492</v>
      </c>
      <c r="Q5783" s="269">
        <v>-4.5</v>
      </c>
      <c r="R5783" s="269">
        <v>-4.75</v>
      </c>
      <c r="S5783" s="269">
        <v>-42.75</v>
      </c>
      <c r="T5783" s="269">
        <v>-43</v>
      </c>
      <c r="DO5783"/>
    </row>
    <row r="5784" spans="15:119" x14ac:dyDescent="0.25">
      <c r="O5784" s="268" t="s">
        <v>15271</v>
      </c>
      <c r="P5784" s="268" t="s">
        <v>9492</v>
      </c>
      <c r="Q5784" s="269">
        <v>-4.5</v>
      </c>
      <c r="R5784" s="269">
        <v>-4.75</v>
      </c>
      <c r="S5784" s="269">
        <v>-42.5</v>
      </c>
      <c r="T5784" s="269">
        <v>-42.75</v>
      </c>
      <c r="DO5784"/>
    </row>
    <row r="5785" spans="15:119" x14ac:dyDescent="0.25">
      <c r="O5785" s="268" t="s">
        <v>15272</v>
      </c>
      <c r="P5785" s="268" t="s">
        <v>9492</v>
      </c>
      <c r="Q5785" s="269">
        <v>-4.75</v>
      </c>
      <c r="R5785" s="269">
        <v>-5</v>
      </c>
      <c r="S5785" s="269">
        <v>-42.75</v>
      </c>
      <c r="T5785" s="269">
        <v>-43</v>
      </c>
      <c r="DO5785"/>
    </row>
    <row r="5786" spans="15:119" x14ac:dyDescent="0.25">
      <c r="O5786" s="268" t="s">
        <v>15273</v>
      </c>
      <c r="P5786" s="268" t="s">
        <v>9492</v>
      </c>
      <c r="Q5786" s="269">
        <v>-4.75</v>
      </c>
      <c r="R5786" s="269">
        <v>-5</v>
      </c>
      <c r="S5786" s="269">
        <v>-42.5</v>
      </c>
      <c r="T5786" s="269">
        <v>-42.75</v>
      </c>
      <c r="DO5786"/>
    </row>
    <row r="5787" spans="15:119" x14ac:dyDescent="0.25">
      <c r="O5787" s="268" t="s">
        <v>15274</v>
      </c>
      <c r="P5787" s="268" t="s">
        <v>9490</v>
      </c>
      <c r="Q5787" s="269">
        <v>-4.5</v>
      </c>
      <c r="R5787" s="269">
        <v>-5</v>
      </c>
      <c r="S5787" s="269">
        <v>-42</v>
      </c>
      <c r="T5787" s="269">
        <v>-42.5</v>
      </c>
      <c r="DO5787"/>
    </row>
    <row r="5788" spans="15:119" x14ac:dyDescent="0.25">
      <c r="O5788" s="268" t="s">
        <v>15275</v>
      </c>
      <c r="P5788" s="268" t="s">
        <v>9492</v>
      </c>
      <c r="Q5788" s="269">
        <v>-4.5</v>
      </c>
      <c r="R5788" s="269">
        <v>-4.75</v>
      </c>
      <c r="S5788" s="269">
        <v>-42.25</v>
      </c>
      <c r="T5788" s="269">
        <v>-42.5</v>
      </c>
      <c r="DO5788"/>
    </row>
    <row r="5789" spans="15:119" x14ac:dyDescent="0.25">
      <c r="O5789" s="268" t="s">
        <v>15276</v>
      </c>
      <c r="P5789" s="268" t="s">
        <v>9492</v>
      </c>
      <c r="Q5789" s="269">
        <v>-4.5</v>
      </c>
      <c r="R5789" s="269">
        <v>-4.75</v>
      </c>
      <c r="S5789" s="269">
        <v>-42</v>
      </c>
      <c r="T5789" s="269">
        <v>-42.25</v>
      </c>
      <c r="DO5789"/>
    </row>
    <row r="5790" spans="15:119" x14ac:dyDescent="0.25">
      <c r="O5790" s="268" t="s">
        <v>15277</v>
      </c>
      <c r="P5790" s="268" t="s">
        <v>9492</v>
      </c>
      <c r="Q5790" s="269">
        <v>-4.75</v>
      </c>
      <c r="R5790" s="269">
        <v>-5</v>
      </c>
      <c r="S5790" s="269">
        <v>-42.25</v>
      </c>
      <c r="T5790" s="269">
        <v>-42.5</v>
      </c>
      <c r="DO5790"/>
    </row>
    <row r="5791" spans="15:119" x14ac:dyDescent="0.25">
      <c r="O5791" s="268" t="s">
        <v>15278</v>
      </c>
      <c r="P5791" s="268" t="s">
        <v>9492</v>
      </c>
      <c r="Q5791" s="269">
        <v>-4.75</v>
      </c>
      <c r="R5791" s="269">
        <v>-5</v>
      </c>
      <c r="S5791" s="269">
        <v>-42</v>
      </c>
      <c r="T5791" s="269">
        <v>-42.25</v>
      </c>
      <c r="DO5791"/>
    </row>
    <row r="5792" spans="15:119" x14ac:dyDescent="0.25">
      <c r="O5792" s="268" t="s">
        <v>15279</v>
      </c>
      <c r="P5792" s="268" t="s">
        <v>9488</v>
      </c>
      <c r="Q5792" s="269">
        <v>-5</v>
      </c>
      <c r="R5792" s="269">
        <v>-6</v>
      </c>
      <c r="S5792" s="269">
        <v>-43.5</v>
      </c>
      <c r="T5792" s="269">
        <v>-45</v>
      </c>
      <c r="DO5792"/>
    </row>
    <row r="5793" spans="15:119" x14ac:dyDescent="0.25">
      <c r="O5793" s="268" t="s">
        <v>15280</v>
      </c>
      <c r="P5793" s="268" t="s">
        <v>9490</v>
      </c>
      <c r="Q5793" s="269">
        <v>-5</v>
      </c>
      <c r="R5793" s="269">
        <v>-5.5</v>
      </c>
      <c r="S5793" s="269">
        <v>-44.5</v>
      </c>
      <c r="T5793" s="269">
        <v>-45</v>
      </c>
      <c r="DO5793"/>
    </row>
    <row r="5794" spans="15:119" x14ac:dyDescent="0.25">
      <c r="O5794" s="268" t="s">
        <v>15281</v>
      </c>
      <c r="P5794" s="268" t="s">
        <v>9492</v>
      </c>
      <c r="Q5794" s="269">
        <v>-5</v>
      </c>
      <c r="R5794" s="269">
        <v>-5.25</v>
      </c>
      <c r="S5794" s="269">
        <v>-44.75</v>
      </c>
      <c r="T5794" s="269">
        <v>-45</v>
      </c>
      <c r="DO5794"/>
    </row>
    <row r="5795" spans="15:119" x14ac:dyDescent="0.25">
      <c r="O5795" s="268" t="s">
        <v>15282</v>
      </c>
      <c r="P5795" s="268" t="s">
        <v>9492</v>
      </c>
      <c r="Q5795" s="269">
        <v>-5</v>
      </c>
      <c r="R5795" s="269">
        <v>-5.25</v>
      </c>
      <c r="S5795" s="269">
        <v>-44.5</v>
      </c>
      <c r="T5795" s="269">
        <v>-44.75</v>
      </c>
      <c r="DO5795"/>
    </row>
    <row r="5796" spans="15:119" x14ac:dyDescent="0.25">
      <c r="O5796" s="268" t="s">
        <v>15283</v>
      </c>
      <c r="P5796" s="268" t="s">
        <v>9492</v>
      </c>
      <c r="Q5796" s="269">
        <v>-5.25</v>
      </c>
      <c r="R5796" s="269">
        <v>-5.5</v>
      </c>
      <c r="S5796" s="269">
        <v>-44.75</v>
      </c>
      <c r="T5796" s="269">
        <v>-45</v>
      </c>
      <c r="DO5796"/>
    </row>
    <row r="5797" spans="15:119" x14ac:dyDescent="0.25">
      <c r="O5797" s="268" t="s">
        <v>15284</v>
      </c>
      <c r="P5797" s="268" t="s">
        <v>9492</v>
      </c>
      <c r="Q5797" s="269">
        <v>-5.25</v>
      </c>
      <c r="R5797" s="269">
        <v>-5.5</v>
      </c>
      <c r="S5797" s="269">
        <v>-44.5</v>
      </c>
      <c r="T5797" s="269">
        <v>-44.75</v>
      </c>
      <c r="DO5797"/>
    </row>
    <row r="5798" spans="15:119" x14ac:dyDescent="0.25">
      <c r="O5798" s="268" t="s">
        <v>15285</v>
      </c>
      <c r="P5798" s="268" t="s">
        <v>9490</v>
      </c>
      <c r="Q5798" s="269">
        <v>-5</v>
      </c>
      <c r="R5798" s="269">
        <v>-5.5</v>
      </c>
      <c r="S5798" s="269">
        <v>-44</v>
      </c>
      <c r="T5798" s="269">
        <v>-44.5</v>
      </c>
      <c r="DO5798"/>
    </row>
    <row r="5799" spans="15:119" x14ac:dyDescent="0.25">
      <c r="O5799" s="268" t="s">
        <v>15286</v>
      </c>
      <c r="P5799" s="268" t="s">
        <v>9492</v>
      </c>
      <c r="Q5799" s="269">
        <v>-5</v>
      </c>
      <c r="R5799" s="269">
        <v>-5.25</v>
      </c>
      <c r="S5799" s="269">
        <v>-44.25</v>
      </c>
      <c r="T5799" s="269">
        <v>-44.5</v>
      </c>
      <c r="DO5799"/>
    </row>
    <row r="5800" spans="15:119" x14ac:dyDescent="0.25">
      <c r="O5800" s="268" t="s">
        <v>15287</v>
      </c>
      <c r="P5800" s="268" t="s">
        <v>9492</v>
      </c>
      <c r="Q5800" s="269">
        <v>-5</v>
      </c>
      <c r="R5800" s="269">
        <v>-5.25</v>
      </c>
      <c r="S5800" s="269">
        <v>-44</v>
      </c>
      <c r="T5800" s="269">
        <v>-44.25</v>
      </c>
      <c r="DO5800"/>
    </row>
    <row r="5801" spans="15:119" x14ac:dyDescent="0.25">
      <c r="O5801" s="268" t="s">
        <v>15288</v>
      </c>
      <c r="P5801" s="268" t="s">
        <v>9492</v>
      </c>
      <c r="Q5801" s="269">
        <v>-5.25</v>
      </c>
      <c r="R5801" s="269">
        <v>-5.5</v>
      </c>
      <c r="S5801" s="269">
        <v>-44.25</v>
      </c>
      <c r="T5801" s="269">
        <v>-44.5</v>
      </c>
      <c r="DO5801"/>
    </row>
    <row r="5802" spans="15:119" x14ac:dyDescent="0.25">
      <c r="O5802" s="268" t="s">
        <v>15289</v>
      </c>
      <c r="P5802" s="268" t="s">
        <v>9492</v>
      </c>
      <c r="Q5802" s="269">
        <v>-5.25</v>
      </c>
      <c r="R5802" s="269">
        <v>-5.5</v>
      </c>
      <c r="S5802" s="269">
        <v>-44</v>
      </c>
      <c r="T5802" s="269">
        <v>-44.25</v>
      </c>
      <c r="DO5802"/>
    </row>
    <row r="5803" spans="15:119" x14ac:dyDescent="0.25">
      <c r="O5803" s="268" t="s">
        <v>15290</v>
      </c>
      <c r="P5803" s="268" t="s">
        <v>9490</v>
      </c>
      <c r="Q5803" s="269">
        <v>-5</v>
      </c>
      <c r="R5803" s="269">
        <v>-5.5</v>
      </c>
      <c r="S5803" s="269">
        <v>-43.5</v>
      </c>
      <c r="T5803" s="269">
        <v>-44</v>
      </c>
      <c r="DO5803"/>
    </row>
    <row r="5804" spans="15:119" x14ac:dyDescent="0.25">
      <c r="O5804" s="268" t="s">
        <v>15291</v>
      </c>
      <c r="P5804" s="268" t="s">
        <v>9492</v>
      </c>
      <c r="Q5804" s="269">
        <v>-5</v>
      </c>
      <c r="R5804" s="269">
        <v>-5.25</v>
      </c>
      <c r="S5804" s="269">
        <v>-43.75</v>
      </c>
      <c r="T5804" s="269">
        <v>-44</v>
      </c>
      <c r="DO5804"/>
    </row>
    <row r="5805" spans="15:119" x14ac:dyDescent="0.25">
      <c r="O5805" s="268" t="s">
        <v>15292</v>
      </c>
      <c r="P5805" s="268" t="s">
        <v>9492</v>
      </c>
      <c r="Q5805" s="269">
        <v>-5</v>
      </c>
      <c r="R5805" s="269">
        <v>-5.25</v>
      </c>
      <c r="S5805" s="269">
        <v>-43.5</v>
      </c>
      <c r="T5805" s="269">
        <v>-43.75</v>
      </c>
      <c r="DO5805"/>
    </row>
    <row r="5806" spans="15:119" x14ac:dyDescent="0.25">
      <c r="O5806" s="268" t="s">
        <v>15293</v>
      </c>
      <c r="P5806" s="268" t="s">
        <v>9492</v>
      </c>
      <c r="Q5806" s="269">
        <v>-5.25</v>
      </c>
      <c r="R5806" s="269">
        <v>-5.5</v>
      </c>
      <c r="S5806" s="269">
        <v>-43.75</v>
      </c>
      <c r="T5806" s="269">
        <v>-44</v>
      </c>
      <c r="DO5806"/>
    </row>
    <row r="5807" spans="15:119" x14ac:dyDescent="0.25">
      <c r="O5807" s="268" t="s">
        <v>15294</v>
      </c>
      <c r="P5807" s="268" t="s">
        <v>9492</v>
      </c>
      <c r="Q5807" s="269">
        <v>-5.25</v>
      </c>
      <c r="R5807" s="269">
        <v>-5.5</v>
      </c>
      <c r="S5807" s="269">
        <v>-43.5</v>
      </c>
      <c r="T5807" s="269">
        <v>-43.75</v>
      </c>
      <c r="DO5807"/>
    </row>
    <row r="5808" spans="15:119" x14ac:dyDescent="0.25">
      <c r="O5808" s="268" t="s">
        <v>15295</v>
      </c>
      <c r="P5808" s="268" t="s">
        <v>9490</v>
      </c>
      <c r="Q5808" s="269">
        <v>-5.5</v>
      </c>
      <c r="R5808" s="269">
        <v>-6</v>
      </c>
      <c r="S5808" s="269">
        <v>-44.5</v>
      </c>
      <c r="T5808" s="269">
        <v>-45</v>
      </c>
      <c r="DO5808"/>
    </row>
    <row r="5809" spans="15:119" x14ac:dyDescent="0.25">
      <c r="O5809" s="268" t="s">
        <v>15296</v>
      </c>
      <c r="P5809" s="268" t="s">
        <v>9492</v>
      </c>
      <c r="Q5809" s="269">
        <v>-5.5</v>
      </c>
      <c r="R5809" s="269">
        <v>-5.75</v>
      </c>
      <c r="S5809" s="269">
        <v>-44.75</v>
      </c>
      <c r="T5809" s="269">
        <v>-45</v>
      </c>
      <c r="DO5809"/>
    </row>
    <row r="5810" spans="15:119" x14ac:dyDescent="0.25">
      <c r="O5810" s="268" t="s">
        <v>15297</v>
      </c>
      <c r="P5810" s="268" t="s">
        <v>9492</v>
      </c>
      <c r="Q5810" s="269">
        <v>-5.5</v>
      </c>
      <c r="R5810" s="269">
        <v>-5.75</v>
      </c>
      <c r="S5810" s="269">
        <v>-44.5</v>
      </c>
      <c r="T5810" s="269">
        <v>-44.75</v>
      </c>
      <c r="DO5810"/>
    </row>
    <row r="5811" spans="15:119" x14ac:dyDescent="0.25">
      <c r="O5811" s="268" t="s">
        <v>15298</v>
      </c>
      <c r="P5811" s="268" t="s">
        <v>9492</v>
      </c>
      <c r="Q5811" s="269">
        <v>-5.75</v>
      </c>
      <c r="R5811" s="269">
        <v>-6</v>
      </c>
      <c r="S5811" s="269">
        <v>-44.75</v>
      </c>
      <c r="T5811" s="269">
        <v>-45</v>
      </c>
      <c r="DO5811"/>
    </row>
    <row r="5812" spans="15:119" x14ac:dyDescent="0.25">
      <c r="O5812" s="268" t="s">
        <v>15299</v>
      </c>
      <c r="P5812" s="268" t="s">
        <v>9492</v>
      </c>
      <c r="Q5812" s="269">
        <v>-5.75</v>
      </c>
      <c r="R5812" s="269">
        <v>-6</v>
      </c>
      <c r="S5812" s="269">
        <v>-44.5</v>
      </c>
      <c r="T5812" s="269">
        <v>-44.75</v>
      </c>
      <c r="DO5812"/>
    </row>
    <row r="5813" spans="15:119" x14ac:dyDescent="0.25">
      <c r="O5813" s="268" t="s">
        <v>15300</v>
      </c>
      <c r="P5813" s="268" t="s">
        <v>9490</v>
      </c>
      <c r="Q5813" s="269">
        <v>-5.5</v>
      </c>
      <c r="R5813" s="269">
        <v>-6</v>
      </c>
      <c r="S5813" s="269">
        <v>-44</v>
      </c>
      <c r="T5813" s="269">
        <v>-44.5</v>
      </c>
      <c r="DO5813"/>
    </row>
    <row r="5814" spans="15:119" x14ac:dyDescent="0.25">
      <c r="O5814" s="268" t="s">
        <v>15301</v>
      </c>
      <c r="P5814" s="268" t="s">
        <v>9492</v>
      </c>
      <c r="Q5814" s="269">
        <v>-5.5</v>
      </c>
      <c r="R5814" s="269">
        <v>-5.75</v>
      </c>
      <c r="S5814" s="269">
        <v>-44.25</v>
      </c>
      <c r="T5814" s="269">
        <v>-44.5</v>
      </c>
      <c r="DO5814"/>
    </row>
    <row r="5815" spans="15:119" x14ac:dyDescent="0.25">
      <c r="O5815" s="268" t="s">
        <v>15302</v>
      </c>
      <c r="P5815" s="268" t="s">
        <v>9492</v>
      </c>
      <c r="Q5815" s="269">
        <v>-5.5</v>
      </c>
      <c r="R5815" s="269">
        <v>-5.75</v>
      </c>
      <c r="S5815" s="269">
        <v>-44</v>
      </c>
      <c r="T5815" s="269">
        <v>-44.25</v>
      </c>
      <c r="DO5815"/>
    </row>
    <row r="5816" spans="15:119" x14ac:dyDescent="0.25">
      <c r="O5816" s="268" t="s">
        <v>15303</v>
      </c>
      <c r="P5816" s="268" t="s">
        <v>9492</v>
      </c>
      <c r="Q5816" s="269">
        <v>-5.75</v>
      </c>
      <c r="R5816" s="269">
        <v>-6</v>
      </c>
      <c r="S5816" s="269">
        <v>-44.25</v>
      </c>
      <c r="T5816" s="269">
        <v>-44.5</v>
      </c>
      <c r="DO5816"/>
    </row>
    <row r="5817" spans="15:119" x14ac:dyDescent="0.25">
      <c r="O5817" s="268" t="s">
        <v>15304</v>
      </c>
      <c r="P5817" s="268" t="s">
        <v>9492</v>
      </c>
      <c r="Q5817" s="269">
        <v>-5.75</v>
      </c>
      <c r="R5817" s="269">
        <v>-6</v>
      </c>
      <c r="S5817" s="269">
        <v>-44</v>
      </c>
      <c r="T5817" s="269">
        <v>-44.25</v>
      </c>
      <c r="DO5817"/>
    </row>
    <row r="5818" spans="15:119" x14ac:dyDescent="0.25">
      <c r="O5818" s="268" t="s">
        <v>15305</v>
      </c>
      <c r="P5818" s="268" t="s">
        <v>9490</v>
      </c>
      <c r="Q5818" s="269">
        <v>-5.5</v>
      </c>
      <c r="R5818" s="269">
        <v>-6</v>
      </c>
      <c r="S5818" s="269">
        <v>-43.5</v>
      </c>
      <c r="T5818" s="269">
        <v>-44</v>
      </c>
      <c r="DO5818"/>
    </row>
    <row r="5819" spans="15:119" x14ac:dyDescent="0.25">
      <c r="O5819" s="268" t="s">
        <v>15306</v>
      </c>
      <c r="P5819" s="268" t="s">
        <v>9492</v>
      </c>
      <c r="Q5819" s="269">
        <v>-5.5</v>
      </c>
      <c r="R5819" s="269">
        <v>-5.75</v>
      </c>
      <c r="S5819" s="269">
        <v>-43.75</v>
      </c>
      <c r="T5819" s="269">
        <v>-44</v>
      </c>
      <c r="DO5819"/>
    </row>
    <row r="5820" spans="15:119" x14ac:dyDescent="0.25">
      <c r="O5820" s="268" t="s">
        <v>15307</v>
      </c>
      <c r="P5820" s="268" t="s">
        <v>9492</v>
      </c>
      <c r="Q5820" s="269">
        <v>-5.5</v>
      </c>
      <c r="R5820" s="269">
        <v>-5.75</v>
      </c>
      <c r="S5820" s="269">
        <v>-43.5</v>
      </c>
      <c r="T5820" s="269">
        <v>-43.75</v>
      </c>
      <c r="DO5820"/>
    </row>
    <row r="5821" spans="15:119" x14ac:dyDescent="0.25">
      <c r="O5821" s="268" t="s">
        <v>15308</v>
      </c>
      <c r="P5821" s="268" t="s">
        <v>9492</v>
      </c>
      <c r="Q5821" s="269">
        <v>-5.75</v>
      </c>
      <c r="R5821" s="269">
        <v>-6</v>
      </c>
      <c r="S5821" s="269">
        <v>-43.75</v>
      </c>
      <c r="T5821" s="269">
        <v>-44</v>
      </c>
      <c r="DO5821"/>
    </row>
    <row r="5822" spans="15:119" x14ac:dyDescent="0.25">
      <c r="O5822" s="268" t="s">
        <v>15309</v>
      </c>
      <c r="P5822" s="268" t="s">
        <v>9492</v>
      </c>
      <c r="Q5822" s="269">
        <v>-5.75</v>
      </c>
      <c r="R5822" s="269">
        <v>-6</v>
      </c>
      <c r="S5822" s="269">
        <v>-43.5</v>
      </c>
      <c r="T5822" s="269">
        <v>-43.75</v>
      </c>
      <c r="DO5822"/>
    </row>
    <row r="5823" spans="15:119" x14ac:dyDescent="0.25">
      <c r="O5823" s="268" t="s">
        <v>15310</v>
      </c>
      <c r="P5823" s="268" t="s">
        <v>9488</v>
      </c>
      <c r="Q5823" s="269">
        <v>-5</v>
      </c>
      <c r="R5823" s="269">
        <v>-6</v>
      </c>
      <c r="S5823" s="269">
        <v>-42</v>
      </c>
      <c r="T5823" s="269">
        <v>-43.5</v>
      </c>
      <c r="DO5823"/>
    </row>
    <row r="5824" spans="15:119" x14ac:dyDescent="0.25">
      <c r="O5824" s="268" t="s">
        <v>15311</v>
      </c>
      <c r="P5824" s="268" t="s">
        <v>9490</v>
      </c>
      <c r="Q5824" s="269">
        <v>-5</v>
      </c>
      <c r="R5824" s="269">
        <v>-5.5</v>
      </c>
      <c r="S5824" s="269">
        <v>-43</v>
      </c>
      <c r="T5824" s="269">
        <v>-43.5</v>
      </c>
      <c r="DO5824"/>
    </row>
    <row r="5825" spans="15:119" x14ac:dyDescent="0.25">
      <c r="O5825" s="268" t="s">
        <v>15312</v>
      </c>
      <c r="P5825" s="268" t="s">
        <v>9492</v>
      </c>
      <c r="Q5825" s="269">
        <v>-5</v>
      </c>
      <c r="R5825" s="269">
        <v>-5.25</v>
      </c>
      <c r="S5825" s="269">
        <v>-43.25</v>
      </c>
      <c r="T5825" s="269">
        <v>-43.5</v>
      </c>
      <c r="DO5825"/>
    </row>
    <row r="5826" spans="15:119" x14ac:dyDescent="0.25">
      <c r="O5826" s="268" t="s">
        <v>15313</v>
      </c>
      <c r="P5826" s="268" t="s">
        <v>9492</v>
      </c>
      <c r="Q5826" s="269">
        <v>-5</v>
      </c>
      <c r="R5826" s="269">
        <v>-5.25</v>
      </c>
      <c r="S5826" s="269">
        <v>-43</v>
      </c>
      <c r="T5826" s="269">
        <v>-43.25</v>
      </c>
      <c r="DO5826"/>
    </row>
    <row r="5827" spans="15:119" x14ac:dyDescent="0.25">
      <c r="O5827" s="268" t="s">
        <v>15314</v>
      </c>
      <c r="P5827" s="268" t="s">
        <v>9492</v>
      </c>
      <c r="Q5827" s="269">
        <v>-5.25</v>
      </c>
      <c r="R5827" s="269">
        <v>-5.5</v>
      </c>
      <c r="S5827" s="269">
        <v>-43.25</v>
      </c>
      <c r="T5827" s="269">
        <v>-43.5</v>
      </c>
      <c r="DO5827"/>
    </row>
    <row r="5828" spans="15:119" x14ac:dyDescent="0.25">
      <c r="O5828" s="268" t="s">
        <v>15315</v>
      </c>
      <c r="P5828" s="268" t="s">
        <v>9492</v>
      </c>
      <c r="Q5828" s="269">
        <v>-5.25</v>
      </c>
      <c r="R5828" s="269">
        <v>-5.5</v>
      </c>
      <c r="S5828" s="269">
        <v>-43</v>
      </c>
      <c r="T5828" s="269">
        <v>-43.25</v>
      </c>
      <c r="DO5828"/>
    </row>
    <row r="5829" spans="15:119" x14ac:dyDescent="0.25">
      <c r="O5829" s="268" t="s">
        <v>15316</v>
      </c>
      <c r="P5829" s="268" t="s">
        <v>9490</v>
      </c>
      <c r="Q5829" s="269">
        <v>-5</v>
      </c>
      <c r="R5829" s="269">
        <v>-5.5</v>
      </c>
      <c r="S5829" s="269">
        <v>-42.5</v>
      </c>
      <c r="T5829" s="269">
        <v>-43</v>
      </c>
      <c r="DO5829"/>
    </row>
    <row r="5830" spans="15:119" x14ac:dyDescent="0.25">
      <c r="O5830" s="268" t="s">
        <v>15317</v>
      </c>
      <c r="P5830" s="268" t="s">
        <v>9492</v>
      </c>
      <c r="Q5830" s="269">
        <v>-5</v>
      </c>
      <c r="R5830" s="269">
        <v>-5.25</v>
      </c>
      <c r="S5830" s="269">
        <v>-42.75</v>
      </c>
      <c r="T5830" s="269">
        <v>-43</v>
      </c>
      <c r="DO5830"/>
    </row>
    <row r="5831" spans="15:119" x14ac:dyDescent="0.25">
      <c r="O5831" s="268" t="s">
        <v>15318</v>
      </c>
      <c r="P5831" s="268" t="s">
        <v>9492</v>
      </c>
      <c r="Q5831" s="269">
        <v>-5</v>
      </c>
      <c r="R5831" s="269">
        <v>-5.25</v>
      </c>
      <c r="S5831" s="269">
        <v>-42.5</v>
      </c>
      <c r="T5831" s="269">
        <v>-42.75</v>
      </c>
      <c r="DO5831"/>
    </row>
    <row r="5832" spans="15:119" x14ac:dyDescent="0.25">
      <c r="O5832" s="268" t="s">
        <v>15319</v>
      </c>
      <c r="P5832" s="268" t="s">
        <v>9492</v>
      </c>
      <c r="Q5832" s="269">
        <v>-5.25</v>
      </c>
      <c r="R5832" s="269">
        <v>-5.5</v>
      </c>
      <c r="S5832" s="269">
        <v>-42.75</v>
      </c>
      <c r="T5832" s="269">
        <v>-43</v>
      </c>
      <c r="DO5832"/>
    </row>
    <row r="5833" spans="15:119" x14ac:dyDescent="0.25">
      <c r="O5833" s="268" t="s">
        <v>15320</v>
      </c>
      <c r="P5833" s="268" t="s">
        <v>9492</v>
      </c>
      <c r="Q5833" s="269">
        <v>-5.25</v>
      </c>
      <c r="R5833" s="269">
        <v>-5.5</v>
      </c>
      <c r="S5833" s="269">
        <v>-42.5</v>
      </c>
      <c r="T5833" s="269">
        <v>-42.75</v>
      </c>
      <c r="DO5833"/>
    </row>
    <row r="5834" spans="15:119" x14ac:dyDescent="0.25">
      <c r="O5834" s="268" t="s">
        <v>15321</v>
      </c>
      <c r="P5834" s="268" t="s">
        <v>9490</v>
      </c>
      <c r="Q5834" s="269">
        <v>-5</v>
      </c>
      <c r="R5834" s="269">
        <v>-5.5</v>
      </c>
      <c r="S5834" s="269">
        <v>-42</v>
      </c>
      <c r="T5834" s="269">
        <v>-42.5</v>
      </c>
      <c r="DO5834"/>
    </row>
    <row r="5835" spans="15:119" x14ac:dyDescent="0.25">
      <c r="O5835" s="268" t="s">
        <v>15322</v>
      </c>
      <c r="P5835" s="268" t="s">
        <v>9492</v>
      </c>
      <c r="Q5835" s="269">
        <v>-5</v>
      </c>
      <c r="R5835" s="269">
        <v>-5.25</v>
      </c>
      <c r="S5835" s="269">
        <v>-42.25</v>
      </c>
      <c r="T5835" s="269">
        <v>-42.5</v>
      </c>
      <c r="DO5835"/>
    </row>
    <row r="5836" spans="15:119" x14ac:dyDescent="0.25">
      <c r="O5836" s="268" t="s">
        <v>15323</v>
      </c>
      <c r="P5836" s="268" t="s">
        <v>9492</v>
      </c>
      <c r="Q5836" s="269">
        <v>-5</v>
      </c>
      <c r="R5836" s="269">
        <v>-5.25</v>
      </c>
      <c r="S5836" s="269">
        <v>-42</v>
      </c>
      <c r="T5836" s="269">
        <v>-42.25</v>
      </c>
      <c r="DO5836"/>
    </row>
    <row r="5837" spans="15:119" x14ac:dyDescent="0.25">
      <c r="O5837" s="268" t="s">
        <v>15324</v>
      </c>
      <c r="P5837" s="268" t="s">
        <v>9492</v>
      </c>
      <c r="Q5837" s="269">
        <v>-5.25</v>
      </c>
      <c r="R5837" s="269">
        <v>-5.5</v>
      </c>
      <c r="S5837" s="269">
        <v>-42.25</v>
      </c>
      <c r="T5837" s="269">
        <v>-42.5</v>
      </c>
      <c r="DO5837"/>
    </row>
    <row r="5838" spans="15:119" x14ac:dyDescent="0.25">
      <c r="O5838" s="268" t="s">
        <v>15325</v>
      </c>
      <c r="P5838" s="268" t="s">
        <v>9492</v>
      </c>
      <c r="Q5838" s="269">
        <v>-5.25</v>
      </c>
      <c r="R5838" s="269">
        <v>-5.5</v>
      </c>
      <c r="S5838" s="269">
        <v>-42</v>
      </c>
      <c r="T5838" s="269">
        <v>-42.25</v>
      </c>
      <c r="DO5838"/>
    </row>
    <row r="5839" spans="15:119" x14ac:dyDescent="0.25">
      <c r="O5839" s="268" t="s">
        <v>15326</v>
      </c>
      <c r="P5839" s="268" t="s">
        <v>9490</v>
      </c>
      <c r="Q5839" s="269">
        <v>-5.5</v>
      </c>
      <c r="R5839" s="269">
        <v>-6</v>
      </c>
      <c r="S5839" s="269">
        <v>-43</v>
      </c>
      <c r="T5839" s="269">
        <v>-43.5</v>
      </c>
      <c r="DO5839"/>
    </row>
    <row r="5840" spans="15:119" x14ac:dyDescent="0.25">
      <c r="O5840" s="268" t="s">
        <v>15327</v>
      </c>
      <c r="P5840" s="268" t="s">
        <v>9492</v>
      </c>
      <c r="Q5840" s="269">
        <v>-5.5</v>
      </c>
      <c r="R5840" s="269">
        <v>-5.75</v>
      </c>
      <c r="S5840" s="269">
        <v>-43.25</v>
      </c>
      <c r="T5840" s="269">
        <v>-43.5</v>
      </c>
      <c r="DO5840"/>
    </row>
    <row r="5841" spans="15:119" x14ac:dyDescent="0.25">
      <c r="O5841" s="268" t="s">
        <v>15328</v>
      </c>
      <c r="P5841" s="268" t="s">
        <v>9492</v>
      </c>
      <c r="Q5841" s="269">
        <v>-5.5</v>
      </c>
      <c r="R5841" s="269">
        <v>-5.75</v>
      </c>
      <c r="S5841" s="269">
        <v>-43</v>
      </c>
      <c r="T5841" s="269">
        <v>-43.25</v>
      </c>
      <c r="DO5841"/>
    </row>
    <row r="5842" spans="15:119" x14ac:dyDescent="0.25">
      <c r="O5842" s="268" t="s">
        <v>15329</v>
      </c>
      <c r="P5842" s="268" t="s">
        <v>9492</v>
      </c>
      <c r="Q5842" s="269">
        <v>-5.75</v>
      </c>
      <c r="R5842" s="269">
        <v>-6</v>
      </c>
      <c r="S5842" s="269">
        <v>-43.25</v>
      </c>
      <c r="T5842" s="269">
        <v>-43.5</v>
      </c>
      <c r="DO5842"/>
    </row>
    <row r="5843" spans="15:119" x14ac:dyDescent="0.25">
      <c r="O5843" s="268" t="s">
        <v>15330</v>
      </c>
      <c r="P5843" s="268" t="s">
        <v>9492</v>
      </c>
      <c r="Q5843" s="269">
        <v>-5.75</v>
      </c>
      <c r="R5843" s="269">
        <v>-6</v>
      </c>
      <c r="S5843" s="269">
        <v>-43</v>
      </c>
      <c r="T5843" s="269">
        <v>-43.25</v>
      </c>
      <c r="DO5843"/>
    </row>
    <row r="5844" spans="15:119" x14ac:dyDescent="0.25">
      <c r="O5844" s="268" t="s">
        <v>15331</v>
      </c>
      <c r="P5844" s="268" t="s">
        <v>9490</v>
      </c>
      <c r="Q5844" s="269">
        <v>-5.5</v>
      </c>
      <c r="R5844" s="269">
        <v>-6</v>
      </c>
      <c r="S5844" s="269">
        <v>-42.5</v>
      </c>
      <c r="T5844" s="269">
        <v>-43</v>
      </c>
      <c r="DO5844"/>
    </row>
    <row r="5845" spans="15:119" x14ac:dyDescent="0.25">
      <c r="O5845" s="268" t="s">
        <v>15332</v>
      </c>
      <c r="P5845" s="268" t="s">
        <v>9492</v>
      </c>
      <c r="Q5845" s="269">
        <v>-5.5</v>
      </c>
      <c r="R5845" s="269">
        <v>-5.75</v>
      </c>
      <c r="S5845" s="269">
        <v>-42.75</v>
      </c>
      <c r="T5845" s="269">
        <v>-43</v>
      </c>
      <c r="DO5845"/>
    </row>
    <row r="5846" spans="15:119" x14ac:dyDescent="0.25">
      <c r="O5846" s="268" t="s">
        <v>15333</v>
      </c>
      <c r="P5846" s="268" t="s">
        <v>9492</v>
      </c>
      <c r="Q5846" s="269">
        <v>-5.5</v>
      </c>
      <c r="R5846" s="269">
        <v>-5.75</v>
      </c>
      <c r="S5846" s="269">
        <v>-42.5</v>
      </c>
      <c r="T5846" s="269">
        <v>-42.75</v>
      </c>
      <c r="DO5846"/>
    </row>
    <row r="5847" spans="15:119" x14ac:dyDescent="0.25">
      <c r="O5847" s="268" t="s">
        <v>15334</v>
      </c>
      <c r="P5847" s="268" t="s">
        <v>9492</v>
      </c>
      <c r="Q5847" s="269">
        <v>-5.75</v>
      </c>
      <c r="R5847" s="269">
        <v>-6</v>
      </c>
      <c r="S5847" s="269">
        <v>-42.75</v>
      </c>
      <c r="T5847" s="269">
        <v>-43</v>
      </c>
      <c r="DO5847"/>
    </row>
    <row r="5848" spans="15:119" x14ac:dyDescent="0.25">
      <c r="O5848" s="268" t="s">
        <v>15335</v>
      </c>
      <c r="P5848" s="268" t="s">
        <v>9492</v>
      </c>
      <c r="Q5848" s="269">
        <v>-5.75</v>
      </c>
      <c r="R5848" s="269">
        <v>-6</v>
      </c>
      <c r="S5848" s="269">
        <v>-42.5</v>
      </c>
      <c r="T5848" s="269">
        <v>-42.75</v>
      </c>
      <c r="DO5848"/>
    </row>
    <row r="5849" spans="15:119" x14ac:dyDescent="0.25">
      <c r="O5849" s="268" t="s">
        <v>15336</v>
      </c>
      <c r="P5849" s="268" t="s">
        <v>9490</v>
      </c>
      <c r="Q5849" s="269">
        <v>-5.5</v>
      </c>
      <c r="R5849" s="269">
        <v>-6</v>
      </c>
      <c r="S5849" s="269">
        <v>-42</v>
      </c>
      <c r="T5849" s="269">
        <v>-42.5</v>
      </c>
      <c r="DO5849"/>
    </row>
    <row r="5850" spans="15:119" x14ac:dyDescent="0.25">
      <c r="O5850" s="268" t="s">
        <v>15337</v>
      </c>
      <c r="P5850" s="268" t="s">
        <v>9492</v>
      </c>
      <c r="Q5850" s="269">
        <v>-5.5</v>
      </c>
      <c r="R5850" s="269">
        <v>-5.75</v>
      </c>
      <c r="S5850" s="269">
        <v>-42.25</v>
      </c>
      <c r="T5850" s="269">
        <v>-42.5</v>
      </c>
      <c r="DO5850"/>
    </row>
    <row r="5851" spans="15:119" x14ac:dyDescent="0.25">
      <c r="O5851" s="268" t="s">
        <v>15338</v>
      </c>
      <c r="P5851" s="268" t="s">
        <v>9492</v>
      </c>
      <c r="Q5851" s="269">
        <v>-5.5</v>
      </c>
      <c r="R5851" s="269">
        <v>-5.75</v>
      </c>
      <c r="S5851" s="269">
        <v>-42</v>
      </c>
      <c r="T5851" s="269">
        <v>-42.25</v>
      </c>
      <c r="DO5851"/>
    </row>
    <row r="5852" spans="15:119" x14ac:dyDescent="0.25">
      <c r="O5852" s="268" t="s">
        <v>15339</v>
      </c>
      <c r="P5852" s="268" t="s">
        <v>9492</v>
      </c>
      <c r="Q5852" s="269">
        <v>-5.75</v>
      </c>
      <c r="R5852" s="269">
        <v>-6</v>
      </c>
      <c r="S5852" s="269">
        <v>-42.25</v>
      </c>
      <c r="T5852" s="269">
        <v>-42.5</v>
      </c>
      <c r="DO5852"/>
    </row>
    <row r="5853" spans="15:119" x14ac:dyDescent="0.25">
      <c r="O5853" s="268" t="s">
        <v>15340</v>
      </c>
      <c r="P5853" s="268" t="s">
        <v>9492</v>
      </c>
      <c r="Q5853" s="269">
        <v>-5.75</v>
      </c>
      <c r="R5853" s="269">
        <v>-6</v>
      </c>
      <c r="S5853" s="269">
        <v>-42</v>
      </c>
      <c r="T5853" s="269">
        <v>-42.25</v>
      </c>
      <c r="DO5853"/>
    </row>
    <row r="5854" spans="15:119" x14ac:dyDescent="0.25">
      <c r="O5854" s="268" t="s">
        <v>15341</v>
      </c>
      <c r="P5854" s="268" t="s">
        <v>9486</v>
      </c>
      <c r="Q5854" s="269">
        <v>-6</v>
      </c>
      <c r="R5854" s="269">
        <v>-8</v>
      </c>
      <c r="S5854" s="269">
        <v>-45</v>
      </c>
      <c r="T5854" s="269">
        <v>-48</v>
      </c>
      <c r="DO5854"/>
    </row>
    <row r="5855" spans="15:119" x14ac:dyDescent="0.25">
      <c r="O5855" s="268" t="s">
        <v>15342</v>
      </c>
      <c r="P5855" s="268" t="s">
        <v>9488</v>
      </c>
      <c r="Q5855" s="269">
        <v>-6</v>
      </c>
      <c r="R5855" s="269">
        <v>-7</v>
      </c>
      <c r="S5855" s="269">
        <v>-46.5</v>
      </c>
      <c r="T5855" s="269">
        <v>-48</v>
      </c>
      <c r="DO5855"/>
    </row>
    <row r="5856" spans="15:119" x14ac:dyDescent="0.25">
      <c r="O5856" s="268" t="s">
        <v>15343</v>
      </c>
      <c r="P5856" s="268" t="s">
        <v>9490</v>
      </c>
      <c r="Q5856" s="269">
        <v>-6</v>
      </c>
      <c r="R5856" s="269">
        <v>-6.5</v>
      </c>
      <c r="S5856" s="269">
        <v>-47.5</v>
      </c>
      <c r="T5856" s="269">
        <v>-48</v>
      </c>
      <c r="DO5856"/>
    </row>
    <row r="5857" spans="15:119" x14ac:dyDescent="0.25">
      <c r="O5857" s="268" t="s">
        <v>15344</v>
      </c>
      <c r="P5857" s="268" t="s">
        <v>9492</v>
      </c>
      <c r="Q5857" s="269">
        <v>-6</v>
      </c>
      <c r="R5857" s="269">
        <v>-6.25</v>
      </c>
      <c r="S5857" s="269">
        <v>-47.75</v>
      </c>
      <c r="T5857" s="269">
        <v>-48</v>
      </c>
      <c r="DO5857"/>
    </row>
    <row r="5858" spans="15:119" x14ac:dyDescent="0.25">
      <c r="O5858" s="268" t="s">
        <v>15345</v>
      </c>
      <c r="P5858" s="268" t="s">
        <v>9492</v>
      </c>
      <c r="Q5858" s="269">
        <v>-6</v>
      </c>
      <c r="R5858" s="269">
        <v>-6.25</v>
      </c>
      <c r="S5858" s="269">
        <v>-47.5</v>
      </c>
      <c r="T5858" s="269">
        <v>-47.75</v>
      </c>
      <c r="DO5858"/>
    </row>
    <row r="5859" spans="15:119" x14ac:dyDescent="0.25">
      <c r="O5859" s="268" t="s">
        <v>15346</v>
      </c>
      <c r="P5859" s="268" t="s">
        <v>9492</v>
      </c>
      <c r="Q5859" s="269">
        <v>-6.25</v>
      </c>
      <c r="R5859" s="269">
        <v>-6.5</v>
      </c>
      <c r="S5859" s="269">
        <v>-47.75</v>
      </c>
      <c r="T5859" s="269">
        <v>-48</v>
      </c>
      <c r="DO5859"/>
    </row>
    <row r="5860" spans="15:119" x14ac:dyDescent="0.25">
      <c r="O5860" s="268" t="s">
        <v>15347</v>
      </c>
      <c r="P5860" s="268" t="s">
        <v>9492</v>
      </c>
      <c r="Q5860" s="269">
        <v>-6.25</v>
      </c>
      <c r="R5860" s="269">
        <v>-6.5</v>
      </c>
      <c r="S5860" s="269">
        <v>-47.5</v>
      </c>
      <c r="T5860" s="269">
        <v>-47.75</v>
      </c>
      <c r="DO5860"/>
    </row>
    <row r="5861" spans="15:119" x14ac:dyDescent="0.25">
      <c r="O5861" s="268" t="s">
        <v>15348</v>
      </c>
      <c r="P5861" s="268" t="s">
        <v>9490</v>
      </c>
      <c r="Q5861" s="269">
        <v>-6</v>
      </c>
      <c r="R5861" s="269">
        <v>-6.5</v>
      </c>
      <c r="S5861" s="269">
        <v>-47</v>
      </c>
      <c r="T5861" s="269">
        <v>-47.5</v>
      </c>
      <c r="DO5861"/>
    </row>
    <row r="5862" spans="15:119" x14ac:dyDescent="0.25">
      <c r="O5862" s="268" t="s">
        <v>15349</v>
      </c>
      <c r="P5862" s="268" t="s">
        <v>9492</v>
      </c>
      <c r="Q5862" s="269">
        <v>-6</v>
      </c>
      <c r="R5862" s="269">
        <v>-6.25</v>
      </c>
      <c r="S5862" s="269">
        <v>-47.25</v>
      </c>
      <c r="T5862" s="269">
        <v>-47.5</v>
      </c>
      <c r="DO5862"/>
    </row>
    <row r="5863" spans="15:119" x14ac:dyDescent="0.25">
      <c r="O5863" s="268" t="s">
        <v>15350</v>
      </c>
      <c r="P5863" s="268" t="s">
        <v>9492</v>
      </c>
      <c r="Q5863" s="269">
        <v>-6</v>
      </c>
      <c r="R5863" s="269">
        <v>-6.25</v>
      </c>
      <c r="S5863" s="269">
        <v>-47</v>
      </c>
      <c r="T5863" s="269">
        <v>-47.25</v>
      </c>
      <c r="DO5863"/>
    </row>
    <row r="5864" spans="15:119" x14ac:dyDescent="0.25">
      <c r="O5864" s="268" t="s">
        <v>15351</v>
      </c>
      <c r="P5864" s="268" t="s">
        <v>9492</v>
      </c>
      <c r="Q5864" s="269">
        <v>-6.25</v>
      </c>
      <c r="R5864" s="269">
        <v>-6.5</v>
      </c>
      <c r="S5864" s="269">
        <v>-47.25</v>
      </c>
      <c r="T5864" s="269">
        <v>-47.5</v>
      </c>
      <c r="DO5864"/>
    </row>
    <row r="5865" spans="15:119" x14ac:dyDescent="0.25">
      <c r="O5865" s="268" t="s">
        <v>15352</v>
      </c>
      <c r="P5865" s="268" t="s">
        <v>9492</v>
      </c>
      <c r="Q5865" s="269">
        <v>-6.25</v>
      </c>
      <c r="R5865" s="269">
        <v>-6.5</v>
      </c>
      <c r="S5865" s="269">
        <v>-47</v>
      </c>
      <c r="T5865" s="269">
        <v>-47.25</v>
      </c>
      <c r="DO5865"/>
    </row>
    <row r="5866" spans="15:119" x14ac:dyDescent="0.25">
      <c r="O5866" s="268" t="s">
        <v>15353</v>
      </c>
      <c r="P5866" s="268" t="s">
        <v>9490</v>
      </c>
      <c r="Q5866" s="269">
        <v>-6</v>
      </c>
      <c r="R5866" s="269">
        <v>-6.5</v>
      </c>
      <c r="S5866" s="269">
        <v>-46.5</v>
      </c>
      <c r="T5866" s="269">
        <v>-47</v>
      </c>
      <c r="DO5866"/>
    </row>
    <row r="5867" spans="15:119" x14ac:dyDescent="0.25">
      <c r="O5867" s="268" t="s">
        <v>15354</v>
      </c>
      <c r="P5867" s="268" t="s">
        <v>9492</v>
      </c>
      <c r="Q5867" s="269">
        <v>-6</v>
      </c>
      <c r="R5867" s="269">
        <v>-6.25</v>
      </c>
      <c r="S5867" s="269">
        <v>-46.75</v>
      </c>
      <c r="T5867" s="269">
        <v>-47</v>
      </c>
      <c r="DO5867"/>
    </row>
    <row r="5868" spans="15:119" x14ac:dyDescent="0.25">
      <c r="O5868" s="268" t="s">
        <v>15355</v>
      </c>
      <c r="P5868" s="268" t="s">
        <v>9492</v>
      </c>
      <c r="Q5868" s="269">
        <v>-6</v>
      </c>
      <c r="R5868" s="269">
        <v>-6.25</v>
      </c>
      <c r="S5868" s="269">
        <v>-46.5</v>
      </c>
      <c r="T5868" s="269">
        <v>-46.75</v>
      </c>
      <c r="DO5868"/>
    </row>
    <row r="5869" spans="15:119" x14ac:dyDescent="0.25">
      <c r="O5869" s="268" t="s">
        <v>15356</v>
      </c>
      <c r="P5869" s="268" t="s">
        <v>9492</v>
      </c>
      <c r="Q5869" s="269">
        <v>-6.25</v>
      </c>
      <c r="R5869" s="269">
        <v>-6.5</v>
      </c>
      <c r="S5869" s="269">
        <v>-46.75</v>
      </c>
      <c r="T5869" s="269">
        <v>-47</v>
      </c>
      <c r="DO5869"/>
    </row>
    <row r="5870" spans="15:119" x14ac:dyDescent="0.25">
      <c r="O5870" s="268" t="s">
        <v>15357</v>
      </c>
      <c r="P5870" s="268" t="s">
        <v>9492</v>
      </c>
      <c r="Q5870" s="269">
        <v>-6.25</v>
      </c>
      <c r="R5870" s="269">
        <v>-6.5</v>
      </c>
      <c r="S5870" s="269">
        <v>-46.5</v>
      </c>
      <c r="T5870" s="269">
        <v>-46.75</v>
      </c>
      <c r="DO5870"/>
    </row>
    <row r="5871" spans="15:119" x14ac:dyDescent="0.25">
      <c r="O5871" s="268" t="s">
        <v>15358</v>
      </c>
      <c r="P5871" s="268" t="s">
        <v>9490</v>
      </c>
      <c r="Q5871" s="269">
        <v>-6.5</v>
      </c>
      <c r="R5871" s="269">
        <v>-7</v>
      </c>
      <c r="S5871" s="269">
        <v>-47.5</v>
      </c>
      <c r="T5871" s="269">
        <v>-48</v>
      </c>
      <c r="DO5871"/>
    </row>
    <row r="5872" spans="15:119" x14ac:dyDescent="0.25">
      <c r="O5872" s="268" t="s">
        <v>15359</v>
      </c>
      <c r="P5872" s="268" t="s">
        <v>9492</v>
      </c>
      <c r="Q5872" s="269">
        <v>-6.5</v>
      </c>
      <c r="R5872" s="269">
        <v>-6.75</v>
      </c>
      <c r="S5872" s="269">
        <v>-47.75</v>
      </c>
      <c r="T5872" s="269">
        <v>-48</v>
      </c>
      <c r="DO5872"/>
    </row>
    <row r="5873" spans="15:119" x14ac:dyDescent="0.25">
      <c r="O5873" s="268" t="s">
        <v>15360</v>
      </c>
      <c r="P5873" s="268" t="s">
        <v>9492</v>
      </c>
      <c r="Q5873" s="269">
        <v>-6.5</v>
      </c>
      <c r="R5873" s="269">
        <v>-6.75</v>
      </c>
      <c r="S5873" s="269">
        <v>-47.5</v>
      </c>
      <c r="T5873" s="269">
        <v>-47.75</v>
      </c>
      <c r="DO5873"/>
    </row>
    <row r="5874" spans="15:119" x14ac:dyDescent="0.25">
      <c r="O5874" s="268" t="s">
        <v>15361</v>
      </c>
      <c r="P5874" s="268" t="s">
        <v>9492</v>
      </c>
      <c r="Q5874" s="269">
        <v>-6.75</v>
      </c>
      <c r="R5874" s="269">
        <v>-7</v>
      </c>
      <c r="S5874" s="269">
        <v>-47.75</v>
      </c>
      <c r="T5874" s="269">
        <v>-48</v>
      </c>
      <c r="DO5874"/>
    </row>
    <row r="5875" spans="15:119" x14ac:dyDescent="0.25">
      <c r="O5875" s="268" t="s">
        <v>15362</v>
      </c>
      <c r="P5875" s="268" t="s">
        <v>9492</v>
      </c>
      <c r="Q5875" s="269">
        <v>-6.75</v>
      </c>
      <c r="R5875" s="269">
        <v>-7</v>
      </c>
      <c r="S5875" s="269">
        <v>-47.5</v>
      </c>
      <c r="T5875" s="269">
        <v>-47.75</v>
      </c>
      <c r="DO5875"/>
    </row>
    <row r="5876" spans="15:119" x14ac:dyDescent="0.25">
      <c r="O5876" s="268" t="s">
        <v>15363</v>
      </c>
      <c r="P5876" s="268" t="s">
        <v>9490</v>
      </c>
      <c r="Q5876" s="269">
        <v>-6.5</v>
      </c>
      <c r="R5876" s="269">
        <v>-7</v>
      </c>
      <c r="S5876" s="269">
        <v>-47</v>
      </c>
      <c r="T5876" s="269">
        <v>-47.5</v>
      </c>
      <c r="DO5876"/>
    </row>
    <row r="5877" spans="15:119" x14ac:dyDescent="0.25">
      <c r="O5877" s="268" t="s">
        <v>15364</v>
      </c>
      <c r="P5877" s="268" t="s">
        <v>9492</v>
      </c>
      <c r="Q5877" s="269">
        <v>-6.5</v>
      </c>
      <c r="R5877" s="269">
        <v>-6.75</v>
      </c>
      <c r="S5877" s="269">
        <v>-47.25</v>
      </c>
      <c r="T5877" s="269">
        <v>-47.5</v>
      </c>
      <c r="DO5877"/>
    </row>
    <row r="5878" spans="15:119" x14ac:dyDescent="0.25">
      <c r="O5878" s="268" t="s">
        <v>15365</v>
      </c>
      <c r="P5878" s="268" t="s">
        <v>9492</v>
      </c>
      <c r="Q5878" s="269">
        <v>-6.5</v>
      </c>
      <c r="R5878" s="269">
        <v>-6.75</v>
      </c>
      <c r="S5878" s="269">
        <v>-47</v>
      </c>
      <c r="T5878" s="269">
        <v>-47.25</v>
      </c>
      <c r="DO5878"/>
    </row>
    <row r="5879" spans="15:119" x14ac:dyDescent="0.25">
      <c r="O5879" s="268" t="s">
        <v>15366</v>
      </c>
      <c r="P5879" s="268" t="s">
        <v>9492</v>
      </c>
      <c r="Q5879" s="269">
        <v>-6.75</v>
      </c>
      <c r="R5879" s="269">
        <v>-7</v>
      </c>
      <c r="S5879" s="269">
        <v>-47.25</v>
      </c>
      <c r="T5879" s="269">
        <v>-47.5</v>
      </c>
      <c r="DO5879"/>
    </row>
    <row r="5880" spans="15:119" x14ac:dyDescent="0.25">
      <c r="O5880" s="268" t="s">
        <v>15367</v>
      </c>
      <c r="P5880" s="268" t="s">
        <v>9492</v>
      </c>
      <c r="Q5880" s="269">
        <v>-6.75</v>
      </c>
      <c r="R5880" s="269">
        <v>-7</v>
      </c>
      <c r="S5880" s="269">
        <v>-47</v>
      </c>
      <c r="T5880" s="269">
        <v>-47.25</v>
      </c>
      <c r="DO5880"/>
    </row>
    <row r="5881" spans="15:119" x14ac:dyDescent="0.25">
      <c r="O5881" s="268" t="s">
        <v>15368</v>
      </c>
      <c r="P5881" s="268" t="s">
        <v>9490</v>
      </c>
      <c r="Q5881" s="269">
        <v>-6.5</v>
      </c>
      <c r="R5881" s="269">
        <v>-7</v>
      </c>
      <c r="S5881" s="269">
        <v>-46.5</v>
      </c>
      <c r="T5881" s="269">
        <v>-47</v>
      </c>
      <c r="DO5881"/>
    </row>
    <row r="5882" spans="15:119" x14ac:dyDescent="0.25">
      <c r="O5882" s="268" t="s">
        <v>15369</v>
      </c>
      <c r="P5882" s="268" t="s">
        <v>9492</v>
      </c>
      <c r="Q5882" s="269">
        <v>-6.5</v>
      </c>
      <c r="R5882" s="269">
        <v>-6.75</v>
      </c>
      <c r="S5882" s="269">
        <v>-46.75</v>
      </c>
      <c r="T5882" s="269">
        <v>-47</v>
      </c>
      <c r="DO5882"/>
    </row>
    <row r="5883" spans="15:119" x14ac:dyDescent="0.25">
      <c r="O5883" s="268" t="s">
        <v>15370</v>
      </c>
      <c r="P5883" s="268" t="s">
        <v>9492</v>
      </c>
      <c r="Q5883" s="269">
        <v>-6.5</v>
      </c>
      <c r="R5883" s="269">
        <v>-6.75</v>
      </c>
      <c r="S5883" s="269">
        <v>-46.5</v>
      </c>
      <c r="T5883" s="269">
        <v>-46.75</v>
      </c>
      <c r="DO5883"/>
    </row>
    <row r="5884" spans="15:119" x14ac:dyDescent="0.25">
      <c r="O5884" s="268" t="s">
        <v>15371</v>
      </c>
      <c r="P5884" s="268" t="s">
        <v>9492</v>
      </c>
      <c r="Q5884" s="269">
        <v>-6.75</v>
      </c>
      <c r="R5884" s="269">
        <v>-7</v>
      </c>
      <c r="S5884" s="269">
        <v>-46.75</v>
      </c>
      <c r="T5884" s="269">
        <v>-47</v>
      </c>
      <c r="DO5884"/>
    </row>
    <row r="5885" spans="15:119" x14ac:dyDescent="0.25">
      <c r="O5885" s="268" t="s">
        <v>15372</v>
      </c>
      <c r="P5885" s="268" t="s">
        <v>9492</v>
      </c>
      <c r="Q5885" s="269">
        <v>-6.75</v>
      </c>
      <c r="R5885" s="269">
        <v>-7</v>
      </c>
      <c r="S5885" s="269">
        <v>-46.5</v>
      </c>
      <c r="T5885" s="269">
        <v>-46.75</v>
      </c>
      <c r="DO5885"/>
    </row>
    <row r="5886" spans="15:119" x14ac:dyDescent="0.25">
      <c r="O5886" s="268" t="s">
        <v>15373</v>
      </c>
      <c r="P5886" s="268" t="s">
        <v>9488</v>
      </c>
      <c r="Q5886" s="269">
        <v>-6</v>
      </c>
      <c r="R5886" s="269">
        <v>-7</v>
      </c>
      <c r="S5886" s="269">
        <v>-45</v>
      </c>
      <c r="T5886" s="269">
        <v>-46.5</v>
      </c>
      <c r="DO5886"/>
    </row>
    <row r="5887" spans="15:119" x14ac:dyDescent="0.25">
      <c r="O5887" s="268" t="s">
        <v>15374</v>
      </c>
      <c r="P5887" s="268" t="s">
        <v>9490</v>
      </c>
      <c r="Q5887" s="269">
        <v>-6</v>
      </c>
      <c r="R5887" s="269">
        <v>-6.5</v>
      </c>
      <c r="S5887" s="269">
        <v>-46</v>
      </c>
      <c r="T5887" s="269">
        <v>-46.5</v>
      </c>
      <c r="DO5887"/>
    </row>
    <row r="5888" spans="15:119" x14ac:dyDescent="0.25">
      <c r="O5888" s="268" t="s">
        <v>15375</v>
      </c>
      <c r="P5888" s="268" t="s">
        <v>9492</v>
      </c>
      <c r="Q5888" s="269">
        <v>-6</v>
      </c>
      <c r="R5888" s="269">
        <v>-6.25</v>
      </c>
      <c r="S5888" s="269">
        <v>-46.25</v>
      </c>
      <c r="T5888" s="269">
        <v>-46.5</v>
      </c>
      <c r="DO5888"/>
    </row>
    <row r="5889" spans="15:119" x14ac:dyDescent="0.25">
      <c r="O5889" s="268" t="s">
        <v>15376</v>
      </c>
      <c r="P5889" s="268" t="s">
        <v>9492</v>
      </c>
      <c r="Q5889" s="269">
        <v>-6</v>
      </c>
      <c r="R5889" s="269">
        <v>-6.25</v>
      </c>
      <c r="S5889" s="269">
        <v>-46</v>
      </c>
      <c r="T5889" s="269">
        <v>-46.25</v>
      </c>
      <c r="DO5889"/>
    </row>
    <row r="5890" spans="15:119" x14ac:dyDescent="0.25">
      <c r="O5890" s="268" t="s">
        <v>15377</v>
      </c>
      <c r="P5890" s="268" t="s">
        <v>9492</v>
      </c>
      <c r="Q5890" s="269">
        <v>-6.25</v>
      </c>
      <c r="R5890" s="269">
        <v>-6.5</v>
      </c>
      <c r="S5890" s="269">
        <v>-46.25</v>
      </c>
      <c r="T5890" s="269">
        <v>-46.5</v>
      </c>
      <c r="DO5890"/>
    </row>
    <row r="5891" spans="15:119" x14ac:dyDescent="0.25">
      <c r="O5891" s="268" t="s">
        <v>15378</v>
      </c>
      <c r="P5891" s="268" t="s">
        <v>9492</v>
      </c>
      <c r="Q5891" s="269">
        <v>-6.25</v>
      </c>
      <c r="R5891" s="269">
        <v>-6.5</v>
      </c>
      <c r="S5891" s="269">
        <v>-46</v>
      </c>
      <c r="T5891" s="269">
        <v>-46.25</v>
      </c>
      <c r="DO5891"/>
    </row>
    <row r="5892" spans="15:119" x14ac:dyDescent="0.25">
      <c r="O5892" s="268" t="s">
        <v>15379</v>
      </c>
      <c r="P5892" s="268" t="s">
        <v>9490</v>
      </c>
      <c r="Q5892" s="269">
        <v>-6</v>
      </c>
      <c r="R5892" s="269">
        <v>-6.5</v>
      </c>
      <c r="S5892" s="269">
        <v>-45.5</v>
      </c>
      <c r="T5892" s="269">
        <v>-46</v>
      </c>
      <c r="DO5892"/>
    </row>
    <row r="5893" spans="15:119" x14ac:dyDescent="0.25">
      <c r="O5893" s="268" t="s">
        <v>15380</v>
      </c>
      <c r="P5893" s="268" t="s">
        <v>9492</v>
      </c>
      <c r="Q5893" s="269">
        <v>-6</v>
      </c>
      <c r="R5893" s="269">
        <v>-6.25</v>
      </c>
      <c r="S5893" s="269">
        <v>-45.75</v>
      </c>
      <c r="T5893" s="269">
        <v>-46</v>
      </c>
      <c r="DO5893"/>
    </row>
    <row r="5894" spans="15:119" x14ac:dyDescent="0.25">
      <c r="O5894" s="268" t="s">
        <v>15381</v>
      </c>
      <c r="P5894" s="268" t="s">
        <v>9492</v>
      </c>
      <c r="Q5894" s="269">
        <v>-6</v>
      </c>
      <c r="R5894" s="269">
        <v>-6.25</v>
      </c>
      <c r="S5894" s="269">
        <v>-45.5</v>
      </c>
      <c r="T5894" s="269">
        <v>-45.75</v>
      </c>
      <c r="DO5894"/>
    </row>
    <row r="5895" spans="15:119" x14ac:dyDescent="0.25">
      <c r="O5895" s="268" t="s">
        <v>15382</v>
      </c>
      <c r="P5895" s="268" t="s">
        <v>9492</v>
      </c>
      <c r="Q5895" s="269">
        <v>-6.25</v>
      </c>
      <c r="R5895" s="269">
        <v>-6.5</v>
      </c>
      <c r="S5895" s="269">
        <v>-45.75</v>
      </c>
      <c r="T5895" s="269">
        <v>-46</v>
      </c>
      <c r="DO5895"/>
    </row>
    <row r="5896" spans="15:119" x14ac:dyDescent="0.25">
      <c r="O5896" s="268" t="s">
        <v>15383</v>
      </c>
      <c r="P5896" s="268" t="s">
        <v>9492</v>
      </c>
      <c r="Q5896" s="269">
        <v>-6.25</v>
      </c>
      <c r="R5896" s="269">
        <v>-6.5</v>
      </c>
      <c r="S5896" s="269">
        <v>-45.5</v>
      </c>
      <c r="T5896" s="269">
        <v>-45.75</v>
      </c>
      <c r="DO5896"/>
    </row>
    <row r="5897" spans="15:119" x14ac:dyDescent="0.25">
      <c r="O5897" s="268" t="s">
        <v>15384</v>
      </c>
      <c r="P5897" s="268" t="s">
        <v>9490</v>
      </c>
      <c r="Q5897" s="269">
        <v>-6</v>
      </c>
      <c r="R5897" s="269">
        <v>-6.5</v>
      </c>
      <c r="S5897" s="269">
        <v>-45</v>
      </c>
      <c r="T5897" s="269">
        <v>-45.5</v>
      </c>
      <c r="DO5897"/>
    </row>
    <row r="5898" spans="15:119" x14ac:dyDescent="0.25">
      <c r="O5898" s="268" t="s">
        <v>15385</v>
      </c>
      <c r="P5898" s="268" t="s">
        <v>9492</v>
      </c>
      <c r="Q5898" s="269">
        <v>-6</v>
      </c>
      <c r="R5898" s="269">
        <v>-6.25</v>
      </c>
      <c r="S5898" s="269">
        <v>-45.25</v>
      </c>
      <c r="T5898" s="269">
        <v>-45.5</v>
      </c>
      <c r="DO5898"/>
    </row>
    <row r="5899" spans="15:119" x14ac:dyDescent="0.25">
      <c r="O5899" s="268" t="s">
        <v>15386</v>
      </c>
      <c r="P5899" s="268" t="s">
        <v>9492</v>
      </c>
      <c r="Q5899" s="269">
        <v>-6</v>
      </c>
      <c r="R5899" s="269">
        <v>-6.25</v>
      </c>
      <c r="S5899" s="269">
        <v>-45</v>
      </c>
      <c r="T5899" s="269">
        <v>-45.25</v>
      </c>
      <c r="DO5899"/>
    </row>
    <row r="5900" spans="15:119" x14ac:dyDescent="0.25">
      <c r="O5900" s="268" t="s">
        <v>15387</v>
      </c>
      <c r="P5900" s="268" t="s">
        <v>9492</v>
      </c>
      <c r="Q5900" s="269">
        <v>-6.25</v>
      </c>
      <c r="R5900" s="269">
        <v>-6.5</v>
      </c>
      <c r="S5900" s="269">
        <v>-45.25</v>
      </c>
      <c r="T5900" s="269">
        <v>-45.5</v>
      </c>
      <c r="DO5900"/>
    </row>
    <row r="5901" spans="15:119" x14ac:dyDescent="0.25">
      <c r="O5901" s="268" t="s">
        <v>15388</v>
      </c>
      <c r="P5901" s="268" t="s">
        <v>9492</v>
      </c>
      <c r="Q5901" s="269">
        <v>-6.25</v>
      </c>
      <c r="R5901" s="269">
        <v>-6.5</v>
      </c>
      <c r="S5901" s="269">
        <v>-45</v>
      </c>
      <c r="T5901" s="269">
        <v>-45.25</v>
      </c>
      <c r="DO5901"/>
    </row>
    <row r="5902" spans="15:119" x14ac:dyDescent="0.25">
      <c r="O5902" s="268" t="s">
        <v>15389</v>
      </c>
      <c r="P5902" s="268" t="s">
        <v>9490</v>
      </c>
      <c r="Q5902" s="269">
        <v>-6.5</v>
      </c>
      <c r="R5902" s="269">
        <v>-7</v>
      </c>
      <c r="S5902" s="269">
        <v>-46</v>
      </c>
      <c r="T5902" s="269">
        <v>-46.5</v>
      </c>
      <c r="DO5902"/>
    </row>
    <row r="5903" spans="15:119" x14ac:dyDescent="0.25">
      <c r="O5903" s="268" t="s">
        <v>15390</v>
      </c>
      <c r="P5903" s="268" t="s">
        <v>9492</v>
      </c>
      <c r="Q5903" s="269">
        <v>-6.5</v>
      </c>
      <c r="R5903" s="269">
        <v>-6.75</v>
      </c>
      <c r="S5903" s="269">
        <v>-46.25</v>
      </c>
      <c r="T5903" s="269">
        <v>-46.5</v>
      </c>
      <c r="DO5903"/>
    </row>
    <row r="5904" spans="15:119" x14ac:dyDescent="0.25">
      <c r="O5904" s="268" t="s">
        <v>15391</v>
      </c>
      <c r="P5904" s="268" t="s">
        <v>9492</v>
      </c>
      <c r="Q5904" s="269">
        <v>-6.5</v>
      </c>
      <c r="R5904" s="269">
        <v>-6.75</v>
      </c>
      <c r="S5904" s="269">
        <v>-46</v>
      </c>
      <c r="T5904" s="269">
        <v>-46.25</v>
      </c>
      <c r="DO5904"/>
    </row>
    <row r="5905" spans="15:119" x14ac:dyDescent="0.25">
      <c r="O5905" s="268" t="s">
        <v>15392</v>
      </c>
      <c r="P5905" s="268" t="s">
        <v>9492</v>
      </c>
      <c r="Q5905" s="269">
        <v>-6.75</v>
      </c>
      <c r="R5905" s="269">
        <v>-7</v>
      </c>
      <c r="S5905" s="269">
        <v>-46.25</v>
      </c>
      <c r="T5905" s="269">
        <v>-46.5</v>
      </c>
      <c r="DO5905"/>
    </row>
    <row r="5906" spans="15:119" x14ac:dyDescent="0.25">
      <c r="O5906" s="268" t="s">
        <v>15393</v>
      </c>
      <c r="P5906" s="268" t="s">
        <v>9492</v>
      </c>
      <c r="Q5906" s="269">
        <v>-6.75</v>
      </c>
      <c r="R5906" s="269">
        <v>-7</v>
      </c>
      <c r="S5906" s="269">
        <v>-46</v>
      </c>
      <c r="T5906" s="269">
        <v>-46.25</v>
      </c>
      <c r="DO5906"/>
    </row>
    <row r="5907" spans="15:119" x14ac:dyDescent="0.25">
      <c r="O5907" s="268" t="s">
        <v>15394</v>
      </c>
      <c r="P5907" s="268" t="s">
        <v>9490</v>
      </c>
      <c r="Q5907" s="269">
        <v>-6.5</v>
      </c>
      <c r="R5907" s="269">
        <v>-7</v>
      </c>
      <c r="S5907" s="269">
        <v>-45.5</v>
      </c>
      <c r="T5907" s="269">
        <v>-46</v>
      </c>
      <c r="DO5907"/>
    </row>
    <row r="5908" spans="15:119" x14ac:dyDescent="0.25">
      <c r="O5908" s="268" t="s">
        <v>15395</v>
      </c>
      <c r="P5908" s="268" t="s">
        <v>9492</v>
      </c>
      <c r="Q5908" s="269">
        <v>-6.5</v>
      </c>
      <c r="R5908" s="269">
        <v>-6.75</v>
      </c>
      <c r="S5908" s="269">
        <v>-45.75</v>
      </c>
      <c r="T5908" s="269">
        <v>-46</v>
      </c>
      <c r="DO5908"/>
    </row>
    <row r="5909" spans="15:119" x14ac:dyDescent="0.25">
      <c r="O5909" s="268" t="s">
        <v>15396</v>
      </c>
      <c r="P5909" s="268" t="s">
        <v>9492</v>
      </c>
      <c r="Q5909" s="269">
        <v>-6.5</v>
      </c>
      <c r="R5909" s="269">
        <v>-6.75</v>
      </c>
      <c r="S5909" s="269">
        <v>-45.5</v>
      </c>
      <c r="T5909" s="269">
        <v>-45.75</v>
      </c>
      <c r="DO5909"/>
    </row>
    <row r="5910" spans="15:119" x14ac:dyDescent="0.25">
      <c r="O5910" s="268" t="s">
        <v>15397</v>
      </c>
      <c r="P5910" s="268" t="s">
        <v>9492</v>
      </c>
      <c r="Q5910" s="269">
        <v>-6.75</v>
      </c>
      <c r="R5910" s="269">
        <v>-7</v>
      </c>
      <c r="S5910" s="269">
        <v>-45.75</v>
      </c>
      <c r="T5910" s="269">
        <v>-46</v>
      </c>
      <c r="DO5910"/>
    </row>
    <row r="5911" spans="15:119" x14ac:dyDescent="0.25">
      <c r="O5911" s="268" t="s">
        <v>15398</v>
      </c>
      <c r="P5911" s="268" t="s">
        <v>9492</v>
      </c>
      <c r="Q5911" s="269">
        <v>-6.75</v>
      </c>
      <c r="R5911" s="269">
        <v>-7</v>
      </c>
      <c r="S5911" s="269">
        <v>-45.5</v>
      </c>
      <c r="T5911" s="269">
        <v>-45.75</v>
      </c>
      <c r="DO5911"/>
    </row>
    <row r="5912" spans="15:119" x14ac:dyDescent="0.25">
      <c r="O5912" s="268" t="s">
        <v>15399</v>
      </c>
      <c r="P5912" s="268" t="s">
        <v>9490</v>
      </c>
      <c r="Q5912" s="269">
        <v>-6.5</v>
      </c>
      <c r="R5912" s="269">
        <v>-7</v>
      </c>
      <c r="S5912" s="269">
        <v>-45</v>
      </c>
      <c r="T5912" s="269">
        <v>-45.5</v>
      </c>
      <c r="DO5912"/>
    </row>
    <row r="5913" spans="15:119" x14ac:dyDescent="0.25">
      <c r="O5913" s="268" t="s">
        <v>15400</v>
      </c>
      <c r="P5913" s="268" t="s">
        <v>9492</v>
      </c>
      <c r="Q5913" s="269">
        <v>-6.5</v>
      </c>
      <c r="R5913" s="269">
        <v>-6.75</v>
      </c>
      <c r="S5913" s="269">
        <v>-45.25</v>
      </c>
      <c r="T5913" s="269">
        <v>-45.5</v>
      </c>
      <c r="DO5913"/>
    </row>
    <row r="5914" spans="15:119" x14ac:dyDescent="0.25">
      <c r="O5914" s="268" t="s">
        <v>15401</v>
      </c>
      <c r="P5914" s="268" t="s">
        <v>9492</v>
      </c>
      <c r="Q5914" s="269">
        <v>-6.5</v>
      </c>
      <c r="R5914" s="269">
        <v>-6.75</v>
      </c>
      <c r="S5914" s="269">
        <v>-45</v>
      </c>
      <c r="T5914" s="269">
        <v>-45.25</v>
      </c>
      <c r="DO5914"/>
    </row>
    <row r="5915" spans="15:119" x14ac:dyDescent="0.25">
      <c r="O5915" s="268" t="s">
        <v>15402</v>
      </c>
      <c r="P5915" s="268" t="s">
        <v>9492</v>
      </c>
      <c r="Q5915" s="269">
        <v>-6.75</v>
      </c>
      <c r="R5915" s="269">
        <v>-7</v>
      </c>
      <c r="S5915" s="269">
        <v>-45.25</v>
      </c>
      <c r="T5915" s="269">
        <v>-45.5</v>
      </c>
      <c r="DO5915"/>
    </row>
    <row r="5916" spans="15:119" x14ac:dyDescent="0.25">
      <c r="O5916" s="268" t="s">
        <v>15403</v>
      </c>
      <c r="P5916" s="268" t="s">
        <v>9492</v>
      </c>
      <c r="Q5916" s="269">
        <v>-6.75</v>
      </c>
      <c r="R5916" s="269">
        <v>-7</v>
      </c>
      <c r="S5916" s="269">
        <v>-45</v>
      </c>
      <c r="T5916" s="269">
        <v>-45.25</v>
      </c>
      <c r="DO5916"/>
    </row>
    <row r="5917" spans="15:119" x14ac:dyDescent="0.25">
      <c r="O5917" s="268" t="s">
        <v>15404</v>
      </c>
      <c r="P5917" s="268" t="s">
        <v>9488</v>
      </c>
      <c r="Q5917" s="269">
        <v>-7</v>
      </c>
      <c r="R5917" s="269">
        <v>-8</v>
      </c>
      <c r="S5917" s="269">
        <v>-46.5</v>
      </c>
      <c r="T5917" s="269">
        <v>-48</v>
      </c>
      <c r="DO5917"/>
    </row>
    <row r="5918" spans="15:119" x14ac:dyDescent="0.25">
      <c r="O5918" s="268" t="s">
        <v>15405</v>
      </c>
      <c r="P5918" s="268" t="s">
        <v>9490</v>
      </c>
      <c r="Q5918" s="269">
        <v>-7</v>
      </c>
      <c r="R5918" s="269">
        <v>-7.5</v>
      </c>
      <c r="S5918" s="269">
        <v>-47.5</v>
      </c>
      <c r="T5918" s="269">
        <v>-48</v>
      </c>
      <c r="DO5918"/>
    </row>
    <row r="5919" spans="15:119" x14ac:dyDescent="0.25">
      <c r="O5919" s="268" t="s">
        <v>15406</v>
      </c>
      <c r="P5919" s="268" t="s">
        <v>9492</v>
      </c>
      <c r="Q5919" s="269">
        <v>-7</v>
      </c>
      <c r="R5919" s="269">
        <v>-7.25</v>
      </c>
      <c r="S5919" s="269">
        <v>-47.75</v>
      </c>
      <c r="T5919" s="269">
        <v>-48</v>
      </c>
      <c r="DO5919"/>
    </row>
    <row r="5920" spans="15:119" x14ac:dyDescent="0.25">
      <c r="O5920" s="268" t="s">
        <v>15407</v>
      </c>
      <c r="P5920" s="268" t="s">
        <v>9492</v>
      </c>
      <c r="Q5920" s="269">
        <v>-7</v>
      </c>
      <c r="R5920" s="269">
        <v>-7.25</v>
      </c>
      <c r="S5920" s="269">
        <v>-47.5</v>
      </c>
      <c r="T5920" s="269">
        <v>-47.75</v>
      </c>
      <c r="DO5920"/>
    </row>
    <row r="5921" spans="15:119" x14ac:dyDescent="0.25">
      <c r="O5921" s="268" t="s">
        <v>15408</v>
      </c>
      <c r="P5921" s="268" t="s">
        <v>9492</v>
      </c>
      <c r="Q5921" s="269">
        <v>-7.25</v>
      </c>
      <c r="R5921" s="269">
        <v>-7.5</v>
      </c>
      <c r="S5921" s="269">
        <v>-47.75</v>
      </c>
      <c r="T5921" s="269">
        <v>-48</v>
      </c>
      <c r="DO5921"/>
    </row>
    <row r="5922" spans="15:119" x14ac:dyDescent="0.25">
      <c r="O5922" s="268" t="s">
        <v>15409</v>
      </c>
      <c r="P5922" s="268" t="s">
        <v>9492</v>
      </c>
      <c r="Q5922" s="269">
        <v>-7.25</v>
      </c>
      <c r="R5922" s="269">
        <v>-7.5</v>
      </c>
      <c r="S5922" s="269">
        <v>-47.5</v>
      </c>
      <c r="T5922" s="269">
        <v>-47.75</v>
      </c>
      <c r="DO5922"/>
    </row>
    <row r="5923" spans="15:119" x14ac:dyDescent="0.25">
      <c r="O5923" s="268" t="s">
        <v>15410</v>
      </c>
      <c r="P5923" s="268" t="s">
        <v>9490</v>
      </c>
      <c r="Q5923" s="269">
        <v>-7</v>
      </c>
      <c r="R5923" s="269">
        <v>-7.5</v>
      </c>
      <c r="S5923" s="269">
        <v>-47</v>
      </c>
      <c r="T5923" s="269">
        <v>-47.5</v>
      </c>
      <c r="DO5923"/>
    </row>
    <row r="5924" spans="15:119" x14ac:dyDescent="0.25">
      <c r="O5924" s="268" t="s">
        <v>15411</v>
      </c>
      <c r="P5924" s="268" t="s">
        <v>9492</v>
      </c>
      <c r="Q5924" s="269">
        <v>-7</v>
      </c>
      <c r="R5924" s="269">
        <v>-7.25</v>
      </c>
      <c r="S5924" s="269">
        <v>-47.25</v>
      </c>
      <c r="T5924" s="269">
        <v>-47.5</v>
      </c>
      <c r="DO5924"/>
    </row>
    <row r="5925" spans="15:119" x14ac:dyDescent="0.25">
      <c r="O5925" s="268" t="s">
        <v>15412</v>
      </c>
      <c r="P5925" s="268" t="s">
        <v>9492</v>
      </c>
      <c r="Q5925" s="269">
        <v>-7</v>
      </c>
      <c r="R5925" s="269">
        <v>-7.25</v>
      </c>
      <c r="S5925" s="269">
        <v>-47</v>
      </c>
      <c r="T5925" s="269">
        <v>-47.25</v>
      </c>
      <c r="DO5925"/>
    </row>
    <row r="5926" spans="15:119" x14ac:dyDescent="0.25">
      <c r="O5926" s="268" t="s">
        <v>15413</v>
      </c>
      <c r="P5926" s="268" t="s">
        <v>9492</v>
      </c>
      <c r="Q5926" s="269">
        <v>-7.25</v>
      </c>
      <c r="R5926" s="269">
        <v>-7.5</v>
      </c>
      <c r="S5926" s="269">
        <v>-47.25</v>
      </c>
      <c r="T5926" s="269">
        <v>-47.5</v>
      </c>
      <c r="DO5926"/>
    </row>
    <row r="5927" spans="15:119" x14ac:dyDescent="0.25">
      <c r="O5927" s="268" t="s">
        <v>15414</v>
      </c>
      <c r="P5927" s="268" t="s">
        <v>9492</v>
      </c>
      <c r="Q5927" s="269">
        <v>-7.25</v>
      </c>
      <c r="R5927" s="269">
        <v>-7.5</v>
      </c>
      <c r="S5927" s="269">
        <v>-47</v>
      </c>
      <c r="T5927" s="269">
        <v>-47.25</v>
      </c>
      <c r="DO5927"/>
    </row>
    <row r="5928" spans="15:119" x14ac:dyDescent="0.25">
      <c r="O5928" s="268" t="s">
        <v>15415</v>
      </c>
      <c r="P5928" s="268" t="s">
        <v>9490</v>
      </c>
      <c r="Q5928" s="269">
        <v>-7</v>
      </c>
      <c r="R5928" s="269">
        <v>-7.5</v>
      </c>
      <c r="S5928" s="269">
        <v>-46.5</v>
      </c>
      <c r="T5928" s="269">
        <v>-47</v>
      </c>
      <c r="DO5928"/>
    </row>
    <row r="5929" spans="15:119" x14ac:dyDescent="0.25">
      <c r="O5929" s="268" t="s">
        <v>15416</v>
      </c>
      <c r="P5929" s="268" t="s">
        <v>9492</v>
      </c>
      <c r="Q5929" s="269">
        <v>-7</v>
      </c>
      <c r="R5929" s="269">
        <v>-7.25</v>
      </c>
      <c r="S5929" s="269">
        <v>-46.75</v>
      </c>
      <c r="T5929" s="269">
        <v>-47</v>
      </c>
      <c r="DO5929"/>
    </row>
    <row r="5930" spans="15:119" x14ac:dyDescent="0.25">
      <c r="O5930" s="268" t="s">
        <v>15417</v>
      </c>
      <c r="P5930" s="268" t="s">
        <v>9492</v>
      </c>
      <c r="Q5930" s="269">
        <v>-7</v>
      </c>
      <c r="R5930" s="269">
        <v>-7.25</v>
      </c>
      <c r="S5930" s="269">
        <v>-46.5</v>
      </c>
      <c r="T5930" s="269">
        <v>-46.75</v>
      </c>
      <c r="DO5930"/>
    </row>
    <row r="5931" spans="15:119" x14ac:dyDescent="0.25">
      <c r="O5931" s="268" t="s">
        <v>15418</v>
      </c>
      <c r="P5931" s="268" t="s">
        <v>9492</v>
      </c>
      <c r="Q5931" s="269">
        <v>-7.25</v>
      </c>
      <c r="R5931" s="269">
        <v>-7.5</v>
      </c>
      <c r="S5931" s="269">
        <v>-46.75</v>
      </c>
      <c r="T5931" s="269">
        <v>-47</v>
      </c>
      <c r="DO5931"/>
    </row>
    <row r="5932" spans="15:119" x14ac:dyDescent="0.25">
      <c r="O5932" s="268" t="s">
        <v>15419</v>
      </c>
      <c r="P5932" s="268" t="s">
        <v>9492</v>
      </c>
      <c r="Q5932" s="269">
        <v>-7.25</v>
      </c>
      <c r="R5932" s="269">
        <v>-7.5</v>
      </c>
      <c r="S5932" s="269">
        <v>-46.5</v>
      </c>
      <c r="T5932" s="269">
        <v>-46.75</v>
      </c>
      <c r="DO5932"/>
    </row>
    <row r="5933" spans="15:119" x14ac:dyDescent="0.25">
      <c r="O5933" s="268" t="s">
        <v>15420</v>
      </c>
      <c r="P5933" s="268" t="s">
        <v>9490</v>
      </c>
      <c r="Q5933" s="269">
        <v>-7.5</v>
      </c>
      <c r="R5933" s="269">
        <v>-8</v>
      </c>
      <c r="S5933" s="269">
        <v>-47.5</v>
      </c>
      <c r="T5933" s="269">
        <v>-48</v>
      </c>
      <c r="DO5933"/>
    </row>
    <row r="5934" spans="15:119" x14ac:dyDescent="0.25">
      <c r="O5934" s="268" t="s">
        <v>15421</v>
      </c>
      <c r="P5934" s="268" t="s">
        <v>9492</v>
      </c>
      <c r="Q5934" s="269">
        <v>-7.5</v>
      </c>
      <c r="R5934" s="269">
        <v>-7.75</v>
      </c>
      <c r="S5934" s="269">
        <v>-47.75</v>
      </c>
      <c r="T5934" s="269">
        <v>-48</v>
      </c>
      <c r="DO5934"/>
    </row>
    <row r="5935" spans="15:119" x14ac:dyDescent="0.25">
      <c r="O5935" s="268" t="s">
        <v>15422</v>
      </c>
      <c r="P5935" s="268" t="s">
        <v>9492</v>
      </c>
      <c r="Q5935" s="269">
        <v>-7.5</v>
      </c>
      <c r="R5935" s="269">
        <v>-7.75</v>
      </c>
      <c r="S5935" s="269">
        <v>-47.5</v>
      </c>
      <c r="T5935" s="269">
        <v>-47.75</v>
      </c>
      <c r="DO5935"/>
    </row>
    <row r="5936" spans="15:119" x14ac:dyDescent="0.25">
      <c r="O5936" s="268" t="s">
        <v>15423</v>
      </c>
      <c r="P5936" s="268" t="s">
        <v>9492</v>
      </c>
      <c r="Q5936" s="269">
        <v>-7.75</v>
      </c>
      <c r="R5936" s="269">
        <v>-8</v>
      </c>
      <c r="S5936" s="269">
        <v>-47.75</v>
      </c>
      <c r="T5936" s="269">
        <v>-48</v>
      </c>
      <c r="DO5936"/>
    </row>
    <row r="5937" spans="15:119" x14ac:dyDescent="0.25">
      <c r="O5937" s="268" t="s">
        <v>15424</v>
      </c>
      <c r="P5937" s="268" t="s">
        <v>9492</v>
      </c>
      <c r="Q5937" s="269">
        <v>-7.75</v>
      </c>
      <c r="R5937" s="269">
        <v>-8</v>
      </c>
      <c r="S5937" s="269">
        <v>-47.5</v>
      </c>
      <c r="T5937" s="269">
        <v>-47.75</v>
      </c>
      <c r="DO5937"/>
    </row>
    <row r="5938" spans="15:119" x14ac:dyDescent="0.25">
      <c r="O5938" s="268" t="s">
        <v>15425</v>
      </c>
      <c r="P5938" s="268" t="s">
        <v>9490</v>
      </c>
      <c r="Q5938" s="269">
        <v>-7.5</v>
      </c>
      <c r="R5938" s="269">
        <v>-8</v>
      </c>
      <c r="S5938" s="269">
        <v>-47</v>
      </c>
      <c r="T5938" s="269">
        <v>-47.5</v>
      </c>
      <c r="DO5938"/>
    </row>
    <row r="5939" spans="15:119" x14ac:dyDescent="0.25">
      <c r="O5939" s="268" t="s">
        <v>15426</v>
      </c>
      <c r="P5939" s="268" t="s">
        <v>9492</v>
      </c>
      <c r="Q5939" s="269">
        <v>-7.5</v>
      </c>
      <c r="R5939" s="269">
        <v>-7.75</v>
      </c>
      <c r="S5939" s="269">
        <v>-47.25</v>
      </c>
      <c r="T5939" s="269">
        <v>-47.5</v>
      </c>
      <c r="DO5939"/>
    </row>
    <row r="5940" spans="15:119" x14ac:dyDescent="0.25">
      <c r="O5940" s="268" t="s">
        <v>15427</v>
      </c>
      <c r="P5940" s="268" t="s">
        <v>9492</v>
      </c>
      <c r="Q5940" s="269">
        <v>-7.5</v>
      </c>
      <c r="R5940" s="269">
        <v>-7.75</v>
      </c>
      <c r="S5940" s="269">
        <v>-47</v>
      </c>
      <c r="T5940" s="269">
        <v>-47.25</v>
      </c>
      <c r="DO5940"/>
    </row>
    <row r="5941" spans="15:119" x14ac:dyDescent="0.25">
      <c r="O5941" s="268" t="s">
        <v>15428</v>
      </c>
      <c r="P5941" s="268" t="s">
        <v>9492</v>
      </c>
      <c r="Q5941" s="269">
        <v>-7.75</v>
      </c>
      <c r="R5941" s="269">
        <v>-8</v>
      </c>
      <c r="S5941" s="269">
        <v>-47.25</v>
      </c>
      <c r="T5941" s="269">
        <v>-47.5</v>
      </c>
      <c r="DO5941"/>
    </row>
    <row r="5942" spans="15:119" x14ac:dyDescent="0.25">
      <c r="O5942" s="268" t="s">
        <v>15429</v>
      </c>
      <c r="P5942" s="268" t="s">
        <v>9492</v>
      </c>
      <c r="Q5942" s="269">
        <v>-7.75</v>
      </c>
      <c r="R5942" s="269">
        <v>-8</v>
      </c>
      <c r="S5942" s="269">
        <v>-47</v>
      </c>
      <c r="T5942" s="269">
        <v>-47.25</v>
      </c>
      <c r="DO5942"/>
    </row>
    <row r="5943" spans="15:119" x14ac:dyDescent="0.25">
      <c r="O5943" s="268" t="s">
        <v>15430</v>
      </c>
      <c r="P5943" s="268" t="s">
        <v>9490</v>
      </c>
      <c r="Q5943" s="269">
        <v>-7.5</v>
      </c>
      <c r="R5943" s="269">
        <v>-8</v>
      </c>
      <c r="S5943" s="269">
        <v>-46.5</v>
      </c>
      <c r="T5943" s="269">
        <v>-47</v>
      </c>
      <c r="DO5943"/>
    </row>
    <row r="5944" spans="15:119" x14ac:dyDescent="0.25">
      <c r="O5944" s="268" t="s">
        <v>15431</v>
      </c>
      <c r="P5944" s="268" t="s">
        <v>9492</v>
      </c>
      <c r="Q5944" s="269">
        <v>-7.5</v>
      </c>
      <c r="R5944" s="269">
        <v>-7.75</v>
      </c>
      <c r="S5944" s="269">
        <v>-46.75</v>
      </c>
      <c r="T5944" s="269">
        <v>-47</v>
      </c>
      <c r="DO5944"/>
    </row>
    <row r="5945" spans="15:119" x14ac:dyDescent="0.25">
      <c r="O5945" s="268" t="s">
        <v>15432</v>
      </c>
      <c r="P5945" s="268" t="s">
        <v>9492</v>
      </c>
      <c r="Q5945" s="269">
        <v>-7.5</v>
      </c>
      <c r="R5945" s="269">
        <v>-7.75</v>
      </c>
      <c r="S5945" s="269">
        <v>-46.5</v>
      </c>
      <c r="T5945" s="269">
        <v>-46.75</v>
      </c>
      <c r="DO5945"/>
    </row>
    <row r="5946" spans="15:119" x14ac:dyDescent="0.25">
      <c r="O5946" s="268" t="s">
        <v>15433</v>
      </c>
      <c r="P5946" s="268" t="s">
        <v>9492</v>
      </c>
      <c r="Q5946" s="269">
        <v>-7.75</v>
      </c>
      <c r="R5946" s="269">
        <v>-8</v>
      </c>
      <c r="S5946" s="269">
        <v>-46.75</v>
      </c>
      <c r="T5946" s="269">
        <v>-47</v>
      </c>
      <c r="DO5946"/>
    </row>
    <row r="5947" spans="15:119" x14ac:dyDescent="0.25">
      <c r="O5947" s="268" t="s">
        <v>15434</v>
      </c>
      <c r="P5947" s="268" t="s">
        <v>9492</v>
      </c>
      <c r="Q5947" s="269">
        <v>-7.75</v>
      </c>
      <c r="R5947" s="269">
        <v>-8</v>
      </c>
      <c r="S5947" s="269">
        <v>-46.5</v>
      </c>
      <c r="T5947" s="269">
        <v>-46.75</v>
      </c>
      <c r="DO5947"/>
    </row>
    <row r="5948" spans="15:119" x14ac:dyDescent="0.25">
      <c r="O5948" s="268" t="s">
        <v>15435</v>
      </c>
      <c r="P5948" s="268" t="s">
        <v>9488</v>
      </c>
      <c r="Q5948" s="269">
        <v>-7</v>
      </c>
      <c r="R5948" s="269">
        <v>-8</v>
      </c>
      <c r="S5948" s="269">
        <v>-45</v>
      </c>
      <c r="T5948" s="269">
        <v>-46.5</v>
      </c>
      <c r="DO5948"/>
    </row>
    <row r="5949" spans="15:119" x14ac:dyDescent="0.25">
      <c r="O5949" s="268" t="s">
        <v>15436</v>
      </c>
      <c r="P5949" s="268" t="s">
        <v>9490</v>
      </c>
      <c r="Q5949" s="269">
        <v>-7</v>
      </c>
      <c r="R5949" s="269">
        <v>-7.5</v>
      </c>
      <c r="S5949" s="269">
        <v>-46</v>
      </c>
      <c r="T5949" s="269">
        <v>-46.5</v>
      </c>
      <c r="DO5949"/>
    </row>
    <row r="5950" spans="15:119" x14ac:dyDescent="0.25">
      <c r="O5950" s="268" t="s">
        <v>15437</v>
      </c>
      <c r="P5950" s="268" t="s">
        <v>9492</v>
      </c>
      <c r="Q5950" s="269">
        <v>-7</v>
      </c>
      <c r="R5950" s="269">
        <v>-7.25</v>
      </c>
      <c r="S5950" s="269">
        <v>-46.25</v>
      </c>
      <c r="T5950" s="269">
        <v>-46.5</v>
      </c>
      <c r="DO5950"/>
    </row>
    <row r="5951" spans="15:119" x14ac:dyDescent="0.25">
      <c r="O5951" s="268" t="s">
        <v>15438</v>
      </c>
      <c r="P5951" s="268" t="s">
        <v>9492</v>
      </c>
      <c r="Q5951" s="269">
        <v>-7</v>
      </c>
      <c r="R5951" s="269">
        <v>-7.25</v>
      </c>
      <c r="S5951" s="269">
        <v>-46</v>
      </c>
      <c r="T5951" s="269">
        <v>-46.25</v>
      </c>
      <c r="DO5951"/>
    </row>
    <row r="5952" spans="15:119" x14ac:dyDescent="0.25">
      <c r="O5952" s="268" t="s">
        <v>15439</v>
      </c>
      <c r="P5952" s="268" t="s">
        <v>9492</v>
      </c>
      <c r="Q5952" s="269">
        <v>-7.25</v>
      </c>
      <c r="R5952" s="269">
        <v>-7.5</v>
      </c>
      <c r="S5952" s="269">
        <v>-46.25</v>
      </c>
      <c r="T5952" s="269">
        <v>-46.5</v>
      </c>
      <c r="DO5952"/>
    </row>
    <row r="5953" spans="15:119" x14ac:dyDescent="0.25">
      <c r="O5953" s="268" t="s">
        <v>15440</v>
      </c>
      <c r="P5953" s="268" t="s">
        <v>9492</v>
      </c>
      <c r="Q5953" s="269">
        <v>-7.25</v>
      </c>
      <c r="R5953" s="269">
        <v>-7.5</v>
      </c>
      <c r="S5953" s="269">
        <v>-46</v>
      </c>
      <c r="T5953" s="269">
        <v>-46.25</v>
      </c>
      <c r="DO5953"/>
    </row>
    <row r="5954" spans="15:119" x14ac:dyDescent="0.25">
      <c r="O5954" s="268" t="s">
        <v>15441</v>
      </c>
      <c r="P5954" s="268" t="s">
        <v>9490</v>
      </c>
      <c r="Q5954" s="269">
        <v>-7</v>
      </c>
      <c r="R5954" s="269">
        <v>-7.5</v>
      </c>
      <c r="S5954" s="269">
        <v>-45.5</v>
      </c>
      <c r="T5954" s="269">
        <v>-46</v>
      </c>
      <c r="DO5954"/>
    </row>
    <row r="5955" spans="15:119" x14ac:dyDescent="0.25">
      <c r="O5955" s="268" t="s">
        <v>15442</v>
      </c>
      <c r="P5955" s="268" t="s">
        <v>9492</v>
      </c>
      <c r="Q5955" s="269">
        <v>-7</v>
      </c>
      <c r="R5955" s="269">
        <v>-7.25</v>
      </c>
      <c r="S5955" s="269">
        <v>-45.75</v>
      </c>
      <c r="T5955" s="269">
        <v>-46</v>
      </c>
      <c r="DO5955"/>
    </row>
    <row r="5956" spans="15:119" x14ac:dyDescent="0.25">
      <c r="O5956" s="268" t="s">
        <v>15443</v>
      </c>
      <c r="P5956" s="268" t="s">
        <v>9492</v>
      </c>
      <c r="Q5956" s="269">
        <v>-7</v>
      </c>
      <c r="R5956" s="269">
        <v>-7.25</v>
      </c>
      <c r="S5956" s="269">
        <v>-45.5</v>
      </c>
      <c r="T5956" s="269">
        <v>-45.75</v>
      </c>
      <c r="DO5956"/>
    </row>
    <row r="5957" spans="15:119" x14ac:dyDescent="0.25">
      <c r="O5957" s="268" t="s">
        <v>15444</v>
      </c>
      <c r="P5957" s="268" t="s">
        <v>9492</v>
      </c>
      <c r="Q5957" s="269">
        <v>-7.25</v>
      </c>
      <c r="R5957" s="269">
        <v>-7.5</v>
      </c>
      <c r="S5957" s="269">
        <v>-45.75</v>
      </c>
      <c r="T5957" s="269">
        <v>-46</v>
      </c>
      <c r="DO5957"/>
    </row>
    <row r="5958" spans="15:119" x14ac:dyDescent="0.25">
      <c r="O5958" s="268" t="s">
        <v>15445</v>
      </c>
      <c r="P5958" s="268" t="s">
        <v>9492</v>
      </c>
      <c r="Q5958" s="269">
        <v>-7.25</v>
      </c>
      <c r="R5958" s="269">
        <v>-7.5</v>
      </c>
      <c r="S5958" s="269">
        <v>-45.5</v>
      </c>
      <c r="T5958" s="269">
        <v>-45.75</v>
      </c>
      <c r="DO5958"/>
    </row>
    <row r="5959" spans="15:119" x14ac:dyDescent="0.25">
      <c r="O5959" s="268" t="s">
        <v>15446</v>
      </c>
      <c r="P5959" s="268" t="s">
        <v>9490</v>
      </c>
      <c r="Q5959" s="269">
        <v>-7</v>
      </c>
      <c r="R5959" s="269">
        <v>-7.5</v>
      </c>
      <c r="S5959" s="269">
        <v>-45</v>
      </c>
      <c r="T5959" s="269">
        <v>-45.5</v>
      </c>
      <c r="DO5959"/>
    </row>
    <row r="5960" spans="15:119" x14ac:dyDescent="0.25">
      <c r="O5960" s="268" t="s">
        <v>15447</v>
      </c>
      <c r="P5960" s="268" t="s">
        <v>9492</v>
      </c>
      <c r="Q5960" s="269">
        <v>-7</v>
      </c>
      <c r="R5960" s="269">
        <v>-7.25</v>
      </c>
      <c r="S5960" s="269">
        <v>-45.25</v>
      </c>
      <c r="T5960" s="269">
        <v>-45.5</v>
      </c>
      <c r="DO5960"/>
    </row>
    <row r="5961" spans="15:119" x14ac:dyDescent="0.25">
      <c r="O5961" s="268" t="s">
        <v>15448</v>
      </c>
      <c r="P5961" s="268" t="s">
        <v>9492</v>
      </c>
      <c r="Q5961" s="269">
        <v>-7</v>
      </c>
      <c r="R5961" s="269">
        <v>-7.25</v>
      </c>
      <c r="S5961" s="269">
        <v>-45</v>
      </c>
      <c r="T5961" s="269">
        <v>-45.25</v>
      </c>
      <c r="DO5961"/>
    </row>
    <row r="5962" spans="15:119" x14ac:dyDescent="0.25">
      <c r="O5962" s="268" t="s">
        <v>15449</v>
      </c>
      <c r="P5962" s="268" t="s">
        <v>9492</v>
      </c>
      <c r="Q5962" s="269">
        <v>-7.25</v>
      </c>
      <c r="R5962" s="269">
        <v>-7.5</v>
      </c>
      <c r="S5962" s="269">
        <v>-45.25</v>
      </c>
      <c r="T5962" s="269">
        <v>-45.5</v>
      </c>
      <c r="DO5962"/>
    </row>
    <row r="5963" spans="15:119" x14ac:dyDescent="0.25">
      <c r="O5963" s="268" t="s">
        <v>15450</v>
      </c>
      <c r="P5963" s="268" t="s">
        <v>9492</v>
      </c>
      <c r="Q5963" s="269">
        <v>-7.25</v>
      </c>
      <c r="R5963" s="269">
        <v>-7.5</v>
      </c>
      <c r="S5963" s="269">
        <v>-45</v>
      </c>
      <c r="T5963" s="269">
        <v>-45.25</v>
      </c>
      <c r="DO5963"/>
    </row>
    <row r="5964" spans="15:119" x14ac:dyDescent="0.25">
      <c r="O5964" s="268" t="s">
        <v>15451</v>
      </c>
      <c r="P5964" s="268" t="s">
        <v>9490</v>
      </c>
      <c r="Q5964" s="269">
        <v>-7.5</v>
      </c>
      <c r="R5964" s="269">
        <v>-8</v>
      </c>
      <c r="S5964" s="269">
        <v>-46</v>
      </c>
      <c r="T5964" s="269">
        <v>-46.5</v>
      </c>
      <c r="DO5964"/>
    </row>
    <row r="5965" spans="15:119" x14ac:dyDescent="0.25">
      <c r="O5965" s="268" t="s">
        <v>15452</v>
      </c>
      <c r="P5965" s="268" t="s">
        <v>9492</v>
      </c>
      <c r="Q5965" s="269">
        <v>-7.5</v>
      </c>
      <c r="R5965" s="269">
        <v>-7.75</v>
      </c>
      <c r="S5965" s="269">
        <v>-46.25</v>
      </c>
      <c r="T5965" s="269">
        <v>-46.5</v>
      </c>
      <c r="DO5965"/>
    </row>
    <row r="5966" spans="15:119" x14ac:dyDescent="0.25">
      <c r="O5966" s="268" t="s">
        <v>15453</v>
      </c>
      <c r="P5966" s="268" t="s">
        <v>9492</v>
      </c>
      <c r="Q5966" s="269">
        <v>-7.5</v>
      </c>
      <c r="R5966" s="269">
        <v>-7.75</v>
      </c>
      <c r="S5966" s="269">
        <v>-46</v>
      </c>
      <c r="T5966" s="269">
        <v>-46.25</v>
      </c>
      <c r="DO5966"/>
    </row>
    <row r="5967" spans="15:119" x14ac:dyDescent="0.25">
      <c r="O5967" s="268" t="s">
        <v>15454</v>
      </c>
      <c r="P5967" s="268" t="s">
        <v>9492</v>
      </c>
      <c r="Q5967" s="269">
        <v>-7.75</v>
      </c>
      <c r="R5967" s="269">
        <v>-8</v>
      </c>
      <c r="S5967" s="269">
        <v>-46.25</v>
      </c>
      <c r="T5967" s="269">
        <v>-46.5</v>
      </c>
      <c r="DO5967"/>
    </row>
    <row r="5968" spans="15:119" x14ac:dyDescent="0.25">
      <c r="O5968" s="268" t="s">
        <v>15455</v>
      </c>
      <c r="P5968" s="268" t="s">
        <v>9492</v>
      </c>
      <c r="Q5968" s="269">
        <v>-7.75</v>
      </c>
      <c r="R5968" s="269">
        <v>-8</v>
      </c>
      <c r="S5968" s="269">
        <v>-46</v>
      </c>
      <c r="T5968" s="269">
        <v>-46.25</v>
      </c>
      <c r="DO5968"/>
    </row>
    <row r="5969" spans="15:119" x14ac:dyDescent="0.25">
      <c r="O5969" s="268" t="s">
        <v>15456</v>
      </c>
      <c r="P5969" s="268" t="s">
        <v>9490</v>
      </c>
      <c r="Q5969" s="269">
        <v>-7.5</v>
      </c>
      <c r="R5969" s="269">
        <v>-8</v>
      </c>
      <c r="S5969" s="269">
        <v>-45.5</v>
      </c>
      <c r="T5969" s="269">
        <v>-46</v>
      </c>
      <c r="DO5969"/>
    </row>
    <row r="5970" spans="15:119" x14ac:dyDescent="0.25">
      <c r="O5970" s="268" t="s">
        <v>15457</v>
      </c>
      <c r="P5970" s="268" t="s">
        <v>9492</v>
      </c>
      <c r="Q5970" s="269">
        <v>-7.5</v>
      </c>
      <c r="R5970" s="269">
        <v>-7.75</v>
      </c>
      <c r="S5970" s="269">
        <v>-45.75</v>
      </c>
      <c r="T5970" s="269">
        <v>-46</v>
      </c>
      <c r="DO5970"/>
    </row>
    <row r="5971" spans="15:119" x14ac:dyDescent="0.25">
      <c r="O5971" s="268" t="s">
        <v>15458</v>
      </c>
      <c r="P5971" s="268" t="s">
        <v>9492</v>
      </c>
      <c r="Q5971" s="269">
        <v>-7.5</v>
      </c>
      <c r="R5971" s="269">
        <v>-7.75</v>
      </c>
      <c r="S5971" s="269">
        <v>-45.5</v>
      </c>
      <c r="T5971" s="269">
        <v>-45.75</v>
      </c>
      <c r="DO5971"/>
    </row>
    <row r="5972" spans="15:119" x14ac:dyDescent="0.25">
      <c r="O5972" s="268" t="s">
        <v>15459</v>
      </c>
      <c r="P5972" s="268" t="s">
        <v>9492</v>
      </c>
      <c r="Q5972" s="269">
        <v>-7.75</v>
      </c>
      <c r="R5972" s="269">
        <v>-8</v>
      </c>
      <c r="S5972" s="269">
        <v>-45.75</v>
      </c>
      <c r="T5972" s="269">
        <v>-46</v>
      </c>
      <c r="DO5972"/>
    </row>
    <row r="5973" spans="15:119" x14ac:dyDescent="0.25">
      <c r="O5973" s="268" t="s">
        <v>15460</v>
      </c>
      <c r="P5973" s="268" t="s">
        <v>9492</v>
      </c>
      <c r="Q5973" s="269">
        <v>-7.75</v>
      </c>
      <c r="R5973" s="269">
        <v>-8</v>
      </c>
      <c r="S5973" s="269">
        <v>-45.5</v>
      </c>
      <c r="T5973" s="269">
        <v>-45.75</v>
      </c>
      <c r="DO5973"/>
    </row>
    <row r="5974" spans="15:119" x14ac:dyDescent="0.25">
      <c r="O5974" s="268" t="s">
        <v>15461</v>
      </c>
      <c r="P5974" s="268" t="s">
        <v>9490</v>
      </c>
      <c r="Q5974" s="269">
        <v>-7.5</v>
      </c>
      <c r="R5974" s="269">
        <v>-8</v>
      </c>
      <c r="S5974" s="269">
        <v>-45</v>
      </c>
      <c r="T5974" s="269">
        <v>-45.5</v>
      </c>
      <c r="DO5974"/>
    </row>
    <row r="5975" spans="15:119" x14ac:dyDescent="0.25">
      <c r="O5975" s="268" t="s">
        <v>15462</v>
      </c>
      <c r="P5975" s="268" t="s">
        <v>9492</v>
      </c>
      <c r="Q5975" s="269">
        <v>-7.5</v>
      </c>
      <c r="R5975" s="269">
        <v>-7.75</v>
      </c>
      <c r="S5975" s="269">
        <v>-45.25</v>
      </c>
      <c r="T5975" s="269">
        <v>-45.5</v>
      </c>
      <c r="DO5975"/>
    </row>
    <row r="5976" spans="15:119" x14ac:dyDescent="0.25">
      <c r="O5976" s="268" t="s">
        <v>15463</v>
      </c>
      <c r="P5976" s="268" t="s">
        <v>9492</v>
      </c>
      <c r="Q5976" s="269">
        <v>-7.5</v>
      </c>
      <c r="R5976" s="269">
        <v>-7.75</v>
      </c>
      <c r="S5976" s="269">
        <v>-45</v>
      </c>
      <c r="T5976" s="269">
        <v>-45.25</v>
      </c>
      <c r="DO5976"/>
    </row>
    <row r="5977" spans="15:119" x14ac:dyDescent="0.25">
      <c r="O5977" s="268" t="s">
        <v>15464</v>
      </c>
      <c r="P5977" s="268" t="s">
        <v>9492</v>
      </c>
      <c r="Q5977" s="269">
        <v>-7.75</v>
      </c>
      <c r="R5977" s="269">
        <v>-8</v>
      </c>
      <c r="S5977" s="269">
        <v>-45.25</v>
      </c>
      <c r="T5977" s="269">
        <v>-45.5</v>
      </c>
      <c r="DO5977"/>
    </row>
    <row r="5978" spans="15:119" x14ac:dyDescent="0.25">
      <c r="O5978" s="268" t="s">
        <v>15465</v>
      </c>
      <c r="P5978" s="268" t="s">
        <v>9492</v>
      </c>
      <c r="Q5978" s="269">
        <v>-7.75</v>
      </c>
      <c r="R5978" s="269">
        <v>-8</v>
      </c>
      <c r="S5978" s="269">
        <v>-45</v>
      </c>
      <c r="T5978" s="269">
        <v>-45.25</v>
      </c>
      <c r="DO5978"/>
    </row>
    <row r="5979" spans="15:119" x14ac:dyDescent="0.25">
      <c r="O5979" s="268" t="s">
        <v>15466</v>
      </c>
      <c r="P5979" s="268" t="s">
        <v>9486</v>
      </c>
      <c r="Q5979" s="269">
        <v>-6</v>
      </c>
      <c r="R5979" s="269">
        <v>-8</v>
      </c>
      <c r="S5979" s="269">
        <v>-42</v>
      </c>
      <c r="T5979" s="269">
        <v>-45</v>
      </c>
      <c r="DO5979"/>
    </row>
    <row r="5980" spans="15:119" x14ac:dyDescent="0.25">
      <c r="O5980" s="268" t="s">
        <v>15467</v>
      </c>
      <c r="P5980" s="268" t="s">
        <v>9488</v>
      </c>
      <c r="Q5980" s="269">
        <v>-6</v>
      </c>
      <c r="R5980" s="269">
        <v>-7</v>
      </c>
      <c r="S5980" s="269">
        <v>-43.5</v>
      </c>
      <c r="T5980" s="269">
        <v>-45</v>
      </c>
      <c r="DO5980"/>
    </row>
    <row r="5981" spans="15:119" x14ac:dyDescent="0.25">
      <c r="O5981" s="268" t="s">
        <v>15468</v>
      </c>
      <c r="P5981" s="268" t="s">
        <v>9490</v>
      </c>
      <c r="Q5981" s="269">
        <v>-6</v>
      </c>
      <c r="R5981" s="269">
        <v>-6.5</v>
      </c>
      <c r="S5981" s="269">
        <v>-44.5</v>
      </c>
      <c r="T5981" s="269">
        <v>-45</v>
      </c>
      <c r="DO5981"/>
    </row>
    <row r="5982" spans="15:119" x14ac:dyDescent="0.25">
      <c r="O5982" s="268" t="s">
        <v>15469</v>
      </c>
      <c r="P5982" s="268" t="s">
        <v>9492</v>
      </c>
      <c r="Q5982" s="269">
        <v>-6</v>
      </c>
      <c r="R5982" s="269">
        <v>-6.25</v>
      </c>
      <c r="S5982" s="269">
        <v>-44.75</v>
      </c>
      <c r="T5982" s="269">
        <v>-45</v>
      </c>
      <c r="DO5982"/>
    </row>
    <row r="5983" spans="15:119" x14ac:dyDescent="0.25">
      <c r="O5983" s="268" t="s">
        <v>15470</v>
      </c>
      <c r="P5983" s="268" t="s">
        <v>9492</v>
      </c>
      <c r="Q5983" s="269">
        <v>-6</v>
      </c>
      <c r="R5983" s="269">
        <v>-6.25</v>
      </c>
      <c r="S5983" s="269">
        <v>-44.5</v>
      </c>
      <c r="T5983" s="269">
        <v>-44.75</v>
      </c>
      <c r="DO5983"/>
    </row>
    <row r="5984" spans="15:119" x14ac:dyDescent="0.25">
      <c r="O5984" s="268" t="s">
        <v>15471</v>
      </c>
      <c r="P5984" s="268" t="s">
        <v>9492</v>
      </c>
      <c r="Q5984" s="269">
        <v>-6.25</v>
      </c>
      <c r="R5984" s="269">
        <v>-6.5</v>
      </c>
      <c r="S5984" s="269">
        <v>-44.75</v>
      </c>
      <c r="T5984" s="269">
        <v>-45</v>
      </c>
      <c r="DO5984"/>
    </row>
    <row r="5985" spans="15:119" x14ac:dyDescent="0.25">
      <c r="O5985" s="268" t="s">
        <v>15472</v>
      </c>
      <c r="P5985" s="268" t="s">
        <v>9492</v>
      </c>
      <c r="Q5985" s="269">
        <v>-6.25</v>
      </c>
      <c r="R5985" s="269">
        <v>-6.5</v>
      </c>
      <c r="S5985" s="269">
        <v>-44.5</v>
      </c>
      <c r="T5985" s="269">
        <v>-44.75</v>
      </c>
      <c r="DO5985"/>
    </row>
    <row r="5986" spans="15:119" x14ac:dyDescent="0.25">
      <c r="O5986" s="268" t="s">
        <v>15473</v>
      </c>
      <c r="P5986" s="268" t="s">
        <v>9490</v>
      </c>
      <c r="Q5986" s="269">
        <v>-6</v>
      </c>
      <c r="R5986" s="269">
        <v>-6.5</v>
      </c>
      <c r="S5986" s="269">
        <v>-44</v>
      </c>
      <c r="T5986" s="269">
        <v>-44.5</v>
      </c>
      <c r="DO5986"/>
    </row>
    <row r="5987" spans="15:119" x14ac:dyDescent="0.25">
      <c r="O5987" s="268" t="s">
        <v>15474</v>
      </c>
      <c r="P5987" s="268" t="s">
        <v>9492</v>
      </c>
      <c r="Q5987" s="269">
        <v>-6</v>
      </c>
      <c r="R5987" s="269">
        <v>-6.25</v>
      </c>
      <c r="S5987" s="269">
        <v>-44.25</v>
      </c>
      <c r="T5987" s="269">
        <v>-44.5</v>
      </c>
      <c r="DO5987"/>
    </row>
    <row r="5988" spans="15:119" x14ac:dyDescent="0.25">
      <c r="O5988" s="268" t="s">
        <v>15475</v>
      </c>
      <c r="P5988" s="268" t="s">
        <v>9492</v>
      </c>
      <c r="Q5988" s="269">
        <v>-6</v>
      </c>
      <c r="R5988" s="269">
        <v>-6.25</v>
      </c>
      <c r="S5988" s="269">
        <v>-44</v>
      </c>
      <c r="T5988" s="269">
        <v>-44.25</v>
      </c>
      <c r="DO5988"/>
    </row>
    <row r="5989" spans="15:119" x14ac:dyDescent="0.25">
      <c r="O5989" s="268" t="s">
        <v>15476</v>
      </c>
      <c r="P5989" s="268" t="s">
        <v>9492</v>
      </c>
      <c r="Q5989" s="269">
        <v>-6.25</v>
      </c>
      <c r="R5989" s="269">
        <v>-6.5</v>
      </c>
      <c r="S5989" s="269">
        <v>-44.25</v>
      </c>
      <c r="T5989" s="269">
        <v>-44.5</v>
      </c>
      <c r="DO5989"/>
    </row>
    <row r="5990" spans="15:119" x14ac:dyDescent="0.25">
      <c r="O5990" s="268" t="s">
        <v>15477</v>
      </c>
      <c r="P5990" s="268" t="s">
        <v>9492</v>
      </c>
      <c r="Q5990" s="269">
        <v>-6.25</v>
      </c>
      <c r="R5990" s="269">
        <v>-6.5</v>
      </c>
      <c r="S5990" s="269">
        <v>-44</v>
      </c>
      <c r="T5990" s="269">
        <v>-44.25</v>
      </c>
      <c r="DO5990"/>
    </row>
    <row r="5991" spans="15:119" x14ac:dyDescent="0.25">
      <c r="O5991" s="268" t="s">
        <v>15478</v>
      </c>
      <c r="P5991" s="268" t="s">
        <v>9490</v>
      </c>
      <c r="Q5991" s="269">
        <v>-6</v>
      </c>
      <c r="R5991" s="269">
        <v>-6.5</v>
      </c>
      <c r="S5991" s="269">
        <v>-43.5</v>
      </c>
      <c r="T5991" s="269">
        <v>-44</v>
      </c>
      <c r="DO5991"/>
    </row>
    <row r="5992" spans="15:119" x14ac:dyDescent="0.25">
      <c r="O5992" s="268" t="s">
        <v>15479</v>
      </c>
      <c r="P5992" s="268" t="s">
        <v>9492</v>
      </c>
      <c r="Q5992" s="269">
        <v>-6</v>
      </c>
      <c r="R5992" s="269">
        <v>-6.25</v>
      </c>
      <c r="S5992" s="269">
        <v>-43.75</v>
      </c>
      <c r="T5992" s="269">
        <v>-44</v>
      </c>
      <c r="DO5992"/>
    </row>
    <row r="5993" spans="15:119" x14ac:dyDescent="0.25">
      <c r="O5993" s="268" t="s">
        <v>15480</v>
      </c>
      <c r="P5993" s="268" t="s">
        <v>9492</v>
      </c>
      <c r="Q5993" s="269">
        <v>-6</v>
      </c>
      <c r="R5993" s="269">
        <v>-6.25</v>
      </c>
      <c r="S5993" s="269">
        <v>-43.5</v>
      </c>
      <c r="T5993" s="269">
        <v>-43.75</v>
      </c>
      <c r="DO5993"/>
    </row>
    <row r="5994" spans="15:119" x14ac:dyDescent="0.25">
      <c r="O5994" s="268" t="s">
        <v>15481</v>
      </c>
      <c r="P5994" s="268" t="s">
        <v>9492</v>
      </c>
      <c r="Q5994" s="269">
        <v>-6.25</v>
      </c>
      <c r="R5994" s="269">
        <v>-6.5</v>
      </c>
      <c r="S5994" s="269">
        <v>-43.75</v>
      </c>
      <c r="T5994" s="269">
        <v>-44</v>
      </c>
      <c r="DO5994"/>
    </row>
    <row r="5995" spans="15:119" x14ac:dyDescent="0.25">
      <c r="O5995" s="268" t="s">
        <v>15482</v>
      </c>
      <c r="P5995" s="268" t="s">
        <v>9492</v>
      </c>
      <c r="Q5995" s="269">
        <v>-6.25</v>
      </c>
      <c r="R5995" s="269">
        <v>-6.5</v>
      </c>
      <c r="S5995" s="269">
        <v>-43.5</v>
      </c>
      <c r="T5995" s="269">
        <v>-43.75</v>
      </c>
      <c r="DO5995"/>
    </row>
    <row r="5996" spans="15:119" x14ac:dyDescent="0.25">
      <c r="O5996" s="268" t="s">
        <v>15483</v>
      </c>
      <c r="P5996" s="268" t="s">
        <v>9490</v>
      </c>
      <c r="Q5996" s="269">
        <v>-6.5</v>
      </c>
      <c r="R5996" s="269">
        <v>-7</v>
      </c>
      <c r="S5996" s="269">
        <v>-44.5</v>
      </c>
      <c r="T5996" s="269">
        <v>-45</v>
      </c>
      <c r="DO5996"/>
    </row>
    <row r="5997" spans="15:119" x14ac:dyDescent="0.25">
      <c r="O5997" s="268" t="s">
        <v>15484</v>
      </c>
      <c r="P5997" s="268" t="s">
        <v>9492</v>
      </c>
      <c r="Q5997" s="269">
        <v>-6.5</v>
      </c>
      <c r="R5997" s="269">
        <v>-6.75</v>
      </c>
      <c r="S5997" s="269">
        <v>-44.75</v>
      </c>
      <c r="T5997" s="269">
        <v>-45</v>
      </c>
      <c r="DO5997"/>
    </row>
    <row r="5998" spans="15:119" x14ac:dyDescent="0.25">
      <c r="O5998" s="268" t="s">
        <v>15485</v>
      </c>
      <c r="P5998" s="268" t="s">
        <v>9492</v>
      </c>
      <c r="Q5998" s="269">
        <v>-6.5</v>
      </c>
      <c r="R5998" s="269">
        <v>-6.75</v>
      </c>
      <c r="S5998" s="269">
        <v>-44.5</v>
      </c>
      <c r="T5998" s="269">
        <v>-44.75</v>
      </c>
      <c r="DO5998"/>
    </row>
    <row r="5999" spans="15:119" x14ac:dyDescent="0.25">
      <c r="O5999" s="268" t="s">
        <v>15486</v>
      </c>
      <c r="P5999" s="268" t="s">
        <v>9492</v>
      </c>
      <c r="Q5999" s="269">
        <v>-6.75</v>
      </c>
      <c r="R5999" s="269">
        <v>-7</v>
      </c>
      <c r="S5999" s="269">
        <v>-44.75</v>
      </c>
      <c r="T5999" s="269">
        <v>-45</v>
      </c>
      <c r="DO5999"/>
    </row>
    <row r="6000" spans="15:119" x14ac:dyDescent="0.25">
      <c r="O6000" s="268" t="s">
        <v>15487</v>
      </c>
      <c r="P6000" s="268" t="s">
        <v>9492</v>
      </c>
      <c r="Q6000" s="269">
        <v>-6.75</v>
      </c>
      <c r="R6000" s="269">
        <v>-7</v>
      </c>
      <c r="S6000" s="269">
        <v>-44.5</v>
      </c>
      <c r="T6000" s="269">
        <v>-44.75</v>
      </c>
      <c r="DO6000"/>
    </row>
    <row r="6001" spans="15:119" x14ac:dyDescent="0.25">
      <c r="O6001" s="268" t="s">
        <v>15488</v>
      </c>
      <c r="P6001" s="268" t="s">
        <v>9490</v>
      </c>
      <c r="Q6001" s="269">
        <v>-6.5</v>
      </c>
      <c r="R6001" s="269">
        <v>-7</v>
      </c>
      <c r="S6001" s="269">
        <v>-44</v>
      </c>
      <c r="T6001" s="269">
        <v>-44.5</v>
      </c>
      <c r="DO6001"/>
    </row>
    <row r="6002" spans="15:119" x14ac:dyDescent="0.25">
      <c r="O6002" s="268" t="s">
        <v>15489</v>
      </c>
      <c r="P6002" s="268" t="s">
        <v>9492</v>
      </c>
      <c r="Q6002" s="269">
        <v>-6.5</v>
      </c>
      <c r="R6002" s="269">
        <v>-6.75</v>
      </c>
      <c r="S6002" s="269">
        <v>-44.25</v>
      </c>
      <c r="T6002" s="269">
        <v>-44.5</v>
      </c>
      <c r="DO6002"/>
    </row>
    <row r="6003" spans="15:119" x14ac:dyDescent="0.25">
      <c r="O6003" s="268" t="s">
        <v>15490</v>
      </c>
      <c r="P6003" s="268" t="s">
        <v>9492</v>
      </c>
      <c r="Q6003" s="269">
        <v>-6.5</v>
      </c>
      <c r="R6003" s="269">
        <v>-6.75</v>
      </c>
      <c r="S6003" s="269">
        <v>-44</v>
      </c>
      <c r="T6003" s="269">
        <v>-44.25</v>
      </c>
      <c r="DO6003"/>
    </row>
    <row r="6004" spans="15:119" x14ac:dyDescent="0.25">
      <c r="O6004" s="268" t="s">
        <v>15491</v>
      </c>
      <c r="P6004" s="268" t="s">
        <v>9492</v>
      </c>
      <c r="Q6004" s="269">
        <v>-6.75</v>
      </c>
      <c r="R6004" s="269">
        <v>-7</v>
      </c>
      <c r="S6004" s="269">
        <v>-44.25</v>
      </c>
      <c r="T6004" s="269">
        <v>-44.5</v>
      </c>
      <c r="DO6004"/>
    </row>
    <row r="6005" spans="15:119" x14ac:dyDescent="0.25">
      <c r="O6005" s="268" t="s">
        <v>15492</v>
      </c>
      <c r="P6005" s="268" t="s">
        <v>9492</v>
      </c>
      <c r="Q6005" s="269">
        <v>-6.75</v>
      </c>
      <c r="R6005" s="269">
        <v>-7</v>
      </c>
      <c r="S6005" s="269">
        <v>-44</v>
      </c>
      <c r="T6005" s="269">
        <v>-44.25</v>
      </c>
      <c r="DO6005"/>
    </row>
    <row r="6006" spans="15:119" x14ac:dyDescent="0.25">
      <c r="O6006" s="268" t="s">
        <v>15493</v>
      </c>
      <c r="P6006" s="268" t="s">
        <v>9490</v>
      </c>
      <c r="Q6006" s="269">
        <v>-6.5</v>
      </c>
      <c r="R6006" s="269">
        <v>-7</v>
      </c>
      <c r="S6006" s="269">
        <v>-43.5</v>
      </c>
      <c r="T6006" s="269">
        <v>-44</v>
      </c>
      <c r="DO6006"/>
    </row>
    <row r="6007" spans="15:119" x14ac:dyDescent="0.25">
      <c r="O6007" s="268" t="s">
        <v>15494</v>
      </c>
      <c r="P6007" s="268" t="s">
        <v>9492</v>
      </c>
      <c r="Q6007" s="269">
        <v>-6.5</v>
      </c>
      <c r="R6007" s="269">
        <v>-6.75</v>
      </c>
      <c r="S6007" s="269">
        <v>-43.75</v>
      </c>
      <c r="T6007" s="269">
        <v>-44</v>
      </c>
      <c r="DO6007"/>
    </row>
    <row r="6008" spans="15:119" x14ac:dyDescent="0.25">
      <c r="O6008" s="268" t="s">
        <v>15495</v>
      </c>
      <c r="P6008" s="268" t="s">
        <v>9492</v>
      </c>
      <c r="Q6008" s="269">
        <v>-6.5</v>
      </c>
      <c r="R6008" s="269">
        <v>-6.75</v>
      </c>
      <c r="S6008" s="269">
        <v>-43.5</v>
      </c>
      <c r="T6008" s="269">
        <v>-43.75</v>
      </c>
      <c r="DO6008"/>
    </row>
    <row r="6009" spans="15:119" x14ac:dyDescent="0.25">
      <c r="O6009" s="268" t="s">
        <v>15496</v>
      </c>
      <c r="P6009" s="268" t="s">
        <v>9492</v>
      </c>
      <c r="Q6009" s="269">
        <v>-6.75</v>
      </c>
      <c r="R6009" s="269">
        <v>-7</v>
      </c>
      <c r="S6009" s="269">
        <v>-43.75</v>
      </c>
      <c r="T6009" s="269">
        <v>-44</v>
      </c>
      <c r="DO6009"/>
    </row>
    <row r="6010" spans="15:119" x14ac:dyDescent="0.25">
      <c r="O6010" s="268" t="s">
        <v>15497</v>
      </c>
      <c r="P6010" s="268" t="s">
        <v>9492</v>
      </c>
      <c r="Q6010" s="269">
        <v>-6.75</v>
      </c>
      <c r="R6010" s="269">
        <v>-7</v>
      </c>
      <c r="S6010" s="269">
        <v>-43.5</v>
      </c>
      <c r="T6010" s="269">
        <v>-43.75</v>
      </c>
      <c r="DO6010"/>
    </row>
    <row r="6011" spans="15:119" x14ac:dyDescent="0.25">
      <c r="O6011" s="268" t="s">
        <v>15498</v>
      </c>
      <c r="P6011" s="268" t="s">
        <v>9488</v>
      </c>
      <c r="Q6011" s="269">
        <v>-6</v>
      </c>
      <c r="R6011" s="269">
        <v>-7</v>
      </c>
      <c r="S6011" s="269">
        <v>-42</v>
      </c>
      <c r="T6011" s="269">
        <v>-43.5</v>
      </c>
      <c r="DO6011"/>
    </row>
    <row r="6012" spans="15:119" x14ac:dyDescent="0.25">
      <c r="O6012" s="268" t="s">
        <v>15499</v>
      </c>
      <c r="P6012" s="268" t="s">
        <v>9490</v>
      </c>
      <c r="Q6012" s="269">
        <v>-6</v>
      </c>
      <c r="R6012" s="269">
        <v>-6.5</v>
      </c>
      <c r="S6012" s="269">
        <v>-43</v>
      </c>
      <c r="T6012" s="269">
        <v>-43.5</v>
      </c>
      <c r="DO6012"/>
    </row>
    <row r="6013" spans="15:119" x14ac:dyDescent="0.25">
      <c r="O6013" s="268" t="s">
        <v>15500</v>
      </c>
      <c r="P6013" s="268" t="s">
        <v>9492</v>
      </c>
      <c r="Q6013" s="269">
        <v>-6</v>
      </c>
      <c r="R6013" s="269">
        <v>-6.25</v>
      </c>
      <c r="S6013" s="269">
        <v>-43.25</v>
      </c>
      <c r="T6013" s="269">
        <v>-43.5</v>
      </c>
      <c r="DO6013"/>
    </row>
    <row r="6014" spans="15:119" x14ac:dyDescent="0.25">
      <c r="O6014" s="268" t="s">
        <v>15501</v>
      </c>
      <c r="P6014" s="268" t="s">
        <v>9492</v>
      </c>
      <c r="Q6014" s="269">
        <v>-6</v>
      </c>
      <c r="R6014" s="269">
        <v>-6.25</v>
      </c>
      <c r="S6014" s="269">
        <v>-43</v>
      </c>
      <c r="T6014" s="269">
        <v>-43.25</v>
      </c>
      <c r="DO6014"/>
    </row>
    <row r="6015" spans="15:119" x14ac:dyDescent="0.25">
      <c r="O6015" s="268" t="s">
        <v>15502</v>
      </c>
      <c r="P6015" s="268" t="s">
        <v>9492</v>
      </c>
      <c r="Q6015" s="269">
        <v>-6.25</v>
      </c>
      <c r="R6015" s="269">
        <v>-6.5</v>
      </c>
      <c r="S6015" s="269">
        <v>-43.25</v>
      </c>
      <c r="T6015" s="269">
        <v>-43.5</v>
      </c>
      <c r="DO6015"/>
    </row>
    <row r="6016" spans="15:119" x14ac:dyDescent="0.25">
      <c r="O6016" s="268" t="s">
        <v>15503</v>
      </c>
      <c r="P6016" s="268" t="s">
        <v>9492</v>
      </c>
      <c r="Q6016" s="269">
        <v>-6.25</v>
      </c>
      <c r="R6016" s="269">
        <v>-6.5</v>
      </c>
      <c r="S6016" s="269">
        <v>-43</v>
      </c>
      <c r="T6016" s="269">
        <v>-43.25</v>
      </c>
      <c r="DO6016"/>
    </row>
    <row r="6017" spans="15:119" x14ac:dyDescent="0.25">
      <c r="O6017" s="268" t="s">
        <v>15504</v>
      </c>
      <c r="P6017" s="268" t="s">
        <v>9490</v>
      </c>
      <c r="Q6017" s="269">
        <v>-6</v>
      </c>
      <c r="R6017" s="269">
        <v>-6.5</v>
      </c>
      <c r="S6017" s="269">
        <v>-42.5</v>
      </c>
      <c r="T6017" s="269">
        <v>-43</v>
      </c>
      <c r="DO6017"/>
    </row>
    <row r="6018" spans="15:119" x14ac:dyDescent="0.25">
      <c r="O6018" s="268" t="s">
        <v>15505</v>
      </c>
      <c r="P6018" s="268" t="s">
        <v>9492</v>
      </c>
      <c r="Q6018" s="269">
        <v>-6</v>
      </c>
      <c r="R6018" s="269">
        <v>-6.25</v>
      </c>
      <c r="S6018" s="269">
        <v>-42.75</v>
      </c>
      <c r="T6018" s="269">
        <v>-43</v>
      </c>
      <c r="DO6018"/>
    </row>
    <row r="6019" spans="15:119" x14ac:dyDescent="0.25">
      <c r="O6019" s="268" t="s">
        <v>15506</v>
      </c>
      <c r="P6019" s="268" t="s">
        <v>9492</v>
      </c>
      <c r="Q6019" s="269">
        <v>-6</v>
      </c>
      <c r="R6019" s="269">
        <v>-6.25</v>
      </c>
      <c r="S6019" s="269">
        <v>-42.5</v>
      </c>
      <c r="T6019" s="269">
        <v>-42.75</v>
      </c>
      <c r="DO6019"/>
    </row>
    <row r="6020" spans="15:119" x14ac:dyDescent="0.25">
      <c r="O6020" s="268" t="s">
        <v>15507</v>
      </c>
      <c r="P6020" s="268" t="s">
        <v>9492</v>
      </c>
      <c r="Q6020" s="269">
        <v>-6.25</v>
      </c>
      <c r="R6020" s="269">
        <v>-6.5</v>
      </c>
      <c r="S6020" s="269">
        <v>-42.75</v>
      </c>
      <c r="T6020" s="269">
        <v>-43</v>
      </c>
      <c r="DO6020"/>
    </row>
    <row r="6021" spans="15:119" x14ac:dyDescent="0.25">
      <c r="O6021" s="268" t="s">
        <v>15508</v>
      </c>
      <c r="P6021" s="268" t="s">
        <v>9492</v>
      </c>
      <c r="Q6021" s="269">
        <v>-6.25</v>
      </c>
      <c r="R6021" s="269">
        <v>-6.5</v>
      </c>
      <c r="S6021" s="269">
        <v>-42.5</v>
      </c>
      <c r="T6021" s="269">
        <v>-42.75</v>
      </c>
      <c r="DO6021"/>
    </row>
    <row r="6022" spans="15:119" x14ac:dyDescent="0.25">
      <c r="O6022" s="268" t="s">
        <v>15509</v>
      </c>
      <c r="P6022" s="268" t="s">
        <v>9490</v>
      </c>
      <c r="Q6022" s="269">
        <v>-6</v>
      </c>
      <c r="R6022" s="269">
        <v>-6.5</v>
      </c>
      <c r="S6022" s="269">
        <v>-42</v>
      </c>
      <c r="T6022" s="269">
        <v>-42.5</v>
      </c>
      <c r="DO6022"/>
    </row>
    <row r="6023" spans="15:119" x14ac:dyDescent="0.25">
      <c r="O6023" s="268" t="s">
        <v>15510</v>
      </c>
      <c r="P6023" s="268" t="s">
        <v>9492</v>
      </c>
      <c r="Q6023" s="269">
        <v>-6</v>
      </c>
      <c r="R6023" s="269">
        <v>-6.25</v>
      </c>
      <c r="S6023" s="269">
        <v>-42.25</v>
      </c>
      <c r="T6023" s="269">
        <v>-42.5</v>
      </c>
      <c r="DO6023"/>
    </row>
    <row r="6024" spans="15:119" x14ac:dyDescent="0.25">
      <c r="O6024" s="268" t="s">
        <v>15511</v>
      </c>
      <c r="P6024" s="268" t="s">
        <v>9492</v>
      </c>
      <c r="Q6024" s="269">
        <v>-6</v>
      </c>
      <c r="R6024" s="269">
        <v>-6.25</v>
      </c>
      <c r="S6024" s="269">
        <v>-42</v>
      </c>
      <c r="T6024" s="269">
        <v>-42.25</v>
      </c>
      <c r="DO6024"/>
    </row>
    <row r="6025" spans="15:119" x14ac:dyDescent="0.25">
      <c r="O6025" s="268" t="s">
        <v>15512</v>
      </c>
      <c r="P6025" s="268" t="s">
        <v>9492</v>
      </c>
      <c r="Q6025" s="269">
        <v>-6.25</v>
      </c>
      <c r="R6025" s="269">
        <v>-6.5</v>
      </c>
      <c r="S6025" s="269">
        <v>-42.25</v>
      </c>
      <c r="T6025" s="269">
        <v>-42.5</v>
      </c>
      <c r="DO6025"/>
    </row>
    <row r="6026" spans="15:119" x14ac:dyDescent="0.25">
      <c r="O6026" s="268" t="s">
        <v>15513</v>
      </c>
      <c r="P6026" s="268" t="s">
        <v>9492</v>
      </c>
      <c r="Q6026" s="269">
        <v>-6.25</v>
      </c>
      <c r="R6026" s="269">
        <v>-6.5</v>
      </c>
      <c r="S6026" s="269">
        <v>-42</v>
      </c>
      <c r="T6026" s="269">
        <v>-42.25</v>
      </c>
      <c r="DO6026"/>
    </row>
    <row r="6027" spans="15:119" x14ac:dyDescent="0.25">
      <c r="O6027" s="268" t="s">
        <v>15514</v>
      </c>
      <c r="P6027" s="268" t="s">
        <v>9490</v>
      </c>
      <c r="Q6027" s="269">
        <v>-6.5</v>
      </c>
      <c r="R6027" s="269">
        <v>-7</v>
      </c>
      <c r="S6027" s="269">
        <v>-43</v>
      </c>
      <c r="T6027" s="269">
        <v>-43.5</v>
      </c>
      <c r="DO6027"/>
    </row>
    <row r="6028" spans="15:119" x14ac:dyDescent="0.25">
      <c r="O6028" s="268" t="s">
        <v>15515</v>
      </c>
      <c r="P6028" s="268" t="s">
        <v>9492</v>
      </c>
      <c r="Q6028" s="269">
        <v>-6.5</v>
      </c>
      <c r="R6028" s="269">
        <v>-6.75</v>
      </c>
      <c r="S6028" s="269">
        <v>-43.25</v>
      </c>
      <c r="T6028" s="269">
        <v>-43.5</v>
      </c>
      <c r="DO6028"/>
    </row>
    <row r="6029" spans="15:119" x14ac:dyDescent="0.25">
      <c r="O6029" s="268" t="s">
        <v>15516</v>
      </c>
      <c r="P6029" s="268" t="s">
        <v>9492</v>
      </c>
      <c r="Q6029" s="269">
        <v>-6.5</v>
      </c>
      <c r="R6029" s="269">
        <v>-6.75</v>
      </c>
      <c r="S6029" s="269">
        <v>-43</v>
      </c>
      <c r="T6029" s="269">
        <v>-43.25</v>
      </c>
      <c r="DO6029"/>
    </row>
    <row r="6030" spans="15:119" x14ac:dyDescent="0.25">
      <c r="O6030" s="268" t="s">
        <v>15517</v>
      </c>
      <c r="P6030" s="268" t="s">
        <v>9492</v>
      </c>
      <c r="Q6030" s="269">
        <v>-6.75</v>
      </c>
      <c r="R6030" s="269">
        <v>-7</v>
      </c>
      <c r="S6030" s="269">
        <v>-43.25</v>
      </c>
      <c r="T6030" s="269">
        <v>-43.5</v>
      </c>
      <c r="DO6030"/>
    </row>
    <row r="6031" spans="15:119" x14ac:dyDescent="0.25">
      <c r="O6031" s="268" t="s">
        <v>15518</v>
      </c>
      <c r="P6031" s="268" t="s">
        <v>9492</v>
      </c>
      <c r="Q6031" s="269">
        <v>-6.75</v>
      </c>
      <c r="R6031" s="269">
        <v>-7</v>
      </c>
      <c r="S6031" s="269">
        <v>-43</v>
      </c>
      <c r="T6031" s="269">
        <v>-43.25</v>
      </c>
      <c r="DO6031"/>
    </row>
    <row r="6032" spans="15:119" x14ac:dyDescent="0.25">
      <c r="O6032" s="268" t="s">
        <v>15519</v>
      </c>
      <c r="P6032" s="268" t="s">
        <v>9490</v>
      </c>
      <c r="Q6032" s="269">
        <v>-6.5</v>
      </c>
      <c r="R6032" s="269">
        <v>-7</v>
      </c>
      <c r="S6032" s="269">
        <v>-42.5</v>
      </c>
      <c r="T6032" s="269">
        <v>-43</v>
      </c>
      <c r="DO6032"/>
    </row>
    <row r="6033" spans="15:119" x14ac:dyDescent="0.25">
      <c r="O6033" s="268" t="s">
        <v>15520</v>
      </c>
      <c r="P6033" s="268" t="s">
        <v>9492</v>
      </c>
      <c r="Q6033" s="269">
        <v>-6.5</v>
      </c>
      <c r="R6033" s="269">
        <v>-6.75</v>
      </c>
      <c r="S6033" s="269">
        <v>-42.75</v>
      </c>
      <c r="T6033" s="269">
        <v>-43</v>
      </c>
      <c r="DO6033"/>
    </row>
    <row r="6034" spans="15:119" x14ac:dyDescent="0.25">
      <c r="O6034" s="268" t="s">
        <v>15521</v>
      </c>
      <c r="P6034" s="268" t="s">
        <v>9492</v>
      </c>
      <c r="Q6034" s="269">
        <v>-6.5</v>
      </c>
      <c r="R6034" s="269">
        <v>-6.75</v>
      </c>
      <c r="S6034" s="269">
        <v>-42.5</v>
      </c>
      <c r="T6034" s="269">
        <v>-42.75</v>
      </c>
      <c r="DO6034"/>
    </row>
    <row r="6035" spans="15:119" x14ac:dyDescent="0.25">
      <c r="O6035" s="268" t="s">
        <v>15522</v>
      </c>
      <c r="P6035" s="268" t="s">
        <v>9492</v>
      </c>
      <c r="Q6035" s="269">
        <v>-6.75</v>
      </c>
      <c r="R6035" s="269">
        <v>-7</v>
      </c>
      <c r="S6035" s="269">
        <v>-42.75</v>
      </c>
      <c r="T6035" s="269">
        <v>-43</v>
      </c>
      <c r="DO6035"/>
    </row>
    <row r="6036" spans="15:119" x14ac:dyDescent="0.25">
      <c r="O6036" s="268" t="s">
        <v>15523</v>
      </c>
      <c r="P6036" s="268" t="s">
        <v>9492</v>
      </c>
      <c r="Q6036" s="269">
        <v>-6.75</v>
      </c>
      <c r="R6036" s="269">
        <v>-7</v>
      </c>
      <c r="S6036" s="269">
        <v>-42.5</v>
      </c>
      <c r="T6036" s="269">
        <v>-42.75</v>
      </c>
      <c r="DO6036"/>
    </row>
    <row r="6037" spans="15:119" x14ac:dyDescent="0.25">
      <c r="O6037" s="268" t="s">
        <v>15524</v>
      </c>
      <c r="P6037" s="268" t="s">
        <v>9490</v>
      </c>
      <c r="Q6037" s="269">
        <v>-6.5</v>
      </c>
      <c r="R6037" s="269">
        <v>-7</v>
      </c>
      <c r="S6037" s="269">
        <v>-42</v>
      </c>
      <c r="T6037" s="269">
        <v>-42.5</v>
      </c>
      <c r="DO6037"/>
    </row>
    <row r="6038" spans="15:119" x14ac:dyDescent="0.25">
      <c r="O6038" s="268" t="s">
        <v>15525</v>
      </c>
      <c r="P6038" s="268" t="s">
        <v>9492</v>
      </c>
      <c r="Q6038" s="269">
        <v>-6.5</v>
      </c>
      <c r="R6038" s="269">
        <v>-6.75</v>
      </c>
      <c r="S6038" s="269">
        <v>-42.25</v>
      </c>
      <c r="T6038" s="269">
        <v>-42.5</v>
      </c>
      <c r="DO6038"/>
    </row>
    <row r="6039" spans="15:119" x14ac:dyDescent="0.25">
      <c r="O6039" s="268" t="s">
        <v>15526</v>
      </c>
      <c r="P6039" s="268" t="s">
        <v>9492</v>
      </c>
      <c r="Q6039" s="269">
        <v>-6.5</v>
      </c>
      <c r="R6039" s="269">
        <v>-6.75</v>
      </c>
      <c r="S6039" s="269">
        <v>-42</v>
      </c>
      <c r="T6039" s="269">
        <v>-42.25</v>
      </c>
      <c r="DO6039"/>
    </row>
    <row r="6040" spans="15:119" x14ac:dyDescent="0.25">
      <c r="O6040" s="268" t="s">
        <v>15527</v>
      </c>
      <c r="P6040" s="268" t="s">
        <v>9492</v>
      </c>
      <c r="Q6040" s="269">
        <v>-6.75</v>
      </c>
      <c r="R6040" s="269">
        <v>-7</v>
      </c>
      <c r="S6040" s="269">
        <v>-42.25</v>
      </c>
      <c r="T6040" s="269">
        <v>-42.5</v>
      </c>
      <c r="DO6040"/>
    </row>
    <row r="6041" spans="15:119" x14ac:dyDescent="0.25">
      <c r="O6041" s="268" t="s">
        <v>15528</v>
      </c>
      <c r="P6041" s="268" t="s">
        <v>9492</v>
      </c>
      <c r="Q6041" s="269">
        <v>-6.75</v>
      </c>
      <c r="R6041" s="269">
        <v>-7</v>
      </c>
      <c r="S6041" s="269">
        <v>-42</v>
      </c>
      <c r="T6041" s="269">
        <v>-42.25</v>
      </c>
      <c r="DO6041"/>
    </row>
    <row r="6042" spans="15:119" x14ac:dyDescent="0.25">
      <c r="O6042" s="268" t="s">
        <v>15529</v>
      </c>
      <c r="P6042" s="268" t="s">
        <v>9488</v>
      </c>
      <c r="Q6042" s="269">
        <v>-7</v>
      </c>
      <c r="R6042" s="269">
        <v>-8</v>
      </c>
      <c r="S6042" s="269">
        <v>-43.5</v>
      </c>
      <c r="T6042" s="269">
        <v>-45</v>
      </c>
      <c r="DO6042"/>
    </row>
    <row r="6043" spans="15:119" x14ac:dyDescent="0.25">
      <c r="O6043" s="268" t="s">
        <v>15530</v>
      </c>
      <c r="P6043" s="268" t="s">
        <v>9490</v>
      </c>
      <c r="Q6043" s="269">
        <v>-7</v>
      </c>
      <c r="R6043" s="269">
        <v>-7.5</v>
      </c>
      <c r="S6043" s="269">
        <v>-44.5</v>
      </c>
      <c r="T6043" s="269">
        <v>-45</v>
      </c>
      <c r="DO6043"/>
    </row>
    <row r="6044" spans="15:119" x14ac:dyDescent="0.25">
      <c r="O6044" s="268" t="s">
        <v>15531</v>
      </c>
      <c r="P6044" s="268" t="s">
        <v>9492</v>
      </c>
      <c r="Q6044" s="269">
        <v>-7</v>
      </c>
      <c r="R6044" s="269">
        <v>-7.25</v>
      </c>
      <c r="S6044" s="269">
        <v>-44.75</v>
      </c>
      <c r="T6044" s="269">
        <v>-45</v>
      </c>
      <c r="DO6044"/>
    </row>
    <row r="6045" spans="15:119" x14ac:dyDescent="0.25">
      <c r="O6045" s="268" t="s">
        <v>15532</v>
      </c>
      <c r="P6045" s="268" t="s">
        <v>9492</v>
      </c>
      <c r="Q6045" s="269">
        <v>-7</v>
      </c>
      <c r="R6045" s="269">
        <v>-7.25</v>
      </c>
      <c r="S6045" s="269">
        <v>-44.5</v>
      </c>
      <c r="T6045" s="269">
        <v>-44.75</v>
      </c>
      <c r="DO6045"/>
    </row>
    <row r="6046" spans="15:119" x14ac:dyDescent="0.25">
      <c r="O6046" s="268" t="s">
        <v>15533</v>
      </c>
      <c r="P6046" s="268" t="s">
        <v>9492</v>
      </c>
      <c r="Q6046" s="269">
        <v>-7.25</v>
      </c>
      <c r="R6046" s="269">
        <v>-7.5</v>
      </c>
      <c r="S6046" s="269">
        <v>-44.75</v>
      </c>
      <c r="T6046" s="269">
        <v>-45</v>
      </c>
      <c r="DO6046"/>
    </row>
    <row r="6047" spans="15:119" x14ac:dyDescent="0.25">
      <c r="O6047" s="268" t="s">
        <v>15534</v>
      </c>
      <c r="P6047" s="268" t="s">
        <v>9492</v>
      </c>
      <c r="Q6047" s="269">
        <v>-7.25</v>
      </c>
      <c r="R6047" s="269">
        <v>-7.5</v>
      </c>
      <c r="S6047" s="269">
        <v>-44.5</v>
      </c>
      <c r="T6047" s="269">
        <v>-44.75</v>
      </c>
      <c r="DO6047"/>
    </row>
    <row r="6048" spans="15:119" x14ac:dyDescent="0.25">
      <c r="O6048" s="268" t="s">
        <v>15535</v>
      </c>
      <c r="P6048" s="268" t="s">
        <v>9490</v>
      </c>
      <c r="Q6048" s="269">
        <v>-7</v>
      </c>
      <c r="R6048" s="269">
        <v>-7.5</v>
      </c>
      <c r="S6048" s="269">
        <v>-44</v>
      </c>
      <c r="T6048" s="269">
        <v>-44.5</v>
      </c>
      <c r="DO6048"/>
    </row>
    <row r="6049" spans="15:119" x14ac:dyDescent="0.25">
      <c r="O6049" s="268" t="s">
        <v>15536</v>
      </c>
      <c r="P6049" s="268" t="s">
        <v>9492</v>
      </c>
      <c r="Q6049" s="269">
        <v>-7</v>
      </c>
      <c r="R6049" s="269">
        <v>-7.25</v>
      </c>
      <c r="S6049" s="269">
        <v>-44.25</v>
      </c>
      <c r="T6049" s="269">
        <v>-44.5</v>
      </c>
      <c r="DO6049"/>
    </row>
    <row r="6050" spans="15:119" x14ac:dyDescent="0.25">
      <c r="O6050" s="268" t="s">
        <v>15537</v>
      </c>
      <c r="P6050" s="268" t="s">
        <v>9492</v>
      </c>
      <c r="Q6050" s="269">
        <v>-7</v>
      </c>
      <c r="R6050" s="269">
        <v>-7.25</v>
      </c>
      <c r="S6050" s="269">
        <v>-44</v>
      </c>
      <c r="T6050" s="269">
        <v>-44.25</v>
      </c>
      <c r="DO6050"/>
    </row>
    <row r="6051" spans="15:119" x14ac:dyDescent="0.25">
      <c r="O6051" s="268" t="s">
        <v>15538</v>
      </c>
      <c r="P6051" s="268" t="s">
        <v>9492</v>
      </c>
      <c r="Q6051" s="269">
        <v>-7.25</v>
      </c>
      <c r="R6051" s="269">
        <v>-7.5</v>
      </c>
      <c r="S6051" s="269">
        <v>-44.25</v>
      </c>
      <c r="T6051" s="269">
        <v>-44.5</v>
      </c>
      <c r="DO6051"/>
    </row>
    <row r="6052" spans="15:119" x14ac:dyDescent="0.25">
      <c r="O6052" s="268" t="s">
        <v>15539</v>
      </c>
      <c r="P6052" s="268" t="s">
        <v>9492</v>
      </c>
      <c r="Q6052" s="269">
        <v>-7.25</v>
      </c>
      <c r="R6052" s="269">
        <v>-7.5</v>
      </c>
      <c r="S6052" s="269">
        <v>-44</v>
      </c>
      <c r="T6052" s="269">
        <v>-44.25</v>
      </c>
      <c r="DO6052"/>
    </row>
    <row r="6053" spans="15:119" x14ac:dyDescent="0.25">
      <c r="O6053" s="268" t="s">
        <v>15540</v>
      </c>
      <c r="P6053" s="268" t="s">
        <v>9490</v>
      </c>
      <c r="Q6053" s="269">
        <v>-7</v>
      </c>
      <c r="R6053" s="269">
        <v>-7.5</v>
      </c>
      <c r="S6053" s="269">
        <v>-43.5</v>
      </c>
      <c r="T6053" s="269">
        <v>-44</v>
      </c>
      <c r="DO6053"/>
    </row>
    <row r="6054" spans="15:119" x14ac:dyDescent="0.25">
      <c r="O6054" s="268" t="s">
        <v>15541</v>
      </c>
      <c r="P6054" s="268" t="s">
        <v>9492</v>
      </c>
      <c r="Q6054" s="269">
        <v>-7</v>
      </c>
      <c r="R6054" s="269">
        <v>-7.25</v>
      </c>
      <c r="S6054" s="269">
        <v>-43.75</v>
      </c>
      <c r="T6054" s="269">
        <v>-44</v>
      </c>
      <c r="DO6054"/>
    </row>
    <row r="6055" spans="15:119" x14ac:dyDescent="0.25">
      <c r="O6055" s="268" t="s">
        <v>15542</v>
      </c>
      <c r="P6055" s="268" t="s">
        <v>9492</v>
      </c>
      <c r="Q6055" s="269">
        <v>-7</v>
      </c>
      <c r="R6055" s="269">
        <v>-7.25</v>
      </c>
      <c r="S6055" s="269">
        <v>-43.5</v>
      </c>
      <c r="T6055" s="269">
        <v>-43.75</v>
      </c>
      <c r="DO6055"/>
    </row>
    <row r="6056" spans="15:119" x14ac:dyDescent="0.25">
      <c r="O6056" s="268" t="s">
        <v>15543</v>
      </c>
      <c r="P6056" s="268" t="s">
        <v>9492</v>
      </c>
      <c r="Q6056" s="269">
        <v>-7.25</v>
      </c>
      <c r="R6056" s="269">
        <v>-7.5</v>
      </c>
      <c r="S6056" s="269">
        <v>-43.75</v>
      </c>
      <c r="T6056" s="269">
        <v>-44</v>
      </c>
      <c r="DO6056"/>
    </row>
    <row r="6057" spans="15:119" x14ac:dyDescent="0.25">
      <c r="O6057" s="268" t="s">
        <v>15544</v>
      </c>
      <c r="P6057" s="268" t="s">
        <v>9492</v>
      </c>
      <c r="Q6057" s="269">
        <v>-7.25</v>
      </c>
      <c r="R6057" s="269">
        <v>-7.5</v>
      </c>
      <c r="S6057" s="269">
        <v>-43.5</v>
      </c>
      <c r="T6057" s="269">
        <v>-43.75</v>
      </c>
      <c r="DO6057"/>
    </row>
    <row r="6058" spans="15:119" x14ac:dyDescent="0.25">
      <c r="O6058" s="268" t="s">
        <v>15545</v>
      </c>
      <c r="P6058" s="268" t="s">
        <v>9490</v>
      </c>
      <c r="Q6058" s="269">
        <v>-7.5</v>
      </c>
      <c r="R6058" s="269">
        <v>-8</v>
      </c>
      <c r="S6058" s="269">
        <v>-44.5</v>
      </c>
      <c r="T6058" s="269">
        <v>-45</v>
      </c>
      <c r="DO6058"/>
    </row>
    <row r="6059" spans="15:119" x14ac:dyDescent="0.25">
      <c r="O6059" s="268" t="s">
        <v>15546</v>
      </c>
      <c r="P6059" s="268" t="s">
        <v>9492</v>
      </c>
      <c r="Q6059" s="269">
        <v>-7.5</v>
      </c>
      <c r="R6059" s="269">
        <v>-7.75</v>
      </c>
      <c r="S6059" s="269">
        <v>-44.75</v>
      </c>
      <c r="T6059" s="269">
        <v>-45</v>
      </c>
      <c r="DO6059"/>
    </row>
    <row r="6060" spans="15:119" x14ac:dyDescent="0.25">
      <c r="O6060" s="268" t="s">
        <v>15547</v>
      </c>
      <c r="P6060" s="268" t="s">
        <v>9492</v>
      </c>
      <c r="Q6060" s="269">
        <v>-7.5</v>
      </c>
      <c r="R6060" s="269">
        <v>-7.75</v>
      </c>
      <c r="S6060" s="269">
        <v>-44.5</v>
      </c>
      <c r="T6060" s="269">
        <v>-44.75</v>
      </c>
      <c r="DO6060"/>
    </row>
    <row r="6061" spans="15:119" x14ac:dyDescent="0.25">
      <c r="O6061" s="268" t="s">
        <v>15548</v>
      </c>
      <c r="P6061" s="268" t="s">
        <v>9492</v>
      </c>
      <c r="Q6061" s="269">
        <v>-7.75</v>
      </c>
      <c r="R6061" s="269">
        <v>-8</v>
      </c>
      <c r="S6061" s="269">
        <v>-44.75</v>
      </c>
      <c r="T6061" s="269">
        <v>-45</v>
      </c>
      <c r="DO6061"/>
    </row>
    <row r="6062" spans="15:119" x14ac:dyDescent="0.25">
      <c r="O6062" s="268" t="s">
        <v>15549</v>
      </c>
      <c r="P6062" s="268" t="s">
        <v>9492</v>
      </c>
      <c r="Q6062" s="269">
        <v>-7.75</v>
      </c>
      <c r="R6062" s="269">
        <v>-8</v>
      </c>
      <c r="S6062" s="269">
        <v>-44.5</v>
      </c>
      <c r="T6062" s="269">
        <v>-44.75</v>
      </c>
      <c r="DO6062"/>
    </row>
    <row r="6063" spans="15:119" x14ac:dyDescent="0.25">
      <c r="O6063" s="268" t="s">
        <v>15550</v>
      </c>
      <c r="P6063" s="268" t="s">
        <v>9490</v>
      </c>
      <c r="Q6063" s="269">
        <v>-7.5</v>
      </c>
      <c r="R6063" s="269">
        <v>-8</v>
      </c>
      <c r="S6063" s="269">
        <v>-44</v>
      </c>
      <c r="T6063" s="269">
        <v>-44.5</v>
      </c>
      <c r="DO6063"/>
    </row>
    <row r="6064" spans="15:119" x14ac:dyDescent="0.25">
      <c r="O6064" s="268" t="s">
        <v>15551</v>
      </c>
      <c r="P6064" s="268" t="s">
        <v>9492</v>
      </c>
      <c r="Q6064" s="269">
        <v>-7.5</v>
      </c>
      <c r="R6064" s="269">
        <v>-7.75</v>
      </c>
      <c r="S6064" s="269">
        <v>-44.25</v>
      </c>
      <c r="T6064" s="269">
        <v>-44.5</v>
      </c>
      <c r="DO6064"/>
    </row>
    <row r="6065" spans="15:119" x14ac:dyDescent="0.25">
      <c r="O6065" s="268" t="s">
        <v>15552</v>
      </c>
      <c r="P6065" s="268" t="s">
        <v>9492</v>
      </c>
      <c r="Q6065" s="269">
        <v>-7.5</v>
      </c>
      <c r="R6065" s="269">
        <v>-7.75</v>
      </c>
      <c r="S6065" s="269">
        <v>-44</v>
      </c>
      <c r="T6065" s="269">
        <v>-44.25</v>
      </c>
      <c r="DO6065"/>
    </row>
    <row r="6066" spans="15:119" x14ac:dyDescent="0.25">
      <c r="O6066" s="268" t="s">
        <v>15553</v>
      </c>
      <c r="P6066" s="268" t="s">
        <v>9492</v>
      </c>
      <c r="Q6066" s="269">
        <v>-7.75</v>
      </c>
      <c r="R6066" s="269">
        <v>-8</v>
      </c>
      <c r="S6066" s="269">
        <v>-44.25</v>
      </c>
      <c r="T6066" s="269">
        <v>-44.5</v>
      </c>
      <c r="DO6066"/>
    </row>
    <row r="6067" spans="15:119" x14ac:dyDescent="0.25">
      <c r="O6067" s="268" t="s">
        <v>15554</v>
      </c>
      <c r="P6067" s="268" t="s">
        <v>9492</v>
      </c>
      <c r="Q6067" s="269">
        <v>-7.75</v>
      </c>
      <c r="R6067" s="269">
        <v>-8</v>
      </c>
      <c r="S6067" s="269">
        <v>-44</v>
      </c>
      <c r="T6067" s="269">
        <v>-44.25</v>
      </c>
      <c r="DO6067"/>
    </row>
    <row r="6068" spans="15:119" x14ac:dyDescent="0.25">
      <c r="O6068" s="268" t="s">
        <v>15555</v>
      </c>
      <c r="P6068" s="268" t="s">
        <v>9490</v>
      </c>
      <c r="Q6068" s="269">
        <v>-7.5</v>
      </c>
      <c r="R6068" s="269">
        <v>-8</v>
      </c>
      <c r="S6068" s="269">
        <v>-43.5</v>
      </c>
      <c r="T6068" s="269">
        <v>-44</v>
      </c>
      <c r="DO6068"/>
    </row>
    <row r="6069" spans="15:119" x14ac:dyDescent="0.25">
      <c r="O6069" s="268" t="s">
        <v>15556</v>
      </c>
      <c r="P6069" s="268" t="s">
        <v>9492</v>
      </c>
      <c r="Q6069" s="269">
        <v>-7.5</v>
      </c>
      <c r="R6069" s="269">
        <v>-7.75</v>
      </c>
      <c r="S6069" s="269">
        <v>-43.75</v>
      </c>
      <c r="T6069" s="269">
        <v>-44</v>
      </c>
      <c r="DO6069"/>
    </row>
    <row r="6070" spans="15:119" x14ac:dyDescent="0.25">
      <c r="O6070" s="268" t="s">
        <v>15557</v>
      </c>
      <c r="P6070" s="268" t="s">
        <v>9492</v>
      </c>
      <c r="Q6070" s="269">
        <v>-7.5</v>
      </c>
      <c r="R6070" s="269">
        <v>-7.75</v>
      </c>
      <c r="S6070" s="269">
        <v>-43.5</v>
      </c>
      <c r="T6070" s="269">
        <v>-43.75</v>
      </c>
      <c r="DO6070"/>
    </row>
    <row r="6071" spans="15:119" x14ac:dyDescent="0.25">
      <c r="O6071" s="268" t="s">
        <v>15558</v>
      </c>
      <c r="P6071" s="268" t="s">
        <v>9492</v>
      </c>
      <c r="Q6071" s="269">
        <v>-7.75</v>
      </c>
      <c r="R6071" s="269">
        <v>-8</v>
      </c>
      <c r="S6071" s="269">
        <v>-43.75</v>
      </c>
      <c r="T6071" s="269">
        <v>-44</v>
      </c>
      <c r="DO6071"/>
    </row>
    <row r="6072" spans="15:119" x14ac:dyDescent="0.25">
      <c r="O6072" s="268" t="s">
        <v>15559</v>
      </c>
      <c r="P6072" s="268" t="s">
        <v>9492</v>
      </c>
      <c r="Q6072" s="269">
        <v>-7.75</v>
      </c>
      <c r="R6072" s="269">
        <v>-8</v>
      </c>
      <c r="S6072" s="269">
        <v>-43.5</v>
      </c>
      <c r="T6072" s="269">
        <v>-43.75</v>
      </c>
      <c r="DO6072"/>
    </row>
    <row r="6073" spans="15:119" x14ac:dyDescent="0.25">
      <c r="O6073" s="268" t="s">
        <v>15560</v>
      </c>
      <c r="P6073" s="268" t="s">
        <v>9488</v>
      </c>
      <c r="Q6073" s="269">
        <v>-7</v>
      </c>
      <c r="R6073" s="269">
        <v>-8</v>
      </c>
      <c r="S6073" s="269">
        <v>-42</v>
      </c>
      <c r="T6073" s="269">
        <v>-43.5</v>
      </c>
      <c r="DO6073"/>
    </row>
    <row r="6074" spans="15:119" x14ac:dyDescent="0.25">
      <c r="O6074" s="268" t="s">
        <v>15561</v>
      </c>
      <c r="P6074" s="268" t="s">
        <v>9490</v>
      </c>
      <c r="Q6074" s="269">
        <v>-7</v>
      </c>
      <c r="R6074" s="269">
        <v>-7.5</v>
      </c>
      <c r="S6074" s="269">
        <v>-43</v>
      </c>
      <c r="T6074" s="269">
        <v>-43.5</v>
      </c>
      <c r="DO6074"/>
    </row>
    <row r="6075" spans="15:119" x14ac:dyDescent="0.25">
      <c r="O6075" s="268" t="s">
        <v>15562</v>
      </c>
      <c r="P6075" s="268" t="s">
        <v>9492</v>
      </c>
      <c r="Q6075" s="269">
        <v>-7</v>
      </c>
      <c r="R6075" s="269">
        <v>-7.25</v>
      </c>
      <c r="S6075" s="269">
        <v>-43.25</v>
      </c>
      <c r="T6075" s="269">
        <v>-43.5</v>
      </c>
      <c r="DO6075"/>
    </row>
    <row r="6076" spans="15:119" x14ac:dyDescent="0.25">
      <c r="O6076" s="268" t="s">
        <v>15563</v>
      </c>
      <c r="P6076" s="268" t="s">
        <v>9492</v>
      </c>
      <c r="Q6076" s="269">
        <v>-7</v>
      </c>
      <c r="R6076" s="269">
        <v>-7.25</v>
      </c>
      <c r="S6076" s="269">
        <v>-43</v>
      </c>
      <c r="T6076" s="269">
        <v>-43.25</v>
      </c>
      <c r="DO6076"/>
    </row>
    <row r="6077" spans="15:119" x14ac:dyDescent="0.25">
      <c r="O6077" s="268" t="s">
        <v>15564</v>
      </c>
      <c r="P6077" s="268" t="s">
        <v>9492</v>
      </c>
      <c r="Q6077" s="269">
        <v>-7.25</v>
      </c>
      <c r="R6077" s="269">
        <v>-7.5</v>
      </c>
      <c r="S6077" s="269">
        <v>-43.25</v>
      </c>
      <c r="T6077" s="269">
        <v>-43.5</v>
      </c>
      <c r="DO6077"/>
    </row>
    <row r="6078" spans="15:119" x14ac:dyDescent="0.25">
      <c r="O6078" s="268" t="s">
        <v>15565</v>
      </c>
      <c r="P6078" s="268" t="s">
        <v>9492</v>
      </c>
      <c r="Q6078" s="269">
        <v>-7.25</v>
      </c>
      <c r="R6078" s="269">
        <v>-7.5</v>
      </c>
      <c r="S6078" s="269">
        <v>-43</v>
      </c>
      <c r="T6078" s="269">
        <v>-43.25</v>
      </c>
      <c r="DO6078"/>
    </row>
    <row r="6079" spans="15:119" x14ac:dyDescent="0.25">
      <c r="O6079" s="268" t="s">
        <v>15566</v>
      </c>
      <c r="P6079" s="268" t="s">
        <v>9490</v>
      </c>
      <c r="Q6079" s="269">
        <v>-7</v>
      </c>
      <c r="R6079" s="269">
        <v>-7.5</v>
      </c>
      <c r="S6079" s="269">
        <v>-42.5</v>
      </c>
      <c r="T6079" s="269">
        <v>-43</v>
      </c>
      <c r="DO6079"/>
    </row>
    <row r="6080" spans="15:119" x14ac:dyDescent="0.25">
      <c r="O6080" s="268" t="s">
        <v>15567</v>
      </c>
      <c r="P6080" s="268" t="s">
        <v>9492</v>
      </c>
      <c r="Q6080" s="269">
        <v>-7</v>
      </c>
      <c r="R6080" s="269">
        <v>-7.25</v>
      </c>
      <c r="S6080" s="269">
        <v>-42.75</v>
      </c>
      <c r="T6080" s="269">
        <v>-43</v>
      </c>
      <c r="DO6080"/>
    </row>
    <row r="6081" spans="15:119" x14ac:dyDescent="0.25">
      <c r="O6081" s="268" t="s">
        <v>15568</v>
      </c>
      <c r="P6081" s="268" t="s">
        <v>9492</v>
      </c>
      <c r="Q6081" s="269">
        <v>-7</v>
      </c>
      <c r="R6081" s="269">
        <v>-7.25</v>
      </c>
      <c r="S6081" s="269">
        <v>-42.5</v>
      </c>
      <c r="T6081" s="269">
        <v>-42.75</v>
      </c>
      <c r="DO6081"/>
    </row>
    <row r="6082" spans="15:119" x14ac:dyDescent="0.25">
      <c r="O6082" s="268" t="s">
        <v>15569</v>
      </c>
      <c r="P6082" s="268" t="s">
        <v>9492</v>
      </c>
      <c r="Q6082" s="269">
        <v>-7.25</v>
      </c>
      <c r="R6082" s="269">
        <v>-7.5</v>
      </c>
      <c r="S6082" s="269">
        <v>-42.75</v>
      </c>
      <c r="T6082" s="269">
        <v>-43</v>
      </c>
      <c r="DO6082"/>
    </row>
    <row r="6083" spans="15:119" x14ac:dyDescent="0.25">
      <c r="O6083" s="268" t="s">
        <v>15570</v>
      </c>
      <c r="P6083" s="268" t="s">
        <v>9492</v>
      </c>
      <c r="Q6083" s="269">
        <v>-7.25</v>
      </c>
      <c r="R6083" s="269">
        <v>-7.5</v>
      </c>
      <c r="S6083" s="269">
        <v>-42.5</v>
      </c>
      <c r="T6083" s="269">
        <v>-42.75</v>
      </c>
      <c r="DO6083"/>
    </row>
    <row r="6084" spans="15:119" x14ac:dyDescent="0.25">
      <c r="O6084" s="268" t="s">
        <v>15571</v>
      </c>
      <c r="P6084" s="268" t="s">
        <v>9490</v>
      </c>
      <c r="Q6084" s="269">
        <v>-7</v>
      </c>
      <c r="R6084" s="269">
        <v>-7.5</v>
      </c>
      <c r="S6084" s="269">
        <v>-42</v>
      </c>
      <c r="T6084" s="269">
        <v>-42.5</v>
      </c>
      <c r="DO6084"/>
    </row>
    <row r="6085" spans="15:119" x14ac:dyDescent="0.25">
      <c r="O6085" s="268" t="s">
        <v>15572</v>
      </c>
      <c r="P6085" s="268" t="s">
        <v>9492</v>
      </c>
      <c r="Q6085" s="269">
        <v>-7</v>
      </c>
      <c r="R6085" s="269">
        <v>-7.25</v>
      </c>
      <c r="S6085" s="269">
        <v>-42.25</v>
      </c>
      <c r="T6085" s="269">
        <v>-42.5</v>
      </c>
      <c r="DO6085"/>
    </row>
    <row r="6086" spans="15:119" x14ac:dyDescent="0.25">
      <c r="O6086" s="268" t="s">
        <v>15573</v>
      </c>
      <c r="P6086" s="268" t="s">
        <v>9492</v>
      </c>
      <c r="Q6086" s="269">
        <v>-7</v>
      </c>
      <c r="R6086" s="269">
        <v>-7.25</v>
      </c>
      <c r="S6086" s="269">
        <v>-42</v>
      </c>
      <c r="T6086" s="269">
        <v>-42.25</v>
      </c>
      <c r="DO6086"/>
    </row>
    <row r="6087" spans="15:119" x14ac:dyDescent="0.25">
      <c r="O6087" s="268" t="s">
        <v>15574</v>
      </c>
      <c r="P6087" s="268" t="s">
        <v>9492</v>
      </c>
      <c r="Q6087" s="269">
        <v>-7.25</v>
      </c>
      <c r="R6087" s="269">
        <v>-7.5</v>
      </c>
      <c r="S6087" s="269">
        <v>-42.25</v>
      </c>
      <c r="T6087" s="269">
        <v>-42.5</v>
      </c>
      <c r="DO6087"/>
    </row>
    <row r="6088" spans="15:119" x14ac:dyDescent="0.25">
      <c r="O6088" s="268" t="s">
        <v>15575</v>
      </c>
      <c r="P6088" s="268" t="s">
        <v>9492</v>
      </c>
      <c r="Q6088" s="269">
        <v>-7.25</v>
      </c>
      <c r="R6088" s="269">
        <v>-7.5</v>
      </c>
      <c r="S6088" s="269">
        <v>-42</v>
      </c>
      <c r="T6088" s="269">
        <v>-42.25</v>
      </c>
      <c r="DO6088"/>
    </row>
    <row r="6089" spans="15:119" x14ac:dyDescent="0.25">
      <c r="O6089" s="268" t="s">
        <v>15576</v>
      </c>
      <c r="P6089" s="268" t="s">
        <v>9490</v>
      </c>
      <c r="Q6089" s="269">
        <v>-7.5</v>
      </c>
      <c r="R6089" s="269">
        <v>-8</v>
      </c>
      <c r="S6089" s="269">
        <v>-43</v>
      </c>
      <c r="T6089" s="269">
        <v>-43.5</v>
      </c>
      <c r="DO6089"/>
    </row>
    <row r="6090" spans="15:119" x14ac:dyDescent="0.25">
      <c r="O6090" s="268" t="s">
        <v>15577</v>
      </c>
      <c r="P6090" s="268" t="s">
        <v>9492</v>
      </c>
      <c r="Q6090" s="269">
        <v>-7.5</v>
      </c>
      <c r="R6090" s="269">
        <v>-7.75</v>
      </c>
      <c r="S6090" s="269">
        <v>-43.25</v>
      </c>
      <c r="T6090" s="269">
        <v>-43.5</v>
      </c>
      <c r="DO6090"/>
    </row>
    <row r="6091" spans="15:119" x14ac:dyDescent="0.25">
      <c r="O6091" s="268" t="s">
        <v>15578</v>
      </c>
      <c r="P6091" s="268" t="s">
        <v>9492</v>
      </c>
      <c r="Q6091" s="269">
        <v>-7.5</v>
      </c>
      <c r="R6091" s="269">
        <v>-7.75</v>
      </c>
      <c r="S6091" s="269">
        <v>-43</v>
      </c>
      <c r="T6091" s="269">
        <v>-43.25</v>
      </c>
      <c r="DO6091"/>
    </row>
    <row r="6092" spans="15:119" x14ac:dyDescent="0.25">
      <c r="O6092" s="268" t="s">
        <v>15579</v>
      </c>
      <c r="P6092" s="268" t="s">
        <v>9492</v>
      </c>
      <c r="Q6092" s="269">
        <v>-7.75</v>
      </c>
      <c r="R6092" s="269">
        <v>-8</v>
      </c>
      <c r="S6092" s="269">
        <v>-43.25</v>
      </c>
      <c r="T6092" s="269">
        <v>-43.5</v>
      </c>
      <c r="DO6092"/>
    </row>
    <row r="6093" spans="15:119" x14ac:dyDescent="0.25">
      <c r="O6093" s="268" t="s">
        <v>15580</v>
      </c>
      <c r="P6093" s="268" t="s">
        <v>9492</v>
      </c>
      <c r="Q6093" s="269">
        <v>-7.75</v>
      </c>
      <c r="R6093" s="269">
        <v>-8</v>
      </c>
      <c r="S6093" s="269">
        <v>-43</v>
      </c>
      <c r="T6093" s="269">
        <v>-43.25</v>
      </c>
      <c r="DO6093"/>
    </row>
    <row r="6094" spans="15:119" x14ac:dyDescent="0.25">
      <c r="O6094" s="268" t="s">
        <v>15581</v>
      </c>
      <c r="P6094" s="268" t="s">
        <v>9490</v>
      </c>
      <c r="Q6094" s="269">
        <v>-7.5</v>
      </c>
      <c r="R6094" s="269">
        <v>-8</v>
      </c>
      <c r="S6094" s="269">
        <v>-42.5</v>
      </c>
      <c r="T6094" s="269">
        <v>-43</v>
      </c>
      <c r="DO6094"/>
    </row>
    <row r="6095" spans="15:119" x14ac:dyDescent="0.25">
      <c r="O6095" s="268" t="s">
        <v>15582</v>
      </c>
      <c r="P6095" s="268" t="s">
        <v>9492</v>
      </c>
      <c r="Q6095" s="269">
        <v>-7.5</v>
      </c>
      <c r="R6095" s="269">
        <v>-7.75</v>
      </c>
      <c r="S6095" s="269">
        <v>-42.75</v>
      </c>
      <c r="T6095" s="269">
        <v>-43</v>
      </c>
      <c r="DO6095"/>
    </row>
    <row r="6096" spans="15:119" x14ac:dyDescent="0.25">
      <c r="O6096" s="268" t="s">
        <v>15583</v>
      </c>
      <c r="P6096" s="268" t="s">
        <v>9492</v>
      </c>
      <c r="Q6096" s="269">
        <v>-7.5</v>
      </c>
      <c r="R6096" s="269">
        <v>-7.75</v>
      </c>
      <c r="S6096" s="269">
        <v>-42.5</v>
      </c>
      <c r="T6096" s="269">
        <v>-42.75</v>
      </c>
      <c r="DO6096"/>
    </row>
    <row r="6097" spans="15:119" x14ac:dyDescent="0.25">
      <c r="O6097" s="268" t="s">
        <v>15584</v>
      </c>
      <c r="P6097" s="268" t="s">
        <v>9492</v>
      </c>
      <c r="Q6097" s="269">
        <v>-7.75</v>
      </c>
      <c r="R6097" s="269">
        <v>-8</v>
      </c>
      <c r="S6097" s="269">
        <v>-42.75</v>
      </c>
      <c r="T6097" s="269">
        <v>-43</v>
      </c>
      <c r="DO6097"/>
    </row>
    <row r="6098" spans="15:119" x14ac:dyDescent="0.25">
      <c r="O6098" s="268" t="s">
        <v>15585</v>
      </c>
      <c r="P6098" s="268" t="s">
        <v>9492</v>
      </c>
      <c r="Q6098" s="269">
        <v>-7.75</v>
      </c>
      <c r="R6098" s="269">
        <v>-8</v>
      </c>
      <c r="S6098" s="269">
        <v>-42.5</v>
      </c>
      <c r="T6098" s="269">
        <v>-42.75</v>
      </c>
      <c r="DO6098"/>
    </row>
    <row r="6099" spans="15:119" x14ac:dyDescent="0.25">
      <c r="O6099" s="268" t="s">
        <v>15586</v>
      </c>
      <c r="P6099" s="268" t="s">
        <v>9490</v>
      </c>
      <c r="Q6099" s="269">
        <v>-7.5</v>
      </c>
      <c r="R6099" s="269">
        <v>-8</v>
      </c>
      <c r="S6099" s="269">
        <v>-42</v>
      </c>
      <c r="T6099" s="269">
        <v>-42.5</v>
      </c>
      <c r="DO6099"/>
    </row>
    <row r="6100" spans="15:119" x14ac:dyDescent="0.25">
      <c r="O6100" s="268" t="s">
        <v>15587</v>
      </c>
      <c r="P6100" s="268" t="s">
        <v>9492</v>
      </c>
      <c r="Q6100" s="269">
        <v>-7.5</v>
      </c>
      <c r="R6100" s="269">
        <v>-7.75</v>
      </c>
      <c r="S6100" s="269">
        <v>-42.25</v>
      </c>
      <c r="T6100" s="269">
        <v>-42.5</v>
      </c>
      <c r="DO6100"/>
    </row>
    <row r="6101" spans="15:119" x14ac:dyDescent="0.25">
      <c r="O6101" s="268" t="s">
        <v>15588</v>
      </c>
      <c r="P6101" s="268" t="s">
        <v>9492</v>
      </c>
      <c r="Q6101" s="269">
        <v>-7.5</v>
      </c>
      <c r="R6101" s="269">
        <v>-7.75</v>
      </c>
      <c r="S6101" s="269">
        <v>-42</v>
      </c>
      <c r="T6101" s="269">
        <v>-42.25</v>
      </c>
      <c r="DO6101"/>
    </row>
    <row r="6102" spans="15:119" x14ac:dyDescent="0.25">
      <c r="O6102" s="268" t="s">
        <v>15589</v>
      </c>
      <c r="P6102" s="268" t="s">
        <v>9492</v>
      </c>
      <c r="Q6102" s="269">
        <v>-7.75</v>
      </c>
      <c r="R6102" s="269">
        <v>-8</v>
      </c>
      <c r="S6102" s="269">
        <v>-42.25</v>
      </c>
      <c r="T6102" s="269">
        <v>-42.5</v>
      </c>
      <c r="DO6102"/>
    </row>
    <row r="6103" spans="15:119" x14ac:dyDescent="0.25">
      <c r="O6103" s="268" t="s">
        <v>15590</v>
      </c>
      <c r="P6103" s="268" t="s">
        <v>9492</v>
      </c>
      <c r="Q6103" s="269">
        <v>-7.75</v>
      </c>
      <c r="R6103" s="269">
        <v>-8</v>
      </c>
      <c r="S6103" s="269">
        <v>-42</v>
      </c>
      <c r="T6103" s="269">
        <v>-42.25</v>
      </c>
      <c r="DO6103"/>
    </row>
    <row r="6104" spans="15:119" x14ac:dyDescent="0.25">
      <c r="O6104" s="268" t="s">
        <v>15591</v>
      </c>
      <c r="P6104" s="268" t="s">
        <v>9484</v>
      </c>
      <c r="Q6104" s="269">
        <v>-4</v>
      </c>
      <c r="R6104" s="269">
        <v>-8</v>
      </c>
      <c r="S6104" s="269">
        <v>-36</v>
      </c>
      <c r="T6104" s="269">
        <v>-42</v>
      </c>
      <c r="DO6104"/>
    </row>
    <row r="6105" spans="15:119" x14ac:dyDescent="0.25">
      <c r="O6105" s="268" t="s">
        <v>15592</v>
      </c>
      <c r="P6105" s="268" t="s">
        <v>9486</v>
      </c>
      <c r="Q6105" s="269">
        <v>-4</v>
      </c>
      <c r="R6105" s="269">
        <v>-6</v>
      </c>
      <c r="S6105" s="269">
        <v>-39</v>
      </c>
      <c r="T6105" s="269">
        <v>-42</v>
      </c>
      <c r="DO6105"/>
    </row>
    <row r="6106" spans="15:119" x14ac:dyDescent="0.25">
      <c r="O6106" s="268" t="s">
        <v>15593</v>
      </c>
      <c r="P6106" s="268" t="s">
        <v>9488</v>
      </c>
      <c r="Q6106" s="269">
        <v>-4</v>
      </c>
      <c r="R6106" s="269">
        <v>-5</v>
      </c>
      <c r="S6106" s="269">
        <v>-40.5</v>
      </c>
      <c r="T6106" s="269">
        <v>-42</v>
      </c>
      <c r="DO6106"/>
    </row>
    <row r="6107" spans="15:119" x14ac:dyDescent="0.25">
      <c r="O6107" s="268" t="s">
        <v>15594</v>
      </c>
      <c r="P6107" s="268" t="s">
        <v>9490</v>
      </c>
      <c r="Q6107" s="269">
        <v>-4</v>
      </c>
      <c r="R6107" s="269">
        <v>-4.5</v>
      </c>
      <c r="S6107" s="269">
        <v>-41.5</v>
      </c>
      <c r="T6107" s="269">
        <v>-42</v>
      </c>
      <c r="DO6107"/>
    </row>
    <row r="6108" spans="15:119" x14ac:dyDescent="0.25">
      <c r="O6108" s="268" t="s">
        <v>15595</v>
      </c>
      <c r="P6108" s="268" t="s">
        <v>9492</v>
      </c>
      <c r="Q6108" s="269">
        <v>-4</v>
      </c>
      <c r="R6108" s="269">
        <v>-4.25</v>
      </c>
      <c r="S6108" s="269">
        <v>-41.75</v>
      </c>
      <c r="T6108" s="269">
        <v>-42</v>
      </c>
      <c r="DO6108"/>
    </row>
    <row r="6109" spans="15:119" x14ac:dyDescent="0.25">
      <c r="O6109" s="268" t="s">
        <v>15596</v>
      </c>
      <c r="P6109" s="268" t="s">
        <v>9492</v>
      </c>
      <c r="Q6109" s="269">
        <v>-4</v>
      </c>
      <c r="R6109" s="269">
        <v>-4.25</v>
      </c>
      <c r="S6109" s="269">
        <v>-41.5</v>
      </c>
      <c r="T6109" s="269">
        <v>-41.75</v>
      </c>
      <c r="DO6109"/>
    </row>
    <row r="6110" spans="15:119" x14ac:dyDescent="0.25">
      <c r="O6110" s="268" t="s">
        <v>15597</v>
      </c>
      <c r="P6110" s="268" t="s">
        <v>9492</v>
      </c>
      <c r="Q6110" s="269">
        <v>-4.25</v>
      </c>
      <c r="R6110" s="269">
        <v>-4.5</v>
      </c>
      <c r="S6110" s="269">
        <v>-41.75</v>
      </c>
      <c r="T6110" s="269">
        <v>-42</v>
      </c>
      <c r="DO6110"/>
    </row>
    <row r="6111" spans="15:119" x14ac:dyDescent="0.25">
      <c r="O6111" s="268" t="s">
        <v>15598</v>
      </c>
      <c r="P6111" s="268" t="s">
        <v>9492</v>
      </c>
      <c r="Q6111" s="269">
        <v>-4.25</v>
      </c>
      <c r="R6111" s="269">
        <v>-4.5</v>
      </c>
      <c r="S6111" s="269">
        <v>-41.5</v>
      </c>
      <c r="T6111" s="269">
        <v>-41.75</v>
      </c>
      <c r="DO6111"/>
    </row>
    <row r="6112" spans="15:119" x14ac:dyDescent="0.25">
      <c r="O6112" s="268" t="s">
        <v>15599</v>
      </c>
      <c r="P6112" s="268" t="s">
        <v>9490</v>
      </c>
      <c r="Q6112" s="269">
        <v>-4</v>
      </c>
      <c r="R6112" s="269">
        <v>-4.5</v>
      </c>
      <c r="S6112" s="269">
        <v>-41</v>
      </c>
      <c r="T6112" s="269">
        <v>-41.5</v>
      </c>
      <c r="DO6112"/>
    </row>
    <row r="6113" spans="15:119" x14ac:dyDescent="0.25">
      <c r="O6113" s="268" t="s">
        <v>15600</v>
      </c>
      <c r="P6113" s="268" t="s">
        <v>9492</v>
      </c>
      <c r="Q6113" s="269">
        <v>-4</v>
      </c>
      <c r="R6113" s="269">
        <v>-4.25</v>
      </c>
      <c r="S6113" s="269">
        <v>-41.25</v>
      </c>
      <c r="T6113" s="269">
        <v>-41.5</v>
      </c>
      <c r="DO6113"/>
    </row>
    <row r="6114" spans="15:119" x14ac:dyDescent="0.25">
      <c r="O6114" s="268" t="s">
        <v>15601</v>
      </c>
      <c r="P6114" s="268" t="s">
        <v>9492</v>
      </c>
      <c r="Q6114" s="269">
        <v>-4</v>
      </c>
      <c r="R6114" s="269">
        <v>-4.25</v>
      </c>
      <c r="S6114" s="269">
        <v>-41</v>
      </c>
      <c r="T6114" s="269">
        <v>-41.25</v>
      </c>
      <c r="DO6114"/>
    </row>
    <row r="6115" spans="15:119" x14ac:dyDescent="0.25">
      <c r="O6115" s="268" t="s">
        <v>15602</v>
      </c>
      <c r="P6115" s="268" t="s">
        <v>9492</v>
      </c>
      <c r="Q6115" s="269">
        <v>-4.25</v>
      </c>
      <c r="R6115" s="269">
        <v>-4.5</v>
      </c>
      <c r="S6115" s="269">
        <v>-41.25</v>
      </c>
      <c r="T6115" s="269">
        <v>-41.5</v>
      </c>
      <c r="DO6115"/>
    </row>
    <row r="6116" spans="15:119" x14ac:dyDescent="0.25">
      <c r="O6116" s="268" t="s">
        <v>15603</v>
      </c>
      <c r="P6116" s="268" t="s">
        <v>9492</v>
      </c>
      <c r="Q6116" s="269">
        <v>-4.25</v>
      </c>
      <c r="R6116" s="269">
        <v>-4.5</v>
      </c>
      <c r="S6116" s="269">
        <v>-41</v>
      </c>
      <c r="T6116" s="269">
        <v>-41.25</v>
      </c>
      <c r="DO6116"/>
    </row>
    <row r="6117" spans="15:119" x14ac:dyDescent="0.25">
      <c r="O6117" s="268" t="s">
        <v>15604</v>
      </c>
      <c r="P6117" s="268" t="s">
        <v>9490</v>
      </c>
      <c r="Q6117" s="269">
        <v>-4</v>
      </c>
      <c r="R6117" s="269">
        <v>-4.5</v>
      </c>
      <c r="S6117" s="269">
        <v>-40.5</v>
      </c>
      <c r="T6117" s="269">
        <v>-41</v>
      </c>
      <c r="DO6117"/>
    </row>
    <row r="6118" spans="15:119" x14ac:dyDescent="0.25">
      <c r="O6118" s="268" t="s">
        <v>15605</v>
      </c>
      <c r="P6118" s="268" t="s">
        <v>9492</v>
      </c>
      <c r="Q6118" s="269">
        <v>-4</v>
      </c>
      <c r="R6118" s="269">
        <v>-4.25</v>
      </c>
      <c r="S6118" s="269">
        <v>-40.75</v>
      </c>
      <c r="T6118" s="269">
        <v>-41</v>
      </c>
      <c r="DO6118"/>
    </row>
    <row r="6119" spans="15:119" x14ac:dyDescent="0.25">
      <c r="O6119" s="268" t="s">
        <v>15606</v>
      </c>
      <c r="P6119" s="268" t="s">
        <v>9492</v>
      </c>
      <c r="Q6119" s="269">
        <v>-4</v>
      </c>
      <c r="R6119" s="269">
        <v>-4.25</v>
      </c>
      <c r="S6119" s="269">
        <v>-40.5</v>
      </c>
      <c r="T6119" s="269">
        <v>-40.75</v>
      </c>
      <c r="DO6119"/>
    </row>
    <row r="6120" spans="15:119" x14ac:dyDescent="0.25">
      <c r="O6120" s="268" t="s">
        <v>15607</v>
      </c>
      <c r="P6120" s="268" t="s">
        <v>9492</v>
      </c>
      <c r="Q6120" s="269">
        <v>-4.25</v>
      </c>
      <c r="R6120" s="269">
        <v>-4.5</v>
      </c>
      <c r="S6120" s="269">
        <v>-40.75</v>
      </c>
      <c r="T6120" s="269">
        <v>-41</v>
      </c>
      <c r="DO6120"/>
    </row>
    <row r="6121" spans="15:119" x14ac:dyDescent="0.25">
      <c r="O6121" s="268" t="s">
        <v>15608</v>
      </c>
      <c r="P6121" s="268" t="s">
        <v>9492</v>
      </c>
      <c r="Q6121" s="269">
        <v>-4.25</v>
      </c>
      <c r="R6121" s="269">
        <v>-4.5</v>
      </c>
      <c r="S6121" s="269">
        <v>-40.5</v>
      </c>
      <c r="T6121" s="269">
        <v>-40.75</v>
      </c>
      <c r="DO6121"/>
    </row>
    <row r="6122" spans="15:119" x14ac:dyDescent="0.25">
      <c r="O6122" s="268" t="s">
        <v>15609</v>
      </c>
      <c r="P6122" s="268" t="s">
        <v>9490</v>
      </c>
      <c r="Q6122" s="269">
        <v>-4.5</v>
      </c>
      <c r="R6122" s="269">
        <v>-5</v>
      </c>
      <c r="S6122" s="269">
        <v>-41.5</v>
      </c>
      <c r="T6122" s="269">
        <v>-42</v>
      </c>
      <c r="DO6122"/>
    </row>
    <row r="6123" spans="15:119" x14ac:dyDescent="0.25">
      <c r="O6123" s="268" t="s">
        <v>15610</v>
      </c>
      <c r="P6123" s="268" t="s">
        <v>9492</v>
      </c>
      <c r="Q6123" s="269">
        <v>-4.5</v>
      </c>
      <c r="R6123" s="269">
        <v>-4.75</v>
      </c>
      <c r="S6123" s="269">
        <v>-41.75</v>
      </c>
      <c r="T6123" s="269">
        <v>-42</v>
      </c>
      <c r="DO6123"/>
    </row>
    <row r="6124" spans="15:119" x14ac:dyDescent="0.25">
      <c r="O6124" s="268" t="s">
        <v>15611</v>
      </c>
      <c r="P6124" s="268" t="s">
        <v>9492</v>
      </c>
      <c r="Q6124" s="269">
        <v>-4.5</v>
      </c>
      <c r="R6124" s="269">
        <v>-4.75</v>
      </c>
      <c r="S6124" s="269">
        <v>-41.5</v>
      </c>
      <c r="T6124" s="269">
        <v>-41.75</v>
      </c>
      <c r="DO6124"/>
    </row>
    <row r="6125" spans="15:119" x14ac:dyDescent="0.25">
      <c r="O6125" s="268" t="s">
        <v>15612</v>
      </c>
      <c r="P6125" s="268" t="s">
        <v>9492</v>
      </c>
      <c r="Q6125" s="269">
        <v>-4.75</v>
      </c>
      <c r="R6125" s="269">
        <v>-5</v>
      </c>
      <c r="S6125" s="269">
        <v>-41.75</v>
      </c>
      <c r="T6125" s="269">
        <v>-42</v>
      </c>
      <c r="DO6125"/>
    </row>
    <row r="6126" spans="15:119" x14ac:dyDescent="0.25">
      <c r="O6126" s="268" t="s">
        <v>15613</v>
      </c>
      <c r="P6126" s="268" t="s">
        <v>9492</v>
      </c>
      <c r="Q6126" s="269">
        <v>-4.75</v>
      </c>
      <c r="R6126" s="269">
        <v>-5</v>
      </c>
      <c r="S6126" s="269">
        <v>-41.5</v>
      </c>
      <c r="T6126" s="269">
        <v>-41.75</v>
      </c>
      <c r="DO6126"/>
    </row>
    <row r="6127" spans="15:119" x14ac:dyDescent="0.25">
      <c r="O6127" s="268" t="s">
        <v>15614</v>
      </c>
      <c r="P6127" s="268" t="s">
        <v>9490</v>
      </c>
      <c r="Q6127" s="269">
        <v>-4.5</v>
      </c>
      <c r="R6127" s="269">
        <v>-5</v>
      </c>
      <c r="S6127" s="269">
        <v>-41</v>
      </c>
      <c r="T6127" s="269">
        <v>-41.5</v>
      </c>
      <c r="DO6127"/>
    </row>
    <row r="6128" spans="15:119" x14ac:dyDescent="0.25">
      <c r="O6128" s="268" t="s">
        <v>15615</v>
      </c>
      <c r="P6128" s="268" t="s">
        <v>9492</v>
      </c>
      <c r="Q6128" s="269">
        <v>-4.5</v>
      </c>
      <c r="R6128" s="269">
        <v>-4.75</v>
      </c>
      <c r="S6128" s="269">
        <v>-41.25</v>
      </c>
      <c r="T6128" s="269">
        <v>-41.5</v>
      </c>
      <c r="DO6128"/>
    </row>
    <row r="6129" spans="15:119" x14ac:dyDescent="0.25">
      <c r="O6129" s="268" t="s">
        <v>15616</v>
      </c>
      <c r="P6129" s="268" t="s">
        <v>9492</v>
      </c>
      <c r="Q6129" s="269">
        <v>-4.5</v>
      </c>
      <c r="R6129" s="269">
        <v>-4.75</v>
      </c>
      <c r="S6129" s="269">
        <v>-41</v>
      </c>
      <c r="T6129" s="269">
        <v>-41.25</v>
      </c>
      <c r="DO6129"/>
    </row>
    <row r="6130" spans="15:119" x14ac:dyDescent="0.25">
      <c r="O6130" s="268" t="s">
        <v>15617</v>
      </c>
      <c r="P6130" s="268" t="s">
        <v>9492</v>
      </c>
      <c r="Q6130" s="269">
        <v>-4.75</v>
      </c>
      <c r="R6130" s="269">
        <v>-5</v>
      </c>
      <c r="S6130" s="269">
        <v>-41.25</v>
      </c>
      <c r="T6130" s="269">
        <v>-41.5</v>
      </c>
      <c r="DO6130"/>
    </row>
    <row r="6131" spans="15:119" x14ac:dyDescent="0.25">
      <c r="O6131" s="268" t="s">
        <v>15618</v>
      </c>
      <c r="P6131" s="268" t="s">
        <v>9492</v>
      </c>
      <c r="Q6131" s="269">
        <v>-4.75</v>
      </c>
      <c r="R6131" s="269">
        <v>-5</v>
      </c>
      <c r="S6131" s="269">
        <v>-41</v>
      </c>
      <c r="T6131" s="269">
        <v>-41.25</v>
      </c>
      <c r="DO6131"/>
    </row>
    <row r="6132" spans="15:119" x14ac:dyDescent="0.25">
      <c r="O6132" s="268" t="s">
        <v>15619</v>
      </c>
      <c r="P6132" s="268" t="s">
        <v>9490</v>
      </c>
      <c r="Q6132" s="269">
        <v>-4.5</v>
      </c>
      <c r="R6132" s="269">
        <v>-5</v>
      </c>
      <c r="S6132" s="269">
        <v>-40.5</v>
      </c>
      <c r="T6132" s="269">
        <v>-41</v>
      </c>
      <c r="DO6132"/>
    </row>
    <row r="6133" spans="15:119" x14ac:dyDescent="0.25">
      <c r="O6133" s="268" t="s">
        <v>15620</v>
      </c>
      <c r="P6133" s="268" t="s">
        <v>9492</v>
      </c>
      <c r="Q6133" s="269">
        <v>-4.5</v>
      </c>
      <c r="R6133" s="269">
        <v>-4.75</v>
      </c>
      <c r="S6133" s="269">
        <v>-40.75</v>
      </c>
      <c r="T6133" s="269">
        <v>-41</v>
      </c>
      <c r="DO6133"/>
    </row>
    <row r="6134" spans="15:119" x14ac:dyDescent="0.25">
      <c r="O6134" s="268" t="s">
        <v>15621</v>
      </c>
      <c r="P6134" s="268" t="s">
        <v>9492</v>
      </c>
      <c r="Q6134" s="269">
        <v>-4.5</v>
      </c>
      <c r="R6134" s="269">
        <v>-4.75</v>
      </c>
      <c r="S6134" s="269">
        <v>-40.5</v>
      </c>
      <c r="T6134" s="269">
        <v>-40.75</v>
      </c>
      <c r="DO6134"/>
    </row>
    <row r="6135" spans="15:119" x14ac:dyDescent="0.25">
      <c r="O6135" s="268" t="s">
        <v>15622</v>
      </c>
      <c r="P6135" s="268" t="s">
        <v>9492</v>
      </c>
      <c r="Q6135" s="269">
        <v>-4.75</v>
      </c>
      <c r="R6135" s="269">
        <v>-5</v>
      </c>
      <c r="S6135" s="269">
        <v>-40.75</v>
      </c>
      <c r="T6135" s="269">
        <v>-41</v>
      </c>
      <c r="DO6135"/>
    </row>
    <row r="6136" spans="15:119" x14ac:dyDescent="0.25">
      <c r="O6136" s="268" t="s">
        <v>15623</v>
      </c>
      <c r="P6136" s="268" t="s">
        <v>9492</v>
      </c>
      <c r="Q6136" s="269">
        <v>-4.75</v>
      </c>
      <c r="R6136" s="269">
        <v>-5</v>
      </c>
      <c r="S6136" s="269">
        <v>-40.5</v>
      </c>
      <c r="T6136" s="269">
        <v>-40.75</v>
      </c>
      <c r="DO6136"/>
    </row>
    <row r="6137" spans="15:119" x14ac:dyDescent="0.25">
      <c r="O6137" s="268" t="s">
        <v>15624</v>
      </c>
      <c r="P6137" s="268" t="s">
        <v>9488</v>
      </c>
      <c r="Q6137" s="269">
        <v>-4</v>
      </c>
      <c r="R6137" s="269">
        <v>-5</v>
      </c>
      <c r="S6137" s="269">
        <v>-39</v>
      </c>
      <c r="T6137" s="269">
        <v>-40.5</v>
      </c>
      <c r="DO6137"/>
    </row>
    <row r="6138" spans="15:119" x14ac:dyDescent="0.25">
      <c r="O6138" s="268" t="s">
        <v>15625</v>
      </c>
      <c r="P6138" s="268" t="s">
        <v>9490</v>
      </c>
      <c r="Q6138" s="269">
        <v>-4</v>
      </c>
      <c r="R6138" s="269">
        <v>-4.5</v>
      </c>
      <c r="S6138" s="269">
        <v>-40</v>
      </c>
      <c r="T6138" s="269">
        <v>-40.5</v>
      </c>
      <c r="DO6138"/>
    </row>
    <row r="6139" spans="15:119" x14ac:dyDescent="0.25">
      <c r="O6139" s="268" t="s">
        <v>15626</v>
      </c>
      <c r="P6139" s="268" t="s">
        <v>9492</v>
      </c>
      <c r="Q6139" s="269">
        <v>-4</v>
      </c>
      <c r="R6139" s="269">
        <v>-4.25</v>
      </c>
      <c r="S6139" s="269">
        <v>-40.25</v>
      </c>
      <c r="T6139" s="269">
        <v>-40.5</v>
      </c>
      <c r="DO6139"/>
    </row>
    <row r="6140" spans="15:119" x14ac:dyDescent="0.25">
      <c r="O6140" s="268" t="s">
        <v>15627</v>
      </c>
      <c r="P6140" s="268" t="s">
        <v>9492</v>
      </c>
      <c r="Q6140" s="269">
        <v>-4</v>
      </c>
      <c r="R6140" s="269">
        <v>-4.25</v>
      </c>
      <c r="S6140" s="269">
        <v>-40</v>
      </c>
      <c r="T6140" s="269">
        <v>-40.25</v>
      </c>
      <c r="DO6140"/>
    </row>
    <row r="6141" spans="15:119" x14ac:dyDescent="0.25">
      <c r="O6141" s="268" t="s">
        <v>15628</v>
      </c>
      <c r="P6141" s="268" t="s">
        <v>9492</v>
      </c>
      <c r="Q6141" s="269">
        <v>-4.25</v>
      </c>
      <c r="R6141" s="269">
        <v>-4.5</v>
      </c>
      <c r="S6141" s="269">
        <v>-40.25</v>
      </c>
      <c r="T6141" s="269">
        <v>-40.5</v>
      </c>
      <c r="DO6141"/>
    </row>
    <row r="6142" spans="15:119" x14ac:dyDescent="0.25">
      <c r="O6142" s="268" t="s">
        <v>15629</v>
      </c>
      <c r="P6142" s="268" t="s">
        <v>9492</v>
      </c>
      <c r="Q6142" s="269">
        <v>-4.25</v>
      </c>
      <c r="R6142" s="269">
        <v>-4.5</v>
      </c>
      <c r="S6142" s="269">
        <v>-40</v>
      </c>
      <c r="T6142" s="269">
        <v>-40.25</v>
      </c>
      <c r="DO6142"/>
    </row>
    <row r="6143" spans="15:119" x14ac:dyDescent="0.25">
      <c r="O6143" s="268" t="s">
        <v>15630</v>
      </c>
      <c r="P6143" s="268" t="s">
        <v>9490</v>
      </c>
      <c r="Q6143" s="269">
        <v>-4</v>
      </c>
      <c r="R6143" s="269">
        <v>-4.5</v>
      </c>
      <c r="S6143" s="269">
        <v>-39.5</v>
      </c>
      <c r="T6143" s="269">
        <v>-40</v>
      </c>
      <c r="DO6143"/>
    </row>
    <row r="6144" spans="15:119" x14ac:dyDescent="0.25">
      <c r="O6144" s="268" t="s">
        <v>15631</v>
      </c>
      <c r="P6144" s="268" t="s">
        <v>9492</v>
      </c>
      <c r="Q6144" s="269">
        <v>-4</v>
      </c>
      <c r="R6144" s="269">
        <v>-4.25</v>
      </c>
      <c r="S6144" s="269">
        <v>-39.75</v>
      </c>
      <c r="T6144" s="269">
        <v>-40</v>
      </c>
      <c r="DO6144"/>
    </row>
    <row r="6145" spans="15:119" x14ac:dyDescent="0.25">
      <c r="O6145" s="268" t="s">
        <v>15632</v>
      </c>
      <c r="P6145" s="268" t="s">
        <v>9492</v>
      </c>
      <c r="Q6145" s="269">
        <v>-4</v>
      </c>
      <c r="R6145" s="269">
        <v>-4.25</v>
      </c>
      <c r="S6145" s="269">
        <v>-39.5</v>
      </c>
      <c r="T6145" s="269">
        <v>-39.75</v>
      </c>
      <c r="DO6145"/>
    </row>
    <row r="6146" spans="15:119" x14ac:dyDescent="0.25">
      <c r="O6146" s="268" t="s">
        <v>15633</v>
      </c>
      <c r="P6146" s="268" t="s">
        <v>9492</v>
      </c>
      <c r="Q6146" s="269">
        <v>-4.25</v>
      </c>
      <c r="R6146" s="269">
        <v>-4.5</v>
      </c>
      <c r="S6146" s="269">
        <v>-39.75</v>
      </c>
      <c r="T6146" s="269">
        <v>-40</v>
      </c>
      <c r="DO6146"/>
    </row>
    <row r="6147" spans="15:119" x14ac:dyDescent="0.25">
      <c r="O6147" s="268" t="s">
        <v>15634</v>
      </c>
      <c r="P6147" s="268" t="s">
        <v>9492</v>
      </c>
      <c r="Q6147" s="269">
        <v>-4.25</v>
      </c>
      <c r="R6147" s="269">
        <v>-4.5</v>
      </c>
      <c r="S6147" s="269">
        <v>-39.5</v>
      </c>
      <c r="T6147" s="269">
        <v>-39.75</v>
      </c>
      <c r="DO6147"/>
    </row>
    <row r="6148" spans="15:119" x14ac:dyDescent="0.25">
      <c r="O6148" s="268" t="s">
        <v>15635</v>
      </c>
      <c r="P6148" s="268" t="s">
        <v>9490</v>
      </c>
      <c r="Q6148" s="269">
        <v>-4</v>
      </c>
      <c r="R6148" s="269">
        <v>-4.5</v>
      </c>
      <c r="S6148" s="269">
        <v>-39</v>
      </c>
      <c r="T6148" s="269">
        <v>-39.5</v>
      </c>
      <c r="DO6148"/>
    </row>
    <row r="6149" spans="15:119" x14ac:dyDescent="0.25">
      <c r="O6149" s="268" t="s">
        <v>15636</v>
      </c>
      <c r="P6149" s="268" t="s">
        <v>9492</v>
      </c>
      <c r="Q6149" s="269">
        <v>-4</v>
      </c>
      <c r="R6149" s="269">
        <v>-4.25</v>
      </c>
      <c r="S6149" s="269">
        <v>-39.25</v>
      </c>
      <c r="T6149" s="269">
        <v>-39.5</v>
      </c>
      <c r="DO6149"/>
    </row>
    <row r="6150" spans="15:119" x14ac:dyDescent="0.25">
      <c r="O6150" s="268" t="s">
        <v>15637</v>
      </c>
      <c r="P6150" s="268" t="s">
        <v>9492</v>
      </c>
      <c r="Q6150" s="269">
        <v>-4</v>
      </c>
      <c r="R6150" s="269">
        <v>-4.25</v>
      </c>
      <c r="S6150" s="269">
        <v>-39</v>
      </c>
      <c r="T6150" s="269">
        <v>-39.25</v>
      </c>
      <c r="DO6150"/>
    </row>
    <row r="6151" spans="15:119" x14ac:dyDescent="0.25">
      <c r="O6151" s="268" t="s">
        <v>15638</v>
      </c>
      <c r="P6151" s="268" t="s">
        <v>9492</v>
      </c>
      <c r="Q6151" s="269">
        <v>-4.25</v>
      </c>
      <c r="R6151" s="269">
        <v>-4.5</v>
      </c>
      <c r="S6151" s="269">
        <v>-39.25</v>
      </c>
      <c r="T6151" s="269">
        <v>-39.5</v>
      </c>
      <c r="DO6151"/>
    </row>
    <row r="6152" spans="15:119" x14ac:dyDescent="0.25">
      <c r="O6152" s="268" t="s">
        <v>15639</v>
      </c>
      <c r="P6152" s="268" t="s">
        <v>9492</v>
      </c>
      <c r="Q6152" s="269">
        <v>-4.25</v>
      </c>
      <c r="R6152" s="269">
        <v>-4.5</v>
      </c>
      <c r="S6152" s="269">
        <v>-39</v>
      </c>
      <c r="T6152" s="269">
        <v>-39.25</v>
      </c>
      <c r="DO6152"/>
    </row>
    <row r="6153" spans="15:119" x14ac:dyDescent="0.25">
      <c r="O6153" s="268" t="s">
        <v>15640</v>
      </c>
      <c r="P6153" s="268" t="s">
        <v>9490</v>
      </c>
      <c r="Q6153" s="269">
        <v>-4.5</v>
      </c>
      <c r="R6153" s="269">
        <v>-5</v>
      </c>
      <c r="S6153" s="269">
        <v>-40</v>
      </c>
      <c r="T6153" s="269">
        <v>-40.5</v>
      </c>
      <c r="DO6153"/>
    </row>
    <row r="6154" spans="15:119" x14ac:dyDescent="0.25">
      <c r="O6154" s="268" t="s">
        <v>15641</v>
      </c>
      <c r="P6154" s="268" t="s">
        <v>9492</v>
      </c>
      <c r="Q6154" s="269">
        <v>-4.5</v>
      </c>
      <c r="R6154" s="269">
        <v>-4.75</v>
      </c>
      <c r="S6154" s="269">
        <v>-40.25</v>
      </c>
      <c r="T6154" s="269">
        <v>-40.5</v>
      </c>
      <c r="DO6154"/>
    </row>
    <row r="6155" spans="15:119" x14ac:dyDescent="0.25">
      <c r="O6155" s="268" t="s">
        <v>15642</v>
      </c>
      <c r="P6155" s="268" t="s">
        <v>9492</v>
      </c>
      <c r="Q6155" s="269">
        <v>-4.5</v>
      </c>
      <c r="R6155" s="269">
        <v>-4.75</v>
      </c>
      <c r="S6155" s="269">
        <v>-40</v>
      </c>
      <c r="T6155" s="269">
        <v>-40.25</v>
      </c>
      <c r="DO6155"/>
    </row>
    <row r="6156" spans="15:119" x14ac:dyDescent="0.25">
      <c r="O6156" s="268" t="s">
        <v>15643</v>
      </c>
      <c r="P6156" s="268" t="s">
        <v>9492</v>
      </c>
      <c r="Q6156" s="269">
        <v>-4.75</v>
      </c>
      <c r="R6156" s="269">
        <v>-5</v>
      </c>
      <c r="S6156" s="269">
        <v>-40.25</v>
      </c>
      <c r="T6156" s="269">
        <v>-40.5</v>
      </c>
      <c r="DO6156"/>
    </row>
    <row r="6157" spans="15:119" x14ac:dyDescent="0.25">
      <c r="O6157" s="268" t="s">
        <v>15644</v>
      </c>
      <c r="P6157" s="268" t="s">
        <v>9492</v>
      </c>
      <c r="Q6157" s="269">
        <v>-4.75</v>
      </c>
      <c r="R6157" s="269">
        <v>-5</v>
      </c>
      <c r="S6157" s="269">
        <v>-40</v>
      </c>
      <c r="T6157" s="269">
        <v>-40.25</v>
      </c>
      <c r="DO6157"/>
    </row>
    <row r="6158" spans="15:119" x14ac:dyDescent="0.25">
      <c r="O6158" s="268" t="s">
        <v>15645</v>
      </c>
      <c r="P6158" s="268" t="s">
        <v>9490</v>
      </c>
      <c r="Q6158" s="269">
        <v>-4.5</v>
      </c>
      <c r="R6158" s="269">
        <v>-5</v>
      </c>
      <c r="S6158" s="269">
        <v>-39.5</v>
      </c>
      <c r="T6158" s="269">
        <v>-40</v>
      </c>
      <c r="DO6158"/>
    </row>
    <row r="6159" spans="15:119" x14ac:dyDescent="0.25">
      <c r="O6159" s="268" t="s">
        <v>15646</v>
      </c>
      <c r="P6159" s="268" t="s">
        <v>9492</v>
      </c>
      <c r="Q6159" s="269">
        <v>-4.5</v>
      </c>
      <c r="R6159" s="269">
        <v>-4.75</v>
      </c>
      <c r="S6159" s="269">
        <v>-39.75</v>
      </c>
      <c r="T6159" s="269">
        <v>-40</v>
      </c>
      <c r="DO6159"/>
    </row>
    <row r="6160" spans="15:119" x14ac:dyDescent="0.25">
      <c r="O6160" s="268" t="s">
        <v>15647</v>
      </c>
      <c r="P6160" s="268" t="s">
        <v>9492</v>
      </c>
      <c r="Q6160" s="269">
        <v>-4.5</v>
      </c>
      <c r="R6160" s="269">
        <v>-4.75</v>
      </c>
      <c r="S6160" s="269">
        <v>-39.5</v>
      </c>
      <c r="T6160" s="269">
        <v>-39.75</v>
      </c>
      <c r="DO6160"/>
    </row>
    <row r="6161" spans="15:119" x14ac:dyDescent="0.25">
      <c r="O6161" s="268" t="s">
        <v>15648</v>
      </c>
      <c r="P6161" s="268" t="s">
        <v>9492</v>
      </c>
      <c r="Q6161" s="269">
        <v>-4.75</v>
      </c>
      <c r="R6161" s="269">
        <v>-5</v>
      </c>
      <c r="S6161" s="269">
        <v>-39.75</v>
      </c>
      <c r="T6161" s="269">
        <v>-40</v>
      </c>
      <c r="DO6161"/>
    </row>
    <row r="6162" spans="15:119" x14ac:dyDescent="0.25">
      <c r="O6162" s="268" t="s">
        <v>15649</v>
      </c>
      <c r="P6162" s="268" t="s">
        <v>9492</v>
      </c>
      <c r="Q6162" s="269">
        <v>-4.75</v>
      </c>
      <c r="R6162" s="269">
        <v>-5</v>
      </c>
      <c r="S6162" s="269">
        <v>-39.5</v>
      </c>
      <c r="T6162" s="269">
        <v>-39.75</v>
      </c>
      <c r="DO6162"/>
    </row>
    <row r="6163" spans="15:119" x14ac:dyDescent="0.25">
      <c r="O6163" s="268" t="s">
        <v>15650</v>
      </c>
      <c r="P6163" s="268" t="s">
        <v>9490</v>
      </c>
      <c r="Q6163" s="269">
        <v>-4.5</v>
      </c>
      <c r="R6163" s="269">
        <v>-5</v>
      </c>
      <c r="S6163" s="269">
        <v>-39</v>
      </c>
      <c r="T6163" s="269">
        <v>-39.5</v>
      </c>
      <c r="DO6163"/>
    </row>
    <row r="6164" spans="15:119" x14ac:dyDescent="0.25">
      <c r="O6164" s="268" t="s">
        <v>15651</v>
      </c>
      <c r="P6164" s="268" t="s">
        <v>9492</v>
      </c>
      <c r="Q6164" s="269">
        <v>-4.5</v>
      </c>
      <c r="R6164" s="269">
        <v>-4.75</v>
      </c>
      <c r="S6164" s="269">
        <v>-39.25</v>
      </c>
      <c r="T6164" s="269">
        <v>-39.5</v>
      </c>
      <c r="DO6164"/>
    </row>
    <row r="6165" spans="15:119" x14ac:dyDescent="0.25">
      <c r="O6165" s="268" t="s">
        <v>15652</v>
      </c>
      <c r="P6165" s="268" t="s">
        <v>9492</v>
      </c>
      <c r="Q6165" s="269">
        <v>-4.5</v>
      </c>
      <c r="R6165" s="269">
        <v>-4.75</v>
      </c>
      <c r="S6165" s="269">
        <v>-39</v>
      </c>
      <c r="T6165" s="269">
        <v>-39.25</v>
      </c>
      <c r="DO6165"/>
    </row>
    <row r="6166" spans="15:119" x14ac:dyDescent="0.25">
      <c r="O6166" s="268" t="s">
        <v>15653</v>
      </c>
      <c r="P6166" s="268" t="s">
        <v>9492</v>
      </c>
      <c r="Q6166" s="269">
        <v>-4.75</v>
      </c>
      <c r="R6166" s="269">
        <v>-5</v>
      </c>
      <c r="S6166" s="269">
        <v>-39.25</v>
      </c>
      <c r="T6166" s="269">
        <v>-39.5</v>
      </c>
      <c r="DO6166"/>
    </row>
    <row r="6167" spans="15:119" x14ac:dyDescent="0.25">
      <c r="O6167" s="268" t="s">
        <v>15654</v>
      </c>
      <c r="P6167" s="268" t="s">
        <v>9492</v>
      </c>
      <c r="Q6167" s="269">
        <v>-4.75</v>
      </c>
      <c r="R6167" s="269">
        <v>-5</v>
      </c>
      <c r="S6167" s="269">
        <v>-39</v>
      </c>
      <c r="T6167" s="269">
        <v>-39.25</v>
      </c>
      <c r="DO6167"/>
    </row>
    <row r="6168" spans="15:119" x14ac:dyDescent="0.25">
      <c r="O6168" s="268" t="s">
        <v>15655</v>
      </c>
      <c r="P6168" s="268" t="s">
        <v>9488</v>
      </c>
      <c r="Q6168" s="269">
        <v>-5</v>
      </c>
      <c r="R6168" s="269">
        <v>-6</v>
      </c>
      <c r="S6168" s="269">
        <v>-40.5</v>
      </c>
      <c r="T6168" s="269">
        <v>-42</v>
      </c>
      <c r="DO6168"/>
    </row>
    <row r="6169" spans="15:119" x14ac:dyDescent="0.25">
      <c r="O6169" s="268" t="s">
        <v>15656</v>
      </c>
      <c r="P6169" s="268" t="s">
        <v>9490</v>
      </c>
      <c r="Q6169" s="269">
        <v>-5</v>
      </c>
      <c r="R6169" s="269">
        <v>-5.5</v>
      </c>
      <c r="S6169" s="269">
        <v>-41.5</v>
      </c>
      <c r="T6169" s="269">
        <v>-42</v>
      </c>
      <c r="DO6169"/>
    </row>
    <row r="6170" spans="15:119" x14ac:dyDescent="0.25">
      <c r="O6170" s="268" t="s">
        <v>15657</v>
      </c>
      <c r="P6170" s="268" t="s">
        <v>9492</v>
      </c>
      <c r="Q6170" s="269">
        <v>-5</v>
      </c>
      <c r="R6170" s="269">
        <v>-5.25</v>
      </c>
      <c r="S6170" s="269">
        <v>-41.75</v>
      </c>
      <c r="T6170" s="269">
        <v>-42</v>
      </c>
      <c r="DO6170"/>
    </row>
    <row r="6171" spans="15:119" x14ac:dyDescent="0.25">
      <c r="O6171" s="268" t="s">
        <v>15658</v>
      </c>
      <c r="P6171" s="268" t="s">
        <v>9492</v>
      </c>
      <c r="Q6171" s="269">
        <v>-5</v>
      </c>
      <c r="R6171" s="269">
        <v>-5.25</v>
      </c>
      <c r="S6171" s="269">
        <v>-41.5</v>
      </c>
      <c r="T6171" s="269">
        <v>-41.75</v>
      </c>
      <c r="DO6171"/>
    </row>
    <row r="6172" spans="15:119" x14ac:dyDescent="0.25">
      <c r="O6172" s="268" t="s">
        <v>15659</v>
      </c>
      <c r="P6172" s="268" t="s">
        <v>9492</v>
      </c>
      <c r="Q6172" s="269">
        <v>-5.25</v>
      </c>
      <c r="R6172" s="269">
        <v>-5.5</v>
      </c>
      <c r="S6172" s="269">
        <v>-41.75</v>
      </c>
      <c r="T6172" s="269">
        <v>-42</v>
      </c>
      <c r="DO6172"/>
    </row>
    <row r="6173" spans="15:119" x14ac:dyDescent="0.25">
      <c r="O6173" s="268" t="s">
        <v>15660</v>
      </c>
      <c r="P6173" s="268" t="s">
        <v>9492</v>
      </c>
      <c r="Q6173" s="269">
        <v>-5.25</v>
      </c>
      <c r="R6173" s="269">
        <v>-5.5</v>
      </c>
      <c r="S6173" s="269">
        <v>-41.5</v>
      </c>
      <c r="T6173" s="269">
        <v>-41.75</v>
      </c>
      <c r="DO6173"/>
    </row>
    <row r="6174" spans="15:119" x14ac:dyDescent="0.25">
      <c r="O6174" s="268" t="s">
        <v>15661</v>
      </c>
      <c r="P6174" s="268" t="s">
        <v>9490</v>
      </c>
      <c r="Q6174" s="269">
        <v>-5</v>
      </c>
      <c r="R6174" s="269">
        <v>-5.5</v>
      </c>
      <c r="S6174" s="269">
        <v>-41</v>
      </c>
      <c r="T6174" s="269">
        <v>-41.5</v>
      </c>
      <c r="DO6174"/>
    </row>
    <row r="6175" spans="15:119" x14ac:dyDescent="0.25">
      <c r="O6175" s="268" t="s">
        <v>15662</v>
      </c>
      <c r="P6175" s="268" t="s">
        <v>9492</v>
      </c>
      <c r="Q6175" s="269">
        <v>-5</v>
      </c>
      <c r="R6175" s="269">
        <v>-5.25</v>
      </c>
      <c r="S6175" s="269">
        <v>-41.25</v>
      </c>
      <c r="T6175" s="269">
        <v>-41.5</v>
      </c>
      <c r="DO6175"/>
    </row>
    <row r="6176" spans="15:119" x14ac:dyDescent="0.25">
      <c r="O6176" s="268" t="s">
        <v>15663</v>
      </c>
      <c r="P6176" s="268" t="s">
        <v>9492</v>
      </c>
      <c r="Q6176" s="269">
        <v>-5</v>
      </c>
      <c r="R6176" s="269">
        <v>-5.25</v>
      </c>
      <c r="S6176" s="269">
        <v>-41</v>
      </c>
      <c r="T6176" s="269">
        <v>-41.25</v>
      </c>
      <c r="DO6176"/>
    </row>
    <row r="6177" spans="15:119" x14ac:dyDescent="0.25">
      <c r="O6177" s="268" t="s">
        <v>15664</v>
      </c>
      <c r="P6177" s="268" t="s">
        <v>9492</v>
      </c>
      <c r="Q6177" s="269">
        <v>-5.25</v>
      </c>
      <c r="R6177" s="269">
        <v>-5.5</v>
      </c>
      <c r="S6177" s="269">
        <v>-41.25</v>
      </c>
      <c r="T6177" s="269">
        <v>-41.5</v>
      </c>
      <c r="DO6177"/>
    </row>
    <row r="6178" spans="15:119" x14ac:dyDescent="0.25">
      <c r="O6178" s="268" t="s">
        <v>15665</v>
      </c>
      <c r="P6178" s="268" t="s">
        <v>9492</v>
      </c>
      <c r="Q6178" s="269">
        <v>-5.25</v>
      </c>
      <c r="R6178" s="269">
        <v>-5.5</v>
      </c>
      <c r="S6178" s="269">
        <v>-41</v>
      </c>
      <c r="T6178" s="269">
        <v>-41.25</v>
      </c>
      <c r="DO6178"/>
    </row>
    <row r="6179" spans="15:119" x14ac:dyDescent="0.25">
      <c r="O6179" s="268" t="s">
        <v>15666</v>
      </c>
      <c r="P6179" s="268" t="s">
        <v>9490</v>
      </c>
      <c r="Q6179" s="269">
        <v>-5</v>
      </c>
      <c r="R6179" s="269">
        <v>-5.5</v>
      </c>
      <c r="S6179" s="269">
        <v>-40.5</v>
      </c>
      <c r="T6179" s="269">
        <v>-41</v>
      </c>
      <c r="DO6179"/>
    </row>
    <row r="6180" spans="15:119" x14ac:dyDescent="0.25">
      <c r="O6180" s="268" t="s">
        <v>15667</v>
      </c>
      <c r="P6180" s="268" t="s">
        <v>9492</v>
      </c>
      <c r="Q6180" s="269">
        <v>-5</v>
      </c>
      <c r="R6180" s="269">
        <v>-5.25</v>
      </c>
      <c r="S6180" s="269">
        <v>-40.75</v>
      </c>
      <c r="T6180" s="269">
        <v>-41</v>
      </c>
      <c r="DO6180"/>
    </row>
    <row r="6181" spans="15:119" x14ac:dyDescent="0.25">
      <c r="O6181" s="268" t="s">
        <v>15668</v>
      </c>
      <c r="P6181" s="268" t="s">
        <v>9492</v>
      </c>
      <c r="Q6181" s="269">
        <v>-5</v>
      </c>
      <c r="R6181" s="269">
        <v>-5.25</v>
      </c>
      <c r="S6181" s="269">
        <v>-40.5</v>
      </c>
      <c r="T6181" s="269">
        <v>-40.75</v>
      </c>
      <c r="DO6181"/>
    </row>
    <row r="6182" spans="15:119" x14ac:dyDescent="0.25">
      <c r="O6182" s="268" t="s">
        <v>15669</v>
      </c>
      <c r="P6182" s="268" t="s">
        <v>9492</v>
      </c>
      <c r="Q6182" s="269">
        <v>-5.25</v>
      </c>
      <c r="R6182" s="269">
        <v>-5.5</v>
      </c>
      <c r="S6182" s="269">
        <v>-40.75</v>
      </c>
      <c r="T6182" s="269">
        <v>-41</v>
      </c>
      <c r="DO6182"/>
    </row>
    <row r="6183" spans="15:119" x14ac:dyDescent="0.25">
      <c r="O6183" s="268" t="s">
        <v>15670</v>
      </c>
      <c r="P6183" s="268" t="s">
        <v>9492</v>
      </c>
      <c r="Q6183" s="269">
        <v>-5.25</v>
      </c>
      <c r="R6183" s="269">
        <v>-5.5</v>
      </c>
      <c r="S6183" s="269">
        <v>-40.5</v>
      </c>
      <c r="T6183" s="269">
        <v>-40.75</v>
      </c>
      <c r="DO6183"/>
    </row>
    <row r="6184" spans="15:119" x14ac:dyDescent="0.25">
      <c r="O6184" s="268" t="s">
        <v>15671</v>
      </c>
      <c r="P6184" s="268" t="s">
        <v>9490</v>
      </c>
      <c r="Q6184" s="269">
        <v>-5.5</v>
      </c>
      <c r="R6184" s="269">
        <v>-6</v>
      </c>
      <c r="S6184" s="269">
        <v>-41.5</v>
      </c>
      <c r="T6184" s="269">
        <v>-42</v>
      </c>
      <c r="DO6184"/>
    </row>
    <row r="6185" spans="15:119" x14ac:dyDescent="0.25">
      <c r="O6185" s="268" t="s">
        <v>15672</v>
      </c>
      <c r="P6185" s="268" t="s">
        <v>9492</v>
      </c>
      <c r="Q6185" s="269">
        <v>-5.5</v>
      </c>
      <c r="R6185" s="269">
        <v>-5.75</v>
      </c>
      <c r="S6185" s="269">
        <v>-41.75</v>
      </c>
      <c r="T6185" s="269">
        <v>-42</v>
      </c>
      <c r="DO6185"/>
    </row>
    <row r="6186" spans="15:119" x14ac:dyDescent="0.25">
      <c r="O6186" s="268" t="s">
        <v>15673</v>
      </c>
      <c r="P6186" s="268" t="s">
        <v>9492</v>
      </c>
      <c r="Q6186" s="269">
        <v>-5.5</v>
      </c>
      <c r="R6186" s="269">
        <v>-5.75</v>
      </c>
      <c r="S6186" s="269">
        <v>-41.5</v>
      </c>
      <c r="T6186" s="269">
        <v>-41.75</v>
      </c>
      <c r="DO6186"/>
    </row>
    <row r="6187" spans="15:119" x14ac:dyDescent="0.25">
      <c r="O6187" s="268" t="s">
        <v>15674</v>
      </c>
      <c r="P6187" s="268" t="s">
        <v>9492</v>
      </c>
      <c r="Q6187" s="269">
        <v>-5.75</v>
      </c>
      <c r="R6187" s="269">
        <v>-6</v>
      </c>
      <c r="S6187" s="269">
        <v>-41.75</v>
      </c>
      <c r="T6187" s="269">
        <v>-42</v>
      </c>
      <c r="DO6187"/>
    </row>
    <row r="6188" spans="15:119" x14ac:dyDescent="0.25">
      <c r="O6188" s="268" t="s">
        <v>15675</v>
      </c>
      <c r="P6188" s="268" t="s">
        <v>9492</v>
      </c>
      <c r="Q6188" s="269">
        <v>-5.75</v>
      </c>
      <c r="R6188" s="269">
        <v>-6</v>
      </c>
      <c r="S6188" s="269">
        <v>-41.5</v>
      </c>
      <c r="T6188" s="269">
        <v>-41.75</v>
      </c>
      <c r="DO6188"/>
    </row>
    <row r="6189" spans="15:119" x14ac:dyDescent="0.25">
      <c r="O6189" s="268" t="s">
        <v>15676</v>
      </c>
      <c r="P6189" s="268" t="s">
        <v>9490</v>
      </c>
      <c r="Q6189" s="269">
        <v>-5.5</v>
      </c>
      <c r="R6189" s="269">
        <v>-6</v>
      </c>
      <c r="S6189" s="269">
        <v>-41</v>
      </c>
      <c r="T6189" s="269">
        <v>-41.5</v>
      </c>
      <c r="DO6189"/>
    </row>
    <row r="6190" spans="15:119" x14ac:dyDescent="0.25">
      <c r="O6190" s="268" t="s">
        <v>15677</v>
      </c>
      <c r="P6190" s="268" t="s">
        <v>9492</v>
      </c>
      <c r="Q6190" s="269">
        <v>-5.5</v>
      </c>
      <c r="R6190" s="269">
        <v>-5.75</v>
      </c>
      <c r="S6190" s="269">
        <v>-41.25</v>
      </c>
      <c r="T6190" s="269">
        <v>-41.5</v>
      </c>
      <c r="DO6190"/>
    </row>
    <row r="6191" spans="15:119" x14ac:dyDescent="0.25">
      <c r="O6191" s="268" t="s">
        <v>15678</v>
      </c>
      <c r="P6191" s="268" t="s">
        <v>9492</v>
      </c>
      <c r="Q6191" s="269">
        <v>-5.5</v>
      </c>
      <c r="R6191" s="269">
        <v>-5.75</v>
      </c>
      <c r="S6191" s="269">
        <v>-41</v>
      </c>
      <c r="T6191" s="269">
        <v>-41.25</v>
      </c>
      <c r="DO6191"/>
    </row>
    <row r="6192" spans="15:119" x14ac:dyDescent="0.25">
      <c r="O6192" s="268" t="s">
        <v>15679</v>
      </c>
      <c r="P6192" s="268" t="s">
        <v>9492</v>
      </c>
      <c r="Q6192" s="269">
        <v>-5.75</v>
      </c>
      <c r="R6192" s="269">
        <v>-6</v>
      </c>
      <c r="S6192" s="269">
        <v>-41.25</v>
      </c>
      <c r="T6192" s="269">
        <v>-41.5</v>
      </c>
      <c r="DO6192"/>
    </row>
    <row r="6193" spans="15:119" x14ac:dyDescent="0.25">
      <c r="O6193" s="268" t="s">
        <v>15680</v>
      </c>
      <c r="P6193" s="268" t="s">
        <v>9492</v>
      </c>
      <c r="Q6193" s="269">
        <v>-5.75</v>
      </c>
      <c r="R6193" s="269">
        <v>-6</v>
      </c>
      <c r="S6193" s="269">
        <v>-41</v>
      </c>
      <c r="T6193" s="269">
        <v>-41.25</v>
      </c>
      <c r="DO6193"/>
    </row>
    <row r="6194" spans="15:119" x14ac:dyDescent="0.25">
      <c r="O6194" s="268" t="s">
        <v>15681</v>
      </c>
      <c r="P6194" s="268" t="s">
        <v>9490</v>
      </c>
      <c r="Q6194" s="269">
        <v>-5.5</v>
      </c>
      <c r="R6194" s="269">
        <v>-6</v>
      </c>
      <c r="S6194" s="269">
        <v>-40.5</v>
      </c>
      <c r="T6194" s="269">
        <v>-41</v>
      </c>
      <c r="DO6194"/>
    </row>
    <row r="6195" spans="15:119" x14ac:dyDescent="0.25">
      <c r="O6195" s="268" t="s">
        <v>15682</v>
      </c>
      <c r="P6195" s="268" t="s">
        <v>9492</v>
      </c>
      <c r="Q6195" s="269">
        <v>-5.5</v>
      </c>
      <c r="R6195" s="269">
        <v>-5.75</v>
      </c>
      <c r="S6195" s="269">
        <v>-40.75</v>
      </c>
      <c r="T6195" s="269">
        <v>-41</v>
      </c>
      <c r="DO6195"/>
    </row>
    <row r="6196" spans="15:119" x14ac:dyDescent="0.25">
      <c r="O6196" s="268" t="s">
        <v>15683</v>
      </c>
      <c r="P6196" s="268" t="s">
        <v>9492</v>
      </c>
      <c r="Q6196" s="269">
        <v>-5.5</v>
      </c>
      <c r="R6196" s="269">
        <v>-5.75</v>
      </c>
      <c r="S6196" s="269">
        <v>-40.5</v>
      </c>
      <c r="T6196" s="269">
        <v>-40.75</v>
      </c>
      <c r="DO6196"/>
    </row>
    <row r="6197" spans="15:119" x14ac:dyDescent="0.25">
      <c r="O6197" s="268" t="s">
        <v>15684</v>
      </c>
      <c r="P6197" s="268" t="s">
        <v>9492</v>
      </c>
      <c r="Q6197" s="269">
        <v>-5.75</v>
      </c>
      <c r="R6197" s="269">
        <v>-6</v>
      </c>
      <c r="S6197" s="269">
        <v>-40.75</v>
      </c>
      <c r="T6197" s="269">
        <v>-41</v>
      </c>
      <c r="DO6197"/>
    </row>
    <row r="6198" spans="15:119" x14ac:dyDescent="0.25">
      <c r="O6198" s="268" t="s">
        <v>15685</v>
      </c>
      <c r="P6198" s="268" t="s">
        <v>9492</v>
      </c>
      <c r="Q6198" s="269">
        <v>-5.75</v>
      </c>
      <c r="R6198" s="269">
        <v>-6</v>
      </c>
      <c r="S6198" s="269">
        <v>-40.5</v>
      </c>
      <c r="T6198" s="269">
        <v>-40.75</v>
      </c>
      <c r="DO6198"/>
    </row>
    <row r="6199" spans="15:119" x14ac:dyDescent="0.25">
      <c r="O6199" s="268" t="s">
        <v>15686</v>
      </c>
      <c r="P6199" s="268" t="s">
        <v>9488</v>
      </c>
      <c r="Q6199" s="269">
        <v>-5</v>
      </c>
      <c r="R6199" s="269">
        <v>-6</v>
      </c>
      <c r="S6199" s="269">
        <v>-39</v>
      </c>
      <c r="T6199" s="269">
        <v>-40.5</v>
      </c>
      <c r="DO6199"/>
    </row>
    <row r="6200" spans="15:119" x14ac:dyDescent="0.25">
      <c r="O6200" s="268" t="s">
        <v>15687</v>
      </c>
      <c r="P6200" s="268" t="s">
        <v>9490</v>
      </c>
      <c r="Q6200" s="269">
        <v>-5</v>
      </c>
      <c r="R6200" s="269">
        <v>-5.5</v>
      </c>
      <c r="S6200" s="269">
        <v>-40</v>
      </c>
      <c r="T6200" s="269">
        <v>-40.5</v>
      </c>
      <c r="DO6200"/>
    </row>
    <row r="6201" spans="15:119" x14ac:dyDescent="0.25">
      <c r="O6201" s="268" t="s">
        <v>15688</v>
      </c>
      <c r="P6201" s="268" t="s">
        <v>9492</v>
      </c>
      <c r="Q6201" s="269">
        <v>-5</v>
      </c>
      <c r="R6201" s="269">
        <v>-5.25</v>
      </c>
      <c r="S6201" s="269">
        <v>-40.25</v>
      </c>
      <c r="T6201" s="269">
        <v>-40.5</v>
      </c>
      <c r="DO6201"/>
    </row>
    <row r="6202" spans="15:119" x14ac:dyDescent="0.25">
      <c r="O6202" s="268" t="s">
        <v>15689</v>
      </c>
      <c r="P6202" s="268" t="s">
        <v>9492</v>
      </c>
      <c r="Q6202" s="269">
        <v>-5</v>
      </c>
      <c r="R6202" s="269">
        <v>-5.25</v>
      </c>
      <c r="S6202" s="269">
        <v>-40</v>
      </c>
      <c r="T6202" s="269">
        <v>-40.25</v>
      </c>
      <c r="DO6202"/>
    </row>
    <row r="6203" spans="15:119" x14ac:dyDescent="0.25">
      <c r="O6203" s="268" t="s">
        <v>15690</v>
      </c>
      <c r="P6203" s="268" t="s">
        <v>9492</v>
      </c>
      <c r="Q6203" s="269">
        <v>-5.25</v>
      </c>
      <c r="R6203" s="269">
        <v>-5.5</v>
      </c>
      <c r="S6203" s="269">
        <v>-40.25</v>
      </c>
      <c r="T6203" s="269">
        <v>-40.5</v>
      </c>
      <c r="DO6203"/>
    </row>
    <row r="6204" spans="15:119" x14ac:dyDescent="0.25">
      <c r="O6204" s="268" t="s">
        <v>15691</v>
      </c>
      <c r="P6204" s="268" t="s">
        <v>9492</v>
      </c>
      <c r="Q6204" s="269">
        <v>-5.25</v>
      </c>
      <c r="R6204" s="269">
        <v>-5.5</v>
      </c>
      <c r="S6204" s="269">
        <v>-40</v>
      </c>
      <c r="T6204" s="269">
        <v>-40.25</v>
      </c>
      <c r="DO6204"/>
    </row>
    <row r="6205" spans="15:119" x14ac:dyDescent="0.25">
      <c r="O6205" s="268" t="s">
        <v>15692</v>
      </c>
      <c r="P6205" s="268" t="s">
        <v>9490</v>
      </c>
      <c r="Q6205" s="269">
        <v>-5</v>
      </c>
      <c r="R6205" s="269">
        <v>-5.5</v>
      </c>
      <c r="S6205" s="269">
        <v>-39.5</v>
      </c>
      <c r="T6205" s="269">
        <v>-40</v>
      </c>
      <c r="DO6205"/>
    </row>
    <row r="6206" spans="15:119" x14ac:dyDescent="0.25">
      <c r="O6206" s="268" t="s">
        <v>15693</v>
      </c>
      <c r="P6206" s="268" t="s">
        <v>9492</v>
      </c>
      <c r="Q6206" s="269">
        <v>-5</v>
      </c>
      <c r="R6206" s="269">
        <v>-5.25</v>
      </c>
      <c r="S6206" s="269">
        <v>-39.75</v>
      </c>
      <c r="T6206" s="269">
        <v>-40</v>
      </c>
      <c r="DO6206"/>
    </row>
    <row r="6207" spans="15:119" x14ac:dyDescent="0.25">
      <c r="O6207" s="268" t="s">
        <v>15694</v>
      </c>
      <c r="P6207" s="268" t="s">
        <v>9492</v>
      </c>
      <c r="Q6207" s="269">
        <v>-5</v>
      </c>
      <c r="R6207" s="269">
        <v>-5.25</v>
      </c>
      <c r="S6207" s="269">
        <v>-39.5</v>
      </c>
      <c r="T6207" s="269">
        <v>-39.75</v>
      </c>
      <c r="DO6207"/>
    </row>
    <row r="6208" spans="15:119" x14ac:dyDescent="0.25">
      <c r="O6208" s="268" t="s">
        <v>15695</v>
      </c>
      <c r="P6208" s="268" t="s">
        <v>9492</v>
      </c>
      <c r="Q6208" s="269">
        <v>-5.25</v>
      </c>
      <c r="R6208" s="269">
        <v>-5.5</v>
      </c>
      <c r="S6208" s="269">
        <v>-39.75</v>
      </c>
      <c r="T6208" s="269">
        <v>-40</v>
      </c>
      <c r="DO6208"/>
    </row>
    <row r="6209" spans="15:119" x14ac:dyDescent="0.25">
      <c r="O6209" s="268" t="s">
        <v>15696</v>
      </c>
      <c r="P6209" s="268" t="s">
        <v>9492</v>
      </c>
      <c r="Q6209" s="269">
        <v>-5.25</v>
      </c>
      <c r="R6209" s="269">
        <v>-5.5</v>
      </c>
      <c r="S6209" s="269">
        <v>-39.5</v>
      </c>
      <c r="T6209" s="269">
        <v>-39.75</v>
      </c>
      <c r="DO6209"/>
    </row>
    <row r="6210" spans="15:119" x14ac:dyDescent="0.25">
      <c r="O6210" s="268" t="s">
        <v>15697</v>
      </c>
      <c r="P6210" s="268" t="s">
        <v>9490</v>
      </c>
      <c r="Q6210" s="269">
        <v>-5</v>
      </c>
      <c r="R6210" s="269">
        <v>-5.5</v>
      </c>
      <c r="S6210" s="269">
        <v>-39</v>
      </c>
      <c r="T6210" s="269">
        <v>-39.5</v>
      </c>
      <c r="DO6210"/>
    </row>
    <row r="6211" spans="15:119" x14ac:dyDescent="0.25">
      <c r="O6211" s="268" t="s">
        <v>15698</v>
      </c>
      <c r="P6211" s="268" t="s">
        <v>9492</v>
      </c>
      <c r="Q6211" s="269">
        <v>-5</v>
      </c>
      <c r="R6211" s="269">
        <v>-5.25</v>
      </c>
      <c r="S6211" s="269">
        <v>-39.25</v>
      </c>
      <c r="T6211" s="269">
        <v>-39.5</v>
      </c>
      <c r="DO6211"/>
    </row>
    <row r="6212" spans="15:119" x14ac:dyDescent="0.25">
      <c r="O6212" s="268" t="s">
        <v>15699</v>
      </c>
      <c r="P6212" s="268" t="s">
        <v>9492</v>
      </c>
      <c r="Q6212" s="269">
        <v>-5</v>
      </c>
      <c r="R6212" s="269">
        <v>-5.25</v>
      </c>
      <c r="S6212" s="269">
        <v>-39</v>
      </c>
      <c r="T6212" s="269">
        <v>-39.25</v>
      </c>
      <c r="DO6212"/>
    </row>
    <row r="6213" spans="15:119" x14ac:dyDescent="0.25">
      <c r="O6213" s="268" t="s">
        <v>15700</v>
      </c>
      <c r="P6213" s="268" t="s">
        <v>9492</v>
      </c>
      <c r="Q6213" s="269">
        <v>-5.25</v>
      </c>
      <c r="R6213" s="269">
        <v>-5.5</v>
      </c>
      <c r="S6213" s="269">
        <v>-39.25</v>
      </c>
      <c r="T6213" s="269">
        <v>-39.5</v>
      </c>
      <c r="DO6213"/>
    </row>
    <row r="6214" spans="15:119" x14ac:dyDescent="0.25">
      <c r="O6214" s="268" t="s">
        <v>15701</v>
      </c>
      <c r="P6214" s="268" t="s">
        <v>9492</v>
      </c>
      <c r="Q6214" s="269">
        <v>-5.25</v>
      </c>
      <c r="R6214" s="269">
        <v>-5.5</v>
      </c>
      <c r="S6214" s="269">
        <v>-39</v>
      </c>
      <c r="T6214" s="269">
        <v>-39.25</v>
      </c>
      <c r="DO6214"/>
    </row>
    <row r="6215" spans="15:119" x14ac:dyDescent="0.25">
      <c r="O6215" s="268" t="s">
        <v>15702</v>
      </c>
      <c r="P6215" s="268" t="s">
        <v>9490</v>
      </c>
      <c r="Q6215" s="269">
        <v>-5.5</v>
      </c>
      <c r="R6215" s="269">
        <v>-6</v>
      </c>
      <c r="S6215" s="269">
        <v>-40</v>
      </c>
      <c r="T6215" s="269">
        <v>-40.5</v>
      </c>
      <c r="DO6215"/>
    </row>
    <row r="6216" spans="15:119" x14ac:dyDescent="0.25">
      <c r="O6216" s="268" t="s">
        <v>15703</v>
      </c>
      <c r="P6216" s="268" t="s">
        <v>9492</v>
      </c>
      <c r="Q6216" s="269">
        <v>-5.5</v>
      </c>
      <c r="R6216" s="269">
        <v>-5.75</v>
      </c>
      <c r="S6216" s="269">
        <v>-40.25</v>
      </c>
      <c r="T6216" s="269">
        <v>-40.5</v>
      </c>
      <c r="DO6216"/>
    </row>
    <row r="6217" spans="15:119" x14ac:dyDescent="0.25">
      <c r="O6217" s="268" t="s">
        <v>15704</v>
      </c>
      <c r="P6217" s="268" t="s">
        <v>9492</v>
      </c>
      <c r="Q6217" s="269">
        <v>-5.5</v>
      </c>
      <c r="R6217" s="269">
        <v>-5.75</v>
      </c>
      <c r="S6217" s="269">
        <v>-40</v>
      </c>
      <c r="T6217" s="269">
        <v>-40.25</v>
      </c>
      <c r="DO6217"/>
    </row>
    <row r="6218" spans="15:119" x14ac:dyDescent="0.25">
      <c r="O6218" s="268" t="s">
        <v>15705</v>
      </c>
      <c r="P6218" s="268" t="s">
        <v>9492</v>
      </c>
      <c r="Q6218" s="269">
        <v>-5.75</v>
      </c>
      <c r="R6218" s="269">
        <v>-6</v>
      </c>
      <c r="S6218" s="269">
        <v>-40.25</v>
      </c>
      <c r="T6218" s="269">
        <v>-40.5</v>
      </c>
      <c r="DO6218"/>
    </row>
    <row r="6219" spans="15:119" x14ac:dyDescent="0.25">
      <c r="O6219" s="268" t="s">
        <v>15706</v>
      </c>
      <c r="P6219" s="268" t="s">
        <v>9492</v>
      </c>
      <c r="Q6219" s="269">
        <v>-5.75</v>
      </c>
      <c r="R6219" s="269">
        <v>-6</v>
      </c>
      <c r="S6219" s="269">
        <v>-40</v>
      </c>
      <c r="T6219" s="269">
        <v>-40.25</v>
      </c>
      <c r="DO6219"/>
    </row>
    <row r="6220" spans="15:119" x14ac:dyDescent="0.25">
      <c r="O6220" s="268" t="s">
        <v>15707</v>
      </c>
      <c r="P6220" s="268" t="s">
        <v>9490</v>
      </c>
      <c r="Q6220" s="269">
        <v>-5.5</v>
      </c>
      <c r="R6220" s="269">
        <v>-6</v>
      </c>
      <c r="S6220" s="269">
        <v>-39.5</v>
      </c>
      <c r="T6220" s="269">
        <v>-40</v>
      </c>
      <c r="DO6220"/>
    </row>
    <row r="6221" spans="15:119" x14ac:dyDescent="0.25">
      <c r="O6221" s="268" t="s">
        <v>15708</v>
      </c>
      <c r="P6221" s="268" t="s">
        <v>9492</v>
      </c>
      <c r="Q6221" s="269">
        <v>-5.5</v>
      </c>
      <c r="R6221" s="269">
        <v>-5.75</v>
      </c>
      <c r="S6221" s="269">
        <v>-39.75</v>
      </c>
      <c r="T6221" s="269">
        <v>-40</v>
      </c>
      <c r="DO6221"/>
    </row>
    <row r="6222" spans="15:119" x14ac:dyDescent="0.25">
      <c r="O6222" s="268" t="s">
        <v>15709</v>
      </c>
      <c r="P6222" s="268" t="s">
        <v>9492</v>
      </c>
      <c r="Q6222" s="269">
        <v>-5.5</v>
      </c>
      <c r="R6222" s="269">
        <v>-5.75</v>
      </c>
      <c r="S6222" s="269">
        <v>-39.5</v>
      </c>
      <c r="T6222" s="269">
        <v>-39.75</v>
      </c>
      <c r="DO6222"/>
    </row>
    <row r="6223" spans="15:119" x14ac:dyDescent="0.25">
      <c r="O6223" s="268" t="s">
        <v>15710</v>
      </c>
      <c r="P6223" s="268" t="s">
        <v>9492</v>
      </c>
      <c r="Q6223" s="269">
        <v>-5.75</v>
      </c>
      <c r="R6223" s="269">
        <v>-6</v>
      </c>
      <c r="S6223" s="269">
        <v>-39.75</v>
      </c>
      <c r="T6223" s="269">
        <v>-40</v>
      </c>
      <c r="DO6223"/>
    </row>
    <row r="6224" spans="15:119" x14ac:dyDescent="0.25">
      <c r="O6224" s="268" t="s">
        <v>15711</v>
      </c>
      <c r="P6224" s="268" t="s">
        <v>9492</v>
      </c>
      <c r="Q6224" s="269">
        <v>-5.75</v>
      </c>
      <c r="R6224" s="269">
        <v>-6</v>
      </c>
      <c r="S6224" s="269">
        <v>-39.5</v>
      </c>
      <c r="T6224" s="269">
        <v>-39.75</v>
      </c>
      <c r="DO6224"/>
    </row>
    <row r="6225" spans="15:119" x14ac:dyDescent="0.25">
      <c r="O6225" s="268" t="s">
        <v>15712</v>
      </c>
      <c r="P6225" s="268" t="s">
        <v>9490</v>
      </c>
      <c r="Q6225" s="269">
        <v>-5.5</v>
      </c>
      <c r="R6225" s="269">
        <v>-6</v>
      </c>
      <c r="S6225" s="269">
        <v>-39</v>
      </c>
      <c r="T6225" s="269">
        <v>-39.5</v>
      </c>
      <c r="DO6225"/>
    </row>
    <row r="6226" spans="15:119" x14ac:dyDescent="0.25">
      <c r="O6226" s="268" t="s">
        <v>15713</v>
      </c>
      <c r="P6226" s="268" t="s">
        <v>9492</v>
      </c>
      <c r="Q6226" s="269">
        <v>-5.5</v>
      </c>
      <c r="R6226" s="269">
        <v>-5.75</v>
      </c>
      <c r="S6226" s="269">
        <v>-39.25</v>
      </c>
      <c r="T6226" s="269">
        <v>-39.5</v>
      </c>
      <c r="DO6226"/>
    </row>
    <row r="6227" spans="15:119" x14ac:dyDescent="0.25">
      <c r="O6227" s="268" t="s">
        <v>15714</v>
      </c>
      <c r="P6227" s="268" t="s">
        <v>9492</v>
      </c>
      <c r="Q6227" s="269">
        <v>-5.5</v>
      </c>
      <c r="R6227" s="269">
        <v>-5.75</v>
      </c>
      <c r="S6227" s="269">
        <v>-39</v>
      </c>
      <c r="T6227" s="269">
        <v>-39.25</v>
      </c>
      <c r="DO6227"/>
    </row>
    <row r="6228" spans="15:119" x14ac:dyDescent="0.25">
      <c r="O6228" s="268" t="s">
        <v>15715</v>
      </c>
      <c r="P6228" s="268" t="s">
        <v>9492</v>
      </c>
      <c r="Q6228" s="269">
        <v>-5.75</v>
      </c>
      <c r="R6228" s="269">
        <v>-6</v>
      </c>
      <c r="S6228" s="269">
        <v>-39.25</v>
      </c>
      <c r="T6228" s="269">
        <v>-39.5</v>
      </c>
      <c r="DO6228"/>
    </row>
    <row r="6229" spans="15:119" x14ac:dyDescent="0.25">
      <c r="O6229" s="268" t="s">
        <v>15716</v>
      </c>
      <c r="P6229" s="268" t="s">
        <v>9492</v>
      </c>
      <c r="Q6229" s="269">
        <v>-5.75</v>
      </c>
      <c r="R6229" s="269">
        <v>-6</v>
      </c>
      <c r="S6229" s="269">
        <v>-39</v>
      </c>
      <c r="T6229" s="269">
        <v>-39.25</v>
      </c>
      <c r="DO6229"/>
    </row>
    <row r="6230" spans="15:119" x14ac:dyDescent="0.25">
      <c r="O6230" s="268" t="s">
        <v>15717</v>
      </c>
      <c r="P6230" s="268" t="s">
        <v>9486</v>
      </c>
      <c r="Q6230" s="269">
        <v>-4</v>
      </c>
      <c r="R6230" s="269">
        <v>-6</v>
      </c>
      <c r="S6230" s="269">
        <v>-36</v>
      </c>
      <c r="T6230" s="269">
        <v>-39</v>
      </c>
      <c r="DO6230"/>
    </row>
    <row r="6231" spans="15:119" x14ac:dyDescent="0.25">
      <c r="O6231" s="268" t="s">
        <v>15718</v>
      </c>
      <c r="P6231" s="268" t="s">
        <v>9488</v>
      </c>
      <c r="Q6231" s="269">
        <v>-4</v>
      </c>
      <c r="R6231" s="269">
        <v>-5</v>
      </c>
      <c r="S6231" s="269">
        <v>-37.5</v>
      </c>
      <c r="T6231" s="269">
        <v>-39</v>
      </c>
      <c r="DO6231"/>
    </row>
    <row r="6232" spans="15:119" x14ac:dyDescent="0.25">
      <c r="O6232" s="268" t="s">
        <v>15719</v>
      </c>
      <c r="P6232" s="268" t="s">
        <v>9490</v>
      </c>
      <c r="Q6232" s="269">
        <v>-4</v>
      </c>
      <c r="R6232" s="269">
        <v>-4.5</v>
      </c>
      <c r="S6232" s="269">
        <v>-38.5</v>
      </c>
      <c r="T6232" s="269">
        <v>-39</v>
      </c>
      <c r="DO6232"/>
    </row>
    <row r="6233" spans="15:119" x14ac:dyDescent="0.25">
      <c r="O6233" s="268" t="s">
        <v>15720</v>
      </c>
      <c r="P6233" s="268" t="s">
        <v>9492</v>
      </c>
      <c r="Q6233" s="269">
        <v>-4</v>
      </c>
      <c r="R6233" s="269">
        <v>-4.25</v>
      </c>
      <c r="S6233" s="269">
        <v>-38.75</v>
      </c>
      <c r="T6233" s="269">
        <v>-39</v>
      </c>
      <c r="DO6233"/>
    </row>
    <row r="6234" spans="15:119" x14ac:dyDescent="0.25">
      <c r="O6234" s="268" t="s">
        <v>15721</v>
      </c>
      <c r="P6234" s="268" t="s">
        <v>9492</v>
      </c>
      <c r="Q6234" s="269">
        <v>-4</v>
      </c>
      <c r="R6234" s="269">
        <v>-4.25</v>
      </c>
      <c r="S6234" s="269">
        <v>-38.5</v>
      </c>
      <c r="T6234" s="269">
        <v>-38.75</v>
      </c>
      <c r="DO6234"/>
    </row>
    <row r="6235" spans="15:119" x14ac:dyDescent="0.25">
      <c r="O6235" s="268" t="s">
        <v>15722</v>
      </c>
      <c r="P6235" s="268" t="s">
        <v>9492</v>
      </c>
      <c r="Q6235" s="269">
        <v>-4.25</v>
      </c>
      <c r="R6235" s="269">
        <v>-4.5</v>
      </c>
      <c r="S6235" s="269">
        <v>-38.75</v>
      </c>
      <c r="T6235" s="269">
        <v>-39</v>
      </c>
      <c r="DO6235"/>
    </row>
    <row r="6236" spans="15:119" x14ac:dyDescent="0.25">
      <c r="O6236" s="268" t="s">
        <v>15723</v>
      </c>
      <c r="P6236" s="268" t="s">
        <v>9492</v>
      </c>
      <c r="Q6236" s="269">
        <v>-4.25</v>
      </c>
      <c r="R6236" s="269">
        <v>-4.5</v>
      </c>
      <c r="S6236" s="269">
        <v>-38.5</v>
      </c>
      <c r="T6236" s="269">
        <v>-38.75</v>
      </c>
      <c r="DO6236"/>
    </row>
    <row r="6237" spans="15:119" x14ac:dyDescent="0.25">
      <c r="O6237" s="268" t="s">
        <v>15724</v>
      </c>
      <c r="P6237" s="268" t="s">
        <v>9490</v>
      </c>
      <c r="Q6237" s="269">
        <v>-4</v>
      </c>
      <c r="R6237" s="269">
        <v>-4.5</v>
      </c>
      <c r="S6237" s="269">
        <v>-38</v>
      </c>
      <c r="T6237" s="269">
        <v>-38.5</v>
      </c>
      <c r="DO6237"/>
    </row>
    <row r="6238" spans="15:119" x14ac:dyDescent="0.25">
      <c r="O6238" s="268" t="s">
        <v>15725</v>
      </c>
      <c r="P6238" s="268" t="s">
        <v>9492</v>
      </c>
      <c r="Q6238" s="269">
        <v>-4</v>
      </c>
      <c r="R6238" s="269">
        <v>-4.25</v>
      </c>
      <c r="S6238" s="269">
        <v>-38.25</v>
      </c>
      <c r="T6238" s="269">
        <v>-38.5</v>
      </c>
      <c r="DO6238"/>
    </row>
    <row r="6239" spans="15:119" x14ac:dyDescent="0.25">
      <c r="O6239" s="268" t="s">
        <v>15726</v>
      </c>
      <c r="P6239" s="268" t="s">
        <v>9492</v>
      </c>
      <c r="Q6239" s="269">
        <v>-4</v>
      </c>
      <c r="R6239" s="269">
        <v>-4.25</v>
      </c>
      <c r="S6239" s="269">
        <v>-38</v>
      </c>
      <c r="T6239" s="269">
        <v>-38.25</v>
      </c>
      <c r="DO6239"/>
    </row>
    <row r="6240" spans="15:119" x14ac:dyDescent="0.25">
      <c r="O6240" s="268" t="s">
        <v>15727</v>
      </c>
      <c r="P6240" s="268" t="s">
        <v>9492</v>
      </c>
      <c r="Q6240" s="269">
        <v>-4.25</v>
      </c>
      <c r="R6240" s="269">
        <v>-4.5</v>
      </c>
      <c r="S6240" s="269">
        <v>-38.25</v>
      </c>
      <c r="T6240" s="269">
        <v>-38.5</v>
      </c>
      <c r="DO6240"/>
    </row>
    <row r="6241" spans="15:119" x14ac:dyDescent="0.25">
      <c r="O6241" s="268" t="s">
        <v>15728</v>
      </c>
      <c r="P6241" s="268" t="s">
        <v>9492</v>
      </c>
      <c r="Q6241" s="269">
        <v>-4.25</v>
      </c>
      <c r="R6241" s="269">
        <v>-4.5</v>
      </c>
      <c r="S6241" s="269">
        <v>-38</v>
      </c>
      <c r="T6241" s="269">
        <v>-38.25</v>
      </c>
      <c r="DO6241"/>
    </row>
    <row r="6242" spans="15:119" x14ac:dyDescent="0.25">
      <c r="O6242" s="268" t="s">
        <v>15729</v>
      </c>
      <c r="P6242" s="268" t="s">
        <v>9490</v>
      </c>
      <c r="Q6242" s="269">
        <v>-4</v>
      </c>
      <c r="R6242" s="269">
        <v>-4.5</v>
      </c>
      <c r="S6242" s="269">
        <v>-37.5</v>
      </c>
      <c r="T6242" s="269">
        <v>-38</v>
      </c>
      <c r="DO6242"/>
    </row>
    <row r="6243" spans="15:119" x14ac:dyDescent="0.25">
      <c r="O6243" s="268" t="s">
        <v>15730</v>
      </c>
      <c r="P6243" s="268" t="s">
        <v>9492</v>
      </c>
      <c r="Q6243" s="269">
        <v>-4.25</v>
      </c>
      <c r="R6243" s="269">
        <v>-4.5</v>
      </c>
      <c r="S6243" s="269">
        <v>-37.75</v>
      </c>
      <c r="T6243" s="269">
        <v>-38</v>
      </c>
      <c r="DO6243"/>
    </row>
    <row r="6244" spans="15:119" x14ac:dyDescent="0.25">
      <c r="O6244" s="268" t="s">
        <v>15731</v>
      </c>
      <c r="P6244" s="268" t="s">
        <v>9492</v>
      </c>
      <c r="Q6244" s="269">
        <v>-4.25</v>
      </c>
      <c r="R6244" s="269">
        <v>-4.5</v>
      </c>
      <c r="S6244" s="269">
        <v>-37.5</v>
      </c>
      <c r="T6244" s="269">
        <v>-37.75</v>
      </c>
      <c r="DO6244"/>
    </row>
    <row r="6245" spans="15:119" x14ac:dyDescent="0.25">
      <c r="O6245" s="268" t="s">
        <v>15732</v>
      </c>
      <c r="P6245" s="268" t="s">
        <v>9490</v>
      </c>
      <c r="Q6245" s="269">
        <v>-4.5</v>
      </c>
      <c r="R6245" s="269">
        <v>-5</v>
      </c>
      <c r="S6245" s="269">
        <v>-38.5</v>
      </c>
      <c r="T6245" s="269">
        <v>-39</v>
      </c>
      <c r="DO6245"/>
    </row>
    <row r="6246" spans="15:119" x14ac:dyDescent="0.25">
      <c r="O6246" s="268" t="s">
        <v>15733</v>
      </c>
      <c r="P6246" s="268" t="s">
        <v>9492</v>
      </c>
      <c r="Q6246" s="269">
        <v>-4.5</v>
      </c>
      <c r="R6246" s="269">
        <v>-4.75</v>
      </c>
      <c r="S6246" s="269">
        <v>-38.75</v>
      </c>
      <c r="T6246" s="269">
        <v>-39</v>
      </c>
      <c r="DO6246"/>
    </row>
    <row r="6247" spans="15:119" x14ac:dyDescent="0.25">
      <c r="O6247" s="268" t="s">
        <v>15734</v>
      </c>
      <c r="P6247" s="268" t="s">
        <v>9492</v>
      </c>
      <c r="Q6247" s="269">
        <v>-4.5</v>
      </c>
      <c r="R6247" s="269">
        <v>-4.75</v>
      </c>
      <c r="S6247" s="269">
        <v>-38.5</v>
      </c>
      <c r="T6247" s="269">
        <v>-38.75</v>
      </c>
      <c r="DO6247"/>
    </row>
    <row r="6248" spans="15:119" x14ac:dyDescent="0.25">
      <c r="O6248" s="268" t="s">
        <v>15735</v>
      </c>
      <c r="P6248" s="268" t="s">
        <v>9492</v>
      </c>
      <c r="Q6248" s="269">
        <v>-4.75</v>
      </c>
      <c r="R6248" s="269">
        <v>-5</v>
      </c>
      <c r="S6248" s="269">
        <v>-38.75</v>
      </c>
      <c r="T6248" s="269">
        <v>-39</v>
      </c>
      <c r="DO6248"/>
    </row>
    <row r="6249" spans="15:119" x14ac:dyDescent="0.25">
      <c r="O6249" s="268" t="s">
        <v>15736</v>
      </c>
      <c r="P6249" s="268" t="s">
        <v>9492</v>
      </c>
      <c r="Q6249" s="269">
        <v>-4.75</v>
      </c>
      <c r="R6249" s="269">
        <v>-5</v>
      </c>
      <c r="S6249" s="269">
        <v>-38.5</v>
      </c>
      <c r="T6249" s="269">
        <v>-38.75</v>
      </c>
      <c r="DO6249"/>
    </row>
    <row r="6250" spans="15:119" x14ac:dyDescent="0.25">
      <c r="O6250" s="268" t="s">
        <v>15737</v>
      </c>
      <c r="P6250" s="268" t="s">
        <v>9490</v>
      </c>
      <c r="Q6250" s="269">
        <v>-4.5</v>
      </c>
      <c r="R6250" s="269">
        <v>-5</v>
      </c>
      <c r="S6250" s="269">
        <v>-38</v>
      </c>
      <c r="T6250" s="269">
        <v>-38.5</v>
      </c>
      <c r="DO6250"/>
    </row>
    <row r="6251" spans="15:119" x14ac:dyDescent="0.25">
      <c r="O6251" s="268" t="s">
        <v>15738</v>
      </c>
      <c r="P6251" s="268" t="s">
        <v>9492</v>
      </c>
      <c r="Q6251" s="269">
        <v>-4.5</v>
      </c>
      <c r="R6251" s="269">
        <v>-4.75</v>
      </c>
      <c r="S6251" s="269">
        <v>-38.25</v>
      </c>
      <c r="T6251" s="269">
        <v>-38.5</v>
      </c>
      <c r="DO6251"/>
    </row>
    <row r="6252" spans="15:119" x14ac:dyDescent="0.25">
      <c r="O6252" s="268" t="s">
        <v>15739</v>
      </c>
      <c r="P6252" s="268" t="s">
        <v>9492</v>
      </c>
      <c r="Q6252" s="269">
        <v>-4.5</v>
      </c>
      <c r="R6252" s="269">
        <v>-4.75</v>
      </c>
      <c r="S6252" s="269">
        <v>-38</v>
      </c>
      <c r="T6252" s="269">
        <v>-38.25</v>
      </c>
      <c r="DO6252"/>
    </row>
    <row r="6253" spans="15:119" x14ac:dyDescent="0.25">
      <c r="O6253" s="268" t="s">
        <v>15740</v>
      </c>
      <c r="P6253" s="268" t="s">
        <v>9492</v>
      </c>
      <c r="Q6253" s="269">
        <v>-4.75</v>
      </c>
      <c r="R6253" s="269">
        <v>-5</v>
      </c>
      <c r="S6253" s="269">
        <v>-38.25</v>
      </c>
      <c r="T6253" s="269">
        <v>-38.5</v>
      </c>
      <c r="DO6253"/>
    </row>
    <row r="6254" spans="15:119" x14ac:dyDescent="0.25">
      <c r="O6254" s="268" t="s">
        <v>15741</v>
      </c>
      <c r="P6254" s="268" t="s">
        <v>9492</v>
      </c>
      <c r="Q6254" s="269">
        <v>-4.75</v>
      </c>
      <c r="R6254" s="269">
        <v>-5</v>
      </c>
      <c r="S6254" s="269">
        <v>-38</v>
      </c>
      <c r="T6254" s="269">
        <v>-38.25</v>
      </c>
      <c r="DO6254"/>
    </row>
    <row r="6255" spans="15:119" x14ac:dyDescent="0.25">
      <c r="O6255" s="268" t="s">
        <v>15742</v>
      </c>
      <c r="P6255" s="268" t="s">
        <v>9490</v>
      </c>
      <c r="Q6255" s="269">
        <v>-4.5</v>
      </c>
      <c r="R6255" s="269">
        <v>-5</v>
      </c>
      <c r="S6255" s="269">
        <v>-37.5</v>
      </c>
      <c r="T6255" s="269">
        <v>-38</v>
      </c>
      <c r="DO6255"/>
    </row>
    <row r="6256" spans="15:119" x14ac:dyDescent="0.25">
      <c r="O6256" s="268" t="s">
        <v>15743</v>
      </c>
      <c r="P6256" s="268" t="s">
        <v>9492</v>
      </c>
      <c r="Q6256" s="269">
        <v>-4.5</v>
      </c>
      <c r="R6256" s="269">
        <v>-4.75</v>
      </c>
      <c r="S6256" s="269">
        <v>-37.75</v>
      </c>
      <c r="T6256" s="269">
        <v>-38</v>
      </c>
      <c r="DO6256"/>
    </row>
    <row r="6257" spans="15:119" x14ac:dyDescent="0.25">
      <c r="O6257" s="268" t="s">
        <v>15744</v>
      </c>
      <c r="P6257" s="268" t="s">
        <v>9492</v>
      </c>
      <c r="Q6257" s="269">
        <v>-4.5</v>
      </c>
      <c r="R6257" s="269">
        <v>-4.75</v>
      </c>
      <c r="S6257" s="269">
        <v>-37.5</v>
      </c>
      <c r="T6257" s="269">
        <v>-37.75</v>
      </c>
      <c r="DO6257"/>
    </row>
    <row r="6258" spans="15:119" x14ac:dyDescent="0.25">
      <c r="O6258" s="268" t="s">
        <v>15745</v>
      </c>
      <c r="P6258" s="268" t="s">
        <v>9492</v>
      </c>
      <c r="Q6258" s="269">
        <v>-4.75</v>
      </c>
      <c r="R6258" s="269">
        <v>-5</v>
      </c>
      <c r="S6258" s="269">
        <v>-37.75</v>
      </c>
      <c r="T6258" s="269">
        <v>-38</v>
      </c>
      <c r="DO6258"/>
    </row>
    <row r="6259" spans="15:119" x14ac:dyDescent="0.25">
      <c r="O6259" s="268" t="s">
        <v>15746</v>
      </c>
      <c r="P6259" s="268" t="s">
        <v>9492</v>
      </c>
      <c r="Q6259" s="269">
        <v>-4.75</v>
      </c>
      <c r="R6259" s="269">
        <v>-5</v>
      </c>
      <c r="S6259" s="269">
        <v>-37.5</v>
      </c>
      <c r="T6259" s="269">
        <v>-37.75</v>
      </c>
      <c r="DO6259"/>
    </row>
    <row r="6260" spans="15:119" x14ac:dyDescent="0.25">
      <c r="O6260" s="268" t="s">
        <v>15747</v>
      </c>
      <c r="P6260" s="268" t="s">
        <v>9488</v>
      </c>
      <c r="Q6260" s="269">
        <v>-4</v>
      </c>
      <c r="R6260" s="269">
        <v>-5</v>
      </c>
      <c r="S6260" s="269">
        <v>-36</v>
      </c>
      <c r="T6260" s="269">
        <v>-37.5</v>
      </c>
      <c r="DO6260"/>
    </row>
    <row r="6261" spans="15:119" x14ac:dyDescent="0.25">
      <c r="O6261" s="268" t="s">
        <v>15748</v>
      </c>
      <c r="P6261" s="268" t="s">
        <v>9490</v>
      </c>
      <c r="Q6261" s="269">
        <v>-4.5</v>
      </c>
      <c r="R6261" s="269">
        <v>-5</v>
      </c>
      <c r="S6261" s="269">
        <v>-37</v>
      </c>
      <c r="T6261" s="269">
        <v>-37.5</v>
      </c>
      <c r="DO6261"/>
    </row>
    <row r="6262" spans="15:119" x14ac:dyDescent="0.25">
      <c r="O6262" s="268" t="s">
        <v>15749</v>
      </c>
      <c r="P6262" s="268" t="s">
        <v>9492</v>
      </c>
      <c r="Q6262" s="269">
        <v>-4.5</v>
      </c>
      <c r="R6262" s="269">
        <v>-4.75</v>
      </c>
      <c r="S6262" s="269">
        <v>-37.25</v>
      </c>
      <c r="T6262" s="269">
        <v>-37.5</v>
      </c>
      <c r="DO6262"/>
    </row>
    <row r="6263" spans="15:119" x14ac:dyDescent="0.25">
      <c r="O6263" s="268" t="s">
        <v>15750</v>
      </c>
      <c r="P6263" s="268" t="s">
        <v>9492</v>
      </c>
      <c r="Q6263" s="269">
        <v>-4.75</v>
      </c>
      <c r="R6263" s="269">
        <v>-5</v>
      </c>
      <c r="S6263" s="269">
        <v>-37.25</v>
      </c>
      <c r="T6263" s="269">
        <v>-37.5</v>
      </c>
      <c r="DO6263"/>
    </row>
    <row r="6264" spans="15:119" x14ac:dyDescent="0.25">
      <c r="O6264" s="268" t="s">
        <v>15751</v>
      </c>
      <c r="P6264" s="268" t="s">
        <v>9492</v>
      </c>
      <c r="Q6264" s="269">
        <v>-4.75</v>
      </c>
      <c r="R6264" s="269">
        <v>-5</v>
      </c>
      <c r="S6264" s="269">
        <v>-37</v>
      </c>
      <c r="T6264" s="269">
        <v>-37.25</v>
      </c>
      <c r="DO6264"/>
    </row>
    <row r="6265" spans="15:119" x14ac:dyDescent="0.25">
      <c r="O6265" s="268" t="s">
        <v>15752</v>
      </c>
      <c r="P6265" s="268" t="s">
        <v>9490</v>
      </c>
      <c r="Q6265" s="269">
        <v>-4.5</v>
      </c>
      <c r="R6265" s="269">
        <v>-5</v>
      </c>
      <c r="S6265" s="269">
        <v>-36.5</v>
      </c>
      <c r="T6265" s="269">
        <v>-37</v>
      </c>
      <c r="DO6265"/>
    </row>
    <row r="6266" spans="15:119" x14ac:dyDescent="0.25">
      <c r="O6266" s="268" t="s">
        <v>15753</v>
      </c>
      <c r="P6266" s="268" t="s">
        <v>9492</v>
      </c>
      <c r="Q6266" s="269">
        <v>-4.75</v>
      </c>
      <c r="R6266" s="269">
        <v>-5</v>
      </c>
      <c r="S6266" s="269">
        <v>-36.75</v>
      </c>
      <c r="T6266" s="269">
        <v>-37</v>
      </c>
      <c r="DO6266"/>
    </row>
    <row r="6267" spans="15:119" x14ac:dyDescent="0.25">
      <c r="O6267" s="268" t="s">
        <v>15754</v>
      </c>
      <c r="P6267" s="268" t="s">
        <v>9488</v>
      </c>
      <c r="Q6267" s="269">
        <v>-5</v>
      </c>
      <c r="R6267" s="269">
        <v>-6</v>
      </c>
      <c r="S6267" s="269">
        <v>-37.5</v>
      </c>
      <c r="T6267" s="269">
        <v>-39</v>
      </c>
      <c r="DO6267"/>
    </row>
    <row r="6268" spans="15:119" x14ac:dyDescent="0.25">
      <c r="O6268" s="268" t="s">
        <v>15755</v>
      </c>
      <c r="P6268" s="268" t="s">
        <v>9490</v>
      </c>
      <c r="Q6268" s="269">
        <v>-5</v>
      </c>
      <c r="R6268" s="269">
        <v>-5.5</v>
      </c>
      <c r="S6268" s="269">
        <v>-38.5</v>
      </c>
      <c r="T6268" s="269">
        <v>-39</v>
      </c>
      <c r="DO6268"/>
    </row>
    <row r="6269" spans="15:119" x14ac:dyDescent="0.25">
      <c r="O6269" s="268" t="s">
        <v>15756</v>
      </c>
      <c r="P6269" s="268" t="s">
        <v>9492</v>
      </c>
      <c r="Q6269" s="269">
        <v>-5</v>
      </c>
      <c r="R6269" s="269">
        <v>-5.25</v>
      </c>
      <c r="S6269" s="269">
        <v>-38.75</v>
      </c>
      <c r="T6269" s="269">
        <v>-39</v>
      </c>
      <c r="DO6269"/>
    </row>
    <row r="6270" spans="15:119" x14ac:dyDescent="0.25">
      <c r="O6270" s="268" t="s">
        <v>15757</v>
      </c>
      <c r="P6270" s="268" t="s">
        <v>9492</v>
      </c>
      <c r="Q6270" s="269">
        <v>-5</v>
      </c>
      <c r="R6270" s="269">
        <v>-5.25</v>
      </c>
      <c r="S6270" s="269">
        <v>-38.5</v>
      </c>
      <c r="T6270" s="269">
        <v>-38.75</v>
      </c>
      <c r="DO6270"/>
    </row>
    <row r="6271" spans="15:119" x14ac:dyDescent="0.25">
      <c r="O6271" s="268" t="s">
        <v>15758</v>
      </c>
      <c r="P6271" s="268" t="s">
        <v>9492</v>
      </c>
      <c r="Q6271" s="269">
        <v>-5.25</v>
      </c>
      <c r="R6271" s="269">
        <v>-5.5</v>
      </c>
      <c r="S6271" s="269">
        <v>-38.75</v>
      </c>
      <c r="T6271" s="269">
        <v>-39</v>
      </c>
      <c r="DO6271"/>
    </row>
    <row r="6272" spans="15:119" x14ac:dyDescent="0.25">
      <c r="O6272" s="268" t="s">
        <v>15759</v>
      </c>
      <c r="P6272" s="268" t="s">
        <v>9492</v>
      </c>
      <c r="Q6272" s="269">
        <v>-5.25</v>
      </c>
      <c r="R6272" s="269">
        <v>-5.5</v>
      </c>
      <c r="S6272" s="269">
        <v>-38.5</v>
      </c>
      <c r="T6272" s="269">
        <v>-38.75</v>
      </c>
      <c r="DO6272"/>
    </row>
    <row r="6273" spans="15:119" x14ac:dyDescent="0.25">
      <c r="O6273" s="268" t="s">
        <v>15760</v>
      </c>
      <c r="P6273" s="268" t="s">
        <v>9490</v>
      </c>
      <c r="Q6273" s="269">
        <v>-5</v>
      </c>
      <c r="R6273" s="269">
        <v>-5.5</v>
      </c>
      <c r="S6273" s="269">
        <v>-38</v>
      </c>
      <c r="T6273" s="269">
        <v>-38.5</v>
      </c>
      <c r="DO6273"/>
    </row>
    <row r="6274" spans="15:119" x14ac:dyDescent="0.25">
      <c r="O6274" s="268" t="s">
        <v>15761</v>
      </c>
      <c r="P6274" s="268" t="s">
        <v>9492</v>
      </c>
      <c r="Q6274" s="269">
        <v>-5</v>
      </c>
      <c r="R6274" s="269">
        <v>-5.25</v>
      </c>
      <c r="S6274" s="269">
        <v>-38.25</v>
      </c>
      <c r="T6274" s="269">
        <v>-38.5</v>
      </c>
      <c r="DO6274"/>
    </row>
    <row r="6275" spans="15:119" x14ac:dyDescent="0.25">
      <c r="O6275" s="268" t="s">
        <v>15762</v>
      </c>
      <c r="P6275" s="268" t="s">
        <v>9492</v>
      </c>
      <c r="Q6275" s="269">
        <v>-5</v>
      </c>
      <c r="R6275" s="269">
        <v>-5.25</v>
      </c>
      <c r="S6275" s="269">
        <v>-38</v>
      </c>
      <c r="T6275" s="269">
        <v>-38.25</v>
      </c>
      <c r="DO6275"/>
    </row>
    <row r="6276" spans="15:119" x14ac:dyDescent="0.25">
      <c r="O6276" s="268" t="s">
        <v>15763</v>
      </c>
      <c r="P6276" s="268" t="s">
        <v>9492</v>
      </c>
      <c r="Q6276" s="269">
        <v>-5.25</v>
      </c>
      <c r="R6276" s="269">
        <v>-5.5</v>
      </c>
      <c r="S6276" s="269">
        <v>-38.25</v>
      </c>
      <c r="T6276" s="269">
        <v>-38.5</v>
      </c>
      <c r="DO6276"/>
    </row>
    <row r="6277" spans="15:119" x14ac:dyDescent="0.25">
      <c r="O6277" s="268" t="s">
        <v>15764</v>
      </c>
      <c r="P6277" s="268" t="s">
        <v>9492</v>
      </c>
      <c r="Q6277" s="269">
        <v>-5.25</v>
      </c>
      <c r="R6277" s="269">
        <v>-5.5</v>
      </c>
      <c r="S6277" s="269">
        <v>-38</v>
      </c>
      <c r="T6277" s="269">
        <v>-38.25</v>
      </c>
      <c r="DO6277"/>
    </row>
    <row r="6278" spans="15:119" x14ac:dyDescent="0.25">
      <c r="O6278" s="268" t="s">
        <v>15765</v>
      </c>
      <c r="P6278" s="268" t="s">
        <v>9490</v>
      </c>
      <c r="Q6278" s="269">
        <v>-5</v>
      </c>
      <c r="R6278" s="269">
        <v>-5.5</v>
      </c>
      <c r="S6278" s="269">
        <v>-37.5</v>
      </c>
      <c r="T6278" s="269">
        <v>-38</v>
      </c>
      <c r="DO6278"/>
    </row>
    <row r="6279" spans="15:119" x14ac:dyDescent="0.25">
      <c r="O6279" s="268" t="s">
        <v>15766</v>
      </c>
      <c r="P6279" s="268" t="s">
        <v>9492</v>
      </c>
      <c r="Q6279" s="269">
        <v>-5</v>
      </c>
      <c r="R6279" s="269">
        <v>-5.25</v>
      </c>
      <c r="S6279" s="269">
        <v>-37.75</v>
      </c>
      <c r="T6279" s="269">
        <v>-38</v>
      </c>
      <c r="DO6279"/>
    </row>
    <row r="6280" spans="15:119" x14ac:dyDescent="0.25">
      <c r="O6280" s="268" t="s">
        <v>15767</v>
      </c>
      <c r="P6280" s="268" t="s">
        <v>9492</v>
      </c>
      <c r="Q6280" s="269">
        <v>-5</v>
      </c>
      <c r="R6280" s="269">
        <v>-5.25</v>
      </c>
      <c r="S6280" s="269">
        <v>-37.5</v>
      </c>
      <c r="T6280" s="269">
        <v>-37.75</v>
      </c>
      <c r="DO6280"/>
    </row>
    <row r="6281" spans="15:119" x14ac:dyDescent="0.25">
      <c r="O6281" s="268" t="s">
        <v>15768</v>
      </c>
      <c r="P6281" s="268" t="s">
        <v>9492</v>
      </c>
      <c r="Q6281" s="269">
        <v>-5.25</v>
      </c>
      <c r="R6281" s="269">
        <v>-5.5</v>
      </c>
      <c r="S6281" s="269">
        <v>-37.75</v>
      </c>
      <c r="T6281" s="269">
        <v>-38</v>
      </c>
      <c r="DO6281"/>
    </row>
    <row r="6282" spans="15:119" x14ac:dyDescent="0.25">
      <c r="O6282" s="268" t="s">
        <v>15769</v>
      </c>
      <c r="P6282" s="268" t="s">
        <v>9492</v>
      </c>
      <c r="Q6282" s="269">
        <v>-5.25</v>
      </c>
      <c r="R6282" s="269">
        <v>-5.5</v>
      </c>
      <c r="S6282" s="269">
        <v>-37.5</v>
      </c>
      <c r="T6282" s="269">
        <v>-37.75</v>
      </c>
      <c r="DO6282"/>
    </row>
    <row r="6283" spans="15:119" x14ac:dyDescent="0.25">
      <c r="O6283" s="268" t="s">
        <v>15770</v>
      </c>
      <c r="P6283" s="268" t="s">
        <v>9490</v>
      </c>
      <c r="Q6283" s="269">
        <v>-5.5</v>
      </c>
      <c r="R6283" s="269">
        <v>-6</v>
      </c>
      <c r="S6283" s="269">
        <v>-38.5</v>
      </c>
      <c r="T6283" s="269">
        <v>-39</v>
      </c>
      <c r="DO6283"/>
    </row>
    <row r="6284" spans="15:119" x14ac:dyDescent="0.25">
      <c r="O6284" s="268" t="s">
        <v>15771</v>
      </c>
      <c r="P6284" s="268" t="s">
        <v>9492</v>
      </c>
      <c r="Q6284" s="269">
        <v>-5.5</v>
      </c>
      <c r="R6284" s="269">
        <v>-5.75</v>
      </c>
      <c r="S6284" s="269">
        <v>-38.75</v>
      </c>
      <c r="T6284" s="269">
        <v>-39</v>
      </c>
      <c r="DO6284"/>
    </row>
    <row r="6285" spans="15:119" x14ac:dyDescent="0.25">
      <c r="O6285" s="268" t="s">
        <v>15772</v>
      </c>
      <c r="P6285" s="268" t="s">
        <v>9492</v>
      </c>
      <c r="Q6285" s="269">
        <v>-5.5</v>
      </c>
      <c r="R6285" s="269">
        <v>-5.75</v>
      </c>
      <c r="S6285" s="269">
        <v>-38.5</v>
      </c>
      <c r="T6285" s="269">
        <v>-38.75</v>
      </c>
      <c r="DO6285"/>
    </row>
    <row r="6286" spans="15:119" x14ac:dyDescent="0.25">
      <c r="O6286" s="268" t="s">
        <v>15773</v>
      </c>
      <c r="P6286" s="268" t="s">
        <v>9492</v>
      </c>
      <c r="Q6286" s="269">
        <v>-5.75</v>
      </c>
      <c r="R6286" s="269">
        <v>-6</v>
      </c>
      <c r="S6286" s="269">
        <v>-38.75</v>
      </c>
      <c r="T6286" s="269">
        <v>-39</v>
      </c>
      <c r="DO6286"/>
    </row>
    <row r="6287" spans="15:119" x14ac:dyDescent="0.25">
      <c r="O6287" s="268" t="s">
        <v>15774</v>
      </c>
      <c r="P6287" s="268" t="s">
        <v>9492</v>
      </c>
      <c r="Q6287" s="269">
        <v>-5.75</v>
      </c>
      <c r="R6287" s="269">
        <v>-6</v>
      </c>
      <c r="S6287" s="269">
        <v>-38.5</v>
      </c>
      <c r="T6287" s="269">
        <v>-38.75</v>
      </c>
      <c r="DO6287"/>
    </row>
    <row r="6288" spans="15:119" x14ac:dyDescent="0.25">
      <c r="O6288" s="268" t="s">
        <v>15775</v>
      </c>
      <c r="P6288" s="268" t="s">
        <v>9490</v>
      </c>
      <c r="Q6288" s="269">
        <v>-5.5</v>
      </c>
      <c r="R6288" s="269">
        <v>-6</v>
      </c>
      <c r="S6288" s="269">
        <v>-38</v>
      </c>
      <c r="T6288" s="269">
        <v>-38.5</v>
      </c>
      <c r="DO6288"/>
    </row>
    <row r="6289" spans="15:119" x14ac:dyDescent="0.25">
      <c r="O6289" s="268" t="s">
        <v>15776</v>
      </c>
      <c r="P6289" s="268" t="s">
        <v>9492</v>
      </c>
      <c r="Q6289" s="269">
        <v>-5.5</v>
      </c>
      <c r="R6289" s="269">
        <v>-5.75</v>
      </c>
      <c r="S6289" s="269">
        <v>-38.25</v>
      </c>
      <c r="T6289" s="269">
        <v>-38.5</v>
      </c>
      <c r="DO6289"/>
    </row>
    <row r="6290" spans="15:119" x14ac:dyDescent="0.25">
      <c r="O6290" s="268" t="s">
        <v>15777</v>
      </c>
      <c r="P6290" s="268" t="s">
        <v>9492</v>
      </c>
      <c r="Q6290" s="269">
        <v>-5.5</v>
      </c>
      <c r="R6290" s="269">
        <v>-5.75</v>
      </c>
      <c r="S6290" s="269">
        <v>-38</v>
      </c>
      <c r="T6290" s="269">
        <v>-38.25</v>
      </c>
      <c r="DO6290"/>
    </row>
    <row r="6291" spans="15:119" x14ac:dyDescent="0.25">
      <c r="O6291" s="268" t="s">
        <v>15778</v>
      </c>
      <c r="P6291" s="268" t="s">
        <v>9492</v>
      </c>
      <c r="Q6291" s="269">
        <v>-5.75</v>
      </c>
      <c r="R6291" s="269">
        <v>-6</v>
      </c>
      <c r="S6291" s="269">
        <v>-38.25</v>
      </c>
      <c r="T6291" s="269">
        <v>-38.5</v>
      </c>
      <c r="DO6291"/>
    </row>
    <row r="6292" spans="15:119" x14ac:dyDescent="0.25">
      <c r="O6292" s="268" t="s">
        <v>15779</v>
      </c>
      <c r="P6292" s="268" t="s">
        <v>9492</v>
      </c>
      <c r="Q6292" s="269">
        <v>-5.75</v>
      </c>
      <c r="R6292" s="269">
        <v>-6</v>
      </c>
      <c r="S6292" s="269">
        <v>-38</v>
      </c>
      <c r="T6292" s="269">
        <v>-38.25</v>
      </c>
      <c r="DO6292"/>
    </row>
    <row r="6293" spans="15:119" x14ac:dyDescent="0.25">
      <c r="O6293" s="268" t="s">
        <v>15780</v>
      </c>
      <c r="P6293" s="268" t="s">
        <v>9490</v>
      </c>
      <c r="Q6293" s="269">
        <v>-5.5</v>
      </c>
      <c r="R6293" s="269">
        <v>-6</v>
      </c>
      <c r="S6293" s="269">
        <v>-37.5</v>
      </c>
      <c r="T6293" s="269">
        <v>-38</v>
      </c>
      <c r="DO6293"/>
    </row>
    <row r="6294" spans="15:119" x14ac:dyDescent="0.25">
      <c r="O6294" s="268" t="s">
        <v>15781</v>
      </c>
      <c r="P6294" s="268" t="s">
        <v>9492</v>
      </c>
      <c r="Q6294" s="269">
        <v>-5.5</v>
      </c>
      <c r="R6294" s="269">
        <v>-5.75</v>
      </c>
      <c r="S6294" s="269">
        <v>-37.75</v>
      </c>
      <c r="T6294" s="269">
        <v>-38</v>
      </c>
      <c r="DO6294"/>
    </row>
    <row r="6295" spans="15:119" x14ac:dyDescent="0.25">
      <c r="O6295" s="268" t="s">
        <v>15782</v>
      </c>
      <c r="P6295" s="268" t="s">
        <v>9492</v>
      </c>
      <c r="Q6295" s="269">
        <v>-5.5</v>
      </c>
      <c r="R6295" s="269">
        <v>-5.75</v>
      </c>
      <c r="S6295" s="269">
        <v>-37.5</v>
      </c>
      <c r="T6295" s="269">
        <v>-37.75</v>
      </c>
      <c r="DO6295"/>
    </row>
    <row r="6296" spans="15:119" x14ac:dyDescent="0.25">
      <c r="O6296" s="268" t="s">
        <v>15783</v>
      </c>
      <c r="P6296" s="268" t="s">
        <v>9492</v>
      </c>
      <c r="Q6296" s="269">
        <v>-5.75</v>
      </c>
      <c r="R6296" s="269">
        <v>-6</v>
      </c>
      <c r="S6296" s="269">
        <v>-37.75</v>
      </c>
      <c r="T6296" s="269">
        <v>-38</v>
      </c>
      <c r="DO6296"/>
    </row>
    <row r="6297" spans="15:119" x14ac:dyDescent="0.25">
      <c r="O6297" s="268" t="s">
        <v>15784</v>
      </c>
      <c r="P6297" s="268" t="s">
        <v>9492</v>
      </c>
      <c r="Q6297" s="269">
        <v>-5.75</v>
      </c>
      <c r="R6297" s="269">
        <v>-6</v>
      </c>
      <c r="S6297" s="269">
        <v>-37.5</v>
      </c>
      <c r="T6297" s="269">
        <v>-37.75</v>
      </c>
      <c r="DO6297"/>
    </row>
    <row r="6298" spans="15:119" x14ac:dyDescent="0.25">
      <c r="O6298" s="268" t="s">
        <v>15785</v>
      </c>
      <c r="P6298" s="268" t="s">
        <v>9488</v>
      </c>
      <c r="Q6298" s="269">
        <v>-5</v>
      </c>
      <c r="R6298" s="269">
        <v>-6</v>
      </c>
      <c r="S6298" s="269">
        <v>-36</v>
      </c>
      <c r="T6298" s="269">
        <v>-37.5</v>
      </c>
      <c r="DO6298"/>
    </row>
    <row r="6299" spans="15:119" x14ac:dyDescent="0.25">
      <c r="O6299" s="268" t="s">
        <v>15786</v>
      </c>
      <c r="P6299" s="268" t="s">
        <v>9490</v>
      </c>
      <c r="Q6299" s="269">
        <v>-5</v>
      </c>
      <c r="R6299" s="269">
        <v>-5.5</v>
      </c>
      <c r="S6299" s="269">
        <v>-37</v>
      </c>
      <c r="T6299" s="269">
        <v>-37.5</v>
      </c>
      <c r="DO6299"/>
    </row>
    <row r="6300" spans="15:119" x14ac:dyDescent="0.25">
      <c r="O6300" s="268" t="s">
        <v>15787</v>
      </c>
      <c r="P6300" s="268" t="s">
        <v>9492</v>
      </c>
      <c r="Q6300" s="269">
        <v>-5</v>
      </c>
      <c r="R6300" s="269">
        <v>-5.25</v>
      </c>
      <c r="S6300" s="269">
        <v>-37.25</v>
      </c>
      <c r="T6300" s="269">
        <v>-37.5</v>
      </c>
      <c r="DO6300"/>
    </row>
    <row r="6301" spans="15:119" x14ac:dyDescent="0.25">
      <c r="O6301" s="268" t="s">
        <v>15788</v>
      </c>
      <c r="P6301" s="268" t="s">
        <v>9492</v>
      </c>
      <c r="Q6301" s="269">
        <v>-5</v>
      </c>
      <c r="R6301" s="269">
        <v>-5.25</v>
      </c>
      <c r="S6301" s="269">
        <v>-37</v>
      </c>
      <c r="T6301" s="269">
        <v>-37.25</v>
      </c>
      <c r="DO6301"/>
    </row>
    <row r="6302" spans="15:119" x14ac:dyDescent="0.25">
      <c r="O6302" s="268" t="s">
        <v>15789</v>
      </c>
      <c r="P6302" s="268" t="s">
        <v>9492</v>
      </c>
      <c r="Q6302" s="269">
        <v>-5.25</v>
      </c>
      <c r="R6302" s="269">
        <v>-5.5</v>
      </c>
      <c r="S6302" s="269">
        <v>-37.25</v>
      </c>
      <c r="T6302" s="269">
        <v>-37.5</v>
      </c>
      <c r="DO6302"/>
    </row>
    <row r="6303" spans="15:119" x14ac:dyDescent="0.25">
      <c r="O6303" s="268" t="s">
        <v>15790</v>
      </c>
      <c r="P6303" s="268" t="s">
        <v>9492</v>
      </c>
      <c r="Q6303" s="269">
        <v>-5.25</v>
      </c>
      <c r="R6303" s="269">
        <v>-5.5</v>
      </c>
      <c r="S6303" s="269">
        <v>-37</v>
      </c>
      <c r="T6303" s="269">
        <v>-37.25</v>
      </c>
      <c r="DO6303"/>
    </row>
    <row r="6304" spans="15:119" x14ac:dyDescent="0.25">
      <c r="O6304" s="268" t="s">
        <v>15791</v>
      </c>
      <c r="P6304" s="268" t="s">
        <v>9490</v>
      </c>
      <c r="Q6304" s="269">
        <v>-5</v>
      </c>
      <c r="R6304" s="269">
        <v>-5.5</v>
      </c>
      <c r="S6304" s="269">
        <v>-36.5</v>
      </c>
      <c r="T6304" s="269">
        <v>-37</v>
      </c>
      <c r="DO6304"/>
    </row>
    <row r="6305" spans="15:119" x14ac:dyDescent="0.25">
      <c r="O6305" s="268" t="s">
        <v>15792</v>
      </c>
      <c r="P6305" s="268" t="s">
        <v>9492</v>
      </c>
      <c r="Q6305" s="269">
        <v>-5</v>
      </c>
      <c r="R6305" s="269">
        <v>-5.25</v>
      </c>
      <c r="S6305" s="269">
        <v>-36.75</v>
      </c>
      <c r="T6305" s="269">
        <v>-37</v>
      </c>
      <c r="DO6305"/>
    </row>
    <row r="6306" spans="15:119" x14ac:dyDescent="0.25">
      <c r="O6306" s="268" t="s">
        <v>15793</v>
      </c>
      <c r="P6306" s="268" t="s">
        <v>9492</v>
      </c>
      <c r="Q6306" s="269">
        <v>-5</v>
      </c>
      <c r="R6306" s="269">
        <v>-5.25</v>
      </c>
      <c r="S6306" s="269">
        <v>-36.5</v>
      </c>
      <c r="T6306" s="269">
        <v>-36.75</v>
      </c>
      <c r="DO6306"/>
    </row>
    <row r="6307" spans="15:119" x14ac:dyDescent="0.25">
      <c r="O6307" s="268" t="s">
        <v>15794</v>
      </c>
      <c r="P6307" s="268" t="s">
        <v>9492</v>
      </c>
      <c r="Q6307" s="269">
        <v>-5.25</v>
      </c>
      <c r="R6307" s="269">
        <v>-5.5</v>
      </c>
      <c r="S6307" s="269">
        <v>-36.75</v>
      </c>
      <c r="T6307" s="269">
        <v>-37</v>
      </c>
      <c r="DO6307"/>
    </row>
    <row r="6308" spans="15:119" x14ac:dyDescent="0.25">
      <c r="O6308" s="268" t="s">
        <v>15795</v>
      </c>
      <c r="P6308" s="268" t="s">
        <v>9492</v>
      </c>
      <c r="Q6308" s="269">
        <v>-5.25</v>
      </c>
      <c r="R6308" s="269">
        <v>-5.5</v>
      </c>
      <c r="S6308" s="269">
        <v>-36.5</v>
      </c>
      <c r="T6308" s="269">
        <v>-36.75</v>
      </c>
      <c r="DO6308"/>
    </row>
    <row r="6309" spans="15:119" x14ac:dyDescent="0.25">
      <c r="O6309" s="268" t="s">
        <v>15796</v>
      </c>
      <c r="P6309" s="268" t="s">
        <v>9490</v>
      </c>
      <c r="Q6309" s="269">
        <v>-5</v>
      </c>
      <c r="R6309" s="269">
        <v>-5.5</v>
      </c>
      <c r="S6309" s="269">
        <v>-36</v>
      </c>
      <c r="T6309" s="269">
        <v>-36.5</v>
      </c>
      <c r="DO6309"/>
    </row>
    <row r="6310" spans="15:119" x14ac:dyDescent="0.25">
      <c r="O6310" s="268" t="s">
        <v>15797</v>
      </c>
      <c r="P6310" s="268" t="s">
        <v>9492</v>
      </c>
      <c r="Q6310" s="269">
        <v>-5</v>
      </c>
      <c r="R6310" s="269">
        <v>-5.25</v>
      </c>
      <c r="S6310" s="269">
        <v>-36.25</v>
      </c>
      <c r="T6310" s="269">
        <v>-36.5</v>
      </c>
      <c r="DO6310"/>
    </row>
    <row r="6311" spans="15:119" x14ac:dyDescent="0.25">
      <c r="O6311" s="268" t="s">
        <v>15798</v>
      </c>
      <c r="P6311" s="268" t="s">
        <v>9492</v>
      </c>
      <c r="Q6311" s="269">
        <v>-5</v>
      </c>
      <c r="R6311" s="269">
        <v>-5.25</v>
      </c>
      <c r="S6311" s="269">
        <v>-36</v>
      </c>
      <c r="T6311" s="269">
        <v>-36.25</v>
      </c>
      <c r="DO6311"/>
    </row>
    <row r="6312" spans="15:119" x14ac:dyDescent="0.25">
      <c r="O6312" s="268" t="s">
        <v>15799</v>
      </c>
      <c r="P6312" s="268" t="s">
        <v>9492</v>
      </c>
      <c r="Q6312" s="269">
        <v>-5.25</v>
      </c>
      <c r="R6312" s="269">
        <v>-5.5</v>
      </c>
      <c r="S6312" s="269">
        <v>-36.25</v>
      </c>
      <c r="T6312" s="269">
        <v>-36.5</v>
      </c>
      <c r="DO6312"/>
    </row>
    <row r="6313" spans="15:119" x14ac:dyDescent="0.25">
      <c r="O6313" s="268" t="s">
        <v>15800</v>
      </c>
      <c r="P6313" s="268" t="s">
        <v>9492</v>
      </c>
      <c r="Q6313" s="269">
        <v>-5.25</v>
      </c>
      <c r="R6313" s="269">
        <v>-5.5</v>
      </c>
      <c r="S6313" s="269">
        <v>-36</v>
      </c>
      <c r="T6313" s="269">
        <v>-36.25</v>
      </c>
      <c r="DO6313"/>
    </row>
    <row r="6314" spans="15:119" x14ac:dyDescent="0.25">
      <c r="O6314" s="268" t="s">
        <v>15801</v>
      </c>
      <c r="P6314" s="268" t="s">
        <v>9490</v>
      </c>
      <c r="Q6314" s="269">
        <v>-5.5</v>
      </c>
      <c r="R6314" s="269">
        <v>-6</v>
      </c>
      <c r="S6314" s="269">
        <v>-37</v>
      </c>
      <c r="T6314" s="269">
        <v>-37.5</v>
      </c>
      <c r="DO6314"/>
    </row>
    <row r="6315" spans="15:119" x14ac:dyDescent="0.25">
      <c r="O6315" s="268" t="s">
        <v>15802</v>
      </c>
      <c r="P6315" s="268" t="s">
        <v>9492</v>
      </c>
      <c r="Q6315" s="269">
        <v>-5.5</v>
      </c>
      <c r="R6315" s="269">
        <v>-5.75</v>
      </c>
      <c r="S6315" s="269">
        <v>-37.25</v>
      </c>
      <c r="T6315" s="269">
        <v>-37.5</v>
      </c>
      <c r="DO6315"/>
    </row>
    <row r="6316" spans="15:119" x14ac:dyDescent="0.25">
      <c r="O6316" s="268" t="s">
        <v>15803</v>
      </c>
      <c r="P6316" s="268" t="s">
        <v>9492</v>
      </c>
      <c r="Q6316" s="269">
        <v>-5.5</v>
      </c>
      <c r="R6316" s="269">
        <v>-5.75</v>
      </c>
      <c r="S6316" s="269">
        <v>-37</v>
      </c>
      <c r="T6316" s="269">
        <v>-37.25</v>
      </c>
      <c r="DO6316"/>
    </row>
    <row r="6317" spans="15:119" x14ac:dyDescent="0.25">
      <c r="O6317" s="268" t="s">
        <v>15804</v>
      </c>
      <c r="P6317" s="268" t="s">
        <v>9492</v>
      </c>
      <c r="Q6317" s="269">
        <v>-5.75</v>
      </c>
      <c r="R6317" s="269">
        <v>-6</v>
      </c>
      <c r="S6317" s="269">
        <v>-37.25</v>
      </c>
      <c r="T6317" s="269">
        <v>-37.5</v>
      </c>
      <c r="DO6317"/>
    </row>
    <row r="6318" spans="15:119" x14ac:dyDescent="0.25">
      <c r="O6318" s="268" t="s">
        <v>15805</v>
      </c>
      <c r="P6318" s="268" t="s">
        <v>9492</v>
      </c>
      <c r="Q6318" s="269">
        <v>-5.75</v>
      </c>
      <c r="R6318" s="269">
        <v>-6</v>
      </c>
      <c r="S6318" s="269">
        <v>-37</v>
      </c>
      <c r="T6318" s="269">
        <v>-37.25</v>
      </c>
      <c r="DO6318"/>
    </row>
    <row r="6319" spans="15:119" x14ac:dyDescent="0.25">
      <c r="O6319" s="268" t="s">
        <v>15806</v>
      </c>
      <c r="P6319" s="268" t="s">
        <v>9490</v>
      </c>
      <c r="Q6319" s="269">
        <v>-5.5</v>
      </c>
      <c r="R6319" s="269">
        <v>-6</v>
      </c>
      <c r="S6319" s="269">
        <v>-36.5</v>
      </c>
      <c r="T6319" s="269">
        <v>-37</v>
      </c>
      <c r="DO6319"/>
    </row>
    <row r="6320" spans="15:119" x14ac:dyDescent="0.25">
      <c r="O6320" s="268" t="s">
        <v>15807</v>
      </c>
      <c r="P6320" s="268" t="s">
        <v>9492</v>
      </c>
      <c r="Q6320" s="269">
        <v>-5.5</v>
      </c>
      <c r="R6320" s="269">
        <v>-5.75</v>
      </c>
      <c r="S6320" s="269">
        <v>-36.75</v>
      </c>
      <c r="T6320" s="269">
        <v>-37</v>
      </c>
      <c r="DO6320"/>
    </row>
    <row r="6321" spans="15:119" x14ac:dyDescent="0.25">
      <c r="O6321" s="268" t="s">
        <v>15808</v>
      </c>
      <c r="P6321" s="268" t="s">
        <v>9492</v>
      </c>
      <c r="Q6321" s="269">
        <v>-5.5</v>
      </c>
      <c r="R6321" s="269">
        <v>-5.75</v>
      </c>
      <c r="S6321" s="269">
        <v>-36.5</v>
      </c>
      <c r="T6321" s="269">
        <v>-36.75</v>
      </c>
      <c r="DO6321"/>
    </row>
    <row r="6322" spans="15:119" x14ac:dyDescent="0.25">
      <c r="O6322" s="268" t="s">
        <v>15809</v>
      </c>
      <c r="P6322" s="268" t="s">
        <v>9492</v>
      </c>
      <c r="Q6322" s="269">
        <v>-5.75</v>
      </c>
      <c r="R6322" s="269">
        <v>-6</v>
      </c>
      <c r="S6322" s="269">
        <v>-36.75</v>
      </c>
      <c r="T6322" s="269">
        <v>-37</v>
      </c>
      <c r="DO6322"/>
    </row>
    <row r="6323" spans="15:119" x14ac:dyDescent="0.25">
      <c r="O6323" s="268" t="s">
        <v>15810</v>
      </c>
      <c r="P6323" s="268" t="s">
        <v>9492</v>
      </c>
      <c r="Q6323" s="269">
        <v>-5.75</v>
      </c>
      <c r="R6323" s="269">
        <v>-6</v>
      </c>
      <c r="S6323" s="269">
        <v>-36.5</v>
      </c>
      <c r="T6323" s="269">
        <v>-36.75</v>
      </c>
      <c r="DO6323"/>
    </row>
    <row r="6324" spans="15:119" x14ac:dyDescent="0.25">
      <c r="O6324" s="268" t="s">
        <v>15811</v>
      </c>
      <c r="P6324" s="268" t="s">
        <v>9490</v>
      </c>
      <c r="Q6324" s="269">
        <v>-5.5</v>
      </c>
      <c r="R6324" s="269">
        <v>-6</v>
      </c>
      <c r="S6324" s="269">
        <v>-36</v>
      </c>
      <c r="T6324" s="269">
        <v>-36.5</v>
      </c>
      <c r="DO6324"/>
    </row>
    <row r="6325" spans="15:119" x14ac:dyDescent="0.25">
      <c r="O6325" s="268" t="s">
        <v>15812</v>
      </c>
      <c r="P6325" s="268" t="s">
        <v>9492</v>
      </c>
      <c r="Q6325" s="269">
        <v>-5.5</v>
      </c>
      <c r="R6325" s="269">
        <v>-5.75</v>
      </c>
      <c r="S6325" s="269">
        <v>-36.25</v>
      </c>
      <c r="T6325" s="269">
        <v>-36.5</v>
      </c>
      <c r="DO6325"/>
    </row>
    <row r="6326" spans="15:119" x14ac:dyDescent="0.25">
      <c r="O6326" s="268" t="s">
        <v>15813</v>
      </c>
      <c r="P6326" s="268" t="s">
        <v>9492</v>
      </c>
      <c r="Q6326" s="269">
        <v>-5.5</v>
      </c>
      <c r="R6326" s="269">
        <v>-5.75</v>
      </c>
      <c r="S6326" s="269">
        <v>-36</v>
      </c>
      <c r="T6326" s="269">
        <v>-36.25</v>
      </c>
      <c r="DO6326"/>
    </row>
    <row r="6327" spans="15:119" x14ac:dyDescent="0.25">
      <c r="O6327" s="268" t="s">
        <v>15814</v>
      </c>
      <c r="P6327" s="268" t="s">
        <v>9492</v>
      </c>
      <c r="Q6327" s="269">
        <v>-5.75</v>
      </c>
      <c r="R6327" s="269">
        <v>-6</v>
      </c>
      <c r="S6327" s="269">
        <v>-36.25</v>
      </c>
      <c r="T6327" s="269">
        <v>-36.5</v>
      </c>
      <c r="DO6327"/>
    </row>
    <row r="6328" spans="15:119" x14ac:dyDescent="0.25">
      <c r="O6328" s="268" t="s">
        <v>15815</v>
      </c>
      <c r="P6328" s="268" t="s">
        <v>9492</v>
      </c>
      <c r="Q6328" s="269">
        <v>-5.75</v>
      </c>
      <c r="R6328" s="269">
        <v>-6</v>
      </c>
      <c r="S6328" s="269">
        <v>-36</v>
      </c>
      <c r="T6328" s="269">
        <v>-36.25</v>
      </c>
      <c r="DO6328"/>
    </row>
    <row r="6329" spans="15:119" x14ac:dyDescent="0.25">
      <c r="O6329" s="268" t="s">
        <v>15816</v>
      </c>
      <c r="P6329" s="268" t="s">
        <v>9486</v>
      </c>
      <c r="Q6329" s="269">
        <v>-6</v>
      </c>
      <c r="R6329" s="269">
        <v>-8</v>
      </c>
      <c r="S6329" s="269">
        <v>-39</v>
      </c>
      <c r="T6329" s="269">
        <v>-42</v>
      </c>
      <c r="DO6329"/>
    </row>
    <row r="6330" spans="15:119" x14ac:dyDescent="0.25">
      <c r="O6330" s="268" t="s">
        <v>15817</v>
      </c>
      <c r="P6330" s="268" t="s">
        <v>9488</v>
      </c>
      <c r="Q6330" s="269">
        <v>-6</v>
      </c>
      <c r="R6330" s="269">
        <v>-7</v>
      </c>
      <c r="S6330" s="269">
        <v>-40.5</v>
      </c>
      <c r="T6330" s="269">
        <v>-42</v>
      </c>
      <c r="DO6330"/>
    </row>
    <row r="6331" spans="15:119" x14ac:dyDescent="0.25">
      <c r="O6331" s="268" t="s">
        <v>15818</v>
      </c>
      <c r="P6331" s="268" t="s">
        <v>9490</v>
      </c>
      <c r="Q6331" s="269">
        <v>-6</v>
      </c>
      <c r="R6331" s="269">
        <v>-6.5</v>
      </c>
      <c r="S6331" s="269">
        <v>-41.5</v>
      </c>
      <c r="T6331" s="269">
        <v>-42</v>
      </c>
      <c r="DO6331"/>
    </row>
    <row r="6332" spans="15:119" x14ac:dyDescent="0.25">
      <c r="O6332" s="268" t="s">
        <v>15819</v>
      </c>
      <c r="P6332" s="268" t="s">
        <v>9492</v>
      </c>
      <c r="Q6332" s="269">
        <v>-6</v>
      </c>
      <c r="R6332" s="269">
        <v>-6.25</v>
      </c>
      <c r="S6332" s="269">
        <v>-41.75</v>
      </c>
      <c r="T6332" s="269">
        <v>-42</v>
      </c>
      <c r="DO6332"/>
    </row>
    <row r="6333" spans="15:119" x14ac:dyDescent="0.25">
      <c r="O6333" s="268" t="s">
        <v>15820</v>
      </c>
      <c r="P6333" s="268" t="s">
        <v>9492</v>
      </c>
      <c r="Q6333" s="269">
        <v>-6</v>
      </c>
      <c r="R6333" s="269">
        <v>-6.25</v>
      </c>
      <c r="S6333" s="269">
        <v>-41.5</v>
      </c>
      <c r="T6333" s="269">
        <v>-41.75</v>
      </c>
      <c r="DO6333"/>
    </row>
    <row r="6334" spans="15:119" x14ac:dyDescent="0.25">
      <c r="O6334" s="268" t="s">
        <v>15821</v>
      </c>
      <c r="P6334" s="268" t="s">
        <v>9492</v>
      </c>
      <c r="Q6334" s="269">
        <v>-6.25</v>
      </c>
      <c r="R6334" s="269">
        <v>-6.5</v>
      </c>
      <c r="S6334" s="269">
        <v>-41.75</v>
      </c>
      <c r="T6334" s="269">
        <v>-42</v>
      </c>
      <c r="DO6334"/>
    </row>
    <row r="6335" spans="15:119" x14ac:dyDescent="0.25">
      <c r="O6335" s="268" t="s">
        <v>15822</v>
      </c>
      <c r="P6335" s="268" t="s">
        <v>9492</v>
      </c>
      <c r="Q6335" s="269">
        <v>-6.25</v>
      </c>
      <c r="R6335" s="269">
        <v>-6.5</v>
      </c>
      <c r="S6335" s="269">
        <v>-41.5</v>
      </c>
      <c r="T6335" s="269">
        <v>-41.75</v>
      </c>
      <c r="DO6335"/>
    </row>
    <row r="6336" spans="15:119" x14ac:dyDescent="0.25">
      <c r="O6336" s="268" t="s">
        <v>15823</v>
      </c>
      <c r="P6336" s="268" t="s">
        <v>9490</v>
      </c>
      <c r="Q6336" s="269">
        <v>-6</v>
      </c>
      <c r="R6336" s="269">
        <v>-6.5</v>
      </c>
      <c r="S6336" s="269">
        <v>-41</v>
      </c>
      <c r="T6336" s="269">
        <v>-41.5</v>
      </c>
      <c r="DO6336"/>
    </row>
    <row r="6337" spans="15:119" x14ac:dyDescent="0.25">
      <c r="O6337" s="268" t="s">
        <v>15824</v>
      </c>
      <c r="P6337" s="268" t="s">
        <v>9492</v>
      </c>
      <c r="Q6337" s="269">
        <v>-6</v>
      </c>
      <c r="R6337" s="269">
        <v>-6.25</v>
      </c>
      <c r="S6337" s="269">
        <v>-41.25</v>
      </c>
      <c r="T6337" s="269">
        <v>-41.5</v>
      </c>
      <c r="DO6337"/>
    </row>
    <row r="6338" spans="15:119" x14ac:dyDescent="0.25">
      <c r="O6338" s="268" t="s">
        <v>15825</v>
      </c>
      <c r="P6338" s="268" t="s">
        <v>9492</v>
      </c>
      <c r="Q6338" s="269">
        <v>-6</v>
      </c>
      <c r="R6338" s="269">
        <v>-6.25</v>
      </c>
      <c r="S6338" s="269">
        <v>-41</v>
      </c>
      <c r="T6338" s="269">
        <v>-41.25</v>
      </c>
      <c r="DO6338"/>
    </row>
    <row r="6339" spans="15:119" x14ac:dyDescent="0.25">
      <c r="O6339" s="268" t="s">
        <v>15826</v>
      </c>
      <c r="P6339" s="268" t="s">
        <v>9492</v>
      </c>
      <c r="Q6339" s="269">
        <v>-6.25</v>
      </c>
      <c r="R6339" s="269">
        <v>-6.5</v>
      </c>
      <c r="S6339" s="269">
        <v>-41.25</v>
      </c>
      <c r="T6339" s="269">
        <v>-41.5</v>
      </c>
      <c r="DO6339"/>
    </row>
    <row r="6340" spans="15:119" x14ac:dyDescent="0.25">
      <c r="O6340" s="268" t="s">
        <v>15827</v>
      </c>
      <c r="P6340" s="268" t="s">
        <v>9492</v>
      </c>
      <c r="Q6340" s="269">
        <v>-6.25</v>
      </c>
      <c r="R6340" s="269">
        <v>-6.5</v>
      </c>
      <c r="S6340" s="269">
        <v>-41</v>
      </c>
      <c r="T6340" s="269">
        <v>-41.25</v>
      </c>
      <c r="DO6340"/>
    </row>
    <row r="6341" spans="15:119" x14ac:dyDescent="0.25">
      <c r="O6341" s="268" t="s">
        <v>15828</v>
      </c>
      <c r="P6341" s="268" t="s">
        <v>9490</v>
      </c>
      <c r="Q6341" s="269">
        <v>-6</v>
      </c>
      <c r="R6341" s="269">
        <v>-6.5</v>
      </c>
      <c r="S6341" s="269">
        <v>-40.5</v>
      </c>
      <c r="T6341" s="269">
        <v>-41</v>
      </c>
      <c r="DO6341"/>
    </row>
    <row r="6342" spans="15:119" x14ac:dyDescent="0.25">
      <c r="O6342" s="268" t="s">
        <v>15829</v>
      </c>
      <c r="P6342" s="268" t="s">
        <v>9492</v>
      </c>
      <c r="Q6342" s="269">
        <v>-6</v>
      </c>
      <c r="R6342" s="269">
        <v>-6.25</v>
      </c>
      <c r="S6342" s="269">
        <v>-40.75</v>
      </c>
      <c r="T6342" s="269">
        <v>-41</v>
      </c>
      <c r="DO6342"/>
    </row>
    <row r="6343" spans="15:119" x14ac:dyDescent="0.25">
      <c r="O6343" s="268" t="s">
        <v>15830</v>
      </c>
      <c r="P6343" s="268" t="s">
        <v>9492</v>
      </c>
      <c r="Q6343" s="269">
        <v>-6</v>
      </c>
      <c r="R6343" s="269">
        <v>-6.25</v>
      </c>
      <c r="S6343" s="269">
        <v>-40.5</v>
      </c>
      <c r="T6343" s="269">
        <v>-40.75</v>
      </c>
      <c r="DO6343"/>
    </row>
    <row r="6344" spans="15:119" x14ac:dyDescent="0.25">
      <c r="O6344" s="268" t="s">
        <v>15831</v>
      </c>
      <c r="P6344" s="268" t="s">
        <v>9492</v>
      </c>
      <c r="Q6344" s="269">
        <v>-6.25</v>
      </c>
      <c r="R6344" s="269">
        <v>-6.5</v>
      </c>
      <c r="S6344" s="269">
        <v>-40.75</v>
      </c>
      <c r="T6344" s="269">
        <v>-41</v>
      </c>
      <c r="DO6344"/>
    </row>
    <row r="6345" spans="15:119" x14ac:dyDescent="0.25">
      <c r="O6345" s="268" t="s">
        <v>15832</v>
      </c>
      <c r="P6345" s="268" t="s">
        <v>9492</v>
      </c>
      <c r="Q6345" s="269">
        <v>-6.25</v>
      </c>
      <c r="R6345" s="269">
        <v>-6.5</v>
      </c>
      <c r="S6345" s="269">
        <v>-40.5</v>
      </c>
      <c r="T6345" s="269">
        <v>-40.75</v>
      </c>
      <c r="DO6345"/>
    </row>
    <row r="6346" spans="15:119" x14ac:dyDescent="0.25">
      <c r="O6346" s="268" t="s">
        <v>15833</v>
      </c>
      <c r="P6346" s="268" t="s">
        <v>9490</v>
      </c>
      <c r="Q6346" s="269">
        <v>-6.5</v>
      </c>
      <c r="R6346" s="269">
        <v>-7</v>
      </c>
      <c r="S6346" s="269">
        <v>-41.5</v>
      </c>
      <c r="T6346" s="269">
        <v>-42</v>
      </c>
      <c r="DO6346"/>
    </row>
    <row r="6347" spans="15:119" x14ac:dyDescent="0.25">
      <c r="O6347" s="268" t="s">
        <v>15834</v>
      </c>
      <c r="P6347" s="268" t="s">
        <v>9492</v>
      </c>
      <c r="Q6347" s="269">
        <v>-6.5</v>
      </c>
      <c r="R6347" s="269">
        <v>-6.75</v>
      </c>
      <c r="S6347" s="269">
        <v>-41.75</v>
      </c>
      <c r="T6347" s="269">
        <v>-42</v>
      </c>
      <c r="DO6347"/>
    </row>
    <row r="6348" spans="15:119" x14ac:dyDescent="0.25">
      <c r="O6348" s="268" t="s">
        <v>15835</v>
      </c>
      <c r="P6348" s="268" t="s">
        <v>9492</v>
      </c>
      <c r="Q6348" s="269">
        <v>-6.5</v>
      </c>
      <c r="R6348" s="269">
        <v>-6.75</v>
      </c>
      <c r="S6348" s="269">
        <v>-41.5</v>
      </c>
      <c r="T6348" s="269">
        <v>-41.75</v>
      </c>
      <c r="DO6348"/>
    </row>
    <row r="6349" spans="15:119" x14ac:dyDescent="0.25">
      <c r="O6349" s="268" t="s">
        <v>15836</v>
      </c>
      <c r="P6349" s="268" t="s">
        <v>9492</v>
      </c>
      <c r="Q6349" s="269">
        <v>-6.75</v>
      </c>
      <c r="R6349" s="269">
        <v>-7</v>
      </c>
      <c r="S6349" s="269">
        <v>-41.75</v>
      </c>
      <c r="T6349" s="269">
        <v>-42</v>
      </c>
      <c r="DO6349"/>
    </row>
    <row r="6350" spans="15:119" x14ac:dyDescent="0.25">
      <c r="O6350" s="268" t="s">
        <v>15837</v>
      </c>
      <c r="P6350" s="268" t="s">
        <v>9492</v>
      </c>
      <c r="Q6350" s="269">
        <v>-6.75</v>
      </c>
      <c r="R6350" s="269">
        <v>-7</v>
      </c>
      <c r="S6350" s="269">
        <v>-41.5</v>
      </c>
      <c r="T6350" s="269">
        <v>-41.75</v>
      </c>
      <c r="DO6350"/>
    </row>
    <row r="6351" spans="15:119" x14ac:dyDescent="0.25">
      <c r="O6351" s="268" t="s">
        <v>15838</v>
      </c>
      <c r="P6351" s="268" t="s">
        <v>9490</v>
      </c>
      <c r="Q6351" s="269">
        <v>-6.5</v>
      </c>
      <c r="R6351" s="269">
        <v>-7</v>
      </c>
      <c r="S6351" s="269">
        <v>-41</v>
      </c>
      <c r="T6351" s="269">
        <v>-41.5</v>
      </c>
      <c r="DO6351"/>
    </row>
    <row r="6352" spans="15:119" x14ac:dyDescent="0.25">
      <c r="O6352" s="268" t="s">
        <v>15839</v>
      </c>
      <c r="P6352" s="268" t="s">
        <v>9492</v>
      </c>
      <c r="Q6352" s="269">
        <v>-6.5</v>
      </c>
      <c r="R6352" s="269">
        <v>-6.75</v>
      </c>
      <c r="S6352" s="269">
        <v>-41.25</v>
      </c>
      <c r="T6352" s="269">
        <v>-41.5</v>
      </c>
      <c r="DO6352"/>
    </row>
    <row r="6353" spans="15:119" x14ac:dyDescent="0.25">
      <c r="O6353" s="268" t="s">
        <v>15840</v>
      </c>
      <c r="P6353" s="268" t="s">
        <v>9492</v>
      </c>
      <c r="Q6353" s="269">
        <v>-6.5</v>
      </c>
      <c r="R6353" s="269">
        <v>-6.75</v>
      </c>
      <c r="S6353" s="269">
        <v>-41</v>
      </c>
      <c r="T6353" s="269">
        <v>-41.25</v>
      </c>
      <c r="DO6353"/>
    </row>
    <row r="6354" spans="15:119" x14ac:dyDescent="0.25">
      <c r="O6354" s="268" t="s">
        <v>15841</v>
      </c>
      <c r="P6354" s="268" t="s">
        <v>9492</v>
      </c>
      <c r="Q6354" s="269">
        <v>-6.75</v>
      </c>
      <c r="R6354" s="269">
        <v>-7</v>
      </c>
      <c r="S6354" s="269">
        <v>-41.25</v>
      </c>
      <c r="T6354" s="269">
        <v>-41.5</v>
      </c>
      <c r="DO6354"/>
    </row>
    <row r="6355" spans="15:119" x14ac:dyDescent="0.25">
      <c r="O6355" s="268" t="s">
        <v>15842</v>
      </c>
      <c r="P6355" s="268" t="s">
        <v>9492</v>
      </c>
      <c r="Q6355" s="269">
        <v>-6.75</v>
      </c>
      <c r="R6355" s="269">
        <v>-7</v>
      </c>
      <c r="S6355" s="269">
        <v>-41</v>
      </c>
      <c r="T6355" s="269">
        <v>-41.25</v>
      </c>
      <c r="DO6355"/>
    </row>
    <row r="6356" spans="15:119" x14ac:dyDescent="0.25">
      <c r="O6356" s="268" t="s">
        <v>15843</v>
      </c>
      <c r="P6356" s="268" t="s">
        <v>9490</v>
      </c>
      <c r="Q6356" s="269">
        <v>-6.5</v>
      </c>
      <c r="R6356" s="269">
        <v>-7</v>
      </c>
      <c r="S6356" s="269">
        <v>-40.5</v>
      </c>
      <c r="T6356" s="269">
        <v>-41</v>
      </c>
      <c r="DO6356"/>
    </row>
    <row r="6357" spans="15:119" x14ac:dyDescent="0.25">
      <c r="O6357" s="268" t="s">
        <v>15844</v>
      </c>
      <c r="P6357" s="268" t="s">
        <v>9492</v>
      </c>
      <c r="Q6357" s="269">
        <v>-6.5</v>
      </c>
      <c r="R6357" s="269">
        <v>-6.75</v>
      </c>
      <c r="S6357" s="269">
        <v>-40.75</v>
      </c>
      <c r="T6357" s="269">
        <v>-41</v>
      </c>
      <c r="DO6357"/>
    </row>
    <row r="6358" spans="15:119" x14ac:dyDescent="0.25">
      <c r="O6358" s="268" t="s">
        <v>15845</v>
      </c>
      <c r="P6358" s="268" t="s">
        <v>9492</v>
      </c>
      <c r="Q6358" s="269">
        <v>-6.5</v>
      </c>
      <c r="R6358" s="269">
        <v>-6.75</v>
      </c>
      <c r="S6358" s="269">
        <v>-40.5</v>
      </c>
      <c r="T6358" s="269">
        <v>-40.75</v>
      </c>
      <c r="DO6358"/>
    </row>
    <row r="6359" spans="15:119" x14ac:dyDescent="0.25">
      <c r="O6359" s="268" t="s">
        <v>15846</v>
      </c>
      <c r="P6359" s="268" t="s">
        <v>9492</v>
      </c>
      <c r="Q6359" s="269">
        <v>-6.75</v>
      </c>
      <c r="R6359" s="269">
        <v>-7</v>
      </c>
      <c r="S6359" s="269">
        <v>-40.75</v>
      </c>
      <c r="T6359" s="269">
        <v>-41</v>
      </c>
      <c r="DO6359"/>
    </row>
    <row r="6360" spans="15:119" x14ac:dyDescent="0.25">
      <c r="O6360" s="268" t="s">
        <v>15847</v>
      </c>
      <c r="P6360" s="268" t="s">
        <v>9492</v>
      </c>
      <c r="Q6360" s="269">
        <v>-6.75</v>
      </c>
      <c r="R6360" s="269">
        <v>-7</v>
      </c>
      <c r="S6360" s="269">
        <v>-40.5</v>
      </c>
      <c r="T6360" s="269">
        <v>-40.75</v>
      </c>
      <c r="DO6360"/>
    </row>
    <row r="6361" spans="15:119" x14ac:dyDescent="0.25">
      <c r="O6361" s="268" t="s">
        <v>15848</v>
      </c>
      <c r="P6361" s="268" t="s">
        <v>9488</v>
      </c>
      <c r="Q6361" s="269">
        <v>-6</v>
      </c>
      <c r="R6361" s="269">
        <v>-7</v>
      </c>
      <c r="S6361" s="269">
        <v>-39</v>
      </c>
      <c r="T6361" s="269">
        <v>-40.5</v>
      </c>
      <c r="DO6361"/>
    </row>
    <row r="6362" spans="15:119" x14ac:dyDescent="0.25">
      <c r="O6362" s="268" t="s">
        <v>15849</v>
      </c>
      <c r="P6362" s="268" t="s">
        <v>9490</v>
      </c>
      <c r="Q6362" s="269">
        <v>-6</v>
      </c>
      <c r="R6362" s="269">
        <v>-6.5</v>
      </c>
      <c r="S6362" s="269">
        <v>-40</v>
      </c>
      <c r="T6362" s="269">
        <v>-40.5</v>
      </c>
      <c r="DO6362"/>
    </row>
    <row r="6363" spans="15:119" x14ac:dyDescent="0.25">
      <c r="O6363" s="268" t="s">
        <v>15850</v>
      </c>
      <c r="P6363" s="268" t="s">
        <v>9492</v>
      </c>
      <c r="Q6363" s="269">
        <v>-6</v>
      </c>
      <c r="R6363" s="269">
        <v>-6.25</v>
      </c>
      <c r="S6363" s="269">
        <v>-40.25</v>
      </c>
      <c r="T6363" s="269">
        <v>-40.5</v>
      </c>
      <c r="DO6363"/>
    </row>
    <row r="6364" spans="15:119" x14ac:dyDescent="0.25">
      <c r="O6364" s="268" t="s">
        <v>15851</v>
      </c>
      <c r="P6364" s="268" t="s">
        <v>9492</v>
      </c>
      <c r="Q6364" s="269">
        <v>-6</v>
      </c>
      <c r="R6364" s="269">
        <v>-6.25</v>
      </c>
      <c r="S6364" s="269">
        <v>-40</v>
      </c>
      <c r="T6364" s="269">
        <v>-40.25</v>
      </c>
      <c r="DO6364"/>
    </row>
    <row r="6365" spans="15:119" x14ac:dyDescent="0.25">
      <c r="O6365" s="268" t="s">
        <v>15852</v>
      </c>
      <c r="P6365" s="268" t="s">
        <v>9492</v>
      </c>
      <c r="Q6365" s="269">
        <v>-6.25</v>
      </c>
      <c r="R6365" s="269">
        <v>-6.5</v>
      </c>
      <c r="S6365" s="269">
        <v>-40.25</v>
      </c>
      <c r="T6365" s="269">
        <v>-40.5</v>
      </c>
      <c r="DO6365"/>
    </row>
    <row r="6366" spans="15:119" x14ac:dyDescent="0.25">
      <c r="O6366" s="268" t="s">
        <v>15853</v>
      </c>
      <c r="P6366" s="268" t="s">
        <v>9492</v>
      </c>
      <c r="Q6366" s="269">
        <v>-6.25</v>
      </c>
      <c r="R6366" s="269">
        <v>-6.5</v>
      </c>
      <c r="S6366" s="269">
        <v>-40</v>
      </c>
      <c r="T6366" s="269">
        <v>-40.25</v>
      </c>
      <c r="DO6366"/>
    </row>
    <row r="6367" spans="15:119" x14ac:dyDescent="0.25">
      <c r="O6367" s="268" t="s">
        <v>15854</v>
      </c>
      <c r="P6367" s="268" t="s">
        <v>9490</v>
      </c>
      <c r="Q6367" s="269">
        <v>-6</v>
      </c>
      <c r="R6367" s="269">
        <v>-6.5</v>
      </c>
      <c r="S6367" s="269">
        <v>-39.5</v>
      </c>
      <c r="T6367" s="269">
        <v>-40</v>
      </c>
      <c r="DO6367"/>
    </row>
    <row r="6368" spans="15:119" x14ac:dyDescent="0.25">
      <c r="O6368" s="268" t="s">
        <v>15855</v>
      </c>
      <c r="P6368" s="268" t="s">
        <v>9492</v>
      </c>
      <c r="Q6368" s="269">
        <v>-6</v>
      </c>
      <c r="R6368" s="269">
        <v>-6.25</v>
      </c>
      <c r="S6368" s="269">
        <v>-39.75</v>
      </c>
      <c r="T6368" s="269">
        <v>-40</v>
      </c>
      <c r="DO6368"/>
    </row>
    <row r="6369" spans="15:119" x14ac:dyDescent="0.25">
      <c r="O6369" s="268" t="s">
        <v>15856</v>
      </c>
      <c r="P6369" s="268" t="s">
        <v>9492</v>
      </c>
      <c r="Q6369" s="269">
        <v>-6</v>
      </c>
      <c r="R6369" s="269">
        <v>-6.25</v>
      </c>
      <c r="S6369" s="269">
        <v>-39.5</v>
      </c>
      <c r="T6369" s="269">
        <v>-39.75</v>
      </c>
      <c r="DO6369"/>
    </row>
    <row r="6370" spans="15:119" x14ac:dyDescent="0.25">
      <c r="O6370" s="268" t="s">
        <v>15857</v>
      </c>
      <c r="P6370" s="268" t="s">
        <v>9492</v>
      </c>
      <c r="Q6370" s="269">
        <v>-6.25</v>
      </c>
      <c r="R6370" s="269">
        <v>-6.5</v>
      </c>
      <c r="S6370" s="269">
        <v>-39.75</v>
      </c>
      <c r="T6370" s="269">
        <v>-40</v>
      </c>
      <c r="DO6370"/>
    </row>
    <row r="6371" spans="15:119" x14ac:dyDescent="0.25">
      <c r="O6371" s="268" t="s">
        <v>15858</v>
      </c>
      <c r="P6371" s="268" t="s">
        <v>9492</v>
      </c>
      <c r="Q6371" s="269">
        <v>-6.25</v>
      </c>
      <c r="R6371" s="269">
        <v>-6.5</v>
      </c>
      <c r="S6371" s="269">
        <v>-39.5</v>
      </c>
      <c r="T6371" s="269">
        <v>-39.75</v>
      </c>
      <c r="DO6371"/>
    </row>
    <row r="6372" spans="15:119" x14ac:dyDescent="0.25">
      <c r="O6372" s="268" t="s">
        <v>15859</v>
      </c>
      <c r="P6372" s="268" t="s">
        <v>9490</v>
      </c>
      <c r="Q6372" s="269">
        <v>-6</v>
      </c>
      <c r="R6372" s="269">
        <v>-6.5</v>
      </c>
      <c r="S6372" s="269">
        <v>-39</v>
      </c>
      <c r="T6372" s="269">
        <v>-39.5</v>
      </c>
      <c r="DO6372"/>
    </row>
    <row r="6373" spans="15:119" x14ac:dyDescent="0.25">
      <c r="O6373" s="268" t="s">
        <v>15860</v>
      </c>
      <c r="P6373" s="268" t="s">
        <v>9492</v>
      </c>
      <c r="Q6373" s="269">
        <v>-6</v>
      </c>
      <c r="R6373" s="269">
        <v>-6.25</v>
      </c>
      <c r="S6373" s="269">
        <v>-39.25</v>
      </c>
      <c r="T6373" s="269">
        <v>-39.5</v>
      </c>
      <c r="DO6373"/>
    </row>
    <row r="6374" spans="15:119" x14ac:dyDescent="0.25">
      <c r="O6374" s="268" t="s">
        <v>15861</v>
      </c>
      <c r="P6374" s="268" t="s">
        <v>9492</v>
      </c>
      <c r="Q6374" s="269">
        <v>-6</v>
      </c>
      <c r="R6374" s="269">
        <v>-6.25</v>
      </c>
      <c r="S6374" s="269">
        <v>-39</v>
      </c>
      <c r="T6374" s="269">
        <v>-39.25</v>
      </c>
      <c r="DO6374"/>
    </row>
    <row r="6375" spans="15:119" x14ac:dyDescent="0.25">
      <c r="O6375" s="268" t="s">
        <v>15862</v>
      </c>
      <c r="P6375" s="268" t="s">
        <v>9492</v>
      </c>
      <c r="Q6375" s="269">
        <v>-6.25</v>
      </c>
      <c r="R6375" s="269">
        <v>-6.5</v>
      </c>
      <c r="S6375" s="269">
        <v>-39.25</v>
      </c>
      <c r="T6375" s="269">
        <v>-39.5</v>
      </c>
      <c r="DO6375"/>
    </row>
    <row r="6376" spans="15:119" x14ac:dyDescent="0.25">
      <c r="O6376" s="268" t="s">
        <v>15863</v>
      </c>
      <c r="P6376" s="268" t="s">
        <v>9492</v>
      </c>
      <c r="Q6376" s="269">
        <v>-6.25</v>
      </c>
      <c r="R6376" s="269">
        <v>-6.5</v>
      </c>
      <c r="S6376" s="269">
        <v>-39</v>
      </c>
      <c r="T6376" s="269">
        <v>-39.25</v>
      </c>
      <c r="DO6376"/>
    </row>
    <row r="6377" spans="15:119" x14ac:dyDescent="0.25">
      <c r="O6377" s="268" t="s">
        <v>15864</v>
      </c>
      <c r="P6377" s="268" t="s">
        <v>9490</v>
      </c>
      <c r="Q6377" s="269">
        <v>-6.5</v>
      </c>
      <c r="R6377" s="269">
        <v>-7</v>
      </c>
      <c r="S6377" s="269">
        <v>-40</v>
      </c>
      <c r="T6377" s="269">
        <v>-40.5</v>
      </c>
      <c r="DO6377"/>
    </row>
    <row r="6378" spans="15:119" x14ac:dyDescent="0.25">
      <c r="O6378" s="268" t="s">
        <v>15865</v>
      </c>
      <c r="P6378" s="268" t="s">
        <v>9492</v>
      </c>
      <c r="Q6378" s="269">
        <v>-6.5</v>
      </c>
      <c r="R6378" s="269">
        <v>-6.75</v>
      </c>
      <c r="S6378" s="269">
        <v>-40.25</v>
      </c>
      <c r="T6378" s="269">
        <v>-40.5</v>
      </c>
      <c r="DO6378"/>
    </row>
    <row r="6379" spans="15:119" x14ac:dyDescent="0.25">
      <c r="O6379" s="268" t="s">
        <v>15866</v>
      </c>
      <c r="P6379" s="268" t="s">
        <v>9492</v>
      </c>
      <c r="Q6379" s="269">
        <v>-6.5</v>
      </c>
      <c r="R6379" s="269">
        <v>-6.75</v>
      </c>
      <c r="S6379" s="269">
        <v>-40</v>
      </c>
      <c r="T6379" s="269">
        <v>-40.25</v>
      </c>
      <c r="DO6379"/>
    </row>
    <row r="6380" spans="15:119" x14ac:dyDescent="0.25">
      <c r="O6380" s="268" t="s">
        <v>15867</v>
      </c>
      <c r="P6380" s="268" t="s">
        <v>9492</v>
      </c>
      <c r="Q6380" s="269">
        <v>-6.75</v>
      </c>
      <c r="R6380" s="269">
        <v>-7</v>
      </c>
      <c r="S6380" s="269">
        <v>-40.25</v>
      </c>
      <c r="T6380" s="269">
        <v>-40.5</v>
      </c>
      <c r="DO6380"/>
    </row>
    <row r="6381" spans="15:119" x14ac:dyDescent="0.25">
      <c r="O6381" s="268" t="s">
        <v>15868</v>
      </c>
      <c r="P6381" s="268" t="s">
        <v>9492</v>
      </c>
      <c r="Q6381" s="269">
        <v>-6.75</v>
      </c>
      <c r="R6381" s="269">
        <v>-7</v>
      </c>
      <c r="S6381" s="269">
        <v>-40</v>
      </c>
      <c r="T6381" s="269">
        <v>-40.25</v>
      </c>
      <c r="DO6381"/>
    </row>
    <row r="6382" spans="15:119" x14ac:dyDescent="0.25">
      <c r="O6382" s="268" t="s">
        <v>15869</v>
      </c>
      <c r="P6382" s="268" t="s">
        <v>9490</v>
      </c>
      <c r="Q6382" s="269">
        <v>-6.5</v>
      </c>
      <c r="R6382" s="269">
        <v>-7</v>
      </c>
      <c r="S6382" s="269">
        <v>-39.5</v>
      </c>
      <c r="T6382" s="269">
        <v>-40</v>
      </c>
      <c r="DO6382"/>
    </row>
    <row r="6383" spans="15:119" x14ac:dyDescent="0.25">
      <c r="O6383" s="268" t="s">
        <v>15870</v>
      </c>
      <c r="P6383" s="268" t="s">
        <v>9492</v>
      </c>
      <c r="Q6383" s="269">
        <v>-6.5</v>
      </c>
      <c r="R6383" s="269">
        <v>-6.75</v>
      </c>
      <c r="S6383" s="269">
        <v>-39.75</v>
      </c>
      <c r="T6383" s="269">
        <v>-40</v>
      </c>
      <c r="DO6383"/>
    </row>
    <row r="6384" spans="15:119" x14ac:dyDescent="0.25">
      <c r="O6384" s="268" t="s">
        <v>15871</v>
      </c>
      <c r="P6384" s="268" t="s">
        <v>9492</v>
      </c>
      <c r="Q6384" s="269">
        <v>-6.5</v>
      </c>
      <c r="R6384" s="269">
        <v>-6.75</v>
      </c>
      <c r="S6384" s="269">
        <v>-39.5</v>
      </c>
      <c r="T6384" s="269">
        <v>-39.75</v>
      </c>
      <c r="DO6384"/>
    </row>
    <row r="6385" spans="15:119" x14ac:dyDescent="0.25">
      <c r="O6385" s="268" t="s">
        <v>15872</v>
      </c>
      <c r="P6385" s="268" t="s">
        <v>9492</v>
      </c>
      <c r="Q6385" s="269">
        <v>-6.75</v>
      </c>
      <c r="R6385" s="269">
        <v>-7</v>
      </c>
      <c r="S6385" s="269">
        <v>-39.75</v>
      </c>
      <c r="T6385" s="269">
        <v>-40</v>
      </c>
      <c r="DO6385"/>
    </row>
    <row r="6386" spans="15:119" x14ac:dyDescent="0.25">
      <c r="O6386" s="268" t="s">
        <v>15873</v>
      </c>
      <c r="P6386" s="268" t="s">
        <v>9492</v>
      </c>
      <c r="Q6386" s="269">
        <v>-6.75</v>
      </c>
      <c r="R6386" s="269">
        <v>-7</v>
      </c>
      <c r="S6386" s="269">
        <v>-39.5</v>
      </c>
      <c r="T6386" s="269">
        <v>-39.75</v>
      </c>
      <c r="DO6386"/>
    </row>
    <row r="6387" spans="15:119" x14ac:dyDescent="0.25">
      <c r="O6387" s="268" t="s">
        <v>15874</v>
      </c>
      <c r="P6387" s="268" t="s">
        <v>9490</v>
      </c>
      <c r="Q6387" s="269">
        <v>-6.5</v>
      </c>
      <c r="R6387" s="269">
        <v>-7</v>
      </c>
      <c r="S6387" s="269">
        <v>-39</v>
      </c>
      <c r="T6387" s="269">
        <v>-39.5</v>
      </c>
      <c r="DO6387"/>
    </row>
    <row r="6388" spans="15:119" x14ac:dyDescent="0.25">
      <c r="O6388" s="268" t="s">
        <v>15875</v>
      </c>
      <c r="P6388" s="268" t="s">
        <v>9492</v>
      </c>
      <c r="Q6388" s="269">
        <v>-6.5</v>
      </c>
      <c r="R6388" s="269">
        <v>-6.75</v>
      </c>
      <c r="S6388" s="269">
        <v>-39.25</v>
      </c>
      <c r="T6388" s="269">
        <v>-39.5</v>
      </c>
      <c r="DO6388"/>
    </row>
    <row r="6389" spans="15:119" x14ac:dyDescent="0.25">
      <c r="O6389" s="268" t="s">
        <v>15876</v>
      </c>
      <c r="P6389" s="268" t="s">
        <v>9492</v>
      </c>
      <c r="Q6389" s="269">
        <v>-6.5</v>
      </c>
      <c r="R6389" s="269">
        <v>-6.75</v>
      </c>
      <c r="S6389" s="269">
        <v>-39</v>
      </c>
      <c r="T6389" s="269">
        <v>-39.25</v>
      </c>
      <c r="DO6389"/>
    </row>
    <row r="6390" spans="15:119" x14ac:dyDescent="0.25">
      <c r="O6390" s="268" t="s">
        <v>15877</v>
      </c>
      <c r="P6390" s="268" t="s">
        <v>9492</v>
      </c>
      <c r="Q6390" s="269">
        <v>-6.75</v>
      </c>
      <c r="R6390" s="269">
        <v>-7</v>
      </c>
      <c r="S6390" s="269">
        <v>-39.25</v>
      </c>
      <c r="T6390" s="269">
        <v>-39.5</v>
      </c>
      <c r="DO6390"/>
    </row>
    <row r="6391" spans="15:119" x14ac:dyDescent="0.25">
      <c r="O6391" s="268" t="s">
        <v>15878</v>
      </c>
      <c r="P6391" s="268" t="s">
        <v>9492</v>
      </c>
      <c r="Q6391" s="269">
        <v>-6.75</v>
      </c>
      <c r="R6391" s="269">
        <v>-7</v>
      </c>
      <c r="S6391" s="269">
        <v>-39</v>
      </c>
      <c r="T6391" s="269">
        <v>-39.25</v>
      </c>
      <c r="DO6391"/>
    </row>
    <row r="6392" spans="15:119" x14ac:dyDescent="0.25">
      <c r="O6392" s="268" t="s">
        <v>15879</v>
      </c>
      <c r="P6392" s="268" t="s">
        <v>9488</v>
      </c>
      <c r="Q6392" s="269">
        <v>-7</v>
      </c>
      <c r="R6392" s="269">
        <v>-8</v>
      </c>
      <c r="S6392" s="269">
        <v>-40.5</v>
      </c>
      <c r="T6392" s="269">
        <v>-42</v>
      </c>
      <c r="DO6392"/>
    </row>
    <row r="6393" spans="15:119" x14ac:dyDescent="0.25">
      <c r="O6393" s="268" t="s">
        <v>15880</v>
      </c>
      <c r="P6393" s="268" t="s">
        <v>9490</v>
      </c>
      <c r="Q6393" s="269">
        <v>-7</v>
      </c>
      <c r="R6393" s="269">
        <v>-7.5</v>
      </c>
      <c r="S6393" s="269">
        <v>-41.5</v>
      </c>
      <c r="T6393" s="269">
        <v>-42</v>
      </c>
      <c r="DO6393"/>
    </row>
    <row r="6394" spans="15:119" x14ac:dyDescent="0.25">
      <c r="O6394" s="268" t="s">
        <v>15881</v>
      </c>
      <c r="P6394" s="268" t="s">
        <v>9492</v>
      </c>
      <c r="Q6394" s="269">
        <v>-7</v>
      </c>
      <c r="R6394" s="269">
        <v>-7.25</v>
      </c>
      <c r="S6394" s="269">
        <v>-41.75</v>
      </c>
      <c r="T6394" s="269">
        <v>-42</v>
      </c>
      <c r="DO6394"/>
    </row>
    <row r="6395" spans="15:119" x14ac:dyDescent="0.25">
      <c r="O6395" s="268" t="s">
        <v>15882</v>
      </c>
      <c r="P6395" s="268" t="s">
        <v>9492</v>
      </c>
      <c r="Q6395" s="269">
        <v>-7</v>
      </c>
      <c r="R6395" s="269">
        <v>-7.25</v>
      </c>
      <c r="S6395" s="269">
        <v>-41.5</v>
      </c>
      <c r="T6395" s="269">
        <v>-41.75</v>
      </c>
      <c r="DO6395"/>
    </row>
    <row r="6396" spans="15:119" x14ac:dyDescent="0.25">
      <c r="O6396" s="268" t="s">
        <v>15883</v>
      </c>
      <c r="P6396" s="268" t="s">
        <v>9492</v>
      </c>
      <c r="Q6396" s="269">
        <v>-7.25</v>
      </c>
      <c r="R6396" s="269">
        <v>-7.5</v>
      </c>
      <c r="S6396" s="269">
        <v>-41.75</v>
      </c>
      <c r="T6396" s="269">
        <v>-42</v>
      </c>
      <c r="DO6396"/>
    </row>
    <row r="6397" spans="15:119" x14ac:dyDescent="0.25">
      <c r="O6397" s="268" t="s">
        <v>15884</v>
      </c>
      <c r="P6397" s="268" t="s">
        <v>9492</v>
      </c>
      <c r="Q6397" s="269">
        <v>-7.25</v>
      </c>
      <c r="R6397" s="269">
        <v>-7.5</v>
      </c>
      <c r="S6397" s="269">
        <v>-41.5</v>
      </c>
      <c r="T6397" s="269">
        <v>-41.75</v>
      </c>
      <c r="DO6397"/>
    </row>
    <row r="6398" spans="15:119" x14ac:dyDescent="0.25">
      <c r="O6398" s="268" t="s">
        <v>15885</v>
      </c>
      <c r="P6398" s="268" t="s">
        <v>9490</v>
      </c>
      <c r="Q6398" s="269">
        <v>-7</v>
      </c>
      <c r="R6398" s="269">
        <v>-7.5</v>
      </c>
      <c r="S6398" s="269">
        <v>-41</v>
      </c>
      <c r="T6398" s="269">
        <v>-41.5</v>
      </c>
      <c r="DO6398"/>
    </row>
    <row r="6399" spans="15:119" x14ac:dyDescent="0.25">
      <c r="O6399" s="268" t="s">
        <v>15886</v>
      </c>
      <c r="P6399" s="268" t="s">
        <v>9492</v>
      </c>
      <c r="Q6399" s="269">
        <v>-7</v>
      </c>
      <c r="R6399" s="269">
        <v>-7.25</v>
      </c>
      <c r="S6399" s="269">
        <v>-41.25</v>
      </c>
      <c r="T6399" s="269">
        <v>-41.5</v>
      </c>
      <c r="DO6399"/>
    </row>
    <row r="6400" spans="15:119" x14ac:dyDescent="0.25">
      <c r="O6400" s="268" t="s">
        <v>15887</v>
      </c>
      <c r="P6400" s="268" t="s">
        <v>9492</v>
      </c>
      <c r="Q6400" s="269">
        <v>-7</v>
      </c>
      <c r="R6400" s="269">
        <v>-7.25</v>
      </c>
      <c r="S6400" s="269">
        <v>-41</v>
      </c>
      <c r="T6400" s="269">
        <v>-41.25</v>
      </c>
      <c r="DO6400"/>
    </row>
    <row r="6401" spans="15:119" x14ac:dyDescent="0.25">
      <c r="O6401" s="268" t="s">
        <v>15888</v>
      </c>
      <c r="P6401" s="268" t="s">
        <v>9492</v>
      </c>
      <c r="Q6401" s="269">
        <v>-7.25</v>
      </c>
      <c r="R6401" s="269">
        <v>-7.5</v>
      </c>
      <c r="S6401" s="269">
        <v>-41.25</v>
      </c>
      <c r="T6401" s="269">
        <v>-41.5</v>
      </c>
      <c r="DO6401"/>
    </row>
    <row r="6402" spans="15:119" x14ac:dyDescent="0.25">
      <c r="O6402" s="268" t="s">
        <v>15889</v>
      </c>
      <c r="P6402" s="268" t="s">
        <v>9492</v>
      </c>
      <c r="Q6402" s="269">
        <v>-7.25</v>
      </c>
      <c r="R6402" s="269">
        <v>-7.5</v>
      </c>
      <c r="S6402" s="269">
        <v>-41</v>
      </c>
      <c r="T6402" s="269">
        <v>-41.25</v>
      </c>
      <c r="DO6402"/>
    </row>
    <row r="6403" spans="15:119" x14ac:dyDescent="0.25">
      <c r="O6403" s="268" t="s">
        <v>15890</v>
      </c>
      <c r="P6403" s="268" t="s">
        <v>9490</v>
      </c>
      <c r="Q6403" s="269">
        <v>-7</v>
      </c>
      <c r="R6403" s="269">
        <v>-7.5</v>
      </c>
      <c r="S6403" s="269">
        <v>-40.5</v>
      </c>
      <c r="T6403" s="269">
        <v>-41</v>
      </c>
      <c r="DO6403"/>
    </row>
    <row r="6404" spans="15:119" x14ac:dyDescent="0.25">
      <c r="O6404" s="268" t="s">
        <v>15891</v>
      </c>
      <c r="P6404" s="268" t="s">
        <v>9492</v>
      </c>
      <c r="Q6404" s="269">
        <v>-7</v>
      </c>
      <c r="R6404" s="269">
        <v>-7.25</v>
      </c>
      <c r="S6404" s="269">
        <v>-40.75</v>
      </c>
      <c r="T6404" s="269">
        <v>-41</v>
      </c>
      <c r="DO6404"/>
    </row>
    <row r="6405" spans="15:119" x14ac:dyDescent="0.25">
      <c r="O6405" s="268" t="s">
        <v>15892</v>
      </c>
      <c r="P6405" s="268" t="s">
        <v>9492</v>
      </c>
      <c r="Q6405" s="269">
        <v>-7</v>
      </c>
      <c r="R6405" s="269">
        <v>-7.25</v>
      </c>
      <c r="S6405" s="269">
        <v>-40.5</v>
      </c>
      <c r="T6405" s="269">
        <v>-40.75</v>
      </c>
      <c r="DO6405"/>
    </row>
    <row r="6406" spans="15:119" x14ac:dyDescent="0.25">
      <c r="O6406" s="268" t="s">
        <v>15893</v>
      </c>
      <c r="P6406" s="268" t="s">
        <v>9492</v>
      </c>
      <c r="Q6406" s="269">
        <v>-7.25</v>
      </c>
      <c r="R6406" s="269">
        <v>-7.5</v>
      </c>
      <c r="S6406" s="269">
        <v>-40.75</v>
      </c>
      <c r="T6406" s="269">
        <v>-41</v>
      </c>
      <c r="DO6406"/>
    </row>
    <row r="6407" spans="15:119" x14ac:dyDescent="0.25">
      <c r="O6407" s="268" t="s">
        <v>15894</v>
      </c>
      <c r="P6407" s="268" t="s">
        <v>9492</v>
      </c>
      <c r="Q6407" s="269">
        <v>-7.25</v>
      </c>
      <c r="R6407" s="269">
        <v>-7.5</v>
      </c>
      <c r="S6407" s="269">
        <v>-40.5</v>
      </c>
      <c r="T6407" s="269">
        <v>-40.75</v>
      </c>
      <c r="DO6407"/>
    </row>
    <row r="6408" spans="15:119" x14ac:dyDescent="0.25">
      <c r="O6408" s="268" t="s">
        <v>15895</v>
      </c>
      <c r="P6408" s="268" t="s">
        <v>14017</v>
      </c>
      <c r="Q6408" s="269">
        <v>-7.25</v>
      </c>
      <c r="R6408" s="269">
        <v>-7.375</v>
      </c>
      <c r="S6408" s="269">
        <v>-40.5</v>
      </c>
      <c r="T6408" s="269">
        <v>-40.625</v>
      </c>
      <c r="DO6408"/>
    </row>
    <row r="6409" spans="15:119" x14ac:dyDescent="0.25">
      <c r="O6409" s="268" t="s">
        <v>15896</v>
      </c>
      <c r="P6409" s="268" t="s">
        <v>14017</v>
      </c>
      <c r="Q6409" s="269">
        <v>-7.25</v>
      </c>
      <c r="R6409" s="269">
        <v>-7.375</v>
      </c>
      <c r="S6409" s="269">
        <v>-40.625</v>
      </c>
      <c r="T6409" s="269">
        <v>-40.75</v>
      </c>
      <c r="DO6409"/>
    </row>
    <row r="6410" spans="15:119" x14ac:dyDescent="0.25">
      <c r="O6410" s="268" t="s">
        <v>15897</v>
      </c>
      <c r="P6410" s="268" t="s">
        <v>14017</v>
      </c>
      <c r="Q6410" s="269">
        <v>-7.375</v>
      </c>
      <c r="R6410" s="269">
        <v>-7.5</v>
      </c>
      <c r="S6410" s="269">
        <v>-40.625</v>
      </c>
      <c r="T6410" s="269">
        <v>-40.75</v>
      </c>
      <c r="DO6410"/>
    </row>
    <row r="6411" spans="15:119" x14ac:dyDescent="0.25">
      <c r="O6411" s="268" t="s">
        <v>15898</v>
      </c>
      <c r="P6411" s="268" t="s">
        <v>9490</v>
      </c>
      <c r="Q6411" s="269">
        <v>-7.5</v>
      </c>
      <c r="R6411" s="269">
        <v>-8</v>
      </c>
      <c r="S6411" s="269">
        <v>-41.5</v>
      </c>
      <c r="T6411" s="269">
        <v>-42</v>
      </c>
      <c r="DO6411"/>
    </row>
    <row r="6412" spans="15:119" x14ac:dyDescent="0.25">
      <c r="O6412" s="268" t="s">
        <v>15899</v>
      </c>
      <c r="P6412" s="268" t="s">
        <v>9492</v>
      </c>
      <c r="Q6412" s="269">
        <v>-7.5</v>
      </c>
      <c r="R6412" s="269">
        <v>-7.75</v>
      </c>
      <c r="S6412" s="269">
        <v>-41.75</v>
      </c>
      <c r="T6412" s="269">
        <v>-42</v>
      </c>
      <c r="DO6412"/>
    </row>
    <row r="6413" spans="15:119" x14ac:dyDescent="0.25">
      <c r="O6413" s="268" t="s">
        <v>15900</v>
      </c>
      <c r="P6413" s="268" t="s">
        <v>9492</v>
      </c>
      <c r="Q6413" s="269">
        <v>-7.5</v>
      </c>
      <c r="R6413" s="269">
        <v>-7.75</v>
      </c>
      <c r="S6413" s="269">
        <v>-41.5</v>
      </c>
      <c r="T6413" s="269">
        <v>-41.75</v>
      </c>
      <c r="DO6413"/>
    </row>
    <row r="6414" spans="15:119" x14ac:dyDescent="0.25">
      <c r="O6414" s="268" t="s">
        <v>15901</v>
      </c>
      <c r="P6414" s="268" t="s">
        <v>9492</v>
      </c>
      <c r="Q6414" s="269">
        <v>-7.75</v>
      </c>
      <c r="R6414" s="269">
        <v>-8</v>
      </c>
      <c r="S6414" s="269">
        <v>-41.75</v>
      </c>
      <c r="T6414" s="269">
        <v>-42</v>
      </c>
      <c r="DO6414"/>
    </row>
    <row r="6415" spans="15:119" x14ac:dyDescent="0.25">
      <c r="O6415" s="268" t="s">
        <v>15902</v>
      </c>
      <c r="P6415" s="268" t="s">
        <v>9492</v>
      </c>
      <c r="Q6415" s="269">
        <v>-7.75</v>
      </c>
      <c r="R6415" s="269">
        <v>-8</v>
      </c>
      <c r="S6415" s="269">
        <v>-41.5</v>
      </c>
      <c r="T6415" s="269">
        <v>-41.75</v>
      </c>
      <c r="DO6415"/>
    </row>
    <row r="6416" spans="15:119" x14ac:dyDescent="0.25">
      <c r="O6416" s="268" t="s">
        <v>15903</v>
      </c>
      <c r="P6416" s="268" t="s">
        <v>9490</v>
      </c>
      <c r="Q6416" s="269">
        <v>-7.5</v>
      </c>
      <c r="R6416" s="269">
        <v>-8</v>
      </c>
      <c r="S6416" s="269">
        <v>-41</v>
      </c>
      <c r="T6416" s="269">
        <v>-41.5</v>
      </c>
      <c r="DO6416"/>
    </row>
    <row r="6417" spans="15:119" x14ac:dyDescent="0.25">
      <c r="O6417" s="268" t="s">
        <v>15904</v>
      </c>
      <c r="P6417" s="268" t="s">
        <v>9492</v>
      </c>
      <c r="Q6417" s="269">
        <v>-7.5</v>
      </c>
      <c r="R6417" s="269">
        <v>-7.75</v>
      </c>
      <c r="S6417" s="269">
        <v>-41.25</v>
      </c>
      <c r="T6417" s="269">
        <v>-41.5</v>
      </c>
      <c r="DO6417"/>
    </row>
    <row r="6418" spans="15:119" x14ac:dyDescent="0.25">
      <c r="O6418" s="268" t="s">
        <v>15905</v>
      </c>
      <c r="P6418" s="268" t="s">
        <v>9492</v>
      </c>
      <c r="Q6418" s="269">
        <v>-7.5</v>
      </c>
      <c r="R6418" s="269">
        <v>-7.75</v>
      </c>
      <c r="S6418" s="269">
        <v>-41</v>
      </c>
      <c r="T6418" s="269">
        <v>-41.25</v>
      </c>
      <c r="DO6418"/>
    </row>
    <row r="6419" spans="15:119" x14ac:dyDescent="0.25">
      <c r="O6419" s="268" t="s">
        <v>15906</v>
      </c>
      <c r="P6419" s="268" t="s">
        <v>9492</v>
      </c>
      <c r="Q6419" s="269">
        <v>-7.75</v>
      </c>
      <c r="R6419" s="269">
        <v>-8</v>
      </c>
      <c r="S6419" s="269">
        <v>-41.25</v>
      </c>
      <c r="T6419" s="269">
        <v>-41.5</v>
      </c>
      <c r="DO6419"/>
    </row>
    <row r="6420" spans="15:119" x14ac:dyDescent="0.25">
      <c r="O6420" s="268" t="s">
        <v>15907</v>
      </c>
      <c r="P6420" s="268" t="s">
        <v>9492</v>
      </c>
      <c r="Q6420" s="269">
        <v>-7.75</v>
      </c>
      <c r="R6420" s="269">
        <v>-8</v>
      </c>
      <c r="S6420" s="269">
        <v>-41</v>
      </c>
      <c r="T6420" s="269">
        <v>-41.25</v>
      </c>
      <c r="DO6420"/>
    </row>
    <row r="6421" spans="15:119" x14ac:dyDescent="0.25">
      <c r="O6421" s="268" t="s">
        <v>15908</v>
      </c>
      <c r="P6421" s="268" t="s">
        <v>9490</v>
      </c>
      <c r="Q6421" s="269">
        <v>-7.5</v>
      </c>
      <c r="R6421" s="269">
        <v>-8</v>
      </c>
      <c r="S6421" s="269">
        <v>-40.5</v>
      </c>
      <c r="T6421" s="269">
        <v>-41</v>
      </c>
      <c r="DO6421"/>
    </row>
    <row r="6422" spans="15:119" x14ac:dyDescent="0.25">
      <c r="O6422" s="268" t="s">
        <v>15909</v>
      </c>
      <c r="P6422" s="268" t="s">
        <v>9492</v>
      </c>
      <c r="Q6422" s="269">
        <v>-7.5</v>
      </c>
      <c r="R6422" s="269">
        <v>-7.75</v>
      </c>
      <c r="S6422" s="269">
        <v>-40.75</v>
      </c>
      <c r="T6422" s="269">
        <v>-41</v>
      </c>
      <c r="DO6422"/>
    </row>
    <row r="6423" spans="15:119" x14ac:dyDescent="0.25">
      <c r="O6423" s="268" t="s">
        <v>15910</v>
      </c>
      <c r="P6423" s="268" t="s">
        <v>14017</v>
      </c>
      <c r="Q6423" s="269">
        <v>-7.5</v>
      </c>
      <c r="R6423" s="269">
        <v>-7.625</v>
      </c>
      <c r="S6423" s="269">
        <v>-40.75</v>
      </c>
      <c r="T6423" s="269">
        <v>-40.875</v>
      </c>
      <c r="DO6423"/>
    </row>
    <row r="6424" spans="15:119" x14ac:dyDescent="0.25">
      <c r="O6424" s="268" t="s">
        <v>15911</v>
      </c>
      <c r="P6424" s="268" t="s">
        <v>14017</v>
      </c>
      <c r="Q6424" s="269">
        <v>-7.625</v>
      </c>
      <c r="R6424" s="269">
        <v>-7.75</v>
      </c>
      <c r="S6424" s="269">
        <v>-40.75</v>
      </c>
      <c r="T6424" s="269">
        <v>-40.875</v>
      </c>
      <c r="DO6424"/>
    </row>
    <row r="6425" spans="15:119" x14ac:dyDescent="0.25">
      <c r="O6425" s="268" t="s">
        <v>15912</v>
      </c>
      <c r="P6425" s="268" t="s">
        <v>9492</v>
      </c>
      <c r="Q6425" s="269">
        <v>-7.5</v>
      </c>
      <c r="R6425" s="269">
        <v>-7.75</v>
      </c>
      <c r="S6425" s="269">
        <v>-40.5</v>
      </c>
      <c r="T6425" s="269">
        <v>-40.75</v>
      </c>
      <c r="DO6425"/>
    </row>
    <row r="6426" spans="15:119" x14ac:dyDescent="0.25">
      <c r="O6426" s="268" t="s">
        <v>15913</v>
      </c>
      <c r="P6426" s="268" t="s">
        <v>14017</v>
      </c>
      <c r="Q6426" s="269">
        <v>-7.5</v>
      </c>
      <c r="R6426" s="269">
        <v>-7.625</v>
      </c>
      <c r="S6426" s="269">
        <v>-40.625</v>
      </c>
      <c r="T6426" s="269">
        <v>-40.75</v>
      </c>
      <c r="DO6426"/>
    </row>
    <row r="6427" spans="15:119" x14ac:dyDescent="0.25">
      <c r="O6427" s="268" t="s">
        <v>15914</v>
      </c>
      <c r="P6427" s="268" t="s">
        <v>14017</v>
      </c>
      <c r="Q6427" s="269">
        <v>-7.625</v>
      </c>
      <c r="R6427" s="269">
        <v>-7.75</v>
      </c>
      <c r="S6427" s="269">
        <v>-40.5</v>
      </c>
      <c r="T6427" s="269">
        <v>-40.625</v>
      </c>
      <c r="DO6427"/>
    </row>
    <row r="6428" spans="15:119" x14ac:dyDescent="0.25">
      <c r="O6428" s="268" t="s">
        <v>15915</v>
      </c>
      <c r="P6428" s="268" t="s">
        <v>14017</v>
      </c>
      <c r="Q6428" s="269">
        <v>-7.625</v>
      </c>
      <c r="R6428" s="269">
        <v>-7.75</v>
      </c>
      <c r="S6428" s="269">
        <v>-40.625</v>
      </c>
      <c r="T6428" s="269">
        <v>-40.75</v>
      </c>
      <c r="DO6428"/>
    </row>
    <row r="6429" spans="15:119" x14ac:dyDescent="0.25">
      <c r="O6429" s="268" t="s">
        <v>15916</v>
      </c>
      <c r="P6429" s="268" t="s">
        <v>9492</v>
      </c>
      <c r="Q6429" s="269">
        <v>-7.75</v>
      </c>
      <c r="R6429" s="269">
        <v>-8</v>
      </c>
      <c r="S6429" s="269">
        <v>-40.75</v>
      </c>
      <c r="T6429" s="269">
        <v>-41</v>
      </c>
      <c r="DO6429"/>
    </row>
    <row r="6430" spans="15:119" x14ac:dyDescent="0.25">
      <c r="O6430" s="268" t="s">
        <v>15917</v>
      </c>
      <c r="P6430" s="268" t="s">
        <v>14017</v>
      </c>
      <c r="Q6430" s="269">
        <v>-7.75</v>
      </c>
      <c r="R6430" s="269">
        <v>-7.875</v>
      </c>
      <c r="S6430" s="269">
        <v>-40.75</v>
      </c>
      <c r="T6430" s="269">
        <v>-40.875</v>
      </c>
      <c r="DO6430"/>
    </row>
    <row r="6431" spans="15:119" x14ac:dyDescent="0.25">
      <c r="O6431" s="268" t="s">
        <v>15918</v>
      </c>
      <c r="P6431" s="268" t="s">
        <v>9492</v>
      </c>
      <c r="Q6431" s="269">
        <v>-7.75</v>
      </c>
      <c r="R6431" s="269">
        <v>-8</v>
      </c>
      <c r="S6431" s="269">
        <v>-40.5</v>
      </c>
      <c r="T6431" s="269">
        <v>-40.75</v>
      </c>
      <c r="DO6431"/>
    </row>
    <row r="6432" spans="15:119" x14ac:dyDescent="0.25">
      <c r="O6432" s="268" t="s">
        <v>15919</v>
      </c>
      <c r="P6432" s="268" t="s">
        <v>14017</v>
      </c>
      <c r="Q6432" s="269">
        <v>-7.75</v>
      </c>
      <c r="R6432" s="269">
        <v>-7.875</v>
      </c>
      <c r="S6432" s="269">
        <v>-40.5</v>
      </c>
      <c r="T6432" s="269">
        <v>-40.625</v>
      </c>
      <c r="DO6432"/>
    </row>
    <row r="6433" spans="15:119" x14ac:dyDescent="0.25">
      <c r="O6433" s="268" t="s">
        <v>15920</v>
      </c>
      <c r="P6433" s="268" t="s">
        <v>14017</v>
      </c>
      <c r="Q6433" s="269">
        <v>-7.75</v>
      </c>
      <c r="R6433" s="269">
        <v>-7.875</v>
      </c>
      <c r="S6433" s="269">
        <v>-40.625</v>
      </c>
      <c r="T6433" s="269">
        <v>-40.75</v>
      </c>
      <c r="DO6433"/>
    </row>
    <row r="6434" spans="15:119" x14ac:dyDescent="0.25">
      <c r="O6434" s="268" t="s">
        <v>15921</v>
      </c>
      <c r="P6434" s="268" t="s">
        <v>9488</v>
      </c>
      <c r="Q6434" s="269">
        <v>-7</v>
      </c>
      <c r="R6434" s="269">
        <v>-8</v>
      </c>
      <c r="S6434" s="269">
        <v>-39</v>
      </c>
      <c r="T6434" s="269">
        <v>-40.5</v>
      </c>
      <c r="DO6434"/>
    </row>
    <row r="6435" spans="15:119" x14ac:dyDescent="0.25">
      <c r="O6435" s="268" t="s">
        <v>15922</v>
      </c>
      <c r="P6435" s="268" t="s">
        <v>9490</v>
      </c>
      <c r="Q6435" s="269">
        <v>-7</v>
      </c>
      <c r="R6435" s="269">
        <v>-7.5</v>
      </c>
      <c r="S6435" s="269">
        <v>-40</v>
      </c>
      <c r="T6435" s="269">
        <v>-40.5</v>
      </c>
      <c r="DO6435"/>
    </row>
    <row r="6436" spans="15:119" x14ac:dyDescent="0.25">
      <c r="O6436" s="268" t="s">
        <v>15923</v>
      </c>
      <c r="P6436" s="268" t="s">
        <v>9492</v>
      </c>
      <c r="Q6436" s="269">
        <v>-7</v>
      </c>
      <c r="R6436" s="269">
        <v>-7.25</v>
      </c>
      <c r="S6436" s="269">
        <v>-40.25</v>
      </c>
      <c r="T6436" s="269">
        <v>-40.5</v>
      </c>
      <c r="DO6436"/>
    </row>
    <row r="6437" spans="15:119" x14ac:dyDescent="0.25">
      <c r="O6437" s="268" t="s">
        <v>15924</v>
      </c>
      <c r="P6437" s="268" t="s">
        <v>9492</v>
      </c>
      <c r="Q6437" s="269">
        <v>-7</v>
      </c>
      <c r="R6437" s="269">
        <v>-7.25</v>
      </c>
      <c r="S6437" s="269">
        <v>-40</v>
      </c>
      <c r="T6437" s="269">
        <v>-40.25</v>
      </c>
      <c r="DO6437"/>
    </row>
    <row r="6438" spans="15:119" x14ac:dyDescent="0.25">
      <c r="O6438" s="268" t="s">
        <v>15925</v>
      </c>
      <c r="P6438" s="268" t="s">
        <v>14017</v>
      </c>
      <c r="Q6438" s="269">
        <v>-7.125</v>
      </c>
      <c r="R6438" s="269">
        <v>-7.25</v>
      </c>
      <c r="S6438" s="269">
        <v>-40</v>
      </c>
      <c r="T6438" s="269">
        <v>-40.125</v>
      </c>
      <c r="DO6438"/>
    </row>
    <row r="6439" spans="15:119" x14ac:dyDescent="0.25">
      <c r="O6439" s="268" t="s">
        <v>15926</v>
      </c>
      <c r="P6439" s="268" t="s">
        <v>9492</v>
      </c>
      <c r="Q6439" s="269">
        <v>-7.25</v>
      </c>
      <c r="R6439" s="269">
        <v>-7.5</v>
      </c>
      <c r="S6439" s="269">
        <v>-40.25</v>
      </c>
      <c r="T6439" s="269">
        <v>-40.5</v>
      </c>
      <c r="DO6439"/>
    </row>
    <row r="6440" spans="15:119" x14ac:dyDescent="0.25">
      <c r="O6440" s="268" t="s">
        <v>15927</v>
      </c>
      <c r="P6440" s="268" t="s">
        <v>9492</v>
      </c>
      <c r="Q6440" s="269">
        <v>-7.25</v>
      </c>
      <c r="R6440" s="269">
        <v>-7.5</v>
      </c>
      <c r="S6440" s="269">
        <v>-40</v>
      </c>
      <c r="T6440" s="269">
        <v>-40.25</v>
      </c>
      <c r="DO6440"/>
    </row>
    <row r="6441" spans="15:119" x14ac:dyDescent="0.25">
      <c r="O6441" s="268" t="s">
        <v>15928</v>
      </c>
      <c r="P6441" s="268" t="s">
        <v>9490</v>
      </c>
      <c r="Q6441" s="269">
        <v>-7</v>
      </c>
      <c r="R6441" s="269">
        <v>-7.5</v>
      </c>
      <c r="S6441" s="269">
        <v>-39.5</v>
      </c>
      <c r="T6441" s="269">
        <v>-40</v>
      </c>
      <c r="DO6441"/>
    </row>
    <row r="6442" spans="15:119" x14ac:dyDescent="0.25">
      <c r="O6442" s="268" t="s">
        <v>15929</v>
      </c>
      <c r="P6442" s="268" t="s">
        <v>9492</v>
      </c>
      <c r="Q6442" s="269">
        <v>-7</v>
      </c>
      <c r="R6442" s="269">
        <v>-7.25</v>
      </c>
      <c r="S6442" s="269">
        <v>-39.75</v>
      </c>
      <c r="T6442" s="269">
        <v>-40</v>
      </c>
      <c r="DO6442"/>
    </row>
    <row r="6443" spans="15:119" x14ac:dyDescent="0.25">
      <c r="O6443" s="268" t="s">
        <v>15930</v>
      </c>
      <c r="P6443" s="268" t="s">
        <v>14017</v>
      </c>
      <c r="Q6443" s="269">
        <v>-7</v>
      </c>
      <c r="R6443" s="269">
        <v>-7.125</v>
      </c>
      <c r="S6443" s="269">
        <v>-39.75</v>
      </c>
      <c r="T6443" s="269">
        <v>-39.875</v>
      </c>
      <c r="DO6443"/>
    </row>
    <row r="6444" spans="15:119" x14ac:dyDescent="0.25">
      <c r="O6444" s="268" t="s">
        <v>15931</v>
      </c>
      <c r="P6444" s="268" t="s">
        <v>14017</v>
      </c>
      <c r="Q6444" s="269">
        <v>-7.125</v>
      </c>
      <c r="R6444" s="269">
        <v>-7.25</v>
      </c>
      <c r="S6444" s="269">
        <v>-39.75</v>
      </c>
      <c r="T6444" s="269">
        <v>-39.875</v>
      </c>
      <c r="DO6444"/>
    </row>
    <row r="6445" spans="15:119" x14ac:dyDescent="0.25">
      <c r="O6445" s="268" t="s">
        <v>15932</v>
      </c>
      <c r="P6445" s="268" t="s">
        <v>14017</v>
      </c>
      <c r="Q6445" s="269">
        <v>-7.125</v>
      </c>
      <c r="R6445" s="269">
        <v>-7.25</v>
      </c>
      <c r="S6445" s="269">
        <v>-39.875</v>
      </c>
      <c r="T6445" s="269">
        <v>-40</v>
      </c>
      <c r="DO6445"/>
    </row>
    <row r="6446" spans="15:119" x14ac:dyDescent="0.25">
      <c r="O6446" s="268" t="s">
        <v>15933</v>
      </c>
      <c r="P6446" s="268" t="s">
        <v>9492</v>
      </c>
      <c r="Q6446" s="269">
        <v>-7</v>
      </c>
      <c r="R6446" s="269">
        <v>-7.25</v>
      </c>
      <c r="S6446" s="269">
        <v>-39.5</v>
      </c>
      <c r="T6446" s="269">
        <v>-39.75</v>
      </c>
      <c r="DO6446"/>
    </row>
    <row r="6447" spans="15:119" x14ac:dyDescent="0.25">
      <c r="O6447" s="268" t="s">
        <v>15934</v>
      </c>
      <c r="P6447" s="268" t="s">
        <v>14017</v>
      </c>
      <c r="Q6447" s="269">
        <v>-7</v>
      </c>
      <c r="R6447" s="269">
        <v>-7.125</v>
      </c>
      <c r="S6447" s="269">
        <v>-39.5</v>
      </c>
      <c r="T6447" s="269">
        <v>-39.625</v>
      </c>
      <c r="DO6447"/>
    </row>
    <row r="6448" spans="15:119" x14ac:dyDescent="0.25">
      <c r="O6448" s="268" t="s">
        <v>15935</v>
      </c>
      <c r="P6448" s="268" t="s">
        <v>14017</v>
      </c>
      <c r="Q6448" s="269">
        <v>-7</v>
      </c>
      <c r="R6448" s="269">
        <v>-7.125</v>
      </c>
      <c r="S6448" s="269">
        <v>-39.625</v>
      </c>
      <c r="T6448" s="269">
        <v>-39.75</v>
      </c>
      <c r="DO6448"/>
    </row>
    <row r="6449" spans="15:119" x14ac:dyDescent="0.25">
      <c r="O6449" s="268" t="s">
        <v>15936</v>
      </c>
      <c r="P6449" s="268" t="s">
        <v>14017</v>
      </c>
      <c r="Q6449" s="269">
        <v>-7.125</v>
      </c>
      <c r="R6449" s="269">
        <v>-7.25</v>
      </c>
      <c r="S6449" s="269">
        <v>-39.5</v>
      </c>
      <c r="T6449" s="269">
        <v>-39.625</v>
      </c>
      <c r="DO6449"/>
    </row>
    <row r="6450" spans="15:119" x14ac:dyDescent="0.25">
      <c r="O6450" s="268" t="s">
        <v>15937</v>
      </c>
      <c r="P6450" s="268" t="s">
        <v>9492</v>
      </c>
      <c r="Q6450" s="269">
        <v>-7.25</v>
      </c>
      <c r="R6450" s="269">
        <v>-7.5</v>
      </c>
      <c r="S6450" s="269">
        <v>-39.75</v>
      </c>
      <c r="T6450" s="269">
        <v>-40</v>
      </c>
      <c r="DO6450"/>
    </row>
    <row r="6451" spans="15:119" x14ac:dyDescent="0.25">
      <c r="O6451" s="268" t="s">
        <v>15938</v>
      </c>
      <c r="P6451" s="268" t="s">
        <v>14017</v>
      </c>
      <c r="Q6451" s="269">
        <v>-7.25</v>
      </c>
      <c r="R6451" s="269">
        <v>-7.375</v>
      </c>
      <c r="S6451" s="269">
        <v>-39.75</v>
      </c>
      <c r="T6451" s="269">
        <v>-39.875</v>
      </c>
      <c r="DO6451"/>
    </row>
    <row r="6452" spans="15:119" x14ac:dyDescent="0.25">
      <c r="O6452" s="268" t="s">
        <v>15939</v>
      </c>
      <c r="P6452" s="268" t="s">
        <v>14017</v>
      </c>
      <c r="Q6452" s="269">
        <v>-7.375</v>
      </c>
      <c r="R6452" s="269">
        <v>-7.5</v>
      </c>
      <c r="S6452" s="269">
        <v>-39.75</v>
      </c>
      <c r="T6452" s="269">
        <v>-39.875</v>
      </c>
      <c r="DO6452"/>
    </row>
    <row r="6453" spans="15:119" x14ac:dyDescent="0.25">
      <c r="O6453" s="268" t="s">
        <v>15940</v>
      </c>
      <c r="P6453" s="268" t="s">
        <v>9492</v>
      </c>
      <c r="Q6453" s="269">
        <v>-7.25</v>
      </c>
      <c r="R6453" s="269">
        <v>-7.5</v>
      </c>
      <c r="S6453" s="269">
        <v>-39.5</v>
      </c>
      <c r="T6453" s="269">
        <v>-39.75</v>
      </c>
      <c r="DO6453"/>
    </row>
    <row r="6454" spans="15:119" x14ac:dyDescent="0.25">
      <c r="O6454" s="268" t="s">
        <v>15941</v>
      </c>
      <c r="P6454" s="268" t="s">
        <v>9490</v>
      </c>
      <c r="Q6454" s="269">
        <v>-7</v>
      </c>
      <c r="R6454" s="269">
        <v>-7.5</v>
      </c>
      <c r="S6454" s="269">
        <v>-39</v>
      </c>
      <c r="T6454" s="269">
        <v>-39.5</v>
      </c>
      <c r="DO6454"/>
    </row>
    <row r="6455" spans="15:119" x14ac:dyDescent="0.25">
      <c r="O6455" s="268" t="s">
        <v>15942</v>
      </c>
      <c r="P6455" s="268" t="s">
        <v>9492</v>
      </c>
      <c r="Q6455" s="269">
        <v>-7</v>
      </c>
      <c r="R6455" s="269">
        <v>-7.25</v>
      </c>
      <c r="S6455" s="269">
        <v>-39.25</v>
      </c>
      <c r="T6455" s="269">
        <v>-39.5</v>
      </c>
      <c r="DO6455"/>
    </row>
    <row r="6456" spans="15:119" x14ac:dyDescent="0.25">
      <c r="O6456" s="268" t="s">
        <v>15943</v>
      </c>
      <c r="P6456" s="268" t="s">
        <v>14017</v>
      </c>
      <c r="Q6456" s="269">
        <v>-7.125</v>
      </c>
      <c r="R6456" s="269">
        <v>-7.25</v>
      </c>
      <c r="S6456" s="269">
        <v>-39.375</v>
      </c>
      <c r="T6456" s="269">
        <v>-39.5</v>
      </c>
      <c r="DO6456"/>
    </row>
    <row r="6457" spans="15:119" x14ac:dyDescent="0.25">
      <c r="O6457" s="268" t="s">
        <v>15944</v>
      </c>
      <c r="P6457" s="268" t="s">
        <v>9492</v>
      </c>
      <c r="Q6457" s="269">
        <v>-7</v>
      </c>
      <c r="R6457" s="269">
        <v>-7.25</v>
      </c>
      <c r="S6457" s="269">
        <v>-39</v>
      </c>
      <c r="T6457" s="269">
        <v>-39.25</v>
      </c>
      <c r="DO6457"/>
    </row>
    <row r="6458" spans="15:119" x14ac:dyDescent="0.25">
      <c r="O6458" s="268" t="s">
        <v>15945</v>
      </c>
      <c r="P6458" s="268" t="s">
        <v>9492</v>
      </c>
      <c r="Q6458" s="269">
        <v>-7.25</v>
      </c>
      <c r="R6458" s="269">
        <v>-7.5</v>
      </c>
      <c r="S6458" s="269">
        <v>-39.25</v>
      </c>
      <c r="T6458" s="269">
        <v>-39.5</v>
      </c>
      <c r="DO6458"/>
    </row>
    <row r="6459" spans="15:119" x14ac:dyDescent="0.25">
      <c r="O6459" s="268" t="s">
        <v>15946</v>
      </c>
      <c r="P6459" s="268" t="s">
        <v>14017</v>
      </c>
      <c r="Q6459" s="269">
        <v>-7.25</v>
      </c>
      <c r="R6459" s="269">
        <v>-7.375</v>
      </c>
      <c r="S6459" s="269">
        <v>-39.25</v>
      </c>
      <c r="T6459" s="269">
        <v>-39.375</v>
      </c>
      <c r="DO6459"/>
    </row>
    <row r="6460" spans="15:119" x14ac:dyDescent="0.25">
      <c r="O6460" s="268" t="s">
        <v>15947</v>
      </c>
      <c r="P6460" s="268" t="s">
        <v>14017</v>
      </c>
      <c r="Q6460" s="269">
        <v>-7.25</v>
      </c>
      <c r="R6460" s="269">
        <v>-7.375</v>
      </c>
      <c r="S6460" s="269">
        <v>-39.375</v>
      </c>
      <c r="T6460" s="269">
        <v>-39.5</v>
      </c>
      <c r="DO6460"/>
    </row>
    <row r="6461" spans="15:119" x14ac:dyDescent="0.25">
      <c r="O6461" s="268" t="s">
        <v>15948</v>
      </c>
      <c r="P6461" s="268" t="s">
        <v>14017</v>
      </c>
      <c r="Q6461" s="269">
        <v>-7.375</v>
      </c>
      <c r="R6461" s="269">
        <v>-7.5</v>
      </c>
      <c r="S6461" s="269">
        <v>-39.25</v>
      </c>
      <c r="T6461" s="269">
        <v>-39.375</v>
      </c>
      <c r="DO6461"/>
    </row>
    <row r="6462" spans="15:119" x14ac:dyDescent="0.25">
      <c r="O6462" s="268" t="s">
        <v>15949</v>
      </c>
      <c r="P6462" s="268" t="s">
        <v>9492</v>
      </c>
      <c r="Q6462" s="269">
        <v>-7.25</v>
      </c>
      <c r="R6462" s="269">
        <v>-7.5</v>
      </c>
      <c r="S6462" s="269">
        <v>-39</v>
      </c>
      <c r="T6462" s="269">
        <v>-39.25</v>
      </c>
      <c r="DO6462"/>
    </row>
    <row r="6463" spans="15:119" x14ac:dyDescent="0.25">
      <c r="O6463" s="268" t="s">
        <v>15950</v>
      </c>
      <c r="P6463" s="268" t="s">
        <v>14017</v>
      </c>
      <c r="Q6463" s="269">
        <v>-7.25</v>
      </c>
      <c r="R6463" s="269">
        <v>-7.375</v>
      </c>
      <c r="S6463" s="269">
        <v>-39</v>
      </c>
      <c r="T6463" s="269">
        <v>-39.125</v>
      </c>
      <c r="DO6463"/>
    </row>
    <row r="6464" spans="15:119" x14ac:dyDescent="0.25">
      <c r="O6464" s="268" t="s">
        <v>15951</v>
      </c>
      <c r="P6464" s="268" t="s">
        <v>14017</v>
      </c>
      <c r="Q6464" s="269">
        <v>-7.375</v>
      </c>
      <c r="R6464" s="269">
        <v>-7.5</v>
      </c>
      <c r="S6464" s="269">
        <v>-39</v>
      </c>
      <c r="T6464" s="269">
        <v>-39.125</v>
      </c>
      <c r="DO6464"/>
    </row>
    <row r="6465" spans="15:119" x14ac:dyDescent="0.25">
      <c r="O6465" s="268" t="s">
        <v>15952</v>
      </c>
      <c r="P6465" s="268" t="s">
        <v>14017</v>
      </c>
      <c r="Q6465" s="269">
        <v>-7.375</v>
      </c>
      <c r="R6465" s="269">
        <v>-7.5</v>
      </c>
      <c r="S6465" s="269">
        <v>-39.125</v>
      </c>
      <c r="T6465" s="269">
        <v>-39.25</v>
      </c>
      <c r="DO6465"/>
    </row>
    <row r="6466" spans="15:119" x14ac:dyDescent="0.25">
      <c r="O6466" s="268" t="s">
        <v>15953</v>
      </c>
      <c r="P6466" s="268" t="s">
        <v>9490</v>
      </c>
      <c r="Q6466" s="269">
        <v>-7.5</v>
      </c>
      <c r="R6466" s="269">
        <v>-8</v>
      </c>
      <c r="S6466" s="269">
        <v>-40</v>
      </c>
      <c r="T6466" s="269">
        <v>-40.5</v>
      </c>
      <c r="DO6466"/>
    </row>
    <row r="6467" spans="15:119" x14ac:dyDescent="0.25">
      <c r="O6467" s="268" t="s">
        <v>15954</v>
      </c>
      <c r="P6467" s="268" t="s">
        <v>9492</v>
      </c>
      <c r="Q6467" s="269">
        <v>-7.5</v>
      </c>
      <c r="R6467" s="269">
        <v>-7.75</v>
      </c>
      <c r="S6467" s="269">
        <v>-40.25</v>
      </c>
      <c r="T6467" s="269">
        <v>-40.5</v>
      </c>
      <c r="DO6467"/>
    </row>
    <row r="6468" spans="15:119" x14ac:dyDescent="0.25">
      <c r="O6468" s="268" t="s">
        <v>15955</v>
      </c>
      <c r="P6468" s="268" t="s">
        <v>14017</v>
      </c>
      <c r="Q6468" s="269">
        <v>-7.5</v>
      </c>
      <c r="R6468" s="269">
        <v>-7.625</v>
      </c>
      <c r="S6468" s="269">
        <v>-40.375</v>
      </c>
      <c r="T6468" s="269">
        <v>-40.5</v>
      </c>
      <c r="DO6468"/>
    </row>
    <row r="6469" spans="15:119" x14ac:dyDescent="0.25">
      <c r="O6469" s="268" t="s">
        <v>15956</v>
      </c>
      <c r="P6469" s="268" t="s">
        <v>14017</v>
      </c>
      <c r="Q6469" s="269">
        <v>-7.625</v>
      </c>
      <c r="R6469" s="269">
        <v>-7.75</v>
      </c>
      <c r="S6469" s="269">
        <v>-40.25</v>
      </c>
      <c r="T6469" s="269">
        <v>-40.375</v>
      </c>
      <c r="DO6469"/>
    </row>
    <row r="6470" spans="15:119" x14ac:dyDescent="0.25">
      <c r="O6470" s="268" t="s">
        <v>15957</v>
      </c>
      <c r="P6470" s="268" t="s">
        <v>14017</v>
      </c>
      <c r="Q6470" s="269">
        <v>-7.625</v>
      </c>
      <c r="R6470" s="269">
        <v>-7.75</v>
      </c>
      <c r="S6470" s="269">
        <v>-40.375</v>
      </c>
      <c r="T6470" s="269">
        <v>-40.5</v>
      </c>
      <c r="DO6470"/>
    </row>
    <row r="6471" spans="15:119" x14ac:dyDescent="0.25">
      <c r="O6471" s="268" t="s">
        <v>15958</v>
      </c>
      <c r="P6471" s="268" t="s">
        <v>9492</v>
      </c>
      <c r="Q6471" s="269">
        <v>-7.5</v>
      </c>
      <c r="R6471" s="269">
        <v>-7.75</v>
      </c>
      <c r="S6471" s="269">
        <v>-40</v>
      </c>
      <c r="T6471" s="269">
        <v>-40.25</v>
      </c>
      <c r="DO6471"/>
    </row>
    <row r="6472" spans="15:119" x14ac:dyDescent="0.25">
      <c r="O6472" s="268" t="s">
        <v>15959</v>
      </c>
      <c r="P6472" s="268" t="s">
        <v>14017</v>
      </c>
      <c r="Q6472" s="269">
        <v>-7.5</v>
      </c>
      <c r="R6472" s="269">
        <v>-7.625</v>
      </c>
      <c r="S6472" s="269">
        <v>-40</v>
      </c>
      <c r="T6472" s="269">
        <v>-40.125</v>
      </c>
      <c r="DO6472"/>
    </row>
    <row r="6473" spans="15:119" x14ac:dyDescent="0.25">
      <c r="O6473" s="268" t="s">
        <v>15960</v>
      </c>
      <c r="P6473" s="268" t="s">
        <v>14017</v>
      </c>
      <c r="Q6473" s="269">
        <v>-7.5</v>
      </c>
      <c r="R6473" s="269">
        <v>-7.625</v>
      </c>
      <c r="S6473" s="269">
        <v>-40.125</v>
      </c>
      <c r="T6473" s="269">
        <v>-40.25</v>
      </c>
      <c r="DO6473"/>
    </row>
    <row r="6474" spans="15:119" x14ac:dyDescent="0.25">
      <c r="O6474" s="268" t="s">
        <v>15961</v>
      </c>
      <c r="P6474" s="268" t="s">
        <v>14017</v>
      </c>
      <c r="Q6474" s="269">
        <v>-7.625</v>
      </c>
      <c r="R6474" s="269">
        <v>-7.75</v>
      </c>
      <c r="S6474" s="269">
        <v>-40</v>
      </c>
      <c r="T6474" s="269">
        <v>-40.125</v>
      </c>
      <c r="DO6474"/>
    </row>
    <row r="6475" spans="15:119" x14ac:dyDescent="0.25">
      <c r="O6475" s="268" t="s">
        <v>15962</v>
      </c>
      <c r="P6475" s="268" t="s">
        <v>9492</v>
      </c>
      <c r="Q6475" s="269">
        <v>-7.75</v>
      </c>
      <c r="R6475" s="269">
        <v>-8</v>
      </c>
      <c r="S6475" s="269">
        <v>-40.25</v>
      </c>
      <c r="T6475" s="269">
        <v>-40.5</v>
      </c>
      <c r="DO6475"/>
    </row>
    <row r="6476" spans="15:119" x14ac:dyDescent="0.25">
      <c r="O6476" s="268" t="s">
        <v>15963</v>
      </c>
      <c r="P6476" s="268" t="s">
        <v>14017</v>
      </c>
      <c r="Q6476" s="269">
        <v>-7.75</v>
      </c>
      <c r="R6476" s="269">
        <v>-7.875</v>
      </c>
      <c r="S6476" s="269">
        <v>-40.375</v>
      </c>
      <c r="T6476" s="269">
        <v>-40.5</v>
      </c>
      <c r="DO6476"/>
    </row>
    <row r="6477" spans="15:119" x14ac:dyDescent="0.25">
      <c r="O6477" s="268" t="s">
        <v>15964</v>
      </c>
      <c r="P6477" s="268" t="s">
        <v>9492</v>
      </c>
      <c r="Q6477" s="269">
        <v>-7.75</v>
      </c>
      <c r="R6477" s="269">
        <v>-8</v>
      </c>
      <c r="S6477" s="269">
        <v>-40</v>
      </c>
      <c r="T6477" s="269">
        <v>-40.25</v>
      </c>
      <c r="DO6477"/>
    </row>
    <row r="6478" spans="15:119" x14ac:dyDescent="0.25">
      <c r="O6478" s="268" t="s">
        <v>15965</v>
      </c>
      <c r="P6478" s="268" t="s">
        <v>9490</v>
      </c>
      <c r="Q6478" s="269">
        <v>-7.5</v>
      </c>
      <c r="R6478" s="269">
        <v>-8</v>
      </c>
      <c r="S6478" s="269">
        <v>-39.5</v>
      </c>
      <c r="T6478" s="269">
        <v>-40</v>
      </c>
      <c r="DO6478"/>
    </row>
    <row r="6479" spans="15:119" x14ac:dyDescent="0.25">
      <c r="O6479" s="268" t="s">
        <v>15966</v>
      </c>
      <c r="P6479" s="268" t="s">
        <v>9492</v>
      </c>
      <c r="Q6479" s="269">
        <v>-7.5</v>
      </c>
      <c r="R6479" s="269">
        <v>-7.75</v>
      </c>
      <c r="S6479" s="269">
        <v>-39.75</v>
      </c>
      <c r="T6479" s="269">
        <v>-40</v>
      </c>
      <c r="DO6479"/>
    </row>
    <row r="6480" spans="15:119" x14ac:dyDescent="0.25">
      <c r="O6480" s="268" t="s">
        <v>15967</v>
      </c>
      <c r="P6480" s="268" t="s">
        <v>14017</v>
      </c>
      <c r="Q6480" s="269">
        <v>-7.5</v>
      </c>
      <c r="R6480" s="269">
        <v>-7.625</v>
      </c>
      <c r="S6480" s="269">
        <v>-39.75</v>
      </c>
      <c r="T6480" s="269">
        <v>-39.875</v>
      </c>
      <c r="DO6480"/>
    </row>
    <row r="6481" spans="15:119" x14ac:dyDescent="0.25">
      <c r="O6481" s="268" t="s">
        <v>15968</v>
      </c>
      <c r="P6481" s="268" t="s">
        <v>9492</v>
      </c>
      <c r="Q6481" s="269">
        <v>-7.5</v>
      </c>
      <c r="R6481" s="269">
        <v>-7.75</v>
      </c>
      <c r="S6481" s="269">
        <v>-39.5</v>
      </c>
      <c r="T6481" s="269">
        <v>-39.75</v>
      </c>
      <c r="DO6481"/>
    </row>
    <row r="6482" spans="15:119" x14ac:dyDescent="0.25">
      <c r="O6482" s="268" t="s">
        <v>15969</v>
      </c>
      <c r="P6482" s="268" t="s">
        <v>9492</v>
      </c>
      <c r="Q6482" s="269">
        <v>-7.75</v>
      </c>
      <c r="R6482" s="269">
        <v>-8</v>
      </c>
      <c r="S6482" s="269">
        <v>-39.75</v>
      </c>
      <c r="T6482" s="269">
        <v>-40</v>
      </c>
      <c r="DO6482"/>
    </row>
    <row r="6483" spans="15:119" x14ac:dyDescent="0.25">
      <c r="O6483" s="268" t="s">
        <v>15970</v>
      </c>
      <c r="P6483" s="268" t="s">
        <v>9492</v>
      </c>
      <c r="Q6483" s="269">
        <v>-7.75</v>
      </c>
      <c r="R6483" s="269">
        <v>-8</v>
      </c>
      <c r="S6483" s="269">
        <v>-39.5</v>
      </c>
      <c r="T6483" s="269">
        <v>-39.75</v>
      </c>
      <c r="DO6483"/>
    </row>
    <row r="6484" spans="15:119" x14ac:dyDescent="0.25">
      <c r="O6484" s="268" t="s">
        <v>15971</v>
      </c>
      <c r="P6484" s="268" t="s">
        <v>9490</v>
      </c>
      <c r="Q6484" s="269">
        <v>-7.5</v>
      </c>
      <c r="R6484" s="269">
        <v>-8</v>
      </c>
      <c r="S6484" s="269">
        <v>-39</v>
      </c>
      <c r="T6484" s="269">
        <v>-39.5</v>
      </c>
      <c r="DO6484"/>
    </row>
    <row r="6485" spans="15:119" x14ac:dyDescent="0.25">
      <c r="O6485" s="268" t="s">
        <v>15972</v>
      </c>
      <c r="P6485" s="268" t="s">
        <v>9492</v>
      </c>
      <c r="Q6485" s="269">
        <v>-7.5</v>
      </c>
      <c r="R6485" s="269">
        <v>-7.75</v>
      </c>
      <c r="S6485" s="269">
        <v>-39.25</v>
      </c>
      <c r="T6485" s="269">
        <v>-39.5</v>
      </c>
      <c r="DO6485"/>
    </row>
    <row r="6486" spans="15:119" x14ac:dyDescent="0.25">
      <c r="O6486" s="268" t="s">
        <v>15973</v>
      </c>
      <c r="P6486" s="268" t="s">
        <v>14017</v>
      </c>
      <c r="Q6486" s="269">
        <v>-7.5</v>
      </c>
      <c r="R6486" s="269">
        <v>-7.625</v>
      </c>
      <c r="S6486" s="269">
        <v>-39.25</v>
      </c>
      <c r="T6486" s="269">
        <v>-39.375</v>
      </c>
      <c r="DO6486"/>
    </row>
    <row r="6487" spans="15:119" x14ac:dyDescent="0.25">
      <c r="O6487" s="268" t="s">
        <v>15974</v>
      </c>
      <c r="P6487" s="268" t="s">
        <v>14017</v>
      </c>
      <c r="Q6487" s="269">
        <v>-7.5</v>
      </c>
      <c r="R6487" s="269">
        <v>-7.625</v>
      </c>
      <c r="S6487" s="269">
        <v>-39.375</v>
      </c>
      <c r="T6487" s="269">
        <v>-39.5</v>
      </c>
      <c r="DO6487"/>
    </row>
    <row r="6488" spans="15:119" x14ac:dyDescent="0.25">
      <c r="O6488" s="268" t="s">
        <v>15975</v>
      </c>
      <c r="P6488" s="268" t="s">
        <v>14017</v>
      </c>
      <c r="Q6488" s="269">
        <v>-7.625</v>
      </c>
      <c r="R6488" s="269">
        <v>-7.75</v>
      </c>
      <c r="S6488" s="269">
        <v>-39.25</v>
      </c>
      <c r="T6488" s="269">
        <v>-39.375</v>
      </c>
      <c r="DO6488"/>
    </row>
    <row r="6489" spans="15:119" x14ac:dyDescent="0.25">
      <c r="O6489" s="268" t="s">
        <v>15976</v>
      </c>
      <c r="P6489" s="268" t="s">
        <v>14017</v>
      </c>
      <c r="Q6489" s="269">
        <v>-7.625</v>
      </c>
      <c r="R6489" s="269">
        <v>-7.75</v>
      </c>
      <c r="S6489" s="269">
        <v>-39.375</v>
      </c>
      <c r="T6489" s="269">
        <v>-39.5</v>
      </c>
      <c r="DO6489"/>
    </row>
    <row r="6490" spans="15:119" x14ac:dyDescent="0.25">
      <c r="O6490" s="268" t="s">
        <v>15977</v>
      </c>
      <c r="P6490" s="268" t="s">
        <v>9492</v>
      </c>
      <c r="Q6490" s="269">
        <v>-7.5</v>
      </c>
      <c r="R6490" s="269">
        <v>-7.75</v>
      </c>
      <c r="S6490" s="269">
        <v>-39</v>
      </c>
      <c r="T6490" s="269">
        <v>-39.25</v>
      </c>
      <c r="DO6490"/>
    </row>
    <row r="6491" spans="15:119" x14ac:dyDescent="0.25">
      <c r="O6491" s="268" t="s">
        <v>15978</v>
      </c>
      <c r="P6491" s="268" t="s">
        <v>14017</v>
      </c>
      <c r="Q6491" s="269">
        <v>-7.5</v>
      </c>
      <c r="R6491" s="269">
        <v>-7.625</v>
      </c>
      <c r="S6491" s="269">
        <v>-39</v>
      </c>
      <c r="T6491" s="269">
        <v>-39.125</v>
      </c>
      <c r="DO6491"/>
    </row>
    <row r="6492" spans="15:119" x14ac:dyDescent="0.25">
      <c r="O6492" s="268" t="s">
        <v>15979</v>
      </c>
      <c r="P6492" s="268" t="s">
        <v>14017</v>
      </c>
      <c r="Q6492" s="269">
        <v>-7.5</v>
      </c>
      <c r="R6492" s="269">
        <v>-7.625</v>
      </c>
      <c r="S6492" s="269">
        <v>-39.125</v>
      </c>
      <c r="T6492" s="269">
        <v>-39.25</v>
      </c>
      <c r="DO6492"/>
    </row>
    <row r="6493" spans="15:119" x14ac:dyDescent="0.25">
      <c r="O6493" s="268" t="s">
        <v>15980</v>
      </c>
      <c r="P6493" s="268" t="s">
        <v>14017</v>
      </c>
      <c r="Q6493" s="269">
        <v>-7.625</v>
      </c>
      <c r="R6493" s="269">
        <v>-7.75</v>
      </c>
      <c r="S6493" s="269">
        <v>-39.125</v>
      </c>
      <c r="T6493" s="269">
        <v>-39.25</v>
      </c>
      <c r="DO6493"/>
    </row>
    <row r="6494" spans="15:119" x14ac:dyDescent="0.25">
      <c r="O6494" s="268" t="s">
        <v>15981</v>
      </c>
      <c r="P6494" s="268" t="s">
        <v>9492</v>
      </c>
      <c r="Q6494" s="269">
        <v>-7.75</v>
      </c>
      <c r="R6494" s="269">
        <v>-8</v>
      </c>
      <c r="S6494" s="269">
        <v>-39.25</v>
      </c>
      <c r="T6494" s="269">
        <v>-39.5</v>
      </c>
      <c r="DO6494"/>
    </row>
    <row r="6495" spans="15:119" x14ac:dyDescent="0.25">
      <c r="O6495" s="268" t="s">
        <v>15982</v>
      </c>
      <c r="P6495" s="268" t="s">
        <v>9492</v>
      </c>
      <c r="Q6495" s="269">
        <v>-7.75</v>
      </c>
      <c r="R6495" s="269">
        <v>-8</v>
      </c>
      <c r="S6495" s="269">
        <v>-39</v>
      </c>
      <c r="T6495" s="269">
        <v>-39.25</v>
      </c>
      <c r="DO6495"/>
    </row>
    <row r="6496" spans="15:119" x14ac:dyDescent="0.25">
      <c r="O6496" s="268" t="s">
        <v>15983</v>
      </c>
      <c r="P6496" s="268" t="s">
        <v>9486</v>
      </c>
      <c r="Q6496" s="269">
        <v>-6</v>
      </c>
      <c r="R6496" s="269">
        <v>-8</v>
      </c>
      <c r="S6496" s="269">
        <v>-36</v>
      </c>
      <c r="T6496" s="269">
        <v>-39</v>
      </c>
      <c r="DO6496"/>
    </row>
    <row r="6497" spans="15:119" x14ac:dyDescent="0.25">
      <c r="O6497" s="268" t="s">
        <v>15984</v>
      </c>
      <c r="P6497" s="268" t="s">
        <v>9488</v>
      </c>
      <c r="Q6497" s="269">
        <v>-6</v>
      </c>
      <c r="R6497" s="269">
        <v>-7</v>
      </c>
      <c r="S6497" s="269">
        <v>-37.5</v>
      </c>
      <c r="T6497" s="269">
        <v>-39</v>
      </c>
      <c r="DO6497"/>
    </row>
    <row r="6498" spans="15:119" x14ac:dyDescent="0.25">
      <c r="O6498" s="268" t="s">
        <v>15985</v>
      </c>
      <c r="P6498" s="268" t="s">
        <v>9490</v>
      </c>
      <c r="Q6498" s="269">
        <v>-6</v>
      </c>
      <c r="R6498" s="269">
        <v>-6.5</v>
      </c>
      <c r="S6498" s="269">
        <v>-38.5</v>
      </c>
      <c r="T6498" s="269">
        <v>-39</v>
      </c>
      <c r="DO6498"/>
    </row>
    <row r="6499" spans="15:119" x14ac:dyDescent="0.25">
      <c r="O6499" s="268" t="s">
        <v>15986</v>
      </c>
      <c r="P6499" s="268" t="s">
        <v>9492</v>
      </c>
      <c r="Q6499" s="269">
        <v>-6</v>
      </c>
      <c r="R6499" s="269">
        <v>-6.25</v>
      </c>
      <c r="S6499" s="269">
        <v>-38.75</v>
      </c>
      <c r="T6499" s="269">
        <v>-39</v>
      </c>
      <c r="DO6499"/>
    </row>
    <row r="6500" spans="15:119" x14ac:dyDescent="0.25">
      <c r="O6500" s="268" t="s">
        <v>15987</v>
      </c>
      <c r="P6500" s="268" t="s">
        <v>9492</v>
      </c>
      <c r="Q6500" s="269">
        <v>-6</v>
      </c>
      <c r="R6500" s="269">
        <v>-6.25</v>
      </c>
      <c r="S6500" s="269">
        <v>-38.5</v>
      </c>
      <c r="T6500" s="269">
        <v>-38.75</v>
      </c>
      <c r="DO6500"/>
    </row>
    <row r="6501" spans="15:119" x14ac:dyDescent="0.25">
      <c r="O6501" s="268" t="s">
        <v>15988</v>
      </c>
      <c r="P6501" s="268" t="s">
        <v>9492</v>
      </c>
      <c r="Q6501" s="269">
        <v>-6.25</v>
      </c>
      <c r="R6501" s="269">
        <v>-6.5</v>
      </c>
      <c r="S6501" s="269">
        <v>-38.75</v>
      </c>
      <c r="T6501" s="269">
        <v>-39</v>
      </c>
      <c r="DO6501"/>
    </row>
    <row r="6502" spans="15:119" x14ac:dyDescent="0.25">
      <c r="O6502" s="268" t="s">
        <v>15989</v>
      </c>
      <c r="P6502" s="268" t="s">
        <v>9492</v>
      </c>
      <c r="Q6502" s="269">
        <v>-6.25</v>
      </c>
      <c r="R6502" s="269">
        <v>-6.5</v>
      </c>
      <c r="S6502" s="269">
        <v>-38.5</v>
      </c>
      <c r="T6502" s="269">
        <v>-38.75</v>
      </c>
      <c r="DO6502"/>
    </row>
    <row r="6503" spans="15:119" x14ac:dyDescent="0.25">
      <c r="O6503" s="268" t="s">
        <v>15990</v>
      </c>
      <c r="P6503" s="268" t="s">
        <v>9490</v>
      </c>
      <c r="Q6503" s="269">
        <v>-6</v>
      </c>
      <c r="R6503" s="269">
        <v>-6.5</v>
      </c>
      <c r="S6503" s="269">
        <v>-38</v>
      </c>
      <c r="T6503" s="269">
        <v>-38.5</v>
      </c>
      <c r="DO6503"/>
    </row>
    <row r="6504" spans="15:119" x14ac:dyDescent="0.25">
      <c r="O6504" s="268" t="s">
        <v>15991</v>
      </c>
      <c r="P6504" s="268" t="s">
        <v>9492</v>
      </c>
      <c r="Q6504" s="269">
        <v>-6</v>
      </c>
      <c r="R6504" s="269">
        <v>-6.25</v>
      </c>
      <c r="S6504" s="269">
        <v>-38.25</v>
      </c>
      <c r="T6504" s="269">
        <v>-38.5</v>
      </c>
      <c r="DO6504"/>
    </row>
    <row r="6505" spans="15:119" x14ac:dyDescent="0.25">
      <c r="O6505" s="268" t="s">
        <v>15992</v>
      </c>
      <c r="P6505" s="268" t="s">
        <v>9492</v>
      </c>
      <c r="Q6505" s="269">
        <v>-6</v>
      </c>
      <c r="R6505" s="269">
        <v>-6.25</v>
      </c>
      <c r="S6505" s="269">
        <v>-38</v>
      </c>
      <c r="T6505" s="269">
        <v>-38.25</v>
      </c>
      <c r="DO6505"/>
    </row>
    <row r="6506" spans="15:119" x14ac:dyDescent="0.25">
      <c r="O6506" s="268" t="s">
        <v>15993</v>
      </c>
      <c r="P6506" s="268" t="s">
        <v>9492</v>
      </c>
      <c r="Q6506" s="269">
        <v>-6.25</v>
      </c>
      <c r="R6506" s="269">
        <v>-6.5</v>
      </c>
      <c r="S6506" s="269">
        <v>-38.25</v>
      </c>
      <c r="T6506" s="269">
        <v>-38.5</v>
      </c>
      <c r="DO6506"/>
    </row>
    <row r="6507" spans="15:119" x14ac:dyDescent="0.25">
      <c r="O6507" s="268" t="s">
        <v>15994</v>
      </c>
      <c r="P6507" s="268" t="s">
        <v>9492</v>
      </c>
      <c r="Q6507" s="269">
        <v>-6.25</v>
      </c>
      <c r="R6507" s="269">
        <v>-6.5</v>
      </c>
      <c r="S6507" s="269">
        <v>-38</v>
      </c>
      <c r="T6507" s="269">
        <v>-38.25</v>
      </c>
      <c r="DO6507"/>
    </row>
    <row r="6508" spans="15:119" x14ac:dyDescent="0.25">
      <c r="O6508" s="268" t="s">
        <v>15995</v>
      </c>
      <c r="P6508" s="268" t="s">
        <v>9490</v>
      </c>
      <c r="Q6508" s="269">
        <v>-6</v>
      </c>
      <c r="R6508" s="269">
        <v>-6.5</v>
      </c>
      <c r="S6508" s="269">
        <v>-37.5</v>
      </c>
      <c r="T6508" s="269">
        <v>-38</v>
      </c>
      <c r="DO6508"/>
    </row>
    <row r="6509" spans="15:119" x14ac:dyDescent="0.25">
      <c r="O6509" s="268" t="s">
        <v>15996</v>
      </c>
      <c r="P6509" s="268" t="s">
        <v>9492</v>
      </c>
      <c r="Q6509" s="269">
        <v>-6</v>
      </c>
      <c r="R6509" s="269">
        <v>-6.25</v>
      </c>
      <c r="S6509" s="269">
        <v>-37.75</v>
      </c>
      <c r="T6509" s="269">
        <v>-38</v>
      </c>
      <c r="DO6509"/>
    </row>
    <row r="6510" spans="15:119" x14ac:dyDescent="0.25">
      <c r="O6510" s="268" t="s">
        <v>15997</v>
      </c>
      <c r="P6510" s="268" t="s">
        <v>9492</v>
      </c>
      <c r="Q6510" s="269">
        <v>-6</v>
      </c>
      <c r="R6510" s="269">
        <v>-6.25</v>
      </c>
      <c r="S6510" s="269">
        <v>-37.5</v>
      </c>
      <c r="T6510" s="269">
        <v>-37.75</v>
      </c>
      <c r="DO6510"/>
    </row>
    <row r="6511" spans="15:119" x14ac:dyDescent="0.25">
      <c r="O6511" s="268" t="s">
        <v>15998</v>
      </c>
      <c r="P6511" s="268" t="s">
        <v>9492</v>
      </c>
      <c r="Q6511" s="269">
        <v>-6.25</v>
      </c>
      <c r="R6511" s="269">
        <v>-6.5</v>
      </c>
      <c r="S6511" s="269">
        <v>-37.75</v>
      </c>
      <c r="T6511" s="269">
        <v>-38</v>
      </c>
      <c r="DO6511"/>
    </row>
    <row r="6512" spans="15:119" x14ac:dyDescent="0.25">
      <c r="O6512" s="268" t="s">
        <v>15999</v>
      </c>
      <c r="P6512" s="268" t="s">
        <v>9492</v>
      </c>
      <c r="Q6512" s="269">
        <v>-6.25</v>
      </c>
      <c r="R6512" s="269">
        <v>-6.5</v>
      </c>
      <c r="S6512" s="269">
        <v>-37.5</v>
      </c>
      <c r="T6512" s="269">
        <v>-37.75</v>
      </c>
      <c r="DO6512"/>
    </row>
    <row r="6513" spans="15:119" x14ac:dyDescent="0.25">
      <c r="O6513" s="268" t="s">
        <v>16000</v>
      </c>
      <c r="P6513" s="268" t="s">
        <v>9490</v>
      </c>
      <c r="Q6513" s="269">
        <v>-6.5</v>
      </c>
      <c r="R6513" s="269">
        <v>-7</v>
      </c>
      <c r="S6513" s="269">
        <v>-38.5</v>
      </c>
      <c r="T6513" s="269">
        <v>-39</v>
      </c>
      <c r="DO6513"/>
    </row>
    <row r="6514" spans="15:119" x14ac:dyDescent="0.25">
      <c r="O6514" s="268" t="s">
        <v>16001</v>
      </c>
      <c r="P6514" s="268" t="s">
        <v>9492</v>
      </c>
      <c r="Q6514" s="269">
        <v>-6.5</v>
      </c>
      <c r="R6514" s="269">
        <v>-6.75</v>
      </c>
      <c r="S6514" s="269">
        <v>-38.75</v>
      </c>
      <c r="T6514" s="269">
        <v>-39</v>
      </c>
      <c r="DO6514"/>
    </row>
    <row r="6515" spans="15:119" x14ac:dyDescent="0.25">
      <c r="O6515" s="268" t="s">
        <v>16002</v>
      </c>
      <c r="P6515" s="268" t="s">
        <v>9492</v>
      </c>
      <c r="Q6515" s="269">
        <v>-6.5</v>
      </c>
      <c r="R6515" s="269">
        <v>-6.75</v>
      </c>
      <c r="S6515" s="269">
        <v>-38.5</v>
      </c>
      <c r="T6515" s="269">
        <v>-38.75</v>
      </c>
      <c r="DO6515"/>
    </row>
    <row r="6516" spans="15:119" x14ac:dyDescent="0.25">
      <c r="O6516" s="268" t="s">
        <v>16003</v>
      </c>
      <c r="P6516" s="268" t="s">
        <v>9492</v>
      </c>
      <c r="Q6516" s="269">
        <v>-6.75</v>
      </c>
      <c r="R6516" s="269">
        <v>-7</v>
      </c>
      <c r="S6516" s="269">
        <v>-38.75</v>
      </c>
      <c r="T6516" s="269">
        <v>-39</v>
      </c>
      <c r="DO6516"/>
    </row>
    <row r="6517" spans="15:119" x14ac:dyDescent="0.25">
      <c r="O6517" s="268" t="s">
        <v>16004</v>
      </c>
      <c r="P6517" s="268" t="s">
        <v>9492</v>
      </c>
      <c r="Q6517" s="269">
        <v>-6.75</v>
      </c>
      <c r="R6517" s="269">
        <v>-7</v>
      </c>
      <c r="S6517" s="269">
        <v>-38.5</v>
      </c>
      <c r="T6517" s="269">
        <v>-38.75</v>
      </c>
      <c r="DO6517"/>
    </row>
    <row r="6518" spans="15:119" x14ac:dyDescent="0.25">
      <c r="O6518" s="268" t="s">
        <v>16005</v>
      </c>
      <c r="P6518" s="268" t="s">
        <v>9490</v>
      </c>
      <c r="Q6518" s="269">
        <v>-6.5</v>
      </c>
      <c r="R6518" s="269">
        <v>-7</v>
      </c>
      <c r="S6518" s="269">
        <v>-38</v>
      </c>
      <c r="T6518" s="269">
        <v>-38.5</v>
      </c>
      <c r="DO6518"/>
    </row>
    <row r="6519" spans="15:119" x14ac:dyDescent="0.25">
      <c r="O6519" s="268" t="s">
        <v>16006</v>
      </c>
      <c r="P6519" s="268" t="s">
        <v>9492</v>
      </c>
      <c r="Q6519" s="269">
        <v>-6.5</v>
      </c>
      <c r="R6519" s="269">
        <v>-6.75</v>
      </c>
      <c r="S6519" s="269">
        <v>-38.25</v>
      </c>
      <c r="T6519" s="269">
        <v>-38.5</v>
      </c>
      <c r="DO6519"/>
    </row>
    <row r="6520" spans="15:119" x14ac:dyDescent="0.25">
      <c r="O6520" s="268" t="s">
        <v>16007</v>
      </c>
      <c r="P6520" s="268" t="s">
        <v>9492</v>
      </c>
      <c r="Q6520" s="269">
        <v>-6.5</v>
      </c>
      <c r="R6520" s="269">
        <v>-6.75</v>
      </c>
      <c r="S6520" s="269">
        <v>-38</v>
      </c>
      <c r="T6520" s="269">
        <v>-38.25</v>
      </c>
      <c r="DO6520"/>
    </row>
    <row r="6521" spans="15:119" x14ac:dyDescent="0.25">
      <c r="O6521" s="268" t="s">
        <v>16008</v>
      </c>
      <c r="P6521" s="268" t="s">
        <v>9492</v>
      </c>
      <c r="Q6521" s="269">
        <v>-6.75</v>
      </c>
      <c r="R6521" s="269">
        <v>-7</v>
      </c>
      <c r="S6521" s="269">
        <v>-38.25</v>
      </c>
      <c r="T6521" s="269">
        <v>-38.5</v>
      </c>
      <c r="DO6521"/>
    </row>
    <row r="6522" spans="15:119" x14ac:dyDescent="0.25">
      <c r="O6522" s="268" t="s">
        <v>16009</v>
      </c>
      <c r="P6522" s="268" t="s">
        <v>9492</v>
      </c>
      <c r="Q6522" s="269">
        <v>-6.75</v>
      </c>
      <c r="R6522" s="269">
        <v>-7</v>
      </c>
      <c r="S6522" s="269">
        <v>-38</v>
      </c>
      <c r="T6522" s="269">
        <v>-38.25</v>
      </c>
      <c r="DO6522"/>
    </row>
    <row r="6523" spans="15:119" x14ac:dyDescent="0.25">
      <c r="O6523" s="268" t="s">
        <v>16010</v>
      </c>
      <c r="P6523" s="268" t="s">
        <v>9490</v>
      </c>
      <c r="Q6523" s="269">
        <v>-6.5</v>
      </c>
      <c r="R6523" s="269">
        <v>-7</v>
      </c>
      <c r="S6523" s="269">
        <v>-37.5</v>
      </c>
      <c r="T6523" s="269">
        <v>-38</v>
      </c>
      <c r="DO6523"/>
    </row>
    <row r="6524" spans="15:119" x14ac:dyDescent="0.25">
      <c r="O6524" s="268" t="s">
        <v>16011</v>
      </c>
      <c r="P6524" s="268" t="s">
        <v>9492</v>
      </c>
      <c r="Q6524" s="269">
        <v>-6.5</v>
      </c>
      <c r="R6524" s="269">
        <v>-6.75</v>
      </c>
      <c r="S6524" s="269">
        <v>-37.75</v>
      </c>
      <c r="T6524" s="269">
        <v>-38</v>
      </c>
      <c r="DO6524"/>
    </row>
    <row r="6525" spans="15:119" x14ac:dyDescent="0.25">
      <c r="O6525" s="268" t="s">
        <v>16012</v>
      </c>
      <c r="P6525" s="268" t="s">
        <v>9492</v>
      </c>
      <c r="Q6525" s="269">
        <v>-6.5</v>
      </c>
      <c r="R6525" s="269">
        <v>-6.75</v>
      </c>
      <c r="S6525" s="269">
        <v>-37.5</v>
      </c>
      <c r="T6525" s="269">
        <v>-37.75</v>
      </c>
      <c r="DO6525"/>
    </row>
    <row r="6526" spans="15:119" x14ac:dyDescent="0.25">
      <c r="O6526" s="268" t="s">
        <v>16013</v>
      </c>
      <c r="P6526" s="268" t="s">
        <v>9492</v>
      </c>
      <c r="Q6526" s="269">
        <v>-6.75</v>
      </c>
      <c r="R6526" s="269">
        <v>-7</v>
      </c>
      <c r="S6526" s="269">
        <v>-37.75</v>
      </c>
      <c r="T6526" s="269">
        <v>-38</v>
      </c>
      <c r="DO6526"/>
    </row>
    <row r="6527" spans="15:119" x14ac:dyDescent="0.25">
      <c r="O6527" s="268" t="s">
        <v>16014</v>
      </c>
      <c r="P6527" s="268" t="s">
        <v>9492</v>
      </c>
      <c r="Q6527" s="269">
        <v>-6.75</v>
      </c>
      <c r="R6527" s="269">
        <v>-7</v>
      </c>
      <c r="S6527" s="269">
        <v>-37.5</v>
      </c>
      <c r="T6527" s="269">
        <v>-37.75</v>
      </c>
      <c r="DO6527"/>
    </row>
    <row r="6528" spans="15:119" x14ac:dyDescent="0.25">
      <c r="O6528" s="268" t="s">
        <v>16015</v>
      </c>
      <c r="P6528" s="268" t="s">
        <v>9488</v>
      </c>
      <c r="Q6528" s="269">
        <v>-6</v>
      </c>
      <c r="R6528" s="269">
        <v>-7</v>
      </c>
      <c r="S6528" s="269">
        <v>-36</v>
      </c>
      <c r="T6528" s="269">
        <v>-37.5</v>
      </c>
      <c r="DO6528"/>
    </row>
    <row r="6529" spans="15:119" x14ac:dyDescent="0.25">
      <c r="O6529" s="268" t="s">
        <v>16016</v>
      </c>
      <c r="P6529" s="268" t="s">
        <v>9490</v>
      </c>
      <c r="Q6529" s="269">
        <v>-6</v>
      </c>
      <c r="R6529" s="269">
        <v>-6.5</v>
      </c>
      <c r="S6529" s="269">
        <v>-37</v>
      </c>
      <c r="T6529" s="269">
        <v>-37.5</v>
      </c>
      <c r="DO6529"/>
    </row>
    <row r="6530" spans="15:119" x14ac:dyDescent="0.25">
      <c r="O6530" s="268" t="s">
        <v>16017</v>
      </c>
      <c r="P6530" s="268" t="s">
        <v>9492</v>
      </c>
      <c r="Q6530" s="269">
        <v>-6</v>
      </c>
      <c r="R6530" s="269">
        <v>-6.25</v>
      </c>
      <c r="S6530" s="269">
        <v>-37.25</v>
      </c>
      <c r="T6530" s="269">
        <v>-37.5</v>
      </c>
      <c r="DO6530"/>
    </row>
    <row r="6531" spans="15:119" x14ac:dyDescent="0.25">
      <c r="O6531" s="268" t="s">
        <v>16018</v>
      </c>
      <c r="P6531" s="268" t="s">
        <v>9492</v>
      </c>
      <c r="Q6531" s="269">
        <v>-6</v>
      </c>
      <c r="R6531" s="269">
        <v>-6.25</v>
      </c>
      <c r="S6531" s="269">
        <v>-37</v>
      </c>
      <c r="T6531" s="269">
        <v>-37.25</v>
      </c>
      <c r="DO6531"/>
    </row>
    <row r="6532" spans="15:119" x14ac:dyDescent="0.25">
      <c r="O6532" s="268" t="s">
        <v>16019</v>
      </c>
      <c r="P6532" s="268" t="s">
        <v>9492</v>
      </c>
      <c r="Q6532" s="269">
        <v>-6.25</v>
      </c>
      <c r="R6532" s="269">
        <v>-6.5</v>
      </c>
      <c r="S6532" s="269">
        <v>-37.25</v>
      </c>
      <c r="T6532" s="269">
        <v>-37.5</v>
      </c>
      <c r="DO6532"/>
    </row>
    <row r="6533" spans="15:119" x14ac:dyDescent="0.25">
      <c r="O6533" s="268" t="s">
        <v>16020</v>
      </c>
      <c r="P6533" s="268" t="s">
        <v>9492</v>
      </c>
      <c r="Q6533" s="269">
        <v>-6.25</v>
      </c>
      <c r="R6533" s="269">
        <v>-6.5</v>
      </c>
      <c r="S6533" s="269">
        <v>-37</v>
      </c>
      <c r="T6533" s="269">
        <v>-37.25</v>
      </c>
      <c r="DO6533"/>
    </row>
    <row r="6534" spans="15:119" x14ac:dyDescent="0.25">
      <c r="O6534" s="268" t="s">
        <v>16021</v>
      </c>
      <c r="P6534" s="268" t="s">
        <v>9490</v>
      </c>
      <c r="Q6534" s="269">
        <v>-6</v>
      </c>
      <c r="R6534" s="269">
        <v>-6.5</v>
      </c>
      <c r="S6534" s="269">
        <v>-36.5</v>
      </c>
      <c r="T6534" s="269">
        <v>-37</v>
      </c>
      <c r="DO6534"/>
    </row>
    <row r="6535" spans="15:119" x14ac:dyDescent="0.25">
      <c r="O6535" s="268" t="s">
        <v>16022</v>
      </c>
      <c r="P6535" s="268" t="s">
        <v>9492</v>
      </c>
      <c r="Q6535" s="269">
        <v>-6</v>
      </c>
      <c r="R6535" s="269">
        <v>-6.25</v>
      </c>
      <c r="S6535" s="269">
        <v>-36.75</v>
      </c>
      <c r="T6535" s="269">
        <v>-37</v>
      </c>
      <c r="DO6535"/>
    </row>
    <row r="6536" spans="15:119" x14ac:dyDescent="0.25">
      <c r="O6536" s="268" t="s">
        <v>16023</v>
      </c>
      <c r="P6536" s="268" t="s">
        <v>9492</v>
      </c>
      <c r="Q6536" s="269">
        <v>-6</v>
      </c>
      <c r="R6536" s="269">
        <v>-6.25</v>
      </c>
      <c r="S6536" s="269">
        <v>-36.5</v>
      </c>
      <c r="T6536" s="269">
        <v>-36.75</v>
      </c>
      <c r="DO6536"/>
    </row>
    <row r="6537" spans="15:119" x14ac:dyDescent="0.25">
      <c r="O6537" s="268" t="s">
        <v>16024</v>
      </c>
      <c r="P6537" s="268" t="s">
        <v>9492</v>
      </c>
      <c r="Q6537" s="269">
        <v>-6.25</v>
      </c>
      <c r="R6537" s="269">
        <v>-6.5</v>
      </c>
      <c r="S6537" s="269">
        <v>-36.75</v>
      </c>
      <c r="T6537" s="269">
        <v>-37</v>
      </c>
      <c r="DO6537"/>
    </row>
    <row r="6538" spans="15:119" x14ac:dyDescent="0.25">
      <c r="O6538" s="268" t="s">
        <v>16025</v>
      </c>
      <c r="P6538" s="268" t="s">
        <v>9492</v>
      </c>
      <c r="Q6538" s="269">
        <v>-6.25</v>
      </c>
      <c r="R6538" s="269">
        <v>-6.5</v>
      </c>
      <c r="S6538" s="269">
        <v>-36.5</v>
      </c>
      <c r="T6538" s="269">
        <v>-36.75</v>
      </c>
      <c r="DO6538"/>
    </row>
    <row r="6539" spans="15:119" x14ac:dyDescent="0.25">
      <c r="O6539" s="268" t="s">
        <v>16026</v>
      </c>
      <c r="P6539" s="268" t="s">
        <v>9490</v>
      </c>
      <c r="Q6539" s="269">
        <v>-6</v>
      </c>
      <c r="R6539" s="269">
        <v>-6.5</v>
      </c>
      <c r="S6539" s="269">
        <v>-36</v>
      </c>
      <c r="T6539" s="269">
        <v>-36.5</v>
      </c>
      <c r="DO6539"/>
    </row>
    <row r="6540" spans="15:119" x14ac:dyDescent="0.25">
      <c r="O6540" s="268" t="s">
        <v>16027</v>
      </c>
      <c r="P6540" s="268" t="s">
        <v>9492</v>
      </c>
      <c r="Q6540" s="269">
        <v>-6</v>
      </c>
      <c r="R6540" s="269">
        <v>-6.25</v>
      </c>
      <c r="S6540" s="269">
        <v>-36.25</v>
      </c>
      <c r="T6540" s="269">
        <v>-36.5</v>
      </c>
      <c r="DO6540"/>
    </row>
    <row r="6541" spans="15:119" x14ac:dyDescent="0.25">
      <c r="O6541" s="268" t="s">
        <v>16028</v>
      </c>
      <c r="P6541" s="268" t="s">
        <v>9492</v>
      </c>
      <c r="Q6541" s="269">
        <v>-6</v>
      </c>
      <c r="R6541" s="269">
        <v>-6.25</v>
      </c>
      <c r="S6541" s="269">
        <v>-36</v>
      </c>
      <c r="T6541" s="269">
        <v>-36.25</v>
      </c>
      <c r="DO6541"/>
    </row>
    <row r="6542" spans="15:119" x14ac:dyDescent="0.25">
      <c r="O6542" s="268" t="s">
        <v>16029</v>
      </c>
      <c r="P6542" s="268" t="s">
        <v>9492</v>
      </c>
      <c r="Q6542" s="269">
        <v>-6.25</v>
      </c>
      <c r="R6542" s="269">
        <v>-6.5</v>
      </c>
      <c r="S6542" s="269">
        <v>-36.25</v>
      </c>
      <c r="T6542" s="269">
        <v>-36.5</v>
      </c>
      <c r="DO6542"/>
    </row>
    <row r="6543" spans="15:119" x14ac:dyDescent="0.25">
      <c r="O6543" s="268" t="s">
        <v>16030</v>
      </c>
      <c r="P6543" s="268" t="s">
        <v>9492</v>
      </c>
      <c r="Q6543" s="269">
        <v>-6.25</v>
      </c>
      <c r="R6543" s="269">
        <v>-6.5</v>
      </c>
      <c r="S6543" s="269">
        <v>-36</v>
      </c>
      <c r="T6543" s="269">
        <v>-36.25</v>
      </c>
      <c r="DO6543"/>
    </row>
    <row r="6544" spans="15:119" x14ac:dyDescent="0.25">
      <c r="O6544" s="268" t="s">
        <v>16031</v>
      </c>
      <c r="P6544" s="268" t="s">
        <v>9490</v>
      </c>
      <c r="Q6544" s="269">
        <v>-6.5</v>
      </c>
      <c r="R6544" s="269">
        <v>-7</v>
      </c>
      <c r="S6544" s="269">
        <v>-37</v>
      </c>
      <c r="T6544" s="269">
        <v>-37.5</v>
      </c>
      <c r="DO6544"/>
    </row>
    <row r="6545" spans="15:119" x14ac:dyDescent="0.25">
      <c r="O6545" s="268" t="s">
        <v>16032</v>
      </c>
      <c r="P6545" s="268" t="s">
        <v>9492</v>
      </c>
      <c r="Q6545" s="269">
        <v>-6.5</v>
      </c>
      <c r="R6545" s="269">
        <v>-6.75</v>
      </c>
      <c r="S6545" s="269">
        <v>-37.25</v>
      </c>
      <c r="T6545" s="269">
        <v>-37.5</v>
      </c>
      <c r="DO6545"/>
    </row>
    <row r="6546" spans="15:119" x14ac:dyDescent="0.25">
      <c r="O6546" s="268" t="s">
        <v>16033</v>
      </c>
      <c r="P6546" s="268" t="s">
        <v>9492</v>
      </c>
      <c r="Q6546" s="269">
        <v>-6.5</v>
      </c>
      <c r="R6546" s="269">
        <v>-6.75</v>
      </c>
      <c r="S6546" s="269">
        <v>-37</v>
      </c>
      <c r="T6546" s="269">
        <v>-37.25</v>
      </c>
      <c r="DO6546"/>
    </row>
    <row r="6547" spans="15:119" x14ac:dyDescent="0.25">
      <c r="O6547" s="268" t="s">
        <v>16034</v>
      </c>
      <c r="P6547" s="268" t="s">
        <v>9492</v>
      </c>
      <c r="Q6547" s="269">
        <v>-6.75</v>
      </c>
      <c r="R6547" s="269">
        <v>-7</v>
      </c>
      <c r="S6547" s="269">
        <v>-37.25</v>
      </c>
      <c r="T6547" s="269">
        <v>-37.5</v>
      </c>
      <c r="DO6547"/>
    </row>
    <row r="6548" spans="15:119" x14ac:dyDescent="0.25">
      <c r="O6548" s="268" t="s">
        <v>16035</v>
      </c>
      <c r="P6548" s="268" t="s">
        <v>9492</v>
      </c>
      <c r="Q6548" s="269">
        <v>-6.75</v>
      </c>
      <c r="R6548" s="269">
        <v>-7</v>
      </c>
      <c r="S6548" s="269">
        <v>-37</v>
      </c>
      <c r="T6548" s="269">
        <v>-37.25</v>
      </c>
      <c r="DO6548"/>
    </row>
    <row r="6549" spans="15:119" x14ac:dyDescent="0.25">
      <c r="O6549" s="268" t="s">
        <v>16036</v>
      </c>
      <c r="P6549" s="268" t="s">
        <v>9490</v>
      </c>
      <c r="Q6549" s="269">
        <v>-6.5</v>
      </c>
      <c r="R6549" s="269">
        <v>-7</v>
      </c>
      <c r="S6549" s="269">
        <v>-36.5</v>
      </c>
      <c r="T6549" s="269">
        <v>-37</v>
      </c>
      <c r="DO6549"/>
    </row>
    <row r="6550" spans="15:119" x14ac:dyDescent="0.25">
      <c r="O6550" s="268" t="s">
        <v>16037</v>
      </c>
      <c r="P6550" s="268" t="s">
        <v>9492</v>
      </c>
      <c r="Q6550" s="269">
        <v>-6.5</v>
      </c>
      <c r="R6550" s="269">
        <v>-6.75</v>
      </c>
      <c r="S6550" s="269">
        <v>-36.75</v>
      </c>
      <c r="T6550" s="269">
        <v>-37</v>
      </c>
      <c r="DO6550"/>
    </row>
    <row r="6551" spans="15:119" x14ac:dyDescent="0.25">
      <c r="O6551" s="268" t="s">
        <v>16038</v>
      </c>
      <c r="P6551" s="268" t="s">
        <v>9492</v>
      </c>
      <c r="Q6551" s="269">
        <v>-6.5</v>
      </c>
      <c r="R6551" s="269">
        <v>-6.75</v>
      </c>
      <c r="S6551" s="269">
        <v>-36.5</v>
      </c>
      <c r="T6551" s="269">
        <v>-36.75</v>
      </c>
      <c r="DO6551"/>
    </row>
    <row r="6552" spans="15:119" x14ac:dyDescent="0.25">
      <c r="O6552" s="268" t="s">
        <v>16039</v>
      </c>
      <c r="P6552" s="268" t="s">
        <v>9492</v>
      </c>
      <c r="Q6552" s="269">
        <v>-6.75</v>
      </c>
      <c r="R6552" s="269">
        <v>-7</v>
      </c>
      <c r="S6552" s="269">
        <v>-36.75</v>
      </c>
      <c r="T6552" s="269">
        <v>-37</v>
      </c>
      <c r="DO6552"/>
    </row>
    <row r="6553" spans="15:119" x14ac:dyDescent="0.25">
      <c r="O6553" s="268" t="s">
        <v>16040</v>
      </c>
      <c r="P6553" s="268" t="s">
        <v>9492</v>
      </c>
      <c r="Q6553" s="269">
        <v>-6.75</v>
      </c>
      <c r="R6553" s="269">
        <v>-7</v>
      </c>
      <c r="S6553" s="269">
        <v>-36.5</v>
      </c>
      <c r="T6553" s="269">
        <v>-36.75</v>
      </c>
      <c r="DO6553"/>
    </row>
    <row r="6554" spans="15:119" x14ac:dyDescent="0.25">
      <c r="O6554" s="268" t="s">
        <v>16041</v>
      </c>
      <c r="P6554" s="268" t="s">
        <v>9490</v>
      </c>
      <c r="Q6554" s="269">
        <v>-6.5</v>
      </c>
      <c r="R6554" s="269">
        <v>-7</v>
      </c>
      <c r="S6554" s="269">
        <v>-36</v>
      </c>
      <c r="T6554" s="269">
        <v>-36.5</v>
      </c>
      <c r="DO6554"/>
    </row>
    <row r="6555" spans="15:119" x14ac:dyDescent="0.25">
      <c r="O6555" s="268" t="s">
        <v>16042</v>
      </c>
      <c r="P6555" s="268" t="s">
        <v>9492</v>
      </c>
      <c r="Q6555" s="269">
        <v>-6.5</v>
      </c>
      <c r="R6555" s="269">
        <v>-6.75</v>
      </c>
      <c r="S6555" s="269">
        <v>-36.25</v>
      </c>
      <c r="T6555" s="269">
        <v>-36.5</v>
      </c>
      <c r="DO6555"/>
    </row>
    <row r="6556" spans="15:119" x14ac:dyDescent="0.25">
      <c r="O6556" s="268" t="s">
        <v>16043</v>
      </c>
      <c r="P6556" s="268" t="s">
        <v>9492</v>
      </c>
      <c r="Q6556" s="269">
        <v>-6.5</v>
      </c>
      <c r="R6556" s="269">
        <v>-6.75</v>
      </c>
      <c r="S6556" s="269">
        <v>-36</v>
      </c>
      <c r="T6556" s="269">
        <v>-36.25</v>
      </c>
      <c r="DO6556"/>
    </row>
    <row r="6557" spans="15:119" x14ac:dyDescent="0.25">
      <c r="O6557" s="268" t="s">
        <v>16044</v>
      </c>
      <c r="P6557" s="268" t="s">
        <v>9492</v>
      </c>
      <c r="Q6557" s="269">
        <v>-6.75</v>
      </c>
      <c r="R6557" s="269">
        <v>-7</v>
      </c>
      <c r="S6557" s="269">
        <v>-36.25</v>
      </c>
      <c r="T6557" s="269">
        <v>-36.5</v>
      </c>
      <c r="DO6557"/>
    </row>
    <row r="6558" spans="15:119" x14ac:dyDescent="0.25">
      <c r="O6558" s="268" t="s">
        <v>16045</v>
      </c>
      <c r="P6558" s="268" t="s">
        <v>9492</v>
      </c>
      <c r="Q6558" s="269">
        <v>-6.75</v>
      </c>
      <c r="R6558" s="269">
        <v>-7</v>
      </c>
      <c r="S6558" s="269">
        <v>-36</v>
      </c>
      <c r="T6558" s="269">
        <v>-36.25</v>
      </c>
      <c r="DO6558"/>
    </row>
    <row r="6559" spans="15:119" x14ac:dyDescent="0.25">
      <c r="O6559" s="268" t="s">
        <v>16046</v>
      </c>
      <c r="P6559" s="268" t="s">
        <v>9488</v>
      </c>
      <c r="Q6559" s="269">
        <v>-7</v>
      </c>
      <c r="R6559" s="269">
        <v>-8</v>
      </c>
      <c r="S6559" s="269">
        <v>-37.5</v>
      </c>
      <c r="T6559" s="269">
        <v>-39</v>
      </c>
      <c r="DO6559"/>
    </row>
    <row r="6560" spans="15:119" x14ac:dyDescent="0.25">
      <c r="O6560" s="268" t="s">
        <v>16047</v>
      </c>
      <c r="P6560" s="268" t="s">
        <v>9490</v>
      </c>
      <c r="Q6560" s="269">
        <v>-7</v>
      </c>
      <c r="R6560" s="269">
        <v>-7.5</v>
      </c>
      <c r="S6560" s="269">
        <v>-38.5</v>
      </c>
      <c r="T6560" s="269">
        <v>-39</v>
      </c>
      <c r="DO6560"/>
    </row>
    <row r="6561" spans="15:119" x14ac:dyDescent="0.25">
      <c r="O6561" s="268" t="s">
        <v>16048</v>
      </c>
      <c r="P6561" s="268" t="s">
        <v>9492</v>
      </c>
      <c r="Q6561" s="269">
        <v>-7</v>
      </c>
      <c r="R6561" s="269">
        <v>-7.25</v>
      </c>
      <c r="S6561" s="269">
        <v>-38.75</v>
      </c>
      <c r="T6561" s="269">
        <v>-39</v>
      </c>
      <c r="DO6561"/>
    </row>
    <row r="6562" spans="15:119" x14ac:dyDescent="0.25">
      <c r="O6562" s="268" t="s">
        <v>16049</v>
      </c>
      <c r="P6562" s="268" t="s">
        <v>9492</v>
      </c>
      <c r="Q6562" s="269">
        <v>-7</v>
      </c>
      <c r="R6562" s="269">
        <v>-7.25</v>
      </c>
      <c r="S6562" s="269">
        <v>-38.5</v>
      </c>
      <c r="T6562" s="269">
        <v>-38.75</v>
      </c>
      <c r="DO6562"/>
    </row>
    <row r="6563" spans="15:119" x14ac:dyDescent="0.25">
      <c r="O6563" s="268" t="s">
        <v>16050</v>
      </c>
      <c r="P6563" s="268" t="s">
        <v>9492</v>
      </c>
      <c r="Q6563" s="269">
        <v>-7.25</v>
      </c>
      <c r="R6563" s="269">
        <v>-7.5</v>
      </c>
      <c r="S6563" s="269">
        <v>-38.75</v>
      </c>
      <c r="T6563" s="269">
        <v>-39</v>
      </c>
      <c r="DO6563"/>
    </row>
    <row r="6564" spans="15:119" x14ac:dyDescent="0.25">
      <c r="O6564" s="268" t="s">
        <v>16051</v>
      </c>
      <c r="P6564" s="268" t="s">
        <v>9492</v>
      </c>
      <c r="Q6564" s="269">
        <v>-7.25</v>
      </c>
      <c r="R6564" s="269">
        <v>-7.5</v>
      </c>
      <c r="S6564" s="269">
        <v>-38.5</v>
      </c>
      <c r="T6564" s="269">
        <v>-38.75</v>
      </c>
      <c r="DO6564"/>
    </row>
    <row r="6565" spans="15:119" x14ac:dyDescent="0.25">
      <c r="O6565" s="268" t="s">
        <v>16052</v>
      </c>
      <c r="P6565" s="268" t="s">
        <v>9490</v>
      </c>
      <c r="Q6565" s="269">
        <v>-7</v>
      </c>
      <c r="R6565" s="269">
        <v>-7.5</v>
      </c>
      <c r="S6565" s="269">
        <v>-38</v>
      </c>
      <c r="T6565" s="269">
        <v>-38.5</v>
      </c>
      <c r="DO6565"/>
    </row>
    <row r="6566" spans="15:119" x14ac:dyDescent="0.25">
      <c r="O6566" s="268" t="s">
        <v>16053</v>
      </c>
      <c r="P6566" s="268" t="s">
        <v>9492</v>
      </c>
      <c r="Q6566" s="269">
        <v>-7</v>
      </c>
      <c r="R6566" s="269">
        <v>-7.25</v>
      </c>
      <c r="S6566" s="269">
        <v>-38.25</v>
      </c>
      <c r="T6566" s="269">
        <v>-38.5</v>
      </c>
      <c r="DO6566"/>
    </row>
    <row r="6567" spans="15:119" x14ac:dyDescent="0.25">
      <c r="O6567" s="268" t="s">
        <v>16054</v>
      </c>
      <c r="P6567" s="268" t="s">
        <v>9492</v>
      </c>
      <c r="Q6567" s="269">
        <v>-7</v>
      </c>
      <c r="R6567" s="269">
        <v>-7.25</v>
      </c>
      <c r="S6567" s="269">
        <v>-38</v>
      </c>
      <c r="T6567" s="269">
        <v>-38.25</v>
      </c>
      <c r="DO6567"/>
    </row>
    <row r="6568" spans="15:119" x14ac:dyDescent="0.25">
      <c r="O6568" s="268" t="s">
        <v>16055</v>
      </c>
      <c r="P6568" s="268" t="s">
        <v>9492</v>
      </c>
      <c r="Q6568" s="269">
        <v>-7.25</v>
      </c>
      <c r="R6568" s="269">
        <v>-7.5</v>
      </c>
      <c r="S6568" s="269">
        <v>-38.25</v>
      </c>
      <c r="T6568" s="269">
        <v>-38.5</v>
      </c>
      <c r="DO6568"/>
    </row>
    <row r="6569" spans="15:119" x14ac:dyDescent="0.25">
      <c r="O6569" s="268" t="s">
        <v>16056</v>
      </c>
      <c r="P6569" s="268" t="s">
        <v>9492</v>
      </c>
      <c r="Q6569" s="269">
        <v>-7.25</v>
      </c>
      <c r="R6569" s="269">
        <v>-7.5</v>
      </c>
      <c r="S6569" s="269">
        <v>-38</v>
      </c>
      <c r="T6569" s="269">
        <v>-38.25</v>
      </c>
      <c r="DO6569"/>
    </row>
    <row r="6570" spans="15:119" x14ac:dyDescent="0.25">
      <c r="O6570" s="268" t="s">
        <v>16057</v>
      </c>
      <c r="P6570" s="268" t="s">
        <v>9490</v>
      </c>
      <c r="Q6570" s="269">
        <v>-7</v>
      </c>
      <c r="R6570" s="269">
        <v>-7.5</v>
      </c>
      <c r="S6570" s="269">
        <v>-37.5</v>
      </c>
      <c r="T6570" s="269">
        <v>-38</v>
      </c>
      <c r="DO6570"/>
    </row>
    <row r="6571" spans="15:119" x14ac:dyDescent="0.25">
      <c r="O6571" s="268" t="s">
        <v>16058</v>
      </c>
      <c r="P6571" s="268" t="s">
        <v>9492</v>
      </c>
      <c r="Q6571" s="269">
        <v>-7</v>
      </c>
      <c r="R6571" s="269">
        <v>-7.25</v>
      </c>
      <c r="S6571" s="269">
        <v>-37.75</v>
      </c>
      <c r="T6571" s="269">
        <v>-38</v>
      </c>
      <c r="DO6571"/>
    </row>
    <row r="6572" spans="15:119" x14ac:dyDescent="0.25">
      <c r="O6572" s="268" t="s">
        <v>16059</v>
      </c>
      <c r="P6572" s="268" t="s">
        <v>9492</v>
      </c>
      <c r="Q6572" s="269">
        <v>-7</v>
      </c>
      <c r="R6572" s="269">
        <v>-7.25</v>
      </c>
      <c r="S6572" s="269">
        <v>-37.5</v>
      </c>
      <c r="T6572" s="269">
        <v>-37.75</v>
      </c>
      <c r="DO6572"/>
    </row>
    <row r="6573" spans="15:119" x14ac:dyDescent="0.25">
      <c r="O6573" s="268" t="s">
        <v>16060</v>
      </c>
      <c r="P6573" s="268" t="s">
        <v>9492</v>
      </c>
      <c r="Q6573" s="269">
        <v>-7.25</v>
      </c>
      <c r="R6573" s="269">
        <v>-7.5</v>
      </c>
      <c r="S6573" s="269">
        <v>-37.75</v>
      </c>
      <c r="T6573" s="269">
        <v>-38</v>
      </c>
      <c r="DO6573"/>
    </row>
    <row r="6574" spans="15:119" x14ac:dyDescent="0.25">
      <c r="O6574" s="268" t="s">
        <v>16061</v>
      </c>
      <c r="P6574" s="268" t="s">
        <v>9492</v>
      </c>
      <c r="Q6574" s="269">
        <v>-7.25</v>
      </c>
      <c r="R6574" s="269">
        <v>-7.5</v>
      </c>
      <c r="S6574" s="269">
        <v>-37.5</v>
      </c>
      <c r="T6574" s="269">
        <v>-37.75</v>
      </c>
      <c r="DO6574"/>
    </row>
    <row r="6575" spans="15:119" x14ac:dyDescent="0.25">
      <c r="O6575" s="268" t="s">
        <v>16062</v>
      </c>
      <c r="P6575" s="268" t="s">
        <v>9490</v>
      </c>
      <c r="Q6575" s="269">
        <v>-7.5</v>
      </c>
      <c r="R6575" s="269">
        <v>-8</v>
      </c>
      <c r="S6575" s="269">
        <v>-38.5</v>
      </c>
      <c r="T6575" s="269">
        <v>-39</v>
      </c>
      <c r="DO6575"/>
    </row>
    <row r="6576" spans="15:119" x14ac:dyDescent="0.25">
      <c r="O6576" s="268" t="s">
        <v>16063</v>
      </c>
      <c r="P6576" s="268" t="s">
        <v>9492</v>
      </c>
      <c r="Q6576" s="269">
        <v>-7.5</v>
      </c>
      <c r="R6576" s="269">
        <v>-7.75</v>
      </c>
      <c r="S6576" s="269">
        <v>-38.75</v>
      </c>
      <c r="T6576" s="269">
        <v>-39</v>
      </c>
      <c r="DO6576"/>
    </row>
    <row r="6577" spans="15:119" x14ac:dyDescent="0.25">
      <c r="O6577" s="268" t="s">
        <v>16064</v>
      </c>
      <c r="P6577" s="268" t="s">
        <v>9492</v>
      </c>
      <c r="Q6577" s="269">
        <v>-7.5</v>
      </c>
      <c r="R6577" s="269">
        <v>-7.75</v>
      </c>
      <c r="S6577" s="269">
        <v>-38.5</v>
      </c>
      <c r="T6577" s="269">
        <v>-38.75</v>
      </c>
      <c r="DO6577"/>
    </row>
    <row r="6578" spans="15:119" x14ac:dyDescent="0.25">
      <c r="O6578" s="268" t="s">
        <v>16065</v>
      </c>
      <c r="P6578" s="268" t="s">
        <v>9492</v>
      </c>
      <c r="Q6578" s="269">
        <v>-7.75</v>
      </c>
      <c r="R6578" s="269">
        <v>-8</v>
      </c>
      <c r="S6578" s="269">
        <v>-38.75</v>
      </c>
      <c r="T6578" s="269">
        <v>-39</v>
      </c>
      <c r="DO6578"/>
    </row>
    <row r="6579" spans="15:119" x14ac:dyDescent="0.25">
      <c r="O6579" s="268" t="s">
        <v>16066</v>
      </c>
      <c r="P6579" s="268" t="s">
        <v>9492</v>
      </c>
      <c r="Q6579" s="269">
        <v>-7.75</v>
      </c>
      <c r="R6579" s="269">
        <v>-8</v>
      </c>
      <c r="S6579" s="269">
        <v>-38.5</v>
      </c>
      <c r="T6579" s="269">
        <v>-38.75</v>
      </c>
      <c r="DO6579"/>
    </row>
    <row r="6580" spans="15:119" x14ac:dyDescent="0.25">
      <c r="O6580" s="268" t="s">
        <v>16067</v>
      </c>
      <c r="P6580" s="268" t="s">
        <v>9490</v>
      </c>
      <c r="Q6580" s="269">
        <v>-7.5</v>
      </c>
      <c r="R6580" s="269">
        <v>-8</v>
      </c>
      <c r="S6580" s="269">
        <v>-38</v>
      </c>
      <c r="T6580" s="269">
        <v>-38.5</v>
      </c>
      <c r="DO6580"/>
    </row>
    <row r="6581" spans="15:119" x14ac:dyDescent="0.25">
      <c r="O6581" s="268" t="s">
        <v>16068</v>
      </c>
      <c r="P6581" s="268" t="s">
        <v>9492</v>
      </c>
      <c r="Q6581" s="269">
        <v>-7.5</v>
      </c>
      <c r="R6581" s="269">
        <v>-7.75</v>
      </c>
      <c r="S6581" s="269">
        <v>-38.25</v>
      </c>
      <c r="T6581" s="269">
        <v>-38.5</v>
      </c>
      <c r="DO6581"/>
    </row>
    <row r="6582" spans="15:119" x14ac:dyDescent="0.25">
      <c r="O6582" s="268" t="s">
        <v>16069</v>
      </c>
      <c r="P6582" s="268" t="s">
        <v>9492</v>
      </c>
      <c r="Q6582" s="269">
        <v>-7.5</v>
      </c>
      <c r="R6582" s="269">
        <v>-7.75</v>
      </c>
      <c r="S6582" s="269">
        <v>-38</v>
      </c>
      <c r="T6582" s="269">
        <v>-38.25</v>
      </c>
      <c r="DO6582"/>
    </row>
    <row r="6583" spans="15:119" x14ac:dyDescent="0.25">
      <c r="O6583" s="268" t="s">
        <v>16070</v>
      </c>
      <c r="P6583" s="268" t="s">
        <v>9492</v>
      </c>
      <c r="Q6583" s="269">
        <v>-7.75</v>
      </c>
      <c r="R6583" s="269">
        <v>-8</v>
      </c>
      <c r="S6583" s="269">
        <v>-38.25</v>
      </c>
      <c r="T6583" s="269">
        <v>-38.5</v>
      </c>
      <c r="DO6583"/>
    </row>
    <row r="6584" spans="15:119" x14ac:dyDescent="0.25">
      <c r="O6584" s="268" t="s">
        <v>16071</v>
      </c>
      <c r="P6584" s="268" t="s">
        <v>9492</v>
      </c>
      <c r="Q6584" s="269">
        <v>-7.75</v>
      </c>
      <c r="R6584" s="269">
        <v>-8</v>
      </c>
      <c r="S6584" s="269">
        <v>-38</v>
      </c>
      <c r="T6584" s="269">
        <v>-38.25</v>
      </c>
      <c r="DO6584"/>
    </row>
    <row r="6585" spans="15:119" x14ac:dyDescent="0.25">
      <c r="O6585" s="268" t="s">
        <v>16072</v>
      </c>
      <c r="P6585" s="268" t="s">
        <v>9490</v>
      </c>
      <c r="Q6585" s="269">
        <v>-7.5</v>
      </c>
      <c r="R6585" s="269">
        <v>-8</v>
      </c>
      <c r="S6585" s="269">
        <v>-37.5</v>
      </c>
      <c r="T6585" s="269">
        <v>-38</v>
      </c>
      <c r="DO6585"/>
    </row>
    <row r="6586" spans="15:119" x14ac:dyDescent="0.25">
      <c r="O6586" s="268" t="s">
        <v>16073</v>
      </c>
      <c r="P6586" s="268" t="s">
        <v>9492</v>
      </c>
      <c r="Q6586" s="269">
        <v>-7.5</v>
      </c>
      <c r="R6586" s="269">
        <v>-7.75</v>
      </c>
      <c r="S6586" s="269">
        <v>-37.75</v>
      </c>
      <c r="T6586" s="269">
        <v>-38</v>
      </c>
      <c r="DO6586"/>
    </row>
    <row r="6587" spans="15:119" x14ac:dyDescent="0.25">
      <c r="O6587" s="268" t="s">
        <v>16074</v>
      </c>
      <c r="P6587" s="268" t="s">
        <v>9492</v>
      </c>
      <c r="Q6587" s="269">
        <v>-7.5</v>
      </c>
      <c r="R6587" s="269">
        <v>-7.75</v>
      </c>
      <c r="S6587" s="269">
        <v>-37.5</v>
      </c>
      <c r="T6587" s="269">
        <v>-37.75</v>
      </c>
      <c r="DO6587"/>
    </row>
    <row r="6588" spans="15:119" x14ac:dyDescent="0.25">
      <c r="O6588" s="268" t="s">
        <v>16075</v>
      </c>
      <c r="P6588" s="268" t="s">
        <v>9492</v>
      </c>
      <c r="Q6588" s="269">
        <v>-7.75</v>
      </c>
      <c r="R6588" s="269">
        <v>-8</v>
      </c>
      <c r="S6588" s="269">
        <v>-37.75</v>
      </c>
      <c r="T6588" s="269">
        <v>-38</v>
      </c>
      <c r="DO6588"/>
    </row>
    <row r="6589" spans="15:119" x14ac:dyDescent="0.25">
      <c r="O6589" s="268" t="s">
        <v>16076</v>
      </c>
      <c r="P6589" s="268" t="s">
        <v>9492</v>
      </c>
      <c r="Q6589" s="269">
        <v>-7.75</v>
      </c>
      <c r="R6589" s="269">
        <v>-8</v>
      </c>
      <c r="S6589" s="269">
        <v>-37.5</v>
      </c>
      <c r="T6589" s="269">
        <v>-37.75</v>
      </c>
      <c r="DO6589"/>
    </row>
    <row r="6590" spans="15:119" x14ac:dyDescent="0.25">
      <c r="O6590" s="268" t="s">
        <v>16077</v>
      </c>
      <c r="P6590" s="268" t="s">
        <v>9488</v>
      </c>
      <c r="Q6590" s="269">
        <v>-7</v>
      </c>
      <c r="R6590" s="269">
        <v>-8</v>
      </c>
      <c r="S6590" s="269">
        <v>-36</v>
      </c>
      <c r="T6590" s="269">
        <v>-37.5</v>
      </c>
      <c r="DO6590"/>
    </row>
    <row r="6591" spans="15:119" x14ac:dyDescent="0.25">
      <c r="O6591" s="268" t="s">
        <v>16078</v>
      </c>
      <c r="P6591" s="268" t="s">
        <v>9490</v>
      </c>
      <c r="Q6591" s="269">
        <v>-7</v>
      </c>
      <c r="R6591" s="269">
        <v>-7.5</v>
      </c>
      <c r="S6591" s="269">
        <v>-37</v>
      </c>
      <c r="T6591" s="269">
        <v>-37.5</v>
      </c>
      <c r="DO6591"/>
    </row>
    <row r="6592" spans="15:119" x14ac:dyDescent="0.25">
      <c r="O6592" s="268" t="s">
        <v>16079</v>
      </c>
      <c r="P6592" s="268" t="s">
        <v>9492</v>
      </c>
      <c r="Q6592" s="269">
        <v>-7</v>
      </c>
      <c r="R6592" s="269">
        <v>-7.25</v>
      </c>
      <c r="S6592" s="269">
        <v>-37.25</v>
      </c>
      <c r="T6592" s="269">
        <v>-37.5</v>
      </c>
      <c r="DO6592"/>
    </row>
    <row r="6593" spans="15:119" x14ac:dyDescent="0.25">
      <c r="O6593" s="268" t="s">
        <v>16080</v>
      </c>
      <c r="P6593" s="268" t="s">
        <v>9492</v>
      </c>
      <c r="Q6593" s="269">
        <v>-7</v>
      </c>
      <c r="R6593" s="269">
        <v>-7.25</v>
      </c>
      <c r="S6593" s="269">
        <v>-37</v>
      </c>
      <c r="T6593" s="269">
        <v>-37.25</v>
      </c>
      <c r="DO6593"/>
    </row>
    <row r="6594" spans="15:119" x14ac:dyDescent="0.25">
      <c r="O6594" s="268" t="s">
        <v>16081</v>
      </c>
      <c r="P6594" s="268" t="s">
        <v>9492</v>
      </c>
      <c r="Q6594" s="269">
        <v>-7.25</v>
      </c>
      <c r="R6594" s="269">
        <v>-7.5</v>
      </c>
      <c r="S6594" s="269">
        <v>-37.25</v>
      </c>
      <c r="T6594" s="269">
        <v>-37.5</v>
      </c>
      <c r="DO6594"/>
    </row>
    <row r="6595" spans="15:119" x14ac:dyDescent="0.25">
      <c r="O6595" s="268" t="s">
        <v>16082</v>
      </c>
      <c r="P6595" s="268" t="s">
        <v>9492</v>
      </c>
      <c r="Q6595" s="269">
        <v>-7.25</v>
      </c>
      <c r="R6595" s="269">
        <v>-7.5</v>
      </c>
      <c r="S6595" s="269">
        <v>-37</v>
      </c>
      <c r="T6595" s="269">
        <v>-37.25</v>
      </c>
      <c r="DO6595"/>
    </row>
    <row r="6596" spans="15:119" x14ac:dyDescent="0.25">
      <c r="O6596" s="268" t="s">
        <v>16083</v>
      </c>
      <c r="P6596" s="268" t="s">
        <v>9490</v>
      </c>
      <c r="Q6596" s="269">
        <v>-7</v>
      </c>
      <c r="R6596" s="269">
        <v>-7.5</v>
      </c>
      <c r="S6596" s="269">
        <v>-36.5</v>
      </c>
      <c r="T6596" s="269">
        <v>-37</v>
      </c>
      <c r="DO6596"/>
    </row>
    <row r="6597" spans="15:119" x14ac:dyDescent="0.25">
      <c r="O6597" s="268" t="s">
        <v>16084</v>
      </c>
      <c r="P6597" s="268" t="s">
        <v>9492</v>
      </c>
      <c r="Q6597" s="269">
        <v>-7</v>
      </c>
      <c r="R6597" s="269">
        <v>-7.25</v>
      </c>
      <c r="S6597" s="269">
        <v>-36.75</v>
      </c>
      <c r="T6597" s="269">
        <v>-37</v>
      </c>
      <c r="DO6597"/>
    </row>
    <row r="6598" spans="15:119" x14ac:dyDescent="0.25">
      <c r="O6598" s="268" t="s">
        <v>16085</v>
      </c>
      <c r="P6598" s="268" t="s">
        <v>9492</v>
      </c>
      <c r="Q6598" s="269">
        <v>-7</v>
      </c>
      <c r="R6598" s="269">
        <v>-7.25</v>
      </c>
      <c r="S6598" s="269">
        <v>-36.5</v>
      </c>
      <c r="T6598" s="269">
        <v>-36.75</v>
      </c>
      <c r="DO6598"/>
    </row>
    <row r="6599" spans="15:119" x14ac:dyDescent="0.25">
      <c r="O6599" s="268" t="s">
        <v>16086</v>
      </c>
      <c r="P6599" s="268" t="s">
        <v>9492</v>
      </c>
      <c r="Q6599" s="269">
        <v>-7.25</v>
      </c>
      <c r="R6599" s="269">
        <v>-7.5</v>
      </c>
      <c r="S6599" s="269">
        <v>-36.75</v>
      </c>
      <c r="T6599" s="269">
        <v>-37</v>
      </c>
      <c r="DO6599"/>
    </row>
    <row r="6600" spans="15:119" x14ac:dyDescent="0.25">
      <c r="O6600" s="268" t="s">
        <v>16087</v>
      </c>
      <c r="P6600" s="268" t="s">
        <v>9492</v>
      </c>
      <c r="Q6600" s="269">
        <v>-7.25</v>
      </c>
      <c r="R6600" s="269">
        <v>-7.5</v>
      </c>
      <c r="S6600" s="269">
        <v>-36.5</v>
      </c>
      <c r="T6600" s="269">
        <v>-36.75</v>
      </c>
      <c r="DO6600"/>
    </row>
    <row r="6601" spans="15:119" x14ac:dyDescent="0.25">
      <c r="O6601" s="268" t="s">
        <v>16088</v>
      </c>
      <c r="P6601" s="268" t="s">
        <v>9490</v>
      </c>
      <c r="Q6601" s="269">
        <v>-7</v>
      </c>
      <c r="R6601" s="269">
        <v>-7.5</v>
      </c>
      <c r="S6601" s="269">
        <v>-36</v>
      </c>
      <c r="T6601" s="269">
        <v>-36.5</v>
      </c>
      <c r="DO6601"/>
    </row>
    <row r="6602" spans="15:119" x14ac:dyDescent="0.25">
      <c r="O6602" s="268" t="s">
        <v>16089</v>
      </c>
      <c r="P6602" s="268" t="s">
        <v>9492</v>
      </c>
      <c r="Q6602" s="269">
        <v>-7</v>
      </c>
      <c r="R6602" s="269">
        <v>-7.25</v>
      </c>
      <c r="S6602" s="269">
        <v>-36.25</v>
      </c>
      <c r="T6602" s="269">
        <v>-36.5</v>
      </c>
      <c r="DO6602"/>
    </row>
    <row r="6603" spans="15:119" x14ac:dyDescent="0.25">
      <c r="O6603" s="268" t="s">
        <v>16090</v>
      </c>
      <c r="P6603" s="268" t="s">
        <v>9492</v>
      </c>
      <c r="Q6603" s="269">
        <v>-7</v>
      </c>
      <c r="R6603" s="269">
        <v>-7.25</v>
      </c>
      <c r="S6603" s="269">
        <v>-36</v>
      </c>
      <c r="T6603" s="269">
        <v>-36.25</v>
      </c>
      <c r="DO6603"/>
    </row>
    <row r="6604" spans="15:119" x14ac:dyDescent="0.25">
      <c r="O6604" s="268" t="s">
        <v>16091</v>
      </c>
      <c r="P6604" s="268" t="s">
        <v>9492</v>
      </c>
      <c r="Q6604" s="269">
        <v>-7.25</v>
      </c>
      <c r="R6604" s="269">
        <v>-7.5</v>
      </c>
      <c r="S6604" s="269">
        <v>-36.25</v>
      </c>
      <c r="T6604" s="269">
        <v>-36.5</v>
      </c>
      <c r="DO6604"/>
    </row>
    <row r="6605" spans="15:119" x14ac:dyDescent="0.25">
      <c r="O6605" s="268" t="s">
        <v>16092</v>
      </c>
      <c r="P6605" s="268" t="s">
        <v>9492</v>
      </c>
      <c r="Q6605" s="269">
        <v>-7.25</v>
      </c>
      <c r="R6605" s="269">
        <v>-7.5</v>
      </c>
      <c r="S6605" s="269">
        <v>-36</v>
      </c>
      <c r="T6605" s="269">
        <v>-36.25</v>
      </c>
      <c r="DO6605"/>
    </row>
    <row r="6606" spans="15:119" x14ac:dyDescent="0.25">
      <c r="O6606" s="268" t="s">
        <v>16093</v>
      </c>
      <c r="P6606" s="268" t="s">
        <v>9490</v>
      </c>
      <c r="Q6606" s="269">
        <v>-7.5</v>
      </c>
      <c r="R6606" s="269">
        <v>-8</v>
      </c>
      <c r="S6606" s="269">
        <v>-37</v>
      </c>
      <c r="T6606" s="269">
        <v>-37.5</v>
      </c>
      <c r="DO6606"/>
    </row>
    <row r="6607" spans="15:119" x14ac:dyDescent="0.25">
      <c r="O6607" s="268" t="s">
        <v>16094</v>
      </c>
      <c r="P6607" s="268" t="s">
        <v>9492</v>
      </c>
      <c r="Q6607" s="269">
        <v>-7.5</v>
      </c>
      <c r="R6607" s="269">
        <v>-7.75</v>
      </c>
      <c r="S6607" s="269">
        <v>-37.25</v>
      </c>
      <c r="T6607" s="269">
        <v>-37.5</v>
      </c>
      <c r="DO6607"/>
    </row>
    <row r="6608" spans="15:119" x14ac:dyDescent="0.25">
      <c r="O6608" s="268" t="s">
        <v>16095</v>
      </c>
      <c r="P6608" s="268" t="s">
        <v>9492</v>
      </c>
      <c r="Q6608" s="269">
        <v>-7.5</v>
      </c>
      <c r="R6608" s="269">
        <v>-7.75</v>
      </c>
      <c r="S6608" s="269">
        <v>-37</v>
      </c>
      <c r="T6608" s="269">
        <v>-37.25</v>
      </c>
      <c r="DO6608"/>
    </row>
    <row r="6609" spans="15:119" x14ac:dyDescent="0.25">
      <c r="O6609" s="268" t="s">
        <v>16096</v>
      </c>
      <c r="P6609" s="268" t="s">
        <v>9492</v>
      </c>
      <c r="Q6609" s="269">
        <v>-7.75</v>
      </c>
      <c r="R6609" s="269">
        <v>-8</v>
      </c>
      <c r="S6609" s="269">
        <v>-37.25</v>
      </c>
      <c r="T6609" s="269">
        <v>-37.5</v>
      </c>
      <c r="DO6609"/>
    </row>
    <row r="6610" spans="15:119" x14ac:dyDescent="0.25">
      <c r="O6610" s="268" t="s">
        <v>16097</v>
      </c>
      <c r="P6610" s="268" t="s">
        <v>9492</v>
      </c>
      <c r="Q6610" s="269">
        <v>-7.75</v>
      </c>
      <c r="R6610" s="269">
        <v>-8</v>
      </c>
      <c r="S6610" s="269">
        <v>-37</v>
      </c>
      <c r="T6610" s="269">
        <v>-37.25</v>
      </c>
      <c r="DO6610"/>
    </row>
    <row r="6611" spans="15:119" x14ac:dyDescent="0.25">
      <c r="O6611" s="268" t="s">
        <v>16098</v>
      </c>
      <c r="P6611" s="268" t="s">
        <v>9490</v>
      </c>
      <c r="Q6611" s="269">
        <v>-7.5</v>
      </c>
      <c r="R6611" s="269">
        <v>-8</v>
      </c>
      <c r="S6611" s="269">
        <v>-36.5</v>
      </c>
      <c r="T6611" s="269">
        <v>-37</v>
      </c>
      <c r="DO6611"/>
    </row>
    <row r="6612" spans="15:119" x14ac:dyDescent="0.25">
      <c r="O6612" s="268" t="s">
        <v>16099</v>
      </c>
      <c r="P6612" s="268" t="s">
        <v>9492</v>
      </c>
      <c r="Q6612" s="269">
        <v>-7.5</v>
      </c>
      <c r="R6612" s="269">
        <v>-7.75</v>
      </c>
      <c r="S6612" s="269">
        <v>-36.75</v>
      </c>
      <c r="T6612" s="269">
        <v>-37</v>
      </c>
      <c r="DO6612"/>
    </row>
    <row r="6613" spans="15:119" x14ac:dyDescent="0.25">
      <c r="O6613" s="268" t="s">
        <v>16100</v>
      </c>
      <c r="P6613" s="268" t="s">
        <v>9492</v>
      </c>
      <c r="Q6613" s="269">
        <v>-7.5</v>
      </c>
      <c r="R6613" s="269">
        <v>-7.75</v>
      </c>
      <c r="S6613" s="269">
        <v>-36.5</v>
      </c>
      <c r="T6613" s="269">
        <v>-36.75</v>
      </c>
      <c r="DO6613"/>
    </row>
    <row r="6614" spans="15:119" x14ac:dyDescent="0.25">
      <c r="O6614" s="268" t="s">
        <v>16101</v>
      </c>
      <c r="P6614" s="268" t="s">
        <v>9492</v>
      </c>
      <c r="Q6614" s="269">
        <v>-7.75</v>
      </c>
      <c r="R6614" s="269">
        <v>-8</v>
      </c>
      <c r="S6614" s="269">
        <v>-36.75</v>
      </c>
      <c r="T6614" s="269">
        <v>-37</v>
      </c>
      <c r="DO6614"/>
    </row>
    <row r="6615" spans="15:119" x14ac:dyDescent="0.25">
      <c r="O6615" s="268" t="s">
        <v>16102</v>
      </c>
      <c r="P6615" s="268" t="s">
        <v>9492</v>
      </c>
      <c r="Q6615" s="269">
        <v>-7.75</v>
      </c>
      <c r="R6615" s="269">
        <v>-8</v>
      </c>
      <c r="S6615" s="269">
        <v>-36.5</v>
      </c>
      <c r="T6615" s="269">
        <v>-36.75</v>
      </c>
      <c r="DO6615"/>
    </row>
    <row r="6616" spans="15:119" x14ac:dyDescent="0.25">
      <c r="O6616" s="268" t="s">
        <v>16103</v>
      </c>
      <c r="P6616" s="268" t="s">
        <v>9490</v>
      </c>
      <c r="Q6616" s="269">
        <v>-7.5</v>
      </c>
      <c r="R6616" s="269">
        <v>-8</v>
      </c>
      <c r="S6616" s="269">
        <v>-36</v>
      </c>
      <c r="T6616" s="269">
        <v>-36.5</v>
      </c>
      <c r="DO6616"/>
    </row>
    <row r="6617" spans="15:119" x14ac:dyDescent="0.25">
      <c r="O6617" s="268" t="s">
        <v>16104</v>
      </c>
      <c r="P6617" s="268" t="s">
        <v>9492</v>
      </c>
      <c r="Q6617" s="269">
        <v>-7.5</v>
      </c>
      <c r="R6617" s="269">
        <v>-7.75</v>
      </c>
      <c r="S6617" s="269">
        <v>-36.25</v>
      </c>
      <c r="T6617" s="269">
        <v>-36.5</v>
      </c>
      <c r="DO6617"/>
    </row>
    <row r="6618" spans="15:119" x14ac:dyDescent="0.25">
      <c r="O6618" s="268" t="s">
        <v>16105</v>
      </c>
      <c r="P6618" s="268" t="s">
        <v>9492</v>
      </c>
      <c r="Q6618" s="269">
        <v>-7.5</v>
      </c>
      <c r="R6618" s="269">
        <v>-7.75</v>
      </c>
      <c r="S6618" s="269">
        <v>-36</v>
      </c>
      <c r="T6618" s="269">
        <v>-36.25</v>
      </c>
      <c r="DO6618"/>
    </row>
    <row r="6619" spans="15:119" x14ac:dyDescent="0.25">
      <c r="O6619" s="268" t="s">
        <v>16106</v>
      </c>
      <c r="P6619" s="268" t="s">
        <v>9492</v>
      </c>
      <c r="Q6619" s="269">
        <v>-7.75</v>
      </c>
      <c r="R6619" s="269">
        <v>-8</v>
      </c>
      <c r="S6619" s="269">
        <v>-36.25</v>
      </c>
      <c r="T6619" s="269">
        <v>-36.5</v>
      </c>
      <c r="DO6619"/>
    </row>
    <row r="6620" spans="15:119" x14ac:dyDescent="0.25">
      <c r="O6620" s="268" t="s">
        <v>16107</v>
      </c>
      <c r="P6620" s="268" t="s">
        <v>9492</v>
      </c>
      <c r="Q6620" s="269">
        <v>-7.75</v>
      </c>
      <c r="R6620" s="269">
        <v>-8</v>
      </c>
      <c r="S6620" s="269">
        <v>-36</v>
      </c>
      <c r="T6620" s="269">
        <v>-36.25</v>
      </c>
      <c r="DO6620"/>
    </row>
    <row r="6621" spans="15:119" x14ac:dyDescent="0.25">
      <c r="O6621" s="268" t="s">
        <v>16108</v>
      </c>
      <c r="P6621" s="268" t="s">
        <v>9484</v>
      </c>
      <c r="Q6621" s="269">
        <v>-4</v>
      </c>
      <c r="R6621" s="269">
        <v>-8</v>
      </c>
      <c r="S6621" s="269">
        <v>-30</v>
      </c>
      <c r="T6621" s="269">
        <v>-36</v>
      </c>
      <c r="DO6621"/>
    </row>
    <row r="6622" spans="15:119" x14ac:dyDescent="0.25">
      <c r="O6622" s="268" t="s">
        <v>16109</v>
      </c>
      <c r="P6622" s="268" t="s">
        <v>9486</v>
      </c>
      <c r="Q6622" s="269">
        <v>-4</v>
      </c>
      <c r="R6622" s="269">
        <v>-6</v>
      </c>
      <c r="S6622" s="269">
        <v>-33</v>
      </c>
      <c r="T6622" s="269">
        <v>-36</v>
      </c>
      <c r="DO6622"/>
    </row>
    <row r="6623" spans="15:119" x14ac:dyDescent="0.25">
      <c r="O6623" s="268" t="s">
        <v>16110</v>
      </c>
      <c r="P6623" s="268" t="s">
        <v>9488</v>
      </c>
      <c r="Q6623" s="269">
        <v>-5</v>
      </c>
      <c r="R6623" s="269">
        <v>-6</v>
      </c>
      <c r="S6623" s="269">
        <v>-34.5</v>
      </c>
      <c r="T6623" s="269">
        <v>-36</v>
      </c>
      <c r="DO6623"/>
    </row>
    <row r="6624" spans="15:119" x14ac:dyDescent="0.25">
      <c r="O6624" s="268" t="s">
        <v>16111</v>
      </c>
      <c r="P6624" s="268" t="s">
        <v>9490</v>
      </c>
      <c r="Q6624" s="269">
        <v>-5</v>
      </c>
      <c r="R6624" s="269">
        <v>-5.5</v>
      </c>
      <c r="S6624" s="269">
        <v>-35.5</v>
      </c>
      <c r="T6624" s="269">
        <v>-36</v>
      </c>
      <c r="DO6624"/>
    </row>
    <row r="6625" spans="15:119" x14ac:dyDescent="0.25">
      <c r="O6625" s="268" t="s">
        <v>16112</v>
      </c>
      <c r="P6625" s="268" t="s">
        <v>9492</v>
      </c>
      <c r="Q6625" s="269">
        <v>-5</v>
      </c>
      <c r="R6625" s="269">
        <v>-5.25</v>
      </c>
      <c r="S6625" s="269">
        <v>-35.75</v>
      </c>
      <c r="T6625" s="269">
        <v>-36</v>
      </c>
      <c r="DO6625"/>
    </row>
    <row r="6626" spans="15:119" x14ac:dyDescent="0.25">
      <c r="O6626" s="268" t="s">
        <v>16113</v>
      </c>
      <c r="P6626" s="268" t="s">
        <v>9492</v>
      </c>
      <c r="Q6626" s="269">
        <v>-5</v>
      </c>
      <c r="R6626" s="269">
        <v>-5.25</v>
      </c>
      <c r="S6626" s="269">
        <v>-35.5</v>
      </c>
      <c r="T6626" s="269">
        <v>-35.75</v>
      </c>
      <c r="DO6626"/>
    </row>
    <row r="6627" spans="15:119" x14ac:dyDescent="0.25">
      <c r="O6627" s="268" t="s">
        <v>16114</v>
      </c>
      <c r="P6627" s="268" t="s">
        <v>9492</v>
      </c>
      <c r="Q6627" s="269">
        <v>-5.25</v>
      </c>
      <c r="R6627" s="269">
        <v>-5.5</v>
      </c>
      <c r="S6627" s="269">
        <v>-35.75</v>
      </c>
      <c r="T6627" s="269">
        <v>-36</v>
      </c>
      <c r="DO6627"/>
    </row>
    <row r="6628" spans="15:119" x14ac:dyDescent="0.25">
      <c r="O6628" s="268" t="s">
        <v>16115</v>
      </c>
      <c r="P6628" s="268" t="s">
        <v>9492</v>
      </c>
      <c r="Q6628" s="269">
        <v>-5.25</v>
      </c>
      <c r="R6628" s="269">
        <v>-5.5</v>
      </c>
      <c r="S6628" s="269">
        <v>-35.5</v>
      </c>
      <c r="T6628" s="269">
        <v>-35.75</v>
      </c>
      <c r="DO6628"/>
    </row>
    <row r="6629" spans="15:119" x14ac:dyDescent="0.25">
      <c r="O6629" s="268" t="s">
        <v>16116</v>
      </c>
      <c r="P6629" s="268" t="s">
        <v>9490</v>
      </c>
      <c r="Q6629" s="269">
        <v>-5</v>
      </c>
      <c r="R6629" s="269">
        <v>-5.5</v>
      </c>
      <c r="S6629" s="269">
        <v>-35</v>
      </c>
      <c r="T6629" s="269">
        <v>-35.5</v>
      </c>
      <c r="DO6629"/>
    </row>
    <row r="6630" spans="15:119" x14ac:dyDescent="0.25">
      <c r="O6630" s="268" t="s">
        <v>16117</v>
      </c>
      <c r="P6630" s="268" t="s">
        <v>9492</v>
      </c>
      <c r="Q6630" s="269">
        <v>-5</v>
      </c>
      <c r="R6630" s="269">
        <v>-5.25</v>
      </c>
      <c r="S6630" s="269">
        <v>-35.25</v>
      </c>
      <c r="T6630" s="269">
        <v>-35.5</v>
      </c>
      <c r="DO6630"/>
    </row>
    <row r="6631" spans="15:119" x14ac:dyDescent="0.25">
      <c r="O6631" s="268" t="s">
        <v>16118</v>
      </c>
      <c r="P6631" s="268" t="s">
        <v>9492</v>
      </c>
      <c r="Q6631" s="269">
        <v>-5.25</v>
      </c>
      <c r="R6631" s="269">
        <v>-5.5</v>
      </c>
      <c r="S6631" s="269">
        <v>-35.25</v>
      </c>
      <c r="T6631" s="269">
        <v>-35.5</v>
      </c>
      <c r="DO6631"/>
    </row>
    <row r="6632" spans="15:119" x14ac:dyDescent="0.25">
      <c r="O6632" s="268" t="s">
        <v>16119</v>
      </c>
      <c r="P6632" s="268" t="s">
        <v>9490</v>
      </c>
      <c r="Q6632" s="269">
        <v>-5.5</v>
      </c>
      <c r="R6632" s="269">
        <v>-6</v>
      </c>
      <c r="S6632" s="269">
        <v>-35.5</v>
      </c>
      <c r="T6632" s="269">
        <v>-36</v>
      </c>
      <c r="DO6632"/>
    </row>
    <row r="6633" spans="15:119" x14ac:dyDescent="0.25">
      <c r="O6633" s="268" t="s">
        <v>16120</v>
      </c>
      <c r="P6633" s="268" t="s">
        <v>9492</v>
      </c>
      <c r="Q6633" s="269">
        <v>-5.5</v>
      </c>
      <c r="R6633" s="269">
        <v>-5.75</v>
      </c>
      <c r="S6633" s="269">
        <v>-35.75</v>
      </c>
      <c r="T6633" s="269">
        <v>-36</v>
      </c>
      <c r="DO6633"/>
    </row>
    <row r="6634" spans="15:119" x14ac:dyDescent="0.25">
      <c r="O6634" s="268" t="s">
        <v>16121</v>
      </c>
      <c r="P6634" s="268" t="s">
        <v>9492</v>
      </c>
      <c r="Q6634" s="269">
        <v>-5.5</v>
      </c>
      <c r="R6634" s="269">
        <v>-5.75</v>
      </c>
      <c r="S6634" s="269">
        <v>-35.5</v>
      </c>
      <c r="T6634" s="269">
        <v>-35.75</v>
      </c>
      <c r="DO6634"/>
    </row>
    <row r="6635" spans="15:119" x14ac:dyDescent="0.25">
      <c r="O6635" s="268" t="s">
        <v>16122</v>
      </c>
      <c r="P6635" s="268" t="s">
        <v>9492</v>
      </c>
      <c r="Q6635" s="269">
        <v>-5.75</v>
      </c>
      <c r="R6635" s="269">
        <v>-6</v>
      </c>
      <c r="S6635" s="269">
        <v>-35.75</v>
      </c>
      <c r="T6635" s="269">
        <v>-36</v>
      </c>
      <c r="DO6635"/>
    </row>
    <row r="6636" spans="15:119" x14ac:dyDescent="0.25">
      <c r="O6636" s="268" t="s">
        <v>16123</v>
      </c>
      <c r="P6636" s="268" t="s">
        <v>9492</v>
      </c>
      <c r="Q6636" s="269">
        <v>-5.75</v>
      </c>
      <c r="R6636" s="269">
        <v>-6</v>
      </c>
      <c r="S6636" s="269">
        <v>-35.5</v>
      </c>
      <c r="T6636" s="269">
        <v>-35.75</v>
      </c>
      <c r="DO6636"/>
    </row>
    <row r="6637" spans="15:119" x14ac:dyDescent="0.25">
      <c r="O6637" s="268" t="s">
        <v>16124</v>
      </c>
      <c r="P6637" s="268" t="s">
        <v>9490</v>
      </c>
      <c r="Q6637" s="269">
        <v>-5.5</v>
      </c>
      <c r="R6637" s="269">
        <v>-6</v>
      </c>
      <c r="S6637" s="269">
        <v>-35</v>
      </c>
      <c r="T6637" s="269">
        <v>-35.5</v>
      </c>
      <c r="DO6637"/>
    </row>
    <row r="6638" spans="15:119" x14ac:dyDescent="0.25">
      <c r="O6638" s="268" t="s">
        <v>16125</v>
      </c>
      <c r="P6638" s="268" t="s">
        <v>9492</v>
      </c>
      <c r="Q6638" s="269">
        <v>-5.5</v>
      </c>
      <c r="R6638" s="269">
        <v>-5.75</v>
      </c>
      <c r="S6638" s="269">
        <v>-35.25</v>
      </c>
      <c r="T6638" s="269">
        <v>-35.5</v>
      </c>
      <c r="DO6638"/>
    </row>
    <row r="6639" spans="15:119" x14ac:dyDescent="0.25">
      <c r="O6639" s="268" t="s">
        <v>16126</v>
      </c>
      <c r="P6639" s="268" t="s">
        <v>9492</v>
      </c>
      <c r="Q6639" s="269">
        <v>-5.5</v>
      </c>
      <c r="R6639" s="269">
        <v>-5.75</v>
      </c>
      <c r="S6639" s="269">
        <v>-35</v>
      </c>
      <c r="T6639" s="269">
        <v>-35.25</v>
      </c>
      <c r="DO6639"/>
    </row>
    <row r="6640" spans="15:119" x14ac:dyDescent="0.25">
      <c r="O6640" s="268" t="s">
        <v>16127</v>
      </c>
      <c r="P6640" s="268" t="s">
        <v>9492</v>
      </c>
      <c r="Q6640" s="269">
        <v>-5.75</v>
      </c>
      <c r="R6640" s="269">
        <v>-6</v>
      </c>
      <c r="S6640" s="269">
        <v>-35.25</v>
      </c>
      <c r="T6640" s="269">
        <v>-35.5</v>
      </c>
      <c r="DO6640"/>
    </row>
    <row r="6641" spans="15:119" x14ac:dyDescent="0.25">
      <c r="O6641" s="268" t="s">
        <v>16128</v>
      </c>
      <c r="P6641" s="268" t="s">
        <v>9492</v>
      </c>
      <c r="Q6641" s="269">
        <v>-5.75</v>
      </c>
      <c r="R6641" s="269">
        <v>-6</v>
      </c>
      <c r="S6641" s="269">
        <v>-35</v>
      </c>
      <c r="T6641" s="269">
        <v>-35.25</v>
      </c>
      <c r="DO6641"/>
    </row>
    <row r="6642" spans="15:119" x14ac:dyDescent="0.25">
      <c r="O6642" s="268" t="s">
        <v>16129</v>
      </c>
      <c r="P6642" s="268" t="s">
        <v>9486</v>
      </c>
      <c r="Q6642" s="269">
        <v>-6</v>
      </c>
      <c r="R6642" s="269">
        <v>-8</v>
      </c>
      <c r="S6642" s="269">
        <v>-33</v>
      </c>
      <c r="T6642" s="269">
        <v>-36</v>
      </c>
      <c r="DO6642"/>
    </row>
    <row r="6643" spans="15:119" x14ac:dyDescent="0.25">
      <c r="O6643" s="268" t="s">
        <v>16130</v>
      </c>
      <c r="P6643" s="268" t="s">
        <v>9488</v>
      </c>
      <c r="Q6643" s="269">
        <v>-6</v>
      </c>
      <c r="R6643" s="269">
        <v>-7</v>
      </c>
      <c r="S6643" s="269">
        <v>-34.5</v>
      </c>
      <c r="T6643" s="269">
        <v>-36</v>
      </c>
      <c r="DO6643"/>
    </row>
    <row r="6644" spans="15:119" x14ac:dyDescent="0.25">
      <c r="O6644" s="268" t="s">
        <v>16131</v>
      </c>
      <c r="P6644" s="268" t="s">
        <v>9490</v>
      </c>
      <c r="Q6644" s="269">
        <v>-6</v>
      </c>
      <c r="R6644" s="269">
        <v>-6.5</v>
      </c>
      <c r="S6644" s="269">
        <v>-35.5</v>
      </c>
      <c r="T6644" s="269">
        <v>-36</v>
      </c>
      <c r="DO6644"/>
    </row>
    <row r="6645" spans="15:119" x14ac:dyDescent="0.25">
      <c r="O6645" s="268" t="s">
        <v>16132</v>
      </c>
      <c r="P6645" s="268" t="s">
        <v>9492</v>
      </c>
      <c r="Q6645" s="269">
        <v>-6</v>
      </c>
      <c r="R6645" s="269">
        <v>-6.25</v>
      </c>
      <c r="S6645" s="269">
        <v>-35.75</v>
      </c>
      <c r="T6645" s="269">
        <v>-36</v>
      </c>
      <c r="DO6645"/>
    </row>
    <row r="6646" spans="15:119" x14ac:dyDescent="0.25">
      <c r="O6646" s="268" t="s">
        <v>16133</v>
      </c>
      <c r="P6646" s="268" t="s">
        <v>9492</v>
      </c>
      <c r="Q6646" s="269">
        <v>-6</v>
      </c>
      <c r="R6646" s="269">
        <v>-6.25</v>
      </c>
      <c r="S6646" s="269">
        <v>-35.5</v>
      </c>
      <c r="T6646" s="269">
        <v>-35.75</v>
      </c>
      <c r="DO6646"/>
    </row>
    <row r="6647" spans="15:119" x14ac:dyDescent="0.25">
      <c r="O6647" s="268" t="s">
        <v>16134</v>
      </c>
      <c r="P6647" s="268" t="s">
        <v>9492</v>
      </c>
      <c r="Q6647" s="269">
        <v>-6.25</v>
      </c>
      <c r="R6647" s="269">
        <v>-6.5</v>
      </c>
      <c r="S6647" s="269">
        <v>-35.75</v>
      </c>
      <c r="T6647" s="269">
        <v>-36</v>
      </c>
      <c r="DO6647"/>
    </row>
    <row r="6648" spans="15:119" x14ac:dyDescent="0.25">
      <c r="O6648" s="268" t="s">
        <v>16135</v>
      </c>
      <c r="P6648" s="268" t="s">
        <v>9492</v>
      </c>
      <c r="Q6648" s="269">
        <v>-6.25</v>
      </c>
      <c r="R6648" s="269">
        <v>-6.5</v>
      </c>
      <c r="S6648" s="269">
        <v>-35.5</v>
      </c>
      <c r="T6648" s="269">
        <v>-35.75</v>
      </c>
      <c r="DO6648"/>
    </row>
    <row r="6649" spans="15:119" x14ac:dyDescent="0.25">
      <c r="O6649" s="268" t="s">
        <v>16136</v>
      </c>
      <c r="P6649" s="268" t="s">
        <v>9490</v>
      </c>
      <c r="Q6649" s="269">
        <v>-6</v>
      </c>
      <c r="R6649" s="269">
        <v>-6.5</v>
      </c>
      <c r="S6649" s="269">
        <v>-35</v>
      </c>
      <c r="T6649" s="269">
        <v>-35.5</v>
      </c>
      <c r="DO6649"/>
    </row>
    <row r="6650" spans="15:119" x14ac:dyDescent="0.25">
      <c r="O6650" s="268" t="s">
        <v>16137</v>
      </c>
      <c r="P6650" s="268" t="s">
        <v>9492</v>
      </c>
      <c r="Q6650" s="269">
        <v>-6</v>
      </c>
      <c r="R6650" s="269">
        <v>-6.25</v>
      </c>
      <c r="S6650" s="269">
        <v>-35.25</v>
      </c>
      <c r="T6650" s="269">
        <v>-35.5</v>
      </c>
      <c r="DO6650"/>
    </row>
    <row r="6651" spans="15:119" x14ac:dyDescent="0.25">
      <c r="O6651" s="268" t="s">
        <v>16138</v>
      </c>
      <c r="P6651" s="268" t="s">
        <v>9492</v>
      </c>
      <c r="Q6651" s="269">
        <v>-6</v>
      </c>
      <c r="R6651" s="269">
        <v>-6.25</v>
      </c>
      <c r="S6651" s="269">
        <v>-35</v>
      </c>
      <c r="T6651" s="269">
        <v>-35.25</v>
      </c>
      <c r="DO6651"/>
    </row>
    <row r="6652" spans="15:119" x14ac:dyDescent="0.25">
      <c r="O6652" s="268" t="s">
        <v>16139</v>
      </c>
      <c r="P6652" s="268" t="s">
        <v>9492</v>
      </c>
      <c r="Q6652" s="269">
        <v>-6.25</v>
      </c>
      <c r="R6652" s="269">
        <v>-6.5</v>
      </c>
      <c r="S6652" s="269">
        <v>-35.25</v>
      </c>
      <c r="T6652" s="269">
        <v>-35.5</v>
      </c>
      <c r="DO6652"/>
    </row>
    <row r="6653" spans="15:119" x14ac:dyDescent="0.25">
      <c r="O6653" s="268" t="s">
        <v>16140</v>
      </c>
      <c r="P6653" s="268" t="s">
        <v>9492</v>
      </c>
      <c r="Q6653" s="269">
        <v>-6.25</v>
      </c>
      <c r="R6653" s="269">
        <v>-6.5</v>
      </c>
      <c r="S6653" s="269">
        <v>-35</v>
      </c>
      <c r="T6653" s="269">
        <v>-35.25</v>
      </c>
      <c r="DO6653"/>
    </row>
    <row r="6654" spans="15:119" x14ac:dyDescent="0.25">
      <c r="O6654" s="268" t="s">
        <v>16141</v>
      </c>
      <c r="P6654" s="268" t="s">
        <v>9490</v>
      </c>
      <c r="Q6654" s="269">
        <v>-6</v>
      </c>
      <c r="R6654" s="269">
        <v>-6.5</v>
      </c>
      <c r="S6654" s="269">
        <v>-34.5</v>
      </c>
      <c r="T6654" s="269">
        <v>-35</v>
      </c>
      <c r="DO6654"/>
    </row>
    <row r="6655" spans="15:119" x14ac:dyDescent="0.25">
      <c r="O6655" s="268" t="s">
        <v>16142</v>
      </c>
      <c r="P6655" s="268" t="s">
        <v>9492</v>
      </c>
      <c r="Q6655" s="269">
        <v>-6.25</v>
      </c>
      <c r="R6655" s="269">
        <v>-6.5</v>
      </c>
      <c r="S6655" s="269">
        <v>-34.75</v>
      </c>
      <c r="T6655" s="269">
        <v>-35</v>
      </c>
      <c r="DO6655"/>
    </row>
    <row r="6656" spans="15:119" x14ac:dyDescent="0.25">
      <c r="O6656" s="268" t="s">
        <v>16143</v>
      </c>
      <c r="P6656" s="268" t="s">
        <v>9490</v>
      </c>
      <c r="Q6656" s="269">
        <v>-6.5</v>
      </c>
      <c r="R6656" s="269">
        <v>-7</v>
      </c>
      <c r="S6656" s="269">
        <v>-35.5</v>
      </c>
      <c r="T6656" s="269">
        <v>-36</v>
      </c>
      <c r="DO6656"/>
    </row>
    <row r="6657" spans="15:119" x14ac:dyDescent="0.25">
      <c r="O6657" s="268" t="s">
        <v>16144</v>
      </c>
      <c r="P6657" s="268" t="s">
        <v>9492</v>
      </c>
      <c r="Q6657" s="269">
        <v>-6.5</v>
      </c>
      <c r="R6657" s="269">
        <v>-6.75</v>
      </c>
      <c r="S6657" s="269">
        <v>-35.75</v>
      </c>
      <c r="T6657" s="269">
        <v>-36</v>
      </c>
      <c r="DO6657"/>
    </row>
    <row r="6658" spans="15:119" x14ac:dyDescent="0.25">
      <c r="O6658" s="268" t="s">
        <v>16145</v>
      </c>
      <c r="P6658" s="268" t="s">
        <v>9492</v>
      </c>
      <c r="Q6658" s="269">
        <v>-6.5</v>
      </c>
      <c r="R6658" s="269">
        <v>-6.75</v>
      </c>
      <c r="S6658" s="269">
        <v>-35.5</v>
      </c>
      <c r="T6658" s="269">
        <v>-35.75</v>
      </c>
      <c r="DO6658"/>
    </row>
    <row r="6659" spans="15:119" x14ac:dyDescent="0.25">
      <c r="O6659" s="268" t="s">
        <v>16146</v>
      </c>
      <c r="P6659" s="268" t="s">
        <v>9492</v>
      </c>
      <c r="Q6659" s="269">
        <v>-6.75</v>
      </c>
      <c r="R6659" s="269">
        <v>-7</v>
      </c>
      <c r="S6659" s="269">
        <v>-35.75</v>
      </c>
      <c r="T6659" s="269">
        <v>-36</v>
      </c>
      <c r="DO6659"/>
    </row>
    <row r="6660" spans="15:119" x14ac:dyDescent="0.25">
      <c r="O6660" s="268" t="s">
        <v>16147</v>
      </c>
      <c r="P6660" s="268" t="s">
        <v>9492</v>
      </c>
      <c r="Q6660" s="269">
        <v>-6.75</v>
      </c>
      <c r="R6660" s="269">
        <v>-7</v>
      </c>
      <c r="S6660" s="269">
        <v>-35.5</v>
      </c>
      <c r="T6660" s="269">
        <v>-35.75</v>
      </c>
      <c r="DO6660"/>
    </row>
    <row r="6661" spans="15:119" x14ac:dyDescent="0.25">
      <c r="O6661" s="268" t="s">
        <v>16148</v>
      </c>
      <c r="P6661" s="268" t="s">
        <v>9490</v>
      </c>
      <c r="Q6661" s="269">
        <v>-6.5</v>
      </c>
      <c r="R6661" s="269">
        <v>-7</v>
      </c>
      <c r="S6661" s="269">
        <v>-35</v>
      </c>
      <c r="T6661" s="269">
        <v>-35.5</v>
      </c>
      <c r="DO6661"/>
    </row>
    <row r="6662" spans="15:119" x14ac:dyDescent="0.25">
      <c r="O6662" s="268" t="s">
        <v>16149</v>
      </c>
      <c r="P6662" s="268" t="s">
        <v>9492</v>
      </c>
      <c r="Q6662" s="269">
        <v>-6.5</v>
      </c>
      <c r="R6662" s="269">
        <v>-6.75</v>
      </c>
      <c r="S6662" s="269">
        <v>-35.25</v>
      </c>
      <c r="T6662" s="269">
        <v>-35.5</v>
      </c>
      <c r="DO6662"/>
    </row>
    <row r="6663" spans="15:119" x14ac:dyDescent="0.25">
      <c r="O6663" s="268" t="s">
        <v>16150</v>
      </c>
      <c r="P6663" s="268" t="s">
        <v>9492</v>
      </c>
      <c r="Q6663" s="269">
        <v>-6.5</v>
      </c>
      <c r="R6663" s="269">
        <v>-6.75</v>
      </c>
      <c r="S6663" s="269">
        <v>-35</v>
      </c>
      <c r="T6663" s="269">
        <v>-35.25</v>
      </c>
      <c r="DO6663"/>
    </row>
    <row r="6664" spans="15:119" x14ac:dyDescent="0.25">
      <c r="O6664" s="268" t="s">
        <v>16151</v>
      </c>
      <c r="P6664" s="268" t="s">
        <v>9492</v>
      </c>
      <c r="Q6664" s="269">
        <v>-6.75</v>
      </c>
      <c r="R6664" s="269">
        <v>-7</v>
      </c>
      <c r="S6664" s="269">
        <v>-35.25</v>
      </c>
      <c r="T6664" s="269">
        <v>-35.5</v>
      </c>
      <c r="DO6664"/>
    </row>
    <row r="6665" spans="15:119" x14ac:dyDescent="0.25">
      <c r="O6665" s="268" t="s">
        <v>16152</v>
      </c>
      <c r="P6665" s="268" t="s">
        <v>9492</v>
      </c>
      <c r="Q6665" s="269">
        <v>-6.75</v>
      </c>
      <c r="R6665" s="269">
        <v>-7</v>
      </c>
      <c r="S6665" s="269">
        <v>-35</v>
      </c>
      <c r="T6665" s="269">
        <v>-35.25</v>
      </c>
      <c r="DO6665"/>
    </row>
    <row r="6666" spans="15:119" x14ac:dyDescent="0.25">
      <c r="O6666" s="268" t="s">
        <v>16153</v>
      </c>
      <c r="P6666" s="268" t="s">
        <v>9490</v>
      </c>
      <c r="Q6666" s="269">
        <v>-6.5</v>
      </c>
      <c r="R6666" s="269">
        <v>-7</v>
      </c>
      <c r="S6666" s="269">
        <v>-34.5</v>
      </c>
      <c r="T6666" s="269">
        <v>-35</v>
      </c>
      <c r="DO6666"/>
    </row>
    <row r="6667" spans="15:119" x14ac:dyDescent="0.25">
      <c r="O6667" s="268" t="s">
        <v>16154</v>
      </c>
      <c r="P6667" s="268" t="s">
        <v>9492</v>
      </c>
      <c r="Q6667" s="269">
        <v>-6.5</v>
      </c>
      <c r="R6667" s="269">
        <v>-6.75</v>
      </c>
      <c r="S6667" s="269">
        <v>-34.75</v>
      </c>
      <c r="T6667" s="269">
        <v>-35</v>
      </c>
      <c r="DO6667"/>
    </row>
    <row r="6668" spans="15:119" x14ac:dyDescent="0.25">
      <c r="O6668" s="268" t="s">
        <v>16155</v>
      </c>
      <c r="P6668" s="268" t="s">
        <v>9492</v>
      </c>
      <c r="Q6668" s="269">
        <v>-6.75</v>
      </c>
      <c r="R6668" s="269">
        <v>-7</v>
      </c>
      <c r="S6668" s="269">
        <v>-34.75</v>
      </c>
      <c r="T6668" s="269">
        <v>-35</v>
      </c>
      <c r="DO6668"/>
    </row>
    <row r="6669" spans="15:119" x14ac:dyDescent="0.25">
      <c r="O6669" s="268" t="s">
        <v>16156</v>
      </c>
      <c r="P6669" s="268" t="s">
        <v>9488</v>
      </c>
      <c r="Q6669" s="269">
        <v>-7</v>
      </c>
      <c r="R6669" s="269">
        <v>-8</v>
      </c>
      <c r="S6669" s="269">
        <v>-34.5</v>
      </c>
      <c r="T6669" s="269">
        <v>-36</v>
      </c>
      <c r="DO6669"/>
    </row>
    <row r="6670" spans="15:119" x14ac:dyDescent="0.25">
      <c r="O6670" s="268" t="s">
        <v>16157</v>
      </c>
      <c r="P6670" s="268" t="s">
        <v>9490</v>
      </c>
      <c r="Q6670" s="269">
        <v>-7</v>
      </c>
      <c r="R6670" s="269">
        <v>-7.5</v>
      </c>
      <c r="S6670" s="269">
        <v>-35.5</v>
      </c>
      <c r="T6670" s="269">
        <v>-36</v>
      </c>
      <c r="DO6670"/>
    </row>
    <row r="6671" spans="15:119" x14ac:dyDescent="0.25">
      <c r="O6671" s="268" t="s">
        <v>16158</v>
      </c>
      <c r="P6671" s="268" t="s">
        <v>9492</v>
      </c>
      <c r="Q6671" s="269">
        <v>-7</v>
      </c>
      <c r="R6671" s="269">
        <v>-7.25</v>
      </c>
      <c r="S6671" s="269">
        <v>-35.75</v>
      </c>
      <c r="T6671" s="269">
        <v>-36</v>
      </c>
      <c r="DO6671"/>
    </row>
    <row r="6672" spans="15:119" x14ac:dyDescent="0.25">
      <c r="O6672" s="268" t="s">
        <v>16159</v>
      </c>
      <c r="P6672" s="268" t="s">
        <v>9492</v>
      </c>
      <c r="Q6672" s="269">
        <v>-7</v>
      </c>
      <c r="R6672" s="269">
        <v>-7.25</v>
      </c>
      <c r="S6672" s="269">
        <v>-35.5</v>
      </c>
      <c r="T6672" s="269">
        <v>-35.75</v>
      </c>
      <c r="DO6672"/>
    </row>
    <row r="6673" spans="15:119" x14ac:dyDescent="0.25">
      <c r="O6673" s="268" t="s">
        <v>16160</v>
      </c>
      <c r="P6673" s="268" t="s">
        <v>9492</v>
      </c>
      <c r="Q6673" s="269">
        <v>-7.25</v>
      </c>
      <c r="R6673" s="269">
        <v>-7.5</v>
      </c>
      <c r="S6673" s="269">
        <v>-35.75</v>
      </c>
      <c r="T6673" s="269">
        <v>-36</v>
      </c>
      <c r="DO6673"/>
    </row>
    <row r="6674" spans="15:119" x14ac:dyDescent="0.25">
      <c r="O6674" s="268" t="s">
        <v>16161</v>
      </c>
      <c r="P6674" s="268" t="s">
        <v>9492</v>
      </c>
      <c r="Q6674" s="269">
        <v>-7.25</v>
      </c>
      <c r="R6674" s="269">
        <v>-7.5</v>
      </c>
      <c r="S6674" s="269">
        <v>-35.5</v>
      </c>
      <c r="T6674" s="269">
        <v>-35.75</v>
      </c>
      <c r="DO6674"/>
    </row>
    <row r="6675" spans="15:119" x14ac:dyDescent="0.25">
      <c r="O6675" s="268" t="s">
        <v>16162</v>
      </c>
      <c r="P6675" s="268" t="s">
        <v>9490</v>
      </c>
      <c r="Q6675" s="269">
        <v>-7</v>
      </c>
      <c r="R6675" s="269">
        <v>-7.5</v>
      </c>
      <c r="S6675" s="269">
        <v>-35</v>
      </c>
      <c r="T6675" s="269">
        <v>-35.5</v>
      </c>
      <c r="DO6675"/>
    </row>
    <row r="6676" spans="15:119" x14ac:dyDescent="0.25">
      <c r="O6676" s="268" t="s">
        <v>16163</v>
      </c>
      <c r="P6676" s="268" t="s">
        <v>9492</v>
      </c>
      <c r="Q6676" s="269">
        <v>-7</v>
      </c>
      <c r="R6676" s="269">
        <v>-7.25</v>
      </c>
      <c r="S6676" s="269">
        <v>-35.25</v>
      </c>
      <c r="T6676" s="269">
        <v>-35.5</v>
      </c>
      <c r="DO6676"/>
    </row>
    <row r="6677" spans="15:119" x14ac:dyDescent="0.25">
      <c r="O6677" s="268" t="s">
        <v>16164</v>
      </c>
      <c r="P6677" s="268" t="s">
        <v>9492</v>
      </c>
      <c r="Q6677" s="269">
        <v>-7</v>
      </c>
      <c r="R6677" s="269">
        <v>-7.25</v>
      </c>
      <c r="S6677" s="269">
        <v>-35</v>
      </c>
      <c r="T6677" s="269">
        <v>-35.25</v>
      </c>
      <c r="DO6677"/>
    </row>
    <row r="6678" spans="15:119" x14ac:dyDescent="0.25">
      <c r="O6678" s="268" t="s">
        <v>16165</v>
      </c>
      <c r="P6678" s="268" t="s">
        <v>9492</v>
      </c>
      <c r="Q6678" s="269">
        <v>-7.25</v>
      </c>
      <c r="R6678" s="269">
        <v>-7.5</v>
      </c>
      <c r="S6678" s="269">
        <v>-35.25</v>
      </c>
      <c r="T6678" s="269">
        <v>-35.5</v>
      </c>
      <c r="DO6678"/>
    </row>
    <row r="6679" spans="15:119" x14ac:dyDescent="0.25">
      <c r="O6679" s="268" t="s">
        <v>16166</v>
      </c>
      <c r="P6679" s="268" t="s">
        <v>9492</v>
      </c>
      <c r="Q6679" s="269">
        <v>-7.25</v>
      </c>
      <c r="R6679" s="269">
        <v>-7.5</v>
      </c>
      <c r="S6679" s="269">
        <v>-35</v>
      </c>
      <c r="T6679" s="269">
        <v>-35.25</v>
      </c>
      <c r="DO6679"/>
    </row>
    <row r="6680" spans="15:119" x14ac:dyDescent="0.25">
      <c r="O6680" s="268" t="s">
        <v>16167</v>
      </c>
      <c r="P6680" s="268" t="s">
        <v>9490</v>
      </c>
      <c r="Q6680" s="269">
        <v>-7</v>
      </c>
      <c r="R6680" s="269">
        <v>-7.5</v>
      </c>
      <c r="S6680" s="269">
        <v>-34.5</v>
      </c>
      <c r="T6680" s="269">
        <v>-35</v>
      </c>
      <c r="DO6680"/>
    </row>
    <row r="6681" spans="15:119" x14ac:dyDescent="0.25">
      <c r="O6681" s="268" t="s">
        <v>16168</v>
      </c>
      <c r="P6681" s="268" t="s">
        <v>9492</v>
      </c>
      <c r="Q6681" s="269">
        <v>-7</v>
      </c>
      <c r="R6681" s="269">
        <v>-7.25</v>
      </c>
      <c r="S6681" s="269">
        <v>-34.75</v>
      </c>
      <c r="T6681" s="269">
        <v>-35</v>
      </c>
      <c r="DO6681"/>
    </row>
    <row r="6682" spans="15:119" x14ac:dyDescent="0.25">
      <c r="O6682" s="268" t="s">
        <v>16169</v>
      </c>
      <c r="P6682" s="268" t="s">
        <v>9492</v>
      </c>
      <c r="Q6682" s="269">
        <v>-7.25</v>
      </c>
      <c r="R6682" s="269">
        <v>-7.5</v>
      </c>
      <c r="S6682" s="269">
        <v>-34.75</v>
      </c>
      <c r="T6682" s="269">
        <v>-35</v>
      </c>
      <c r="DO6682"/>
    </row>
    <row r="6683" spans="15:119" x14ac:dyDescent="0.25">
      <c r="O6683" s="268" t="s">
        <v>16170</v>
      </c>
      <c r="P6683" s="268" t="s">
        <v>9490</v>
      </c>
      <c r="Q6683" s="269">
        <v>-7.5</v>
      </c>
      <c r="R6683" s="269">
        <v>-8</v>
      </c>
      <c r="S6683" s="269">
        <v>-35.5</v>
      </c>
      <c r="T6683" s="269">
        <v>-36</v>
      </c>
      <c r="DO6683"/>
    </row>
    <row r="6684" spans="15:119" x14ac:dyDescent="0.25">
      <c r="O6684" s="268" t="s">
        <v>16171</v>
      </c>
      <c r="P6684" s="268" t="s">
        <v>9492</v>
      </c>
      <c r="Q6684" s="269">
        <v>-7.5</v>
      </c>
      <c r="R6684" s="269">
        <v>-7.75</v>
      </c>
      <c r="S6684" s="269">
        <v>-35.75</v>
      </c>
      <c r="T6684" s="269">
        <v>-36</v>
      </c>
      <c r="DO6684"/>
    </row>
    <row r="6685" spans="15:119" x14ac:dyDescent="0.25">
      <c r="O6685" s="268" t="s">
        <v>16172</v>
      </c>
      <c r="P6685" s="268" t="s">
        <v>9492</v>
      </c>
      <c r="Q6685" s="269">
        <v>-7.5</v>
      </c>
      <c r="R6685" s="269">
        <v>-7.75</v>
      </c>
      <c r="S6685" s="269">
        <v>-35.5</v>
      </c>
      <c r="T6685" s="269">
        <v>-35.75</v>
      </c>
      <c r="DO6685"/>
    </row>
    <row r="6686" spans="15:119" x14ac:dyDescent="0.25">
      <c r="O6686" s="268" t="s">
        <v>16173</v>
      </c>
      <c r="P6686" s="268" t="s">
        <v>9492</v>
      </c>
      <c r="Q6686" s="269">
        <v>-7.75</v>
      </c>
      <c r="R6686" s="269">
        <v>-8</v>
      </c>
      <c r="S6686" s="269">
        <v>-35.75</v>
      </c>
      <c r="T6686" s="269">
        <v>-36</v>
      </c>
      <c r="DO6686"/>
    </row>
    <row r="6687" spans="15:119" x14ac:dyDescent="0.25">
      <c r="O6687" s="268" t="s">
        <v>16174</v>
      </c>
      <c r="P6687" s="268" t="s">
        <v>9492</v>
      </c>
      <c r="Q6687" s="269">
        <v>-7.75</v>
      </c>
      <c r="R6687" s="269">
        <v>-8</v>
      </c>
      <c r="S6687" s="269">
        <v>-35.5</v>
      </c>
      <c r="T6687" s="269">
        <v>-35.75</v>
      </c>
      <c r="DO6687"/>
    </row>
    <row r="6688" spans="15:119" x14ac:dyDescent="0.25">
      <c r="O6688" s="268" t="s">
        <v>16175</v>
      </c>
      <c r="P6688" s="268" t="s">
        <v>9490</v>
      </c>
      <c r="Q6688" s="269">
        <v>-7.5</v>
      </c>
      <c r="R6688" s="269">
        <v>-8</v>
      </c>
      <c r="S6688" s="269">
        <v>-35</v>
      </c>
      <c r="T6688" s="269">
        <v>-35.5</v>
      </c>
      <c r="DO6688"/>
    </row>
    <row r="6689" spans="15:119" x14ac:dyDescent="0.25">
      <c r="O6689" s="268" t="s">
        <v>16176</v>
      </c>
      <c r="P6689" s="268" t="s">
        <v>9492</v>
      </c>
      <c r="Q6689" s="269">
        <v>-7.5</v>
      </c>
      <c r="R6689" s="269">
        <v>-7.75</v>
      </c>
      <c r="S6689" s="269">
        <v>-35.25</v>
      </c>
      <c r="T6689" s="269">
        <v>-35.5</v>
      </c>
      <c r="DO6689"/>
    </row>
    <row r="6690" spans="15:119" x14ac:dyDescent="0.25">
      <c r="O6690" s="268" t="s">
        <v>16177</v>
      </c>
      <c r="P6690" s="268" t="s">
        <v>9492</v>
      </c>
      <c r="Q6690" s="269">
        <v>-7.5</v>
      </c>
      <c r="R6690" s="269">
        <v>-7.75</v>
      </c>
      <c r="S6690" s="269">
        <v>-35</v>
      </c>
      <c r="T6690" s="269">
        <v>-35.25</v>
      </c>
      <c r="DO6690"/>
    </row>
    <row r="6691" spans="15:119" x14ac:dyDescent="0.25">
      <c r="O6691" s="268" t="s">
        <v>16178</v>
      </c>
      <c r="P6691" s="268" t="s">
        <v>9492</v>
      </c>
      <c r="Q6691" s="269">
        <v>-7.75</v>
      </c>
      <c r="R6691" s="269">
        <v>-8</v>
      </c>
      <c r="S6691" s="269">
        <v>-35.25</v>
      </c>
      <c r="T6691" s="269">
        <v>-35.5</v>
      </c>
      <c r="DO6691"/>
    </row>
    <row r="6692" spans="15:119" x14ac:dyDescent="0.25">
      <c r="O6692" s="268" t="s">
        <v>16179</v>
      </c>
      <c r="P6692" s="268" t="s">
        <v>9492</v>
      </c>
      <c r="Q6692" s="269">
        <v>-7.75</v>
      </c>
      <c r="R6692" s="269">
        <v>-8</v>
      </c>
      <c r="S6692" s="269">
        <v>-35</v>
      </c>
      <c r="T6692" s="269">
        <v>-35.25</v>
      </c>
      <c r="DO6692"/>
    </row>
    <row r="6693" spans="15:119" x14ac:dyDescent="0.25">
      <c r="O6693" s="268" t="s">
        <v>16180</v>
      </c>
      <c r="P6693" s="268" t="s">
        <v>9490</v>
      </c>
      <c r="Q6693" s="269">
        <v>-7.5</v>
      </c>
      <c r="R6693" s="269">
        <v>-8</v>
      </c>
      <c r="S6693" s="269">
        <v>-34.5</v>
      </c>
      <c r="T6693" s="269">
        <v>-35</v>
      </c>
      <c r="DO6693"/>
    </row>
    <row r="6694" spans="15:119" x14ac:dyDescent="0.25">
      <c r="O6694" s="268" t="s">
        <v>16181</v>
      </c>
      <c r="P6694" s="268" t="s">
        <v>9492</v>
      </c>
      <c r="Q6694" s="269">
        <v>-7.5</v>
      </c>
      <c r="R6694" s="269">
        <v>-7.75</v>
      </c>
      <c r="S6694" s="269">
        <v>-34.75</v>
      </c>
      <c r="T6694" s="269">
        <v>-35</v>
      </c>
      <c r="DO6694"/>
    </row>
    <row r="6695" spans="15:119" x14ac:dyDescent="0.25">
      <c r="O6695" s="268" t="s">
        <v>16182</v>
      </c>
      <c r="P6695" s="268" t="s">
        <v>9492</v>
      </c>
      <c r="Q6695" s="269">
        <v>-7.75</v>
      </c>
      <c r="R6695" s="269">
        <v>-8</v>
      </c>
      <c r="S6695" s="269">
        <v>-34.75</v>
      </c>
      <c r="T6695" s="269">
        <v>-35</v>
      </c>
      <c r="DO6695"/>
    </row>
    <row r="6696" spans="15:119" x14ac:dyDescent="0.25">
      <c r="O6696" s="268" t="s">
        <v>16183</v>
      </c>
      <c r="P6696" s="268" t="s">
        <v>9484</v>
      </c>
      <c r="Q6696" s="269">
        <v>-8</v>
      </c>
      <c r="R6696" s="269">
        <v>-12</v>
      </c>
      <c r="S6696" s="269">
        <v>-72</v>
      </c>
      <c r="T6696" s="269">
        <v>-78</v>
      </c>
      <c r="DO6696"/>
    </row>
    <row r="6697" spans="15:119" x14ac:dyDescent="0.25">
      <c r="O6697" s="268" t="s">
        <v>16184</v>
      </c>
      <c r="P6697" s="268" t="s">
        <v>9486</v>
      </c>
      <c r="Q6697" s="269">
        <v>-8</v>
      </c>
      <c r="R6697" s="269">
        <v>-10</v>
      </c>
      <c r="S6697" s="269">
        <v>-72</v>
      </c>
      <c r="T6697" s="269">
        <v>-75</v>
      </c>
      <c r="DO6697"/>
    </row>
    <row r="6698" spans="15:119" x14ac:dyDescent="0.25">
      <c r="O6698" s="268" t="s">
        <v>16185</v>
      </c>
      <c r="P6698" s="268" t="s">
        <v>9488</v>
      </c>
      <c r="Q6698" s="269">
        <v>-8</v>
      </c>
      <c r="R6698" s="269">
        <v>-9</v>
      </c>
      <c r="S6698" s="269">
        <v>-73.5</v>
      </c>
      <c r="T6698" s="269">
        <v>-75</v>
      </c>
      <c r="DO6698"/>
    </row>
    <row r="6699" spans="15:119" x14ac:dyDescent="0.25">
      <c r="O6699" s="268" t="s">
        <v>16186</v>
      </c>
      <c r="P6699" s="268" t="s">
        <v>9490</v>
      </c>
      <c r="Q6699" s="269">
        <v>-8</v>
      </c>
      <c r="R6699" s="269">
        <v>-8.5</v>
      </c>
      <c r="S6699" s="269">
        <v>-73.5</v>
      </c>
      <c r="T6699" s="269">
        <v>-74</v>
      </c>
      <c r="DO6699"/>
    </row>
    <row r="6700" spans="15:119" x14ac:dyDescent="0.25">
      <c r="O6700" s="268" t="s">
        <v>16187</v>
      </c>
      <c r="P6700" s="268" t="s">
        <v>9492</v>
      </c>
      <c r="Q6700" s="269">
        <v>-8</v>
      </c>
      <c r="R6700" s="269">
        <v>-8.25</v>
      </c>
      <c r="S6700" s="269">
        <v>-73.5</v>
      </c>
      <c r="T6700" s="269">
        <v>-73.75</v>
      </c>
      <c r="DO6700"/>
    </row>
    <row r="6701" spans="15:119" x14ac:dyDescent="0.25">
      <c r="O6701" s="268" t="s">
        <v>16188</v>
      </c>
      <c r="P6701" s="268" t="s">
        <v>9492</v>
      </c>
      <c r="Q6701" s="269">
        <v>-8.25</v>
      </c>
      <c r="R6701" s="269">
        <v>-8.5</v>
      </c>
      <c r="S6701" s="269">
        <v>-73.5</v>
      </c>
      <c r="T6701" s="269">
        <v>-73.75</v>
      </c>
      <c r="DO6701"/>
    </row>
    <row r="6702" spans="15:119" x14ac:dyDescent="0.25">
      <c r="O6702" s="268" t="s">
        <v>16189</v>
      </c>
      <c r="P6702" s="268" t="s">
        <v>9488</v>
      </c>
      <c r="Q6702" s="269">
        <v>-8</v>
      </c>
      <c r="R6702" s="269">
        <v>-9</v>
      </c>
      <c r="S6702" s="269">
        <v>-72</v>
      </c>
      <c r="T6702" s="269">
        <v>-73.5</v>
      </c>
      <c r="DO6702"/>
    </row>
    <row r="6703" spans="15:119" x14ac:dyDescent="0.25">
      <c r="O6703" s="268" t="s">
        <v>16190</v>
      </c>
      <c r="P6703" s="268" t="s">
        <v>9490</v>
      </c>
      <c r="Q6703" s="269">
        <v>-8</v>
      </c>
      <c r="R6703" s="269">
        <v>-8.5</v>
      </c>
      <c r="S6703" s="269">
        <v>-73</v>
      </c>
      <c r="T6703" s="269">
        <v>-73.5</v>
      </c>
      <c r="DO6703"/>
    </row>
    <row r="6704" spans="15:119" x14ac:dyDescent="0.25">
      <c r="O6704" s="268" t="s">
        <v>16191</v>
      </c>
      <c r="P6704" s="268" t="s">
        <v>9492</v>
      </c>
      <c r="Q6704" s="269">
        <v>-8</v>
      </c>
      <c r="R6704" s="269">
        <v>-8.25</v>
      </c>
      <c r="S6704" s="269">
        <v>-73.25</v>
      </c>
      <c r="T6704" s="269">
        <v>-73.5</v>
      </c>
      <c r="DO6704"/>
    </row>
    <row r="6705" spans="15:119" x14ac:dyDescent="0.25">
      <c r="O6705" s="268" t="s">
        <v>16192</v>
      </c>
      <c r="P6705" s="268" t="s">
        <v>9492</v>
      </c>
      <c r="Q6705" s="269">
        <v>-8</v>
      </c>
      <c r="R6705" s="269">
        <v>-8.25</v>
      </c>
      <c r="S6705" s="269">
        <v>-73</v>
      </c>
      <c r="T6705" s="269">
        <v>-73.25</v>
      </c>
      <c r="DO6705"/>
    </row>
    <row r="6706" spans="15:119" x14ac:dyDescent="0.25">
      <c r="O6706" s="268" t="s">
        <v>16193</v>
      </c>
      <c r="P6706" s="268" t="s">
        <v>9492</v>
      </c>
      <c r="Q6706" s="269">
        <v>-8.25</v>
      </c>
      <c r="R6706" s="269">
        <v>-8.5</v>
      </c>
      <c r="S6706" s="269">
        <v>-73.25</v>
      </c>
      <c r="T6706" s="269">
        <v>-73.5</v>
      </c>
      <c r="DO6706"/>
    </row>
    <row r="6707" spans="15:119" x14ac:dyDescent="0.25">
      <c r="O6707" s="268" t="s">
        <v>16194</v>
      </c>
      <c r="P6707" s="268" t="s">
        <v>9492</v>
      </c>
      <c r="Q6707" s="269">
        <v>-8.25</v>
      </c>
      <c r="R6707" s="269">
        <v>-8.5</v>
      </c>
      <c r="S6707" s="269">
        <v>-73</v>
      </c>
      <c r="T6707" s="269">
        <v>-73.25</v>
      </c>
      <c r="DO6707"/>
    </row>
    <row r="6708" spans="15:119" x14ac:dyDescent="0.25">
      <c r="O6708" s="268" t="s">
        <v>16195</v>
      </c>
      <c r="P6708" s="268" t="s">
        <v>9490</v>
      </c>
      <c r="Q6708" s="269">
        <v>-8</v>
      </c>
      <c r="R6708" s="269">
        <v>-8.5</v>
      </c>
      <c r="S6708" s="269">
        <v>-72.5</v>
      </c>
      <c r="T6708" s="269">
        <v>-73</v>
      </c>
      <c r="DO6708"/>
    </row>
    <row r="6709" spans="15:119" x14ac:dyDescent="0.25">
      <c r="O6709" s="268" t="s">
        <v>16196</v>
      </c>
      <c r="P6709" s="268" t="s">
        <v>9492</v>
      </c>
      <c r="Q6709" s="269">
        <v>-8</v>
      </c>
      <c r="R6709" s="269">
        <v>-8.25</v>
      </c>
      <c r="S6709" s="269">
        <v>-72.75</v>
      </c>
      <c r="T6709" s="269">
        <v>-73</v>
      </c>
      <c r="DO6709"/>
    </row>
    <row r="6710" spans="15:119" x14ac:dyDescent="0.25">
      <c r="O6710" s="268" t="s">
        <v>16197</v>
      </c>
      <c r="P6710" s="268" t="s">
        <v>9492</v>
      </c>
      <c r="Q6710" s="269">
        <v>-8</v>
      </c>
      <c r="R6710" s="269">
        <v>-8.25</v>
      </c>
      <c r="S6710" s="269">
        <v>-72.5</v>
      </c>
      <c r="T6710" s="269">
        <v>-72.75</v>
      </c>
      <c r="DO6710"/>
    </row>
    <row r="6711" spans="15:119" x14ac:dyDescent="0.25">
      <c r="O6711" s="268" t="s">
        <v>16198</v>
      </c>
      <c r="P6711" s="268" t="s">
        <v>9492</v>
      </c>
      <c r="Q6711" s="269">
        <v>-8.25</v>
      </c>
      <c r="R6711" s="269">
        <v>-8.5</v>
      </c>
      <c r="S6711" s="269">
        <v>-72.75</v>
      </c>
      <c r="T6711" s="269">
        <v>-73</v>
      </c>
      <c r="DO6711"/>
    </row>
    <row r="6712" spans="15:119" x14ac:dyDescent="0.25">
      <c r="O6712" s="268" t="s">
        <v>16199</v>
      </c>
      <c r="P6712" s="268" t="s">
        <v>9492</v>
      </c>
      <c r="Q6712" s="269">
        <v>-8.25</v>
      </c>
      <c r="R6712" s="269">
        <v>-8.5</v>
      </c>
      <c r="S6712" s="269">
        <v>-72.5</v>
      </c>
      <c r="T6712" s="269">
        <v>-72.75</v>
      </c>
      <c r="DO6712"/>
    </row>
    <row r="6713" spans="15:119" x14ac:dyDescent="0.25">
      <c r="O6713" s="268" t="s">
        <v>16200</v>
      </c>
      <c r="P6713" s="268" t="s">
        <v>9490</v>
      </c>
      <c r="Q6713" s="269">
        <v>-8</v>
      </c>
      <c r="R6713" s="269">
        <v>-8.5</v>
      </c>
      <c r="S6713" s="269">
        <v>-72</v>
      </c>
      <c r="T6713" s="269">
        <v>-72.5</v>
      </c>
      <c r="DO6713"/>
    </row>
    <row r="6714" spans="15:119" x14ac:dyDescent="0.25">
      <c r="O6714" s="268" t="s">
        <v>16201</v>
      </c>
      <c r="P6714" s="268" t="s">
        <v>9492</v>
      </c>
      <c r="Q6714" s="269">
        <v>-8</v>
      </c>
      <c r="R6714" s="269">
        <v>-8.25</v>
      </c>
      <c r="S6714" s="269">
        <v>-72.25</v>
      </c>
      <c r="T6714" s="269">
        <v>-72.5</v>
      </c>
      <c r="DO6714"/>
    </row>
    <row r="6715" spans="15:119" x14ac:dyDescent="0.25">
      <c r="O6715" s="268" t="s">
        <v>16202</v>
      </c>
      <c r="P6715" s="268" t="s">
        <v>9492</v>
      </c>
      <c r="Q6715" s="269">
        <v>-8</v>
      </c>
      <c r="R6715" s="269">
        <v>-8.25</v>
      </c>
      <c r="S6715" s="269">
        <v>-72</v>
      </c>
      <c r="T6715" s="269">
        <v>-72.25</v>
      </c>
      <c r="DO6715"/>
    </row>
    <row r="6716" spans="15:119" x14ac:dyDescent="0.25">
      <c r="O6716" s="268" t="s">
        <v>16203</v>
      </c>
      <c r="P6716" s="268" t="s">
        <v>9492</v>
      </c>
      <c r="Q6716" s="269">
        <v>-8.25</v>
      </c>
      <c r="R6716" s="269">
        <v>-8.5</v>
      </c>
      <c r="S6716" s="269">
        <v>-72.25</v>
      </c>
      <c r="T6716" s="269">
        <v>-72.5</v>
      </c>
      <c r="DO6716"/>
    </row>
    <row r="6717" spans="15:119" x14ac:dyDescent="0.25">
      <c r="O6717" s="268" t="s">
        <v>16204</v>
      </c>
      <c r="P6717" s="268" t="s">
        <v>9492</v>
      </c>
      <c r="Q6717" s="269">
        <v>-8.25</v>
      </c>
      <c r="R6717" s="269">
        <v>-8.5</v>
      </c>
      <c r="S6717" s="269">
        <v>-72</v>
      </c>
      <c r="T6717" s="269">
        <v>-72.25</v>
      </c>
      <c r="DO6717"/>
    </row>
    <row r="6718" spans="15:119" x14ac:dyDescent="0.25">
      <c r="O6718" s="268" t="s">
        <v>16205</v>
      </c>
      <c r="P6718" s="268" t="s">
        <v>9490</v>
      </c>
      <c r="Q6718" s="269">
        <v>-8.5</v>
      </c>
      <c r="R6718" s="269">
        <v>-9</v>
      </c>
      <c r="S6718" s="269">
        <v>-73</v>
      </c>
      <c r="T6718" s="269">
        <v>-73.5</v>
      </c>
      <c r="DO6718"/>
    </row>
    <row r="6719" spans="15:119" x14ac:dyDescent="0.25">
      <c r="O6719" s="268" t="s">
        <v>16206</v>
      </c>
      <c r="P6719" s="268" t="s">
        <v>9492</v>
      </c>
      <c r="Q6719" s="269">
        <v>-8.5</v>
      </c>
      <c r="R6719" s="269">
        <v>-8.75</v>
      </c>
      <c r="S6719" s="269">
        <v>-73.25</v>
      </c>
      <c r="T6719" s="269">
        <v>-73.5</v>
      </c>
      <c r="DO6719"/>
    </row>
    <row r="6720" spans="15:119" x14ac:dyDescent="0.25">
      <c r="O6720" s="268" t="s">
        <v>16207</v>
      </c>
      <c r="P6720" s="268" t="s">
        <v>9492</v>
      </c>
      <c r="Q6720" s="269">
        <v>-8.5</v>
      </c>
      <c r="R6720" s="269">
        <v>-8.75</v>
      </c>
      <c r="S6720" s="269">
        <v>-73</v>
      </c>
      <c r="T6720" s="269">
        <v>-73.25</v>
      </c>
      <c r="DO6720"/>
    </row>
    <row r="6721" spans="15:119" x14ac:dyDescent="0.25">
      <c r="O6721" s="268" t="s">
        <v>16208</v>
      </c>
      <c r="P6721" s="268" t="s">
        <v>9492</v>
      </c>
      <c r="Q6721" s="269">
        <v>-8.75</v>
      </c>
      <c r="R6721" s="269">
        <v>-9</v>
      </c>
      <c r="S6721" s="269">
        <v>-73</v>
      </c>
      <c r="T6721" s="269">
        <v>-73.25</v>
      </c>
      <c r="DO6721"/>
    </row>
    <row r="6722" spans="15:119" x14ac:dyDescent="0.25">
      <c r="O6722" s="268" t="s">
        <v>16209</v>
      </c>
      <c r="P6722" s="268" t="s">
        <v>9490</v>
      </c>
      <c r="Q6722" s="269">
        <v>-8.5</v>
      </c>
      <c r="R6722" s="269">
        <v>-9</v>
      </c>
      <c r="S6722" s="269">
        <v>-72.5</v>
      </c>
      <c r="T6722" s="269">
        <v>-73</v>
      </c>
      <c r="DO6722"/>
    </row>
    <row r="6723" spans="15:119" x14ac:dyDescent="0.25">
      <c r="O6723" s="268" t="s">
        <v>16210</v>
      </c>
      <c r="P6723" s="268" t="s">
        <v>9492</v>
      </c>
      <c r="Q6723" s="269">
        <v>-8.5</v>
      </c>
      <c r="R6723" s="269">
        <v>-8.75</v>
      </c>
      <c r="S6723" s="269">
        <v>-72.75</v>
      </c>
      <c r="T6723" s="269">
        <v>-73</v>
      </c>
      <c r="DO6723"/>
    </row>
    <row r="6724" spans="15:119" x14ac:dyDescent="0.25">
      <c r="O6724" s="268" t="s">
        <v>16211</v>
      </c>
      <c r="P6724" s="268" t="s">
        <v>9492</v>
      </c>
      <c r="Q6724" s="269">
        <v>-8.5</v>
      </c>
      <c r="R6724" s="269">
        <v>-8.75</v>
      </c>
      <c r="S6724" s="269">
        <v>-72.5</v>
      </c>
      <c r="T6724" s="269">
        <v>-72.75</v>
      </c>
      <c r="DO6724"/>
    </row>
    <row r="6725" spans="15:119" x14ac:dyDescent="0.25">
      <c r="O6725" s="268" t="s">
        <v>16212</v>
      </c>
      <c r="P6725" s="268" t="s">
        <v>9492</v>
      </c>
      <c r="Q6725" s="269">
        <v>-8.75</v>
      </c>
      <c r="R6725" s="269">
        <v>-9</v>
      </c>
      <c r="S6725" s="269">
        <v>-72.75</v>
      </c>
      <c r="T6725" s="269">
        <v>-73</v>
      </c>
      <c r="DO6725"/>
    </row>
    <row r="6726" spans="15:119" x14ac:dyDescent="0.25">
      <c r="O6726" s="268" t="s">
        <v>16213</v>
      </c>
      <c r="P6726" s="268" t="s">
        <v>9492</v>
      </c>
      <c r="Q6726" s="269">
        <v>-8.75</v>
      </c>
      <c r="R6726" s="269">
        <v>-9</v>
      </c>
      <c r="S6726" s="269">
        <v>-72.5</v>
      </c>
      <c r="T6726" s="269">
        <v>-72.75</v>
      </c>
      <c r="DO6726"/>
    </row>
    <row r="6727" spans="15:119" x14ac:dyDescent="0.25">
      <c r="O6727" s="268" t="s">
        <v>16214</v>
      </c>
      <c r="P6727" s="268" t="s">
        <v>9490</v>
      </c>
      <c r="Q6727" s="269">
        <v>-8.5</v>
      </c>
      <c r="R6727" s="269">
        <v>-9</v>
      </c>
      <c r="S6727" s="269">
        <v>-72</v>
      </c>
      <c r="T6727" s="269">
        <v>-72.5</v>
      </c>
      <c r="DO6727"/>
    </row>
    <row r="6728" spans="15:119" x14ac:dyDescent="0.25">
      <c r="O6728" s="268" t="s">
        <v>16215</v>
      </c>
      <c r="P6728" s="268" t="s">
        <v>9492</v>
      </c>
      <c r="Q6728" s="269">
        <v>-8.5</v>
      </c>
      <c r="R6728" s="269">
        <v>-8.75</v>
      </c>
      <c r="S6728" s="269">
        <v>-72.25</v>
      </c>
      <c r="T6728" s="269">
        <v>-72.5</v>
      </c>
      <c r="DO6728"/>
    </row>
    <row r="6729" spans="15:119" x14ac:dyDescent="0.25">
      <c r="O6729" s="268" t="s">
        <v>16216</v>
      </c>
      <c r="P6729" s="268" t="s">
        <v>9492</v>
      </c>
      <c r="Q6729" s="269">
        <v>-8.5</v>
      </c>
      <c r="R6729" s="269">
        <v>-8.75</v>
      </c>
      <c r="S6729" s="269">
        <v>-72</v>
      </c>
      <c r="T6729" s="269">
        <v>-72.25</v>
      </c>
      <c r="DO6729"/>
    </row>
    <row r="6730" spans="15:119" x14ac:dyDescent="0.25">
      <c r="O6730" s="268" t="s">
        <v>16217</v>
      </c>
      <c r="P6730" s="268" t="s">
        <v>9492</v>
      </c>
      <c r="Q6730" s="269">
        <v>-8.75</v>
      </c>
      <c r="R6730" s="269">
        <v>-9</v>
      </c>
      <c r="S6730" s="269">
        <v>-72.25</v>
      </c>
      <c r="T6730" s="269">
        <v>-72.5</v>
      </c>
      <c r="DO6730"/>
    </row>
    <row r="6731" spans="15:119" x14ac:dyDescent="0.25">
      <c r="O6731" s="268" t="s">
        <v>16218</v>
      </c>
      <c r="P6731" s="268" t="s">
        <v>9492</v>
      </c>
      <c r="Q6731" s="269">
        <v>-8.75</v>
      </c>
      <c r="R6731" s="269">
        <v>-9</v>
      </c>
      <c r="S6731" s="269">
        <v>-72</v>
      </c>
      <c r="T6731" s="269">
        <v>-72.25</v>
      </c>
      <c r="DO6731"/>
    </row>
    <row r="6732" spans="15:119" x14ac:dyDescent="0.25">
      <c r="O6732" s="268" t="s">
        <v>16219</v>
      </c>
      <c r="P6732" s="268" t="s">
        <v>9488</v>
      </c>
      <c r="Q6732" s="269">
        <v>-9</v>
      </c>
      <c r="R6732" s="269">
        <v>-10</v>
      </c>
      <c r="S6732" s="269">
        <v>-72</v>
      </c>
      <c r="T6732" s="269">
        <v>-73.5</v>
      </c>
      <c r="DO6732"/>
    </row>
    <row r="6733" spans="15:119" x14ac:dyDescent="0.25">
      <c r="O6733" s="268" t="s">
        <v>16220</v>
      </c>
      <c r="P6733" s="268" t="s">
        <v>9490</v>
      </c>
      <c r="Q6733" s="269">
        <v>-9</v>
      </c>
      <c r="R6733" s="269">
        <v>-9.5</v>
      </c>
      <c r="S6733" s="269">
        <v>-73</v>
      </c>
      <c r="T6733" s="269">
        <v>-73.5</v>
      </c>
      <c r="DO6733"/>
    </row>
    <row r="6734" spans="15:119" x14ac:dyDescent="0.25">
      <c r="O6734" s="268" t="s">
        <v>16221</v>
      </c>
      <c r="P6734" s="268" t="s">
        <v>9492</v>
      </c>
      <c r="Q6734" s="269">
        <v>-9</v>
      </c>
      <c r="R6734" s="269">
        <v>-9.25</v>
      </c>
      <c r="S6734" s="269">
        <v>-73</v>
      </c>
      <c r="T6734" s="269">
        <v>-73.25</v>
      </c>
      <c r="DO6734"/>
    </row>
    <row r="6735" spans="15:119" x14ac:dyDescent="0.25">
      <c r="O6735" s="268" t="s">
        <v>16222</v>
      </c>
      <c r="P6735" s="268" t="s">
        <v>9492</v>
      </c>
      <c r="Q6735" s="269">
        <v>-9.25</v>
      </c>
      <c r="R6735" s="269">
        <v>-9.5</v>
      </c>
      <c r="S6735" s="269">
        <v>-73</v>
      </c>
      <c r="T6735" s="269">
        <v>-73.25</v>
      </c>
      <c r="DO6735"/>
    </row>
    <row r="6736" spans="15:119" x14ac:dyDescent="0.25">
      <c r="O6736" s="268" t="s">
        <v>16223</v>
      </c>
      <c r="P6736" s="268" t="s">
        <v>9490</v>
      </c>
      <c r="Q6736" s="269">
        <v>-9</v>
      </c>
      <c r="R6736" s="269">
        <v>-9.5</v>
      </c>
      <c r="S6736" s="269">
        <v>-72.5</v>
      </c>
      <c r="T6736" s="269">
        <v>-73</v>
      </c>
      <c r="DO6736"/>
    </row>
    <row r="6737" spans="15:119" x14ac:dyDescent="0.25">
      <c r="O6737" s="268" t="s">
        <v>16224</v>
      </c>
      <c r="P6737" s="268" t="s">
        <v>9492</v>
      </c>
      <c r="Q6737" s="269">
        <v>-9</v>
      </c>
      <c r="R6737" s="269">
        <v>-9.25</v>
      </c>
      <c r="S6737" s="269">
        <v>-72.75</v>
      </c>
      <c r="T6737" s="269">
        <v>-73</v>
      </c>
      <c r="DO6737"/>
    </row>
    <row r="6738" spans="15:119" x14ac:dyDescent="0.25">
      <c r="O6738" s="268" t="s">
        <v>16225</v>
      </c>
      <c r="P6738" s="268" t="s">
        <v>9492</v>
      </c>
      <c r="Q6738" s="269">
        <v>-9</v>
      </c>
      <c r="R6738" s="269">
        <v>-9.25</v>
      </c>
      <c r="S6738" s="269">
        <v>-72.5</v>
      </c>
      <c r="T6738" s="269">
        <v>-72.75</v>
      </c>
      <c r="DO6738"/>
    </row>
    <row r="6739" spans="15:119" x14ac:dyDescent="0.25">
      <c r="O6739" s="268" t="s">
        <v>16226</v>
      </c>
      <c r="P6739" s="268" t="s">
        <v>9492</v>
      </c>
      <c r="Q6739" s="269">
        <v>-9.25</v>
      </c>
      <c r="R6739" s="269">
        <v>-9.5</v>
      </c>
      <c r="S6739" s="269">
        <v>-72.75</v>
      </c>
      <c r="T6739" s="269">
        <v>-73</v>
      </c>
      <c r="DO6739"/>
    </row>
    <row r="6740" spans="15:119" x14ac:dyDescent="0.25">
      <c r="O6740" s="268" t="s">
        <v>16227</v>
      </c>
      <c r="P6740" s="268" t="s">
        <v>9492</v>
      </c>
      <c r="Q6740" s="269">
        <v>-9.25</v>
      </c>
      <c r="R6740" s="269">
        <v>-9.5</v>
      </c>
      <c r="S6740" s="269">
        <v>-72.5</v>
      </c>
      <c r="T6740" s="269">
        <v>-72.75</v>
      </c>
      <c r="DO6740"/>
    </row>
    <row r="6741" spans="15:119" x14ac:dyDescent="0.25">
      <c r="O6741" s="268" t="s">
        <v>16228</v>
      </c>
      <c r="P6741" s="268" t="s">
        <v>9490</v>
      </c>
      <c r="Q6741" s="269">
        <v>-9</v>
      </c>
      <c r="R6741" s="269">
        <v>-9.5</v>
      </c>
      <c r="S6741" s="269">
        <v>-72</v>
      </c>
      <c r="T6741" s="269">
        <v>-72.5</v>
      </c>
      <c r="DO6741"/>
    </row>
    <row r="6742" spans="15:119" x14ac:dyDescent="0.25">
      <c r="O6742" s="268" t="s">
        <v>16229</v>
      </c>
      <c r="P6742" s="268" t="s">
        <v>9492</v>
      </c>
      <c r="Q6742" s="269">
        <v>-9</v>
      </c>
      <c r="R6742" s="269">
        <v>-9.25</v>
      </c>
      <c r="S6742" s="269">
        <v>-72.25</v>
      </c>
      <c r="T6742" s="269">
        <v>-72.5</v>
      </c>
      <c r="DO6742"/>
    </row>
    <row r="6743" spans="15:119" x14ac:dyDescent="0.25">
      <c r="O6743" s="268" t="s">
        <v>16230</v>
      </c>
      <c r="P6743" s="268" t="s">
        <v>9492</v>
      </c>
      <c r="Q6743" s="269">
        <v>-9</v>
      </c>
      <c r="R6743" s="269">
        <v>-9.25</v>
      </c>
      <c r="S6743" s="269">
        <v>-72</v>
      </c>
      <c r="T6743" s="269">
        <v>-72.25</v>
      </c>
      <c r="DO6743"/>
    </row>
    <row r="6744" spans="15:119" x14ac:dyDescent="0.25">
      <c r="O6744" s="268" t="s">
        <v>16231</v>
      </c>
      <c r="P6744" s="268" t="s">
        <v>9492</v>
      </c>
      <c r="Q6744" s="269">
        <v>-9.25</v>
      </c>
      <c r="R6744" s="269">
        <v>-9.5</v>
      </c>
      <c r="S6744" s="269">
        <v>-72.25</v>
      </c>
      <c r="T6744" s="269">
        <v>-72.5</v>
      </c>
      <c r="DO6744"/>
    </row>
    <row r="6745" spans="15:119" x14ac:dyDescent="0.25">
      <c r="O6745" s="268" t="s">
        <v>16232</v>
      </c>
      <c r="P6745" s="268" t="s">
        <v>9492</v>
      </c>
      <c r="Q6745" s="269">
        <v>-9.25</v>
      </c>
      <c r="R6745" s="269">
        <v>-9.5</v>
      </c>
      <c r="S6745" s="269">
        <v>-72</v>
      </c>
      <c r="T6745" s="269">
        <v>-72.25</v>
      </c>
      <c r="DO6745"/>
    </row>
    <row r="6746" spans="15:119" x14ac:dyDescent="0.25">
      <c r="O6746" s="268" t="s">
        <v>16233</v>
      </c>
      <c r="P6746" s="268" t="s">
        <v>9490</v>
      </c>
      <c r="Q6746" s="269">
        <v>-9.5</v>
      </c>
      <c r="R6746" s="269">
        <v>-10</v>
      </c>
      <c r="S6746" s="269">
        <v>-72</v>
      </c>
      <c r="T6746" s="269">
        <v>-72.5</v>
      </c>
      <c r="DO6746"/>
    </row>
    <row r="6747" spans="15:119" x14ac:dyDescent="0.25">
      <c r="O6747" s="268" t="s">
        <v>16234</v>
      </c>
      <c r="P6747" s="268" t="s">
        <v>9492</v>
      </c>
      <c r="Q6747" s="269">
        <v>-9.5</v>
      </c>
      <c r="R6747" s="269">
        <v>-9.75</v>
      </c>
      <c r="S6747" s="269">
        <v>-72.25</v>
      </c>
      <c r="T6747" s="269">
        <v>-72.5</v>
      </c>
      <c r="DO6747"/>
    </row>
    <row r="6748" spans="15:119" x14ac:dyDescent="0.25">
      <c r="O6748" s="268" t="s">
        <v>16235</v>
      </c>
      <c r="P6748" s="268" t="s">
        <v>9492</v>
      </c>
      <c r="Q6748" s="269">
        <v>-9.5</v>
      </c>
      <c r="R6748" s="269">
        <v>-9.75</v>
      </c>
      <c r="S6748" s="269">
        <v>-72</v>
      </c>
      <c r="T6748" s="269">
        <v>-72.25</v>
      </c>
      <c r="DO6748"/>
    </row>
    <row r="6749" spans="15:119" x14ac:dyDescent="0.25">
      <c r="O6749" s="268" t="s">
        <v>16236</v>
      </c>
      <c r="P6749" s="268" t="s">
        <v>9492</v>
      </c>
      <c r="Q6749" s="269">
        <v>-9.75</v>
      </c>
      <c r="R6749" s="269">
        <v>-10</v>
      </c>
      <c r="S6749" s="269">
        <v>-72.25</v>
      </c>
      <c r="T6749" s="269">
        <v>-72.5</v>
      </c>
      <c r="DO6749"/>
    </row>
    <row r="6750" spans="15:119" x14ac:dyDescent="0.25">
      <c r="O6750" s="268" t="s">
        <v>16237</v>
      </c>
      <c r="P6750" s="268" t="s">
        <v>9492</v>
      </c>
      <c r="Q6750" s="269">
        <v>-9.75</v>
      </c>
      <c r="R6750" s="269">
        <v>-10</v>
      </c>
      <c r="S6750" s="269">
        <v>-72</v>
      </c>
      <c r="T6750" s="269">
        <v>-72.25</v>
      </c>
      <c r="DO6750"/>
    </row>
    <row r="6751" spans="15:119" x14ac:dyDescent="0.25">
      <c r="O6751" s="268" t="s">
        <v>16238</v>
      </c>
      <c r="P6751" s="268" t="s">
        <v>9484</v>
      </c>
      <c r="Q6751" s="269">
        <v>-8</v>
      </c>
      <c r="R6751" s="269">
        <v>-12</v>
      </c>
      <c r="S6751" s="269">
        <v>-66</v>
      </c>
      <c r="T6751" s="269">
        <v>-72</v>
      </c>
      <c r="DO6751"/>
    </row>
    <row r="6752" spans="15:119" x14ac:dyDescent="0.25">
      <c r="O6752" s="268" t="s">
        <v>16239</v>
      </c>
      <c r="P6752" s="268" t="s">
        <v>9486</v>
      </c>
      <c r="Q6752" s="269">
        <v>-8</v>
      </c>
      <c r="R6752" s="269">
        <v>-10</v>
      </c>
      <c r="S6752" s="269">
        <v>-69</v>
      </c>
      <c r="T6752" s="269">
        <v>-72</v>
      </c>
      <c r="DO6752"/>
    </row>
    <row r="6753" spans="15:119" x14ac:dyDescent="0.25">
      <c r="O6753" s="268" t="s">
        <v>16240</v>
      </c>
      <c r="P6753" s="268" t="s">
        <v>9488</v>
      </c>
      <c r="Q6753" s="269">
        <v>-8</v>
      </c>
      <c r="R6753" s="269">
        <v>-9</v>
      </c>
      <c r="S6753" s="269">
        <v>-70.5</v>
      </c>
      <c r="T6753" s="269">
        <v>-72</v>
      </c>
      <c r="DO6753"/>
    </row>
    <row r="6754" spans="15:119" x14ac:dyDescent="0.25">
      <c r="O6754" s="268" t="s">
        <v>16241</v>
      </c>
      <c r="P6754" s="268" t="s">
        <v>9490</v>
      </c>
      <c r="Q6754" s="269">
        <v>-8</v>
      </c>
      <c r="R6754" s="269">
        <v>-8.5</v>
      </c>
      <c r="S6754" s="269">
        <v>-71.5</v>
      </c>
      <c r="T6754" s="269">
        <v>-72</v>
      </c>
      <c r="DO6754"/>
    </row>
    <row r="6755" spans="15:119" x14ac:dyDescent="0.25">
      <c r="O6755" s="268" t="s">
        <v>16242</v>
      </c>
      <c r="P6755" s="268" t="s">
        <v>9492</v>
      </c>
      <c r="Q6755" s="269">
        <v>-8</v>
      </c>
      <c r="R6755" s="269">
        <v>-8.25</v>
      </c>
      <c r="S6755" s="269">
        <v>-71.75</v>
      </c>
      <c r="T6755" s="269">
        <v>-72</v>
      </c>
      <c r="DO6755"/>
    </row>
    <row r="6756" spans="15:119" x14ac:dyDescent="0.25">
      <c r="O6756" s="268" t="s">
        <v>16243</v>
      </c>
      <c r="P6756" s="268" t="s">
        <v>9492</v>
      </c>
      <c r="Q6756" s="269">
        <v>-8</v>
      </c>
      <c r="R6756" s="269">
        <v>-8.25</v>
      </c>
      <c r="S6756" s="269">
        <v>-71.5</v>
      </c>
      <c r="T6756" s="269">
        <v>-71.75</v>
      </c>
      <c r="DO6756"/>
    </row>
    <row r="6757" spans="15:119" x14ac:dyDescent="0.25">
      <c r="O6757" s="268" t="s">
        <v>16244</v>
      </c>
      <c r="P6757" s="268" t="s">
        <v>9492</v>
      </c>
      <c r="Q6757" s="269">
        <v>-8.25</v>
      </c>
      <c r="R6757" s="269">
        <v>-8.5</v>
      </c>
      <c r="S6757" s="269">
        <v>-71.75</v>
      </c>
      <c r="T6757" s="269">
        <v>-72</v>
      </c>
      <c r="DO6757"/>
    </row>
    <row r="6758" spans="15:119" x14ac:dyDescent="0.25">
      <c r="O6758" s="268" t="s">
        <v>16245</v>
      </c>
      <c r="P6758" s="268" t="s">
        <v>9492</v>
      </c>
      <c r="Q6758" s="269">
        <v>-8.25</v>
      </c>
      <c r="R6758" s="269">
        <v>-8.5</v>
      </c>
      <c r="S6758" s="269">
        <v>-71.5</v>
      </c>
      <c r="T6758" s="269">
        <v>-71.75</v>
      </c>
      <c r="DO6758"/>
    </row>
    <row r="6759" spans="15:119" x14ac:dyDescent="0.25">
      <c r="O6759" s="268" t="s">
        <v>16246</v>
      </c>
      <c r="P6759" s="268" t="s">
        <v>9490</v>
      </c>
      <c r="Q6759" s="269">
        <v>-8</v>
      </c>
      <c r="R6759" s="269">
        <v>-8.5</v>
      </c>
      <c r="S6759" s="269">
        <v>-71</v>
      </c>
      <c r="T6759" s="269">
        <v>-71.5</v>
      </c>
      <c r="DO6759"/>
    </row>
    <row r="6760" spans="15:119" x14ac:dyDescent="0.25">
      <c r="O6760" s="268" t="s">
        <v>16247</v>
      </c>
      <c r="P6760" s="268" t="s">
        <v>9492</v>
      </c>
      <c r="Q6760" s="269">
        <v>-8</v>
      </c>
      <c r="R6760" s="269">
        <v>-8.25</v>
      </c>
      <c r="S6760" s="269">
        <v>-71.25</v>
      </c>
      <c r="T6760" s="269">
        <v>-71.5</v>
      </c>
      <c r="DO6760"/>
    </row>
    <row r="6761" spans="15:119" x14ac:dyDescent="0.25">
      <c r="O6761" s="268" t="s">
        <v>16248</v>
      </c>
      <c r="P6761" s="268" t="s">
        <v>9492</v>
      </c>
      <c r="Q6761" s="269">
        <v>-8</v>
      </c>
      <c r="R6761" s="269">
        <v>-8.25</v>
      </c>
      <c r="S6761" s="269">
        <v>-71</v>
      </c>
      <c r="T6761" s="269">
        <v>-71.25</v>
      </c>
      <c r="DO6761"/>
    </row>
    <row r="6762" spans="15:119" x14ac:dyDescent="0.25">
      <c r="O6762" s="268" t="s">
        <v>16249</v>
      </c>
      <c r="P6762" s="268" t="s">
        <v>9492</v>
      </c>
      <c r="Q6762" s="269">
        <v>-8.25</v>
      </c>
      <c r="R6762" s="269">
        <v>-8.5</v>
      </c>
      <c r="S6762" s="269">
        <v>-71.25</v>
      </c>
      <c r="T6762" s="269">
        <v>-71.5</v>
      </c>
      <c r="DO6762"/>
    </row>
    <row r="6763" spans="15:119" x14ac:dyDescent="0.25">
      <c r="O6763" s="268" t="s">
        <v>16250</v>
      </c>
      <c r="P6763" s="268" t="s">
        <v>9492</v>
      </c>
      <c r="Q6763" s="269">
        <v>-8.25</v>
      </c>
      <c r="R6763" s="269">
        <v>-8.5</v>
      </c>
      <c r="S6763" s="269">
        <v>-71</v>
      </c>
      <c r="T6763" s="269">
        <v>-71.25</v>
      </c>
      <c r="DO6763"/>
    </row>
    <row r="6764" spans="15:119" x14ac:dyDescent="0.25">
      <c r="O6764" s="268" t="s">
        <v>16251</v>
      </c>
      <c r="P6764" s="268" t="s">
        <v>9490</v>
      </c>
      <c r="Q6764" s="269">
        <v>-8</v>
      </c>
      <c r="R6764" s="269">
        <v>-8.5</v>
      </c>
      <c r="S6764" s="269">
        <v>-70.5</v>
      </c>
      <c r="T6764" s="269">
        <v>-71</v>
      </c>
      <c r="DO6764"/>
    </row>
    <row r="6765" spans="15:119" x14ac:dyDescent="0.25">
      <c r="O6765" s="268" t="s">
        <v>16252</v>
      </c>
      <c r="P6765" s="268" t="s">
        <v>9492</v>
      </c>
      <c r="Q6765" s="269">
        <v>-8</v>
      </c>
      <c r="R6765" s="269">
        <v>-8.25</v>
      </c>
      <c r="S6765" s="269">
        <v>-70.75</v>
      </c>
      <c r="T6765" s="269">
        <v>-71</v>
      </c>
      <c r="DO6765"/>
    </row>
    <row r="6766" spans="15:119" x14ac:dyDescent="0.25">
      <c r="O6766" s="268" t="s">
        <v>16253</v>
      </c>
      <c r="P6766" s="268" t="s">
        <v>9492</v>
      </c>
      <c r="Q6766" s="269">
        <v>-8</v>
      </c>
      <c r="R6766" s="269">
        <v>-8.25</v>
      </c>
      <c r="S6766" s="269">
        <v>-70.5</v>
      </c>
      <c r="T6766" s="269">
        <v>-70.75</v>
      </c>
      <c r="DO6766"/>
    </row>
    <row r="6767" spans="15:119" x14ac:dyDescent="0.25">
      <c r="O6767" s="268" t="s">
        <v>16254</v>
      </c>
      <c r="P6767" s="268" t="s">
        <v>9492</v>
      </c>
      <c r="Q6767" s="269">
        <v>-8.25</v>
      </c>
      <c r="R6767" s="269">
        <v>-8.5</v>
      </c>
      <c r="S6767" s="269">
        <v>-70.75</v>
      </c>
      <c r="T6767" s="269">
        <v>-71</v>
      </c>
      <c r="DO6767"/>
    </row>
    <row r="6768" spans="15:119" x14ac:dyDescent="0.25">
      <c r="O6768" s="268" t="s">
        <v>16255</v>
      </c>
      <c r="P6768" s="268" t="s">
        <v>9492</v>
      </c>
      <c r="Q6768" s="269">
        <v>-8.25</v>
      </c>
      <c r="R6768" s="269">
        <v>-8.5</v>
      </c>
      <c r="S6768" s="269">
        <v>-70.5</v>
      </c>
      <c r="T6768" s="269">
        <v>-70.75</v>
      </c>
      <c r="DO6768"/>
    </row>
    <row r="6769" spans="15:119" x14ac:dyDescent="0.25">
      <c r="O6769" s="268" t="s">
        <v>16256</v>
      </c>
      <c r="P6769" s="268" t="s">
        <v>9490</v>
      </c>
      <c r="Q6769" s="269">
        <v>-8.5</v>
      </c>
      <c r="R6769" s="269">
        <v>-9</v>
      </c>
      <c r="S6769" s="269">
        <v>-71.5</v>
      </c>
      <c r="T6769" s="269">
        <v>-72</v>
      </c>
      <c r="DO6769"/>
    </row>
    <row r="6770" spans="15:119" x14ac:dyDescent="0.25">
      <c r="O6770" s="268" t="s">
        <v>16257</v>
      </c>
      <c r="P6770" s="268" t="s">
        <v>9492</v>
      </c>
      <c r="Q6770" s="269">
        <v>-8.5</v>
      </c>
      <c r="R6770" s="269">
        <v>-8.75</v>
      </c>
      <c r="S6770" s="269">
        <v>-71.75</v>
      </c>
      <c r="T6770" s="269">
        <v>-72</v>
      </c>
      <c r="DO6770"/>
    </row>
    <row r="6771" spans="15:119" x14ac:dyDescent="0.25">
      <c r="O6771" s="268" t="s">
        <v>16258</v>
      </c>
      <c r="P6771" s="268" t="s">
        <v>9492</v>
      </c>
      <c r="Q6771" s="269">
        <v>-8.5</v>
      </c>
      <c r="R6771" s="269">
        <v>-8.75</v>
      </c>
      <c r="S6771" s="269">
        <v>-71.5</v>
      </c>
      <c r="T6771" s="269">
        <v>-71.75</v>
      </c>
      <c r="DO6771"/>
    </row>
    <row r="6772" spans="15:119" x14ac:dyDescent="0.25">
      <c r="O6772" s="268" t="s">
        <v>16259</v>
      </c>
      <c r="P6772" s="268" t="s">
        <v>9492</v>
      </c>
      <c r="Q6772" s="269">
        <v>-8.75</v>
      </c>
      <c r="R6772" s="269">
        <v>-9</v>
      </c>
      <c r="S6772" s="269">
        <v>-71.75</v>
      </c>
      <c r="T6772" s="269">
        <v>-72</v>
      </c>
      <c r="DO6772"/>
    </row>
    <row r="6773" spans="15:119" x14ac:dyDescent="0.25">
      <c r="O6773" s="268" t="s">
        <v>16260</v>
      </c>
      <c r="P6773" s="268" t="s">
        <v>9492</v>
      </c>
      <c r="Q6773" s="269">
        <v>-8.75</v>
      </c>
      <c r="R6773" s="269">
        <v>-9</v>
      </c>
      <c r="S6773" s="269">
        <v>-71.5</v>
      </c>
      <c r="T6773" s="269">
        <v>-71.75</v>
      </c>
      <c r="DO6773"/>
    </row>
    <row r="6774" spans="15:119" x14ac:dyDescent="0.25">
      <c r="O6774" s="268" t="s">
        <v>16261</v>
      </c>
      <c r="P6774" s="268" t="s">
        <v>9490</v>
      </c>
      <c r="Q6774" s="269">
        <v>-8.5</v>
      </c>
      <c r="R6774" s="269">
        <v>-9</v>
      </c>
      <c r="S6774" s="269">
        <v>-71</v>
      </c>
      <c r="T6774" s="269">
        <v>-71.5</v>
      </c>
      <c r="DO6774"/>
    </row>
    <row r="6775" spans="15:119" x14ac:dyDescent="0.25">
      <c r="O6775" s="268" t="s">
        <v>16262</v>
      </c>
      <c r="P6775" s="268" t="s">
        <v>9492</v>
      </c>
      <c r="Q6775" s="269">
        <v>-8.5</v>
      </c>
      <c r="R6775" s="269">
        <v>-8.75</v>
      </c>
      <c r="S6775" s="269">
        <v>-71.25</v>
      </c>
      <c r="T6775" s="269">
        <v>-71.5</v>
      </c>
      <c r="DO6775"/>
    </row>
    <row r="6776" spans="15:119" x14ac:dyDescent="0.25">
      <c r="O6776" s="268" t="s">
        <v>16263</v>
      </c>
      <c r="P6776" s="268" t="s">
        <v>9492</v>
      </c>
      <c r="Q6776" s="269">
        <v>-8.5</v>
      </c>
      <c r="R6776" s="269">
        <v>-8.75</v>
      </c>
      <c r="S6776" s="269">
        <v>-71</v>
      </c>
      <c r="T6776" s="269">
        <v>-71.25</v>
      </c>
      <c r="DO6776"/>
    </row>
    <row r="6777" spans="15:119" x14ac:dyDescent="0.25">
      <c r="O6777" s="268" t="s">
        <v>16264</v>
      </c>
      <c r="P6777" s="268" t="s">
        <v>9492</v>
      </c>
      <c r="Q6777" s="269">
        <v>-8.75</v>
      </c>
      <c r="R6777" s="269">
        <v>-9</v>
      </c>
      <c r="S6777" s="269">
        <v>-71.25</v>
      </c>
      <c r="T6777" s="269">
        <v>-71.5</v>
      </c>
      <c r="DO6777"/>
    </row>
    <row r="6778" spans="15:119" x14ac:dyDescent="0.25">
      <c r="O6778" s="268" t="s">
        <v>16265</v>
      </c>
      <c r="P6778" s="268" t="s">
        <v>9492</v>
      </c>
      <c r="Q6778" s="269">
        <v>-8.75</v>
      </c>
      <c r="R6778" s="269">
        <v>-9</v>
      </c>
      <c r="S6778" s="269">
        <v>-71</v>
      </c>
      <c r="T6778" s="269">
        <v>-71.25</v>
      </c>
      <c r="DO6778"/>
    </row>
    <row r="6779" spans="15:119" x14ac:dyDescent="0.25">
      <c r="O6779" s="268" t="s">
        <v>16266</v>
      </c>
      <c r="P6779" s="268" t="s">
        <v>9490</v>
      </c>
      <c r="Q6779" s="269">
        <v>-8.5</v>
      </c>
      <c r="R6779" s="269">
        <v>-9</v>
      </c>
      <c r="S6779" s="269">
        <v>-70.5</v>
      </c>
      <c r="T6779" s="269">
        <v>-71</v>
      </c>
      <c r="DO6779"/>
    </row>
    <row r="6780" spans="15:119" x14ac:dyDescent="0.25">
      <c r="O6780" s="268" t="s">
        <v>16267</v>
      </c>
      <c r="P6780" s="268" t="s">
        <v>9492</v>
      </c>
      <c r="Q6780" s="269">
        <v>-8.5</v>
      </c>
      <c r="R6780" s="269">
        <v>-8.75</v>
      </c>
      <c r="S6780" s="269">
        <v>-70.75</v>
      </c>
      <c r="T6780" s="269">
        <v>-71</v>
      </c>
      <c r="DO6780"/>
    </row>
    <row r="6781" spans="15:119" x14ac:dyDescent="0.25">
      <c r="O6781" s="268" t="s">
        <v>16268</v>
      </c>
      <c r="P6781" s="268" t="s">
        <v>9492</v>
      </c>
      <c r="Q6781" s="269">
        <v>-8.5</v>
      </c>
      <c r="R6781" s="269">
        <v>-8.75</v>
      </c>
      <c r="S6781" s="269">
        <v>-70.5</v>
      </c>
      <c r="T6781" s="269">
        <v>-70.75</v>
      </c>
      <c r="DO6781"/>
    </row>
    <row r="6782" spans="15:119" x14ac:dyDescent="0.25">
      <c r="O6782" s="268" t="s">
        <v>16269</v>
      </c>
      <c r="P6782" s="268" t="s">
        <v>9492</v>
      </c>
      <c r="Q6782" s="269">
        <v>-8.75</v>
      </c>
      <c r="R6782" s="269">
        <v>-9</v>
      </c>
      <c r="S6782" s="269">
        <v>-70.75</v>
      </c>
      <c r="T6782" s="269">
        <v>-71</v>
      </c>
      <c r="DO6782"/>
    </row>
    <row r="6783" spans="15:119" x14ac:dyDescent="0.25">
      <c r="O6783" s="268" t="s">
        <v>16270</v>
      </c>
      <c r="P6783" s="268" t="s">
        <v>9492</v>
      </c>
      <c r="Q6783" s="269">
        <v>-8.75</v>
      </c>
      <c r="R6783" s="269">
        <v>-9</v>
      </c>
      <c r="S6783" s="269">
        <v>-70.5</v>
      </c>
      <c r="T6783" s="269">
        <v>-70.75</v>
      </c>
      <c r="DO6783"/>
    </row>
    <row r="6784" spans="15:119" x14ac:dyDescent="0.25">
      <c r="O6784" s="268" t="s">
        <v>16271</v>
      </c>
      <c r="P6784" s="268" t="s">
        <v>9488</v>
      </c>
      <c r="Q6784" s="269">
        <v>-8</v>
      </c>
      <c r="R6784" s="269">
        <v>-9</v>
      </c>
      <c r="S6784" s="269">
        <v>-69</v>
      </c>
      <c r="T6784" s="269">
        <v>-70.5</v>
      </c>
      <c r="DO6784"/>
    </row>
    <row r="6785" spans="15:119" x14ac:dyDescent="0.25">
      <c r="O6785" s="268" t="s">
        <v>16272</v>
      </c>
      <c r="P6785" s="268" t="s">
        <v>9490</v>
      </c>
      <c r="Q6785" s="269">
        <v>-8</v>
      </c>
      <c r="R6785" s="269">
        <v>-8.5</v>
      </c>
      <c r="S6785" s="269">
        <v>-70</v>
      </c>
      <c r="T6785" s="269">
        <v>-70.5</v>
      </c>
      <c r="DO6785"/>
    </row>
    <row r="6786" spans="15:119" x14ac:dyDescent="0.25">
      <c r="O6786" s="268" t="s">
        <v>16273</v>
      </c>
      <c r="P6786" s="268" t="s">
        <v>9492</v>
      </c>
      <c r="Q6786" s="269">
        <v>-8</v>
      </c>
      <c r="R6786" s="269">
        <v>-8.25</v>
      </c>
      <c r="S6786" s="269">
        <v>-70.25</v>
      </c>
      <c r="T6786" s="269">
        <v>-70.5</v>
      </c>
      <c r="DO6786"/>
    </row>
    <row r="6787" spans="15:119" x14ac:dyDescent="0.25">
      <c r="O6787" s="268" t="s">
        <v>16274</v>
      </c>
      <c r="P6787" s="268" t="s">
        <v>9492</v>
      </c>
      <c r="Q6787" s="269">
        <v>-8</v>
      </c>
      <c r="R6787" s="269">
        <v>-8.25</v>
      </c>
      <c r="S6787" s="269">
        <v>-70</v>
      </c>
      <c r="T6787" s="269">
        <v>-70.25</v>
      </c>
      <c r="DO6787"/>
    </row>
    <row r="6788" spans="15:119" x14ac:dyDescent="0.25">
      <c r="O6788" s="268" t="s">
        <v>16275</v>
      </c>
      <c r="P6788" s="268" t="s">
        <v>9492</v>
      </c>
      <c r="Q6788" s="269">
        <v>-8.25</v>
      </c>
      <c r="R6788" s="269">
        <v>-8.5</v>
      </c>
      <c r="S6788" s="269">
        <v>-70.25</v>
      </c>
      <c r="T6788" s="269">
        <v>-70.5</v>
      </c>
      <c r="DO6788"/>
    </row>
    <row r="6789" spans="15:119" x14ac:dyDescent="0.25">
      <c r="O6789" s="268" t="s">
        <v>16276</v>
      </c>
      <c r="P6789" s="268" t="s">
        <v>9492</v>
      </c>
      <c r="Q6789" s="269">
        <v>-8.25</v>
      </c>
      <c r="R6789" s="269">
        <v>-8.5</v>
      </c>
      <c r="S6789" s="269">
        <v>-70</v>
      </c>
      <c r="T6789" s="269">
        <v>-70.25</v>
      </c>
      <c r="DO6789"/>
    </row>
    <row r="6790" spans="15:119" x14ac:dyDescent="0.25">
      <c r="O6790" s="268" t="s">
        <v>16277</v>
      </c>
      <c r="P6790" s="268" t="s">
        <v>9490</v>
      </c>
      <c r="Q6790" s="269">
        <v>-8</v>
      </c>
      <c r="R6790" s="269">
        <v>-8.5</v>
      </c>
      <c r="S6790" s="269">
        <v>-69.5</v>
      </c>
      <c r="T6790" s="269">
        <v>-70</v>
      </c>
      <c r="DO6790"/>
    </row>
    <row r="6791" spans="15:119" x14ac:dyDescent="0.25">
      <c r="O6791" s="268" t="s">
        <v>16278</v>
      </c>
      <c r="P6791" s="268" t="s">
        <v>9492</v>
      </c>
      <c r="Q6791" s="269">
        <v>-8</v>
      </c>
      <c r="R6791" s="269">
        <v>-8.25</v>
      </c>
      <c r="S6791" s="269">
        <v>-69.75</v>
      </c>
      <c r="T6791" s="269">
        <v>-70</v>
      </c>
      <c r="DO6791"/>
    </row>
    <row r="6792" spans="15:119" x14ac:dyDescent="0.25">
      <c r="O6792" s="268" t="s">
        <v>16279</v>
      </c>
      <c r="P6792" s="268" t="s">
        <v>9492</v>
      </c>
      <c r="Q6792" s="269">
        <v>-8</v>
      </c>
      <c r="R6792" s="269">
        <v>-8.25</v>
      </c>
      <c r="S6792" s="269">
        <v>-69.5</v>
      </c>
      <c r="T6792" s="269">
        <v>-69.75</v>
      </c>
      <c r="DO6792"/>
    </row>
    <row r="6793" spans="15:119" x14ac:dyDescent="0.25">
      <c r="O6793" s="268" t="s">
        <v>16280</v>
      </c>
      <c r="P6793" s="268" t="s">
        <v>9492</v>
      </c>
      <c r="Q6793" s="269">
        <v>-8.25</v>
      </c>
      <c r="R6793" s="269">
        <v>-8.5</v>
      </c>
      <c r="S6793" s="269">
        <v>-69.75</v>
      </c>
      <c r="T6793" s="269">
        <v>-70</v>
      </c>
      <c r="DO6793"/>
    </row>
    <row r="6794" spans="15:119" x14ac:dyDescent="0.25">
      <c r="O6794" s="268" t="s">
        <v>16281</v>
      </c>
      <c r="P6794" s="268" t="s">
        <v>9492</v>
      </c>
      <c r="Q6794" s="269">
        <v>-8.25</v>
      </c>
      <c r="R6794" s="269">
        <v>-8.5</v>
      </c>
      <c r="S6794" s="269">
        <v>-69.5</v>
      </c>
      <c r="T6794" s="269">
        <v>-69.75</v>
      </c>
      <c r="DO6794"/>
    </row>
    <row r="6795" spans="15:119" x14ac:dyDescent="0.25">
      <c r="O6795" s="268" t="s">
        <v>16282</v>
      </c>
      <c r="P6795" s="268" t="s">
        <v>9490</v>
      </c>
      <c r="Q6795" s="269">
        <v>-8</v>
      </c>
      <c r="R6795" s="269">
        <v>-8.5</v>
      </c>
      <c r="S6795" s="269">
        <v>-69</v>
      </c>
      <c r="T6795" s="269">
        <v>-69.5</v>
      </c>
      <c r="DO6795"/>
    </row>
    <row r="6796" spans="15:119" x14ac:dyDescent="0.25">
      <c r="O6796" s="268" t="s">
        <v>16283</v>
      </c>
      <c r="P6796" s="268" t="s">
        <v>9492</v>
      </c>
      <c r="Q6796" s="269">
        <v>-8</v>
      </c>
      <c r="R6796" s="269">
        <v>-8.25</v>
      </c>
      <c r="S6796" s="269">
        <v>-69.25</v>
      </c>
      <c r="T6796" s="269">
        <v>-69.5</v>
      </c>
      <c r="DO6796"/>
    </row>
    <row r="6797" spans="15:119" x14ac:dyDescent="0.25">
      <c r="O6797" s="268" t="s">
        <v>16284</v>
      </c>
      <c r="P6797" s="268" t="s">
        <v>9492</v>
      </c>
      <c r="Q6797" s="269">
        <v>-8</v>
      </c>
      <c r="R6797" s="269">
        <v>-8.25</v>
      </c>
      <c r="S6797" s="269">
        <v>-69</v>
      </c>
      <c r="T6797" s="269">
        <v>-69.25</v>
      </c>
      <c r="DO6797"/>
    </row>
    <row r="6798" spans="15:119" x14ac:dyDescent="0.25">
      <c r="O6798" s="268" t="s">
        <v>16285</v>
      </c>
      <c r="P6798" s="268" t="s">
        <v>9492</v>
      </c>
      <c r="Q6798" s="269">
        <v>-8.25</v>
      </c>
      <c r="R6798" s="269">
        <v>-8.5</v>
      </c>
      <c r="S6798" s="269">
        <v>-69.25</v>
      </c>
      <c r="T6798" s="269">
        <v>-69.5</v>
      </c>
      <c r="DO6798"/>
    </row>
    <row r="6799" spans="15:119" x14ac:dyDescent="0.25">
      <c r="O6799" s="268" t="s">
        <v>16286</v>
      </c>
      <c r="P6799" s="268" t="s">
        <v>9492</v>
      </c>
      <c r="Q6799" s="269">
        <v>-8.25</v>
      </c>
      <c r="R6799" s="269">
        <v>-8.5</v>
      </c>
      <c r="S6799" s="269">
        <v>-69</v>
      </c>
      <c r="T6799" s="269">
        <v>-69.25</v>
      </c>
      <c r="DO6799"/>
    </row>
    <row r="6800" spans="15:119" x14ac:dyDescent="0.25">
      <c r="O6800" s="268" t="s">
        <v>16287</v>
      </c>
      <c r="P6800" s="268" t="s">
        <v>9490</v>
      </c>
      <c r="Q6800" s="269">
        <v>-8.5</v>
      </c>
      <c r="R6800" s="269">
        <v>-9</v>
      </c>
      <c r="S6800" s="269">
        <v>-70</v>
      </c>
      <c r="T6800" s="269">
        <v>-70.5</v>
      </c>
      <c r="DO6800"/>
    </row>
    <row r="6801" spans="15:119" x14ac:dyDescent="0.25">
      <c r="O6801" s="268" t="s">
        <v>16288</v>
      </c>
      <c r="P6801" s="268" t="s">
        <v>9492</v>
      </c>
      <c r="Q6801" s="269">
        <v>-8.5</v>
      </c>
      <c r="R6801" s="269">
        <v>-8.75</v>
      </c>
      <c r="S6801" s="269">
        <v>-70.25</v>
      </c>
      <c r="T6801" s="269">
        <v>-70.5</v>
      </c>
      <c r="DO6801"/>
    </row>
    <row r="6802" spans="15:119" x14ac:dyDescent="0.25">
      <c r="O6802" s="268" t="s">
        <v>16289</v>
      </c>
      <c r="P6802" s="268" t="s">
        <v>9492</v>
      </c>
      <c r="Q6802" s="269">
        <v>-8.5</v>
      </c>
      <c r="R6802" s="269">
        <v>-8.75</v>
      </c>
      <c r="S6802" s="269">
        <v>-70</v>
      </c>
      <c r="T6802" s="269">
        <v>-70.25</v>
      </c>
      <c r="DO6802"/>
    </row>
    <row r="6803" spans="15:119" x14ac:dyDescent="0.25">
      <c r="O6803" s="268" t="s">
        <v>16290</v>
      </c>
      <c r="P6803" s="268" t="s">
        <v>9492</v>
      </c>
      <c r="Q6803" s="269">
        <v>-8.75</v>
      </c>
      <c r="R6803" s="269">
        <v>-9</v>
      </c>
      <c r="S6803" s="269">
        <v>-70.25</v>
      </c>
      <c r="T6803" s="269">
        <v>-70.5</v>
      </c>
      <c r="DO6803"/>
    </row>
    <row r="6804" spans="15:119" x14ac:dyDescent="0.25">
      <c r="O6804" s="268" t="s">
        <v>16291</v>
      </c>
      <c r="P6804" s="268" t="s">
        <v>9492</v>
      </c>
      <c r="Q6804" s="269">
        <v>-8.75</v>
      </c>
      <c r="R6804" s="269">
        <v>-9</v>
      </c>
      <c r="S6804" s="269">
        <v>-70</v>
      </c>
      <c r="T6804" s="269">
        <v>-70.25</v>
      </c>
      <c r="DO6804"/>
    </row>
    <row r="6805" spans="15:119" x14ac:dyDescent="0.25">
      <c r="O6805" s="268" t="s">
        <v>16292</v>
      </c>
      <c r="P6805" s="268" t="s">
        <v>9490</v>
      </c>
      <c r="Q6805" s="269">
        <v>-8.5</v>
      </c>
      <c r="R6805" s="269">
        <v>-9</v>
      </c>
      <c r="S6805" s="269">
        <v>-69.5</v>
      </c>
      <c r="T6805" s="269">
        <v>-70</v>
      </c>
      <c r="DO6805"/>
    </row>
    <row r="6806" spans="15:119" x14ac:dyDescent="0.25">
      <c r="O6806" s="268" t="s">
        <v>16293</v>
      </c>
      <c r="P6806" s="268" t="s">
        <v>9492</v>
      </c>
      <c r="Q6806" s="269">
        <v>-8.5</v>
      </c>
      <c r="R6806" s="269">
        <v>-8.75</v>
      </c>
      <c r="S6806" s="269">
        <v>-69.75</v>
      </c>
      <c r="T6806" s="269">
        <v>-70</v>
      </c>
      <c r="DO6806"/>
    </row>
    <row r="6807" spans="15:119" x14ac:dyDescent="0.25">
      <c r="O6807" s="268" t="s">
        <v>16294</v>
      </c>
      <c r="P6807" s="268" t="s">
        <v>9492</v>
      </c>
      <c r="Q6807" s="269">
        <v>-8.5</v>
      </c>
      <c r="R6807" s="269">
        <v>-8.75</v>
      </c>
      <c r="S6807" s="269">
        <v>-69.5</v>
      </c>
      <c r="T6807" s="269">
        <v>-69.75</v>
      </c>
      <c r="DO6807"/>
    </row>
    <row r="6808" spans="15:119" x14ac:dyDescent="0.25">
      <c r="O6808" s="268" t="s">
        <v>16295</v>
      </c>
      <c r="P6808" s="268" t="s">
        <v>9492</v>
      </c>
      <c r="Q6808" s="269">
        <v>-8.75</v>
      </c>
      <c r="R6808" s="269">
        <v>-9</v>
      </c>
      <c r="S6808" s="269">
        <v>-69.75</v>
      </c>
      <c r="T6808" s="269">
        <v>-70</v>
      </c>
      <c r="DO6808"/>
    </row>
    <row r="6809" spans="15:119" x14ac:dyDescent="0.25">
      <c r="O6809" s="268" t="s">
        <v>16296</v>
      </c>
      <c r="P6809" s="268" t="s">
        <v>9492</v>
      </c>
      <c r="Q6809" s="269">
        <v>-8.75</v>
      </c>
      <c r="R6809" s="269">
        <v>-9</v>
      </c>
      <c r="S6809" s="269">
        <v>-69.5</v>
      </c>
      <c r="T6809" s="269">
        <v>-69.75</v>
      </c>
      <c r="DO6809"/>
    </row>
    <row r="6810" spans="15:119" x14ac:dyDescent="0.25">
      <c r="O6810" s="268" t="s">
        <v>16297</v>
      </c>
      <c r="P6810" s="268" t="s">
        <v>9490</v>
      </c>
      <c r="Q6810" s="269">
        <v>-8.5</v>
      </c>
      <c r="R6810" s="269">
        <v>-9</v>
      </c>
      <c r="S6810" s="269">
        <v>-69</v>
      </c>
      <c r="T6810" s="269">
        <v>-69.5</v>
      </c>
      <c r="DO6810"/>
    </row>
    <row r="6811" spans="15:119" x14ac:dyDescent="0.25">
      <c r="O6811" s="268" t="s">
        <v>16298</v>
      </c>
      <c r="P6811" s="268" t="s">
        <v>9492</v>
      </c>
      <c r="Q6811" s="269">
        <v>-8.5</v>
      </c>
      <c r="R6811" s="269">
        <v>-8.75</v>
      </c>
      <c r="S6811" s="269">
        <v>-69.25</v>
      </c>
      <c r="T6811" s="269">
        <v>-69.5</v>
      </c>
      <c r="DO6811"/>
    </row>
    <row r="6812" spans="15:119" x14ac:dyDescent="0.25">
      <c r="O6812" s="268" t="s">
        <v>16299</v>
      </c>
      <c r="P6812" s="268" t="s">
        <v>9492</v>
      </c>
      <c r="Q6812" s="269">
        <v>-8.5</v>
      </c>
      <c r="R6812" s="269">
        <v>-8.75</v>
      </c>
      <c r="S6812" s="269">
        <v>-69</v>
      </c>
      <c r="T6812" s="269">
        <v>-69.25</v>
      </c>
      <c r="DO6812"/>
    </row>
    <row r="6813" spans="15:119" x14ac:dyDescent="0.25">
      <c r="O6813" s="268" t="s">
        <v>16300</v>
      </c>
      <c r="P6813" s="268" t="s">
        <v>9492</v>
      </c>
      <c r="Q6813" s="269">
        <v>-8.75</v>
      </c>
      <c r="R6813" s="269">
        <v>-9</v>
      </c>
      <c r="S6813" s="269">
        <v>-69.25</v>
      </c>
      <c r="T6813" s="269">
        <v>-69.5</v>
      </c>
      <c r="DO6813"/>
    </row>
    <row r="6814" spans="15:119" x14ac:dyDescent="0.25">
      <c r="O6814" s="268" t="s">
        <v>16301</v>
      </c>
      <c r="P6814" s="268" t="s">
        <v>9492</v>
      </c>
      <c r="Q6814" s="269">
        <v>-8.75</v>
      </c>
      <c r="R6814" s="269">
        <v>-9</v>
      </c>
      <c r="S6814" s="269">
        <v>-69</v>
      </c>
      <c r="T6814" s="269">
        <v>-69.25</v>
      </c>
      <c r="DO6814"/>
    </row>
    <row r="6815" spans="15:119" x14ac:dyDescent="0.25">
      <c r="O6815" s="268" t="s">
        <v>16302</v>
      </c>
      <c r="P6815" s="268" t="s">
        <v>9488</v>
      </c>
      <c r="Q6815" s="269">
        <v>-9</v>
      </c>
      <c r="R6815" s="269">
        <v>-10</v>
      </c>
      <c r="S6815" s="269">
        <v>-70.5</v>
      </c>
      <c r="T6815" s="269">
        <v>-72</v>
      </c>
      <c r="DO6815"/>
    </row>
    <row r="6816" spans="15:119" x14ac:dyDescent="0.25">
      <c r="O6816" s="268" t="s">
        <v>16303</v>
      </c>
      <c r="P6816" s="268" t="s">
        <v>9490</v>
      </c>
      <c r="Q6816" s="269">
        <v>-9</v>
      </c>
      <c r="R6816" s="269">
        <v>-9.5</v>
      </c>
      <c r="S6816" s="269">
        <v>-71.5</v>
      </c>
      <c r="T6816" s="269">
        <v>-72</v>
      </c>
      <c r="DO6816"/>
    </row>
    <row r="6817" spans="15:119" x14ac:dyDescent="0.25">
      <c r="O6817" s="268" t="s">
        <v>16304</v>
      </c>
      <c r="P6817" s="268" t="s">
        <v>9492</v>
      </c>
      <c r="Q6817" s="269">
        <v>-9</v>
      </c>
      <c r="R6817" s="269">
        <v>-9.25</v>
      </c>
      <c r="S6817" s="269">
        <v>-71.75</v>
      </c>
      <c r="T6817" s="269">
        <v>-72</v>
      </c>
      <c r="DO6817"/>
    </row>
    <row r="6818" spans="15:119" x14ac:dyDescent="0.25">
      <c r="O6818" s="268" t="s">
        <v>16305</v>
      </c>
      <c r="P6818" s="268" t="s">
        <v>9492</v>
      </c>
      <c r="Q6818" s="269">
        <v>-9</v>
      </c>
      <c r="R6818" s="269">
        <v>-9.25</v>
      </c>
      <c r="S6818" s="269">
        <v>-71.5</v>
      </c>
      <c r="T6818" s="269">
        <v>-71.75</v>
      </c>
      <c r="DO6818"/>
    </row>
    <row r="6819" spans="15:119" x14ac:dyDescent="0.25">
      <c r="O6819" s="268" t="s">
        <v>16306</v>
      </c>
      <c r="P6819" s="268" t="s">
        <v>9492</v>
      </c>
      <c r="Q6819" s="269">
        <v>-9.25</v>
      </c>
      <c r="R6819" s="269">
        <v>-9.5</v>
      </c>
      <c r="S6819" s="269">
        <v>-71.75</v>
      </c>
      <c r="T6819" s="269">
        <v>-72</v>
      </c>
      <c r="DO6819"/>
    </row>
    <row r="6820" spans="15:119" x14ac:dyDescent="0.25">
      <c r="O6820" s="268" t="s">
        <v>16307</v>
      </c>
      <c r="P6820" s="268" t="s">
        <v>9492</v>
      </c>
      <c r="Q6820" s="269">
        <v>-9.25</v>
      </c>
      <c r="R6820" s="269">
        <v>-9.5</v>
      </c>
      <c r="S6820" s="269">
        <v>-71.5</v>
      </c>
      <c r="T6820" s="269">
        <v>-71.75</v>
      </c>
      <c r="DO6820"/>
    </row>
    <row r="6821" spans="15:119" x14ac:dyDescent="0.25">
      <c r="O6821" s="268" t="s">
        <v>16308</v>
      </c>
      <c r="P6821" s="268" t="s">
        <v>9490</v>
      </c>
      <c r="Q6821" s="269">
        <v>-9</v>
      </c>
      <c r="R6821" s="269">
        <v>-9.5</v>
      </c>
      <c r="S6821" s="269">
        <v>-71</v>
      </c>
      <c r="T6821" s="269">
        <v>-71.5</v>
      </c>
      <c r="DO6821"/>
    </row>
    <row r="6822" spans="15:119" x14ac:dyDescent="0.25">
      <c r="O6822" s="268" t="s">
        <v>16309</v>
      </c>
      <c r="P6822" s="268" t="s">
        <v>9492</v>
      </c>
      <c r="Q6822" s="269">
        <v>-9</v>
      </c>
      <c r="R6822" s="269">
        <v>-9.25</v>
      </c>
      <c r="S6822" s="269">
        <v>-71.25</v>
      </c>
      <c r="T6822" s="269">
        <v>-71.5</v>
      </c>
      <c r="DO6822"/>
    </row>
    <row r="6823" spans="15:119" x14ac:dyDescent="0.25">
      <c r="O6823" s="268" t="s">
        <v>16310</v>
      </c>
      <c r="P6823" s="268" t="s">
        <v>9492</v>
      </c>
      <c r="Q6823" s="269">
        <v>-9</v>
      </c>
      <c r="R6823" s="269">
        <v>-9.25</v>
      </c>
      <c r="S6823" s="269">
        <v>-71</v>
      </c>
      <c r="T6823" s="269">
        <v>-71.25</v>
      </c>
      <c r="DO6823"/>
    </row>
    <row r="6824" spans="15:119" x14ac:dyDescent="0.25">
      <c r="O6824" s="268" t="s">
        <v>16311</v>
      </c>
      <c r="P6824" s="268" t="s">
        <v>9492</v>
      </c>
      <c r="Q6824" s="269">
        <v>-9.25</v>
      </c>
      <c r="R6824" s="269">
        <v>-9.5</v>
      </c>
      <c r="S6824" s="269">
        <v>-71.25</v>
      </c>
      <c r="T6824" s="269">
        <v>-71.5</v>
      </c>
      <c r="DO6824"/>
    </row>
    <row r="6825" spans="15:119" x14ac:dyDescent="0.25">
      <c r="O6825" s="268" t="s">
        <v>16312</v>
      </c>
      <c r="P6825" s="268" t="s">
        <v>9492</v>
      </c>
      <c r="Q6825" s="269">
        <v>-9.25</v>
      </c>
      <c r="R6825" s="269">
        <v>-9.5</v>
      </c>
      <c r="S6825" s="269">
        <v>-71</v>
      </c>
      <c r="T6825" s="269">
        <v>-71.25</v>
      </c>
      <c r="DO6825"/>
    </row>
    <row r="6826" spans="15:119" x14ac:dyDescent="0.25">
      <c r="O6826" s="268" t="s">
        <v>16313</v>
      </c>
      <c r="P6826" s="268" t="s">
        <v>9490</v>
      </c>
      <c r="Q6826" s="269">
        <v>-9</v>
      </c>
      <c r="R6826" s="269">
        <v>-9.5</v>
      </c>
      <c r="S6826" s="269">
        <v>-70.5</v>
      </c>
      <c r="T6826" s="269">
        <v>-71</v>
      </c>
      <c r="DO6826"/>
    </row>
    <row r="6827" spans="15:119" x14ac:dyDescent="0.25">
      <c r="O6827" s="268" t="s">
        <v>16314</v>
      </c>
      <c r="P6827" s="268" t="s">
        <v>9492</v>
      </c>
      <c r="Q6827" s="269">
        <v>-9</v>
      </c>
      <c r="R6827" s="269">
        <v>-9.25</v>
      </c>
      <c r="S6827" s="269">
        <v>-70.75</v>
      </c>
      <c r="T6827" s="269">
        <v>-71</v>
      </c>
      <c r="DO6827"/>
    </row>
    <row r="6828" spans="15:119" x14ac:dyDescent="0.25">
      <c r="O6828" s="268" t="s">
        <v>16315</v>
      </c>
      <c r="P6828" s="268" t="s">
        <v>9492</v>
      </c>
      <c r="Q6828" s="269">
        <v>-9</v>
      </c>
      <c r="R6828" s="269">
        <v>-9.25</v>
      </c>
      <c r="S6828" s="269">
        <v>-70.5</v>
      </c>
      <c r="T6828" s="269">
        <v>-70.75</v>
      </c>
      <c r="DO6828"/>
    </row>
    <row r="6829" spans="15:119" x14ac:dyDescent="0.25">
      <c r="O6829" s="268" t="s">
        <v>16316</v>
      </c>
      <c r="P6829" s="268" t="s">
        <v>9492</v>
      </c>
      <c r="Q6829" s="269">
        <v>-9.25</v>
      </c>
      <c r="R6829" s="269">
        <v>-9.5</v>
      </c>
      <c r="S6829" s="269">
        <v>-70.75</v>
      </c>
      <c r="T6829" s="269">
        <v>-71</v>
      </c>
      <c r="DO6829"/>
    </row>
    <row r="6830" spans="15:119" x14ac:dyDescent="0.25">
      <c r="O6830" s="268" t="s">
        <v>16317</v>
      </c>
      <c r="P6830" s="268" t="s">
        <v>9492</v>
      </c>
      <c r="Q6830" s="269">
        <v>-9.25</v>
      </c>
      <c r="R6830" s="269">
        <v>-9.5</v>
      </c>
      <c r="S6830" s="269">
        <v>-70.5</v>
      </c>
      <c r="T6830" s="269">
        <v>-70.75</v>
      </c>
      <c r="DO6830"/>
    </row>
    <row r="6831" spans="15:119" x14ac:dyDescent="0.25">
      <c r="O6831" s="268" t="s">
        <v>16318</v>
      </c>
      <c r="P6831" s="268" t="s">
        <v>9490</v>
      </c>
      <c r="Q6831" s="269">
        <v>-9.5</v>
      </c>
      <c r="R6831" s="269">
        <v>-10</v>
      </c>
      <c r="S6831" s="269">
        <v>-71.5</v>
      </c>
      <c r="T6831" s="269">
        <v>-72</v>
      </c>
      <c r="DO6831"/>
    </row>
    <row r="6832" spans="15:119" x14ac:dyDescent="0.25">
      <c r="O6832" s="268" t="s">
        <v>16319</v>
      </c>
      <c r="P6832" s="268" t="s">
        <v>9492</v>
      </c>
      <c r="Q6832" s="269">
        <v>-9.5</v>
      </c>
      <c r="R6832" s="269">
        <v>-9.75</v>
      </c>
      <c r="S6832" s="269">
        <v>-71.75</v>
      </c>
      <c r="T6832" s="269">
        <v>-72</v>
      </c>
      <c r="DO6832"/>
    </row>
    <row r="6833" spans="15:119" x14ac:dyDescent="0.25">
      <c r="O6833" s="268" t="s">
        <v>16320</v>
      </c>
      <c r="P6833" s="268" t="s">
        <v>9492</v>
      </c>
      <c r="Q6833" s="269">
        <v>-9.5</v>
      </c>
      <c r="R6833" s="269">
        <v>-9.75</v>
      </c>
      <c r="S6833" s="269">
        <v>-71.5</v>
      </c>
      <c r="T6833" s="269">
        <v>-71.75</v>
      </c>
      <c r="DO6833"/>
    </row>
    <row r="6834" spans="15:119" x14ac:dyDescent="0.25">
      <c r="O6834" s="268" t="s">
        <v>16321</v>
      </c>
      <c r="P6834" s="268" t="s">
        <v>9492</v>
      </c>
      <c r="Q6834" s="269">
        <v>-9.75</v>
      </c>
      <c r="R6834" s="269">
        <v>-10</v>
      </c>
      <c r="S6834" s="269">
        <v>-71.75</v>
      </c>
      <c r="T6834" s="269">
        <v>-72</v>
      </c>
      <c r="DO6834"/>
    </row>
    <row r="6835" spans="15:119" x14ac:dyDescent="0.25">
      <c r="O6835" s="268" t="s">
        <v>16322</v>
      </c>
      <c r="P6835" s="268" t="s">
        <v>9492</v>
      </c>
      <c r="Q6835" s="269">
        <v>-9.75</v>
      </c>
      <c r="R6835" s="269">
        <v>-10</v>
      </c>
      <c r="S6835" s="269">
        <v>-71.5</v>
      </c>
      <c r="T6835" s="269">
        <v>-71.75</v>
      </c>
      <c r="DO6835"/>
    </row>
    <row r="6836" spans="15:119" x14ac:dyDescent="0.25">
      <c r="O6836" s="268" t="s">
        <v>16323</v>
      </c>
      <c r="P6836" s="268" t="s">
        <v>9490</v>
      </c>
      <c r="Q6836" s="269">
        <v>-9.5</v>
      </c>
      <c r="R6836" s="269">
        <v>-10</v>
      </c>
      <c r="S6836" s="269">
        <v>-71</v>
      </c>
      <c r="T6836" s="269">
        <v>-71.5</v>
      </c>
      <c r="DO6836"/>
    </row>
    <row r="6837" spans="15:119" x14ac:dyDescent="0.25">
      <c r="O6837" s="268" t="s">
        <v>16324</v>
      </c>
      <c r="P6837" s="268" t="s">
        <v>9492</v>
      </c>
      <c r="Q6837" s="269">
        <v>-9.5</v>
      </c>
      <c r="R6837" s="269">
        <v>-9.75</v>
      </c>
      <c r="S6837" s="269">
        <v>-71.25</v>
      </c>
      <c r="T6837" s="269">
        <v>-71.5</v>
      </c>
      <c r="DO6837"/>
    </row>
    <row r="6838" spans="15:119" x14ac:dyDescent="0.25">
      <c r="O6838" s="268" t="s">
        <v>16325</v>
      </c>
      <c r="P6838" s="268" t="s">
        <v>9492</v>
      </c>
      <c r="Q6838" s="269">
        <v>-9.5</v>
      </c>
      <c r="R6838" s="269">
        <v>-9.75</v>
      </c>
      <c r="S6838" s="269">
        <v>-71</v>
      </c>
      <c r="T6838" s="269">
        <v>-71.25</v>
      </c>
      <c r="DO6838"/>
    </row>
    <row r="6839" spans="15:119" x14ac:dyDescent="0.25">
      <c r="O6839" s="268" t="s">
        <v>16326</v>
      </c>
      <c r="P6839" s="268" t="s">
        <v>9492</v>
      </c>
      <c r="Q6839" s="269">
        <v>-9.75</v>
      </c>
      <c r="R6839" s="269">
        <v>-10</v>
      </c>
      <c r="S6839" s="269">
        <v>-71.25</v>
      </c>
      <c r="T6839" s="269">
        <v>-71.5</v>
      </c>
      <c r="DO6839"/>
    </row>
    <row r="6840" spans="15:119" x14ac:dyDescent="0.25">
      <c r="O6840" s="268" t="s">
        <v>16327</v>
      </c>
      <c r="P6840" s="268" t="s">
        <v>9492</v>
      </c>
      <c r="Q6840" s="269">
        <v>-9.75</v>
      </c>
      <c r="R6840" s="269">
        <v>-10</v>
      </c>
      <c r="S6840" s="269">
        <v>-71</v>
      </c>
      <c r="T6840" s="269">
        <v>-71.25</v>
      </c>
      <c r="DO6840"/>
    </row>
    <row r="6841" spans="15:119" x14ac:dyDescent="0.25">
      <c r="O6841" s="268" t="s">
        <v>16328</v>
      </c>
      <c r="P6841" s="268" t="s">
        <v>9490</v>
      </c>
      <c r="Q6841" s="269">
        <v>-9.5</v>
      </c>
      <c r="R6841" s="269">
        <v>-10</v>
      </c>
      <c r="S6841" s="269">
        <v>-70.5</v>
      </c>
      <c r="T6841" s="269">
        <v>-71</v>
      </c>
      <c r="DO6841"/>
    </row>
    <row r="6842" spans="15:119" x14ac:dyDescent="0.25">
      <c r="O6842" s="268" t="s">
        <v>16329</v>
      </c>
      <c r="P6842" s="268" t="s">
        <v>9492</v>
      </c>
      <c r="Q6842" s="269">
        <v>-9.5</v>
      </c>
      <c r="R6842" s="269">
        <v>-9.75</v>
      </c>
      <c r="S6842" s="269">
        <v>-70.75</v>
      </c>
      <c r="T6842" s="269">
        <v>-71</v>
      </c>
      <c r="DO6842"/>
    </row>
    <row r="6843" spans="15:119" x14ac:dyDescent="0.25">
      <c r="O6843" s="268" t="s">
        <v>16330</v>
      </c>
      <c r="P6843" s="268" t="s">
        <v>9492</v>
      </c>
      <c r="Q6843" s="269">
        <v>-9.5</v>
      </c>
      <c r="R6843" s="269">
        <v>-9.75</v>
      </c>
      <c r="S6843" s="269">
        <v>-70.5</v>
      </c>
      <c r="T6843" s="269">
        <v>-70.75</v>
      </c>
      <c r="DO6843"/>
    </row>
    <row r="6844" spans="15:119" x14ac:dyDescent="0.25">
      <c r="O6844" s="268" t="s">
        <v>16331</v>
      </c>
      <c r="P6844" s="268" t="s">
        <v>9492</v>
      </c>
      <c r="Q6844" s="269">
        <v>-9.75</v>
      </c>
      <c r="R6844" s="269">
        <v>-10</v>
      </c>
      <c r="S6844" s="269">
        <v>-70.75</v>
      </c>
      <c r="T6844" s="269">
        <v>-71</v>
      </c>
      <c r="DO6844"/>
    </row>
    <row r="6845" spans="15:119" x14ac:dyDescent="0.25">
      <c r="O6845" s="268" t="s">
        <v>16332</v>
      </c>
      <c r="P6845" s="268" t="s">
        <v>9492</v>
      </c>
      <c r="Q6845" s="269">
        <v>-9.75</v>
      </c>
      <c r="R6845" s="269">
        <v>-10</v>
      </c>
      <c r="S6845" s="269">
        <v>-70.5</v>
      </c>
      <c r="T6845" s="269">
        <v>-70.75</v>
      </c>
      <c r="DO6845"/>
    </row>
    <row r="6846" spans="15:119" x14ac:dyDescent="0.25">
      <c r="O6846" s="268" t="s">
        <v>16333</v>
      </c>
      <c r="P6846" s="268" t="s">
        <v>9488</v>
      </c>
      <c r="Q6846" s="269">
        <v>-9</v>
      </c>
      <c r="R6846" s="269">
        <v>-10</v>
      </c>
      <c r="S6846" s="269">
        <v>-69</v>
      </c>
      <c r="T6846" s="269">
        <v>-70.5</v>
      </c>
      <c r="DO6846"/>
    </row>
    <row r="6847" spans="15:119" x14ac:dyDescent="0.25">
      <c r="O6847" s="268" t="s">
        <v>16334</v>
      </c>
      <c r="P6847" s="268" t="s">
        <v>9490</v>
      </c>
      <c r="Q6847" s="269">
        <v>-9</v>
      </c>
      <c r="R6847" s="269">
        <v>-9.5</v>
      </c>
      <c r="S6847" s="269">
        <v>-70</v>
      </c>
      <c r="T6847" s="269">
        <v>-70.5</v>
      </c>
      <c r="DO6847"/>
    </row>
    <row r="6848" spans="15:119" x14ac:dyDescent="0.25">
      <c r="O6848" s="268" t="s">
        <v>16335</v>
      </c>
      <c r="P6848" s="268" t="s">
        <v>9492</v>
      </c>
      <c r="Q6848" s="269">
        <v>-9</v>
      </c>
      <c r="R6848" s="269">
        <v>-9.25</v>
      </c>
      <c r="S6848" s="269">
        <v>-70.25</v>
      </c>
      <c r="T6848" s="269">
        <v>-70.5</v>
      </c>
      <c r="DO6848"/>
    </row>
    <row r="6849" spans="15:119" x14ac:dyDescent="0.25">
      <c r="O6849" s="268" t="s">
        <v>16336</v>
      </c>
      <c r="P6849" s="268" t="s">
        <v>9492</v>
      </c>
      <c r="Q6849" s="269">
        <v>-9</v>
      </c>
      <c r="R6849" s="269">
        <v>-9.25</v>
      </c>
      <c r="S6849" s="269">
        <v>-70</v>
      </c>
      <c r="T6849" s="269">
        <v>-70.25</v>
      </c>
      <c r="DO6849"/>
    </row>
    <row r="6850" spans="15:119" x14ac:dyDescent="0.25">
      <c r="O6850" s="268" t="s">
        <v>16337</v>
      </c>
      <c r="P6850" s="268" t="s">
        <v>9492</v>
      </c>
      <c r="Q6850" s="269">
        <v>-9.25</v>
      </c>
      <c r="R6850" s="269">
        <v>-9.5</v>
      </c>
      <c r="S6850" s="269">
        <v>-70.25</v>
      </c>
      <c r="T6850" s="269">
        <v>-70.5</v>
      </c>
      <c r="DO6850"/>
    </row>
    <row r="6851" spans="15:119" x14ac:dyDescent="0.25">
      <c r="O6851" s="268" t="s">
        <v>16338</v>
      </c>
      <c r="P6851" s="268" t="s">
        <v>9492</v>
      </c>
      <c r="Q6851" s="269">
        <v>-9.25</v>
      </c>
      <c r="R6851" s="269">
        <v>-9.5</v>
      </c>
      <c r="S6851" s="269">
        <v>-70</v>
      </c>
      <c r="T6851" s="269">
        <v>-70.25</v>
      </c>
      <c r="DO6851"/>
    </row>
    <row r="6852" spans="15:119" x14ac:dyDescent="0.25">
      <c r="O6852" s="268" t="s">
        <v>16339</v>
      </c>
      <c r="P6852" s="268" t="s">
        <v>9490</v>
      </c>
      <c r="Q6852" s="269">
        <v>-9</v>
      </c>
      <c r="R6852" s="269">
        <v>-9.5</v>
      </c>
      <c r="S6852" s="269">
        <v>-69.5</v>
      </c>
      <c r="T6852" s="269">
        <v>-70</v>
      </c>
      <c r="DO6852"/>
    </row>
    <row r="6853" spans="15:119" x14ac:dyDescent="0.25">
      <c r="O6853" s="268" t="s">
        <v>16340</v>
      </c>
      <c r="P6853" s="268" t="s">
        <v>9492</v>
      </c>
      <c r="Q6853" s="269">
        <v>-9</v>
      </c>
      <c r="R6853" s="269">
        <v>-9.25</v>
      </c>
      <c r="S6853" s="269">
        <v>-69.75</v>
      </c>
      <c r="T6853" s="269">
        <v>-70</v>
      </c>
      <c r="DO6853"/>
    </row>
    <row r="6854" spans="15:119" x14ac:dyDescent="0.25">
      <c r="O6854" s="268" t="s">
        <v>16341</v>
      </c>
      <c r="P6854" s="268" t="s">
        <v>9492</v>
      </c>
      <c r="Q6854" s="269">
        <v>-9</v>
      </c>
      <c r="R6854" s="269">
        <v>-9.25</v>
      </c>
      <c r="S6854" s="269">
        <v>-69.5</v>
      </c>
      <c r="T6854" s="269">
        <v>-69.75</v>
      </c>
      <c r="DO6854"/>
    </row>
    <row r="6855" spans="15:119" x14ac:dyDescent="0.25">
      <c r="O6855" s="268" t="s">
        <v>16342</v>
      </c>
      <c r="P6855" s="268" t="s">
        <v>9492</v>
      </c>
      <c r="Q6855" s="269">
        <v>-9.25</v>
      </c>
      <c r="R6855" s="269">
        <v>-9.5</v>
      </c>
      <c r="S6855" s="269">
        <v>-69.75</v>
      </c>
      <c r="T6855" s="269">
        <v>-70</v>
      </c>
      <c r="DO6855"/>
    </row>
    <row r="6856" spans="15:119" x14ac:dyDescent="0.25">
      <c r="O6856" s="268" t="s">
        <v>16343</v>
      </c>
      <c r="P6856" s="268" t="s">
        <v>9492</v>
      </c>
      <c r="Q6856" s="269">
        <v>-9.25</v>
      </c>
      <c r="R6856" s="269">
        <v>-9.5</v>
      </c>
      <c r="S6856" s="269">
        <v>-69.5</v>
      </c>
      <c r="T6856" s="269">
        <v>-69.75</v>
      </c>
      <c r="DO6856"/>
    </row>
    <row r="6857" spans="15:119" x14ac:dyDescent="0.25">
      <c r="O6857" s="268" t="s">
        <v>16344</v>
      </c>
      <c r="P6857" s="268" t="s">
        <v>9490</v>
      </c>
      <c r="Q6857" s="269">
        <v>-9</v>
      </c>
      <c r="R6857" s="269">
        <v>-9.5</v>
      </c>
      <c r="S6857" s="269">
        <v>-69</v>
      </c>
      <c r="T6857" s="269">
        <v>-69.5</v>
      </c>
      <c r="DO6857"/>
    </row>
    <row r="6858" spans="15:119" x14ac:dyDescent="0.25">
      <c r="O6858" s="268" t="s">
        <v>16345</v>
      </c>
      <c r="P6858" s="268" t="s">
        <v>9492</v>
      </c>
      <c r="Q6858" s="269">
        <v>-9</v>
      </c>
      <c r="R6858" s="269">
        <v>-9.25</v>
      </c>
      <c r="S6858" s="269">
        <v>-69.25</v>
      </c>
      <c r="T6858" s="269">
        <v>-69.5</v>
      </c>
      <c r="DO6858"/>
    </row>
    <row r="6859" spans="15:119" x14ac:dyDescent="0.25">
      <c r="O6859" s="268" t="s">
        <v>16346</v>
      </c>
      <c r="P6859" s="268" t="s">
        <v>9492</v>
      </c>
      <c r="Q6859" s="269">
        <v>-9</v>
      </c>
      <c r="R6859" s="269">
        <v>-9.25</v>
      </c>
      <c r="S6859" s="269">
        <v>-69</v>
      </c>
      <c r="T6859" s="269">
        <v>-69.25</v>
      </c>
      <c r="DO6859"/>
    </row>
    <row r="6860" spans="15:119" x14ac:dyDescent="0.25">
      <c r="O6860" s="268" t="s">
        <v>16347</v>
      </c>
      <c r="P6860" s="268" t="s">
        <v>9492</v>
      </c>
      <c r="Q6860" s="269">
        <v>-9.25</v>
      </c>
      <c r="R6860" s="269">
        <v>-9.5</v>
      </c>
      <c r="S6860" s="269">
        <v>-69.25</v>
      </c>
      <c r="T6860" s="269">
        <v>-69.5</v>
      </c>
      <c r="DO6860"/>
    </row>
    <row r="6861" spans="15:119" x14ac:dyDescent="0.25">
      <c r="O6861" s="268" t="s">
        <v>16348</v>
      </c>
      <c r="P6861" s="268" t="s">
        <v>9492</v>
      </c>
      <c r="Q6861" s="269">
        <v>-9.25</v>
      </c>
      <c r="R6861" s="269">
        <v>-9.5</v>
      </c>
      <c r="S6861" s="269">
        <v>-69</v>
      </c>
      <c r="T6861" s="269">
        <v>-69.25</v>
      </c>
      <c r="DO6861"/>
    </row>
    <row r="6862" spans="15:119" x14ac:dyDescent="0.25">
      <c r="O6862" s="268" t="s">
        <v>16349</v>
      </c>
      <c r="P6862" s="268" t="s">
        <v>9490</v>
      </c>
      <c r="Q6862" s="269">
        <v>-9.5</v>
      </c>
      <c r="R6862" s="269">
        <v>-10</v>
      </c>
      <c r="S6862" s="269">
        <v>-70</v>
      </c>
      <c r="T6862" s="269">
        <v>-70.5</v>
      </c>
      <c r="DO6862"/>
    </row>
    <row r="6863" spans="15:119" x14ac:dyDescent="0.25">
      <c r="O6863" s="268" t="s">
        <v>16350</v>
      </c>
      <c r="P6863" s="268" t="s">
        <v>9492</v>
      </c>
      <c r="Q6863" s="269">
        <v>-9.5</v>
      </c>
      <c r="R6863" s="269">
        <v>-9.75</v>
      </c>
      <c r="S6863" s="269">
        <v>-70.25</v>
      </c>
      <c r="T6863" s="269">
        <v>-70.5</v>
      </c>
      <c r="DO6863"/>
    </row>
    <row r="6864" spans="15:119" x14ac:dyDescent="0.25">
      <c r="O6864" s="268" t="s">
        <v>16351</v>
      </c>
      <c r="P6864" s="268" t="s">
        <v>9492</v>
      </c>
      <c r="Q6864" s="269">
        <v>-9.5</v>
      </c>
      <c r="R6864" s="269">
        <v>-9.75</v>
      </c>
      <c r="S6864" s="269">
        <v>-70</v>
      </c>
      <c r="T6864" s="269">
        <v>-70.25</v>
      </c>
      <c r="DO6864"/>
    </row>
    <row r="6865" spans="15:119" x14ac:dyDescent="0.25">
      <c r="O6865" s="268" t="s">
        <v>16352</v>
      </c>
      <c r="P6865" s="268" t="s">
        <v>9492</v>
      </c>
      <c r="Q6865" s="269">
        <v>-9.75</v>
      </c>
      <c r="R6865" s="269">
        <v>-10</v>
      </c>
      <c r="S6865" s="269">
        <v>-70.25</v>
      </c>
      <c r="T6865" s="269">
        <v>-70.5</v>
      </c>
      <c r="DO6865"/>
    </row>
    <row r="6866" spans="15:119" x14ac:dyDescent="0.25">
      <c r="O6866" s="268" t="s">
        <v>16353</v>
      </c>
      <c r="P6866" s="268" t="s">
        <v>9492</v>
      </c>
      <c r="Q6866" s="269">
        <v>-9.75</v>
      </c>
      <c r="R6866" s="269">
        <v>-10</v>
      </c>
      <c r="S6866" s="269">
        <v>-70</v>
      </c>
      <c r="T6866" s="269">
        <v>-70.25</v>
      </c>
      <c r="DO6866"/>
    </row>
    <row r="6867" spans="15:119" x14ac:dyDescent="0.25">
      <c r="O6867" s="268" t="s">
        <v>16354</v>
      </c>
      <c r="P6867" s="268" t="s">
        <v>9490</v>
      </c>
      <c r="Q6867" s="269">
        <v>-9.5</v>
      </c>
      <c r="R6867" s="269">
        <v>-10</v>
      </c>
      <c r="S6867" s="269">
        <v>-69.5</v>
      </c>
      <c r="T6867" s="269">
        <v>-70</v>
      </c>
      <c r="DO6867"/>
    </row>
    <row r="6868" spans="15:119" x14ac:dyDescent="0.25">
      <c r="O6868" s="268" t="s">
        <v>16355</v>
      </c>
      <c r="P6868" s="268" t="s">
        <v>9492</v>
      </c>
      <c r="Q6868" s="269">
        <v>-9.5</v>
      </c>
      <c r="R6868" s="269">
        <v>-9.75</v>
      </c>
      <c r="S6868" s="269">
        <v>-69.75</v>
      </c>
      <c r="T6868" s="269">
        <v>-70</v>
      </c>
      <c r="DO6868"/>
    </row>
    <row r="6869" spans="15:119" x14ac:dyDescent="0.25">
      <c r="O6869" s="268" t="s">
        <v>16356</v>
      </c>
      <c r="P6869" s="268" t="s">
        <v>9492</v>
      </c>
      <c r="Q6869" s="269">
        <v>-9.5</v>
      </c>
      <c r="R6869" s="269">
        <v>-9.75</v>
      </c>
      <c r="S6869" s="269">
        <v>-69.5</v>
      </c>
      <c r="T6869" s="269">
        <v>-69.75</v>
      </c>
      <c r="DO6869"/>
    </row>
    <row r="6870" spans="15:119" x14ac:dyDescent="0.25">
      <c r="O6870" s="268" t="s">
        <v>16357</v>
      </c>
      <c r="P6870" s="268" t="s">
        <v>9492</v>
      </c>
      <c r="Q6870" s="269">
        <v>-9.75</v>
      </c>
      <c r="R6870" s="269">
        <v>-10</v>
      </c>
      <c r="S6870" s="269">
        <v>-69.75</v>
      </c>
      <c r="T6870" s="269">
        <v>-70</v>
      </c>
      <c r="DO6870"/>
    </row>
    <row r="6871" spans="15:119" x14ac:dyDescent="0.25">
      <c r="O6871" s="268" t="s">
        <v>16358</v>
      </c>
      <c r="P6871" s="268" t="s">
        <v>9492</v>
      </c>
      <c r="Q6871" s="269">
        <v>-9.75</v>
      </c>
      <c r="R6871" s="269">
        <v>-10</v>
      </c>
      <c r="S6871" s="269">
        <v>-69.5</v>
      </c>
      <c r="T6871" s="269">
        <v>-69.75</v>
      </c>
      <c r="DO6871"/>
    </row>
    <row r="6872" spans="15:119" x14ac:dyDescent="0.25">
      <c r="O6872" s="268" t="s">
        <v>16359</v>
      </c>
      <c r="P6872" s="268" t="s">
        <v>9490</v>
      </c>
      <c r="Q6872" s="269">
        <v>-9.5</v>
      </c>
      <c r="R6872" s="269">
        <v>-10</v>
      </c>
      <c r="S6872" s="269">
        <v>-69</v>
      </c>
      <c r="T6872" s="269">
        <v>-69.5</v>
      </c>
      <c r="DO6872"/>
    </row>
    <row r="6873" spans="15:119" x14ac:dyDescent="0.25">
      <c r="O6873" s="268" t="s">
        <v>16360</v>
      </c>
      <c r="P6873" s="268" t="s">
        <v>9492</v>
      </c>
      <c r="Q6873" s="269">
        <v>-9.5</v>
      </c>
      <c r="R6873" s="269">
        <v>-9.75</v>
      </c>
      <c r="S6873" s="269">
        <v>-69.25</v>
      </c>
      <c r="T6873" s="269">
        <v>-69.5</v>
      </c>
      <c r="DO6873"/>
    </row>
    <row r="6874" spans="15:119" x14ac:dyDescent="0.25">
      <c r="O6874" s="268" t="s">
        <v>16361</v>
      </c>
      <c r="P6874" s="268" t="s">
        <v>9492</v>
      </c>
      <c r="Q6874" s="269">
        <v>-9.5</v>
      </c>
      <c r="R6874" s="269">
        <v>-9.75</v>
      </c>
      <c r="S6874" s="269">
        <v>-69</v>
      </c>
      <c r="T6874" s="269">
        <v>-69.25</v>
      </c>
      <c r="DO6874"/>
    </row>
    <row r="6875" spans="15:119" x14ac:dyDescent="0.25">
      <c r="O6875" s="268" t="s">
        <v>16362</v>
      </c>
      <c r="P6875" s="268" t="s">
        <v>9492</v>
      </c>
      <c r="Q6875" s="269">
        <v>-9.75</v>
      </c>
      <c r="R6875" s="269">
        <v>-10</v>
      </c>
      <c r="S6875" s="269">
        <v>-69.25</v>
      </c>
      <c r="T6875" s="269">
        <v>-69.5</v>
      </c>
      <c r="DO6875"/>
    </row>
    <row r="6876" spans="15:119" x14ac:dyDescent="0.25">
      <c r="O6876" s="268" t="s">
        <v>16363</v>
      </c>
      <c r="P6876" s="268" t="s">
        <v>9492</v>
      </c>
      <c r="Q6876" s="269">
        <v>-9.75</v>
      </c>
      <c r="R6876" s="269">
        <v>-10</v>
      </c>
      <c r="S6876" s="269">
        <v>-69</v>
      </c>
      <c r="T6876" s="269">
        <v>-69.25</v>
      </c>
      <c r="DO6876"/>
    </row>
    <row r="6877" spans="15:119" x14ac:dyDescent="0.25">
      <c r="O6877" s="268" t="s">
        <v>16364</v>
      </c>
      <c r="P6877" s="268" t="s">
        <v>9486</v>
      </c>
      <c r="Q6877" s="269">
        <v>-8</v>
      </c>
      <c r="R6877" s="269">
        <v>-10</v>
      </c>
      <c r="S6877" s="269">
        <v>-66</v>
      </c>
      <c r="T6877" s="269">
        <v>-69</v>
      </c>
      <c r="DO6877"/>
    </row>
    <row r="6878" spans="15:119" x14ac:dyDescent="0.25">
      <c r="O6878" s="268" t="s">
        <v>16365</v>
      </c>
      <c r="P6878" s="268" t="s">
        <v>9488</v>
      </c>
      <c r="Q6878" s="269">
        <v>-8</v>
      </c>
      <c r="R6878" s="269">
        <v>-9</v>
      </c>
      <c r="S6878" s="269">
        <v>-67.5</v>
      </c>
      <c r="T6878" s="269">
        <v>-69</v>
      </c>
      <c r="DO6878"/>
    </row>
    <row r="6879" spans="15:119" x14ac:dyDescent="0.25">
      <c r="O6879" s="268" t="s">
        <v>16366</v>
      </c>
      <c r="P6879" s="268" t="s">
        <v>9490</v>
      </c>
      <c r="Q6879" s="269">
        <v>-8</v>
      </c>
      <c r="R6879" s="269">
        <v>-8.5</v>
      </c>
      <c r="S6879" s="269">
        <v>-68.5</v>
      </c>
      <c r="T6879" s="269">
        <v>-69</v>
      </c>
      <c r="DO6879"/>
    </row>
    <row r="6880" spans="15:119" x14ac:dyDescent="0.25">
      <c r="O6880" s="268" t="s">
        <v>16367</v>
      </c>
      <c r="P6880" s="268" t="s">
        <v>9492</v>
      </c>
      <c r="Q6880" s="269">
        <v>-8</v>
      </c>
      <c r="R6880" s="269">
        <v>-8.25</v>
      </c>
      <c r="S6880" s="269">
        <v>-68.75</v>
      </c>
      <c r="T6880" s="269">
        <v>-69</v>
      </c>
      <c r="DO6880"/>
    </row>
    <row r="6881" spans="15:119" x14ac:dyDescent="0.25">
      <c r="O6881" s="268" t="s">
        <v>16368</v>
      </c>
      <c r="P6881" s="268" t="s">
        <v>9492</v>
      </c>
      <c r="Q6881" s="269">
        <v>-8</v>
      </c>
      <c r="R6881" s="269">
        <v>-8.25</v>
      </c>
      <c r="S6881" s="269">
        <v>-68.5</v>
      </c>
      <c r="T6881" s="269">
        <v>-68.75</v>
      </c>
      <c r="DO6881"/>
    </row>
    <row r="6882" spans="15:119" x14ac:dyDescent="0.25">
      <c r="O6882" s="268" t="s">
        <v>16369</v>
      </c>
      <c r="P6882" s="268" t="s">
        <v>9492</v>
      </c>
      <c r="Q6882" s="269">
        <v>-8.25</v>
      </c>
      <c r="R6882" s="269">
        <v>-8.5</v>
      </c>
      <c r="S6882" s="269">
        <v>-68.75</v>
      </c>
      <c r="T6882" s="269">
        <v>-69</v>
      </c>
      <c r="DO6882"/>
    </row>
    <row r="6883" spans="15:119" x14ac:dyDescent="0.25">
      <c r="O6883" s="268" t="s">
        <v>16370</v>
      </c>
      <c r="P6883" s="268" t="s">
        <v>9492</v>
      </c>
      <c r="Q6883" s="269">
        <v>-8.25</v>
      </c>
      <c r="R6883" s="269">
        <v>-8.5</v>
      </c>
      <c r="S6883" s="269">
        <v>-68.5</v>
      </c>
      <c r="T6883" s="269">
        <v>-68.75</v>
      </c>
      <c r="DO6883"/>
    </row>
    <row r="6884" spans="15:119" x14ac:dyDescent="0.25">
      <c r="O6884" s="268" t="s">
        <v>16371</v>
      </c>
      <c r="P6884" s="268" t="s">
        <v>9490</v>
      </c>
      <c r="Q6884" s="269">
        <v>-8</v>
      </c>
      <c r="R6884" s="269">
        <v>-8.5</v>
      </c>
      <c r="S6884" s="269">
        <v>-68</v>
      </c>
      <c r="T6884" s="269">
        <v>-68.5</v>
      </c>
      <c r="DO6884"/>
    </row>
    <row r="6885" spans="15:119" x14ac:dyDescent="0.25">
      <c r="O6885" s="268" t="s">
        <v>16372</v>
      </c>
      <c r="P6885" s="268" t="s">
        <v>9492</v>
      </c>
      <c r="Q6885" s="269">
        <v>-8</v>
      </c>
      <c r="R6885" s="269">
        <v>-8.25</v>
      </c>
      <c r="S6885" s="269">
        <v>-68.25</v>
      </c>
      <c r="T6885" s="269">
        <v>-68.5</v>
      </c>
      <c r="DO6885"/>
    </row>
    <row r="6886" spans="15:119" x14ac:dyDescent="0.25">
      <c r="O6886" s="268" t="s">
        <v>16373</v>
      </c>
      <c r="P6886" s="268" t="s">
        <v>9492</v>
      </c>
      <c r="Q6886" s="269">
        <v>-8</v>
      </c>
      <c r="R6886" s="269">
        <v>-8.25</v>
      </c>
      <c r="S6886" s="269">
        <v>-68</v>
      </c>
      <c r="T6886" s="269">
        <v>-68.25</v>
      </c>
      <c r="DO6886"/>
    </row>
    <row r="6887" spans="15:119" x14ac:dyDescent="0.25">
      <c r="O6887" s="268" t="s">
        <v>16374</v>
      </c>
      <c r="P6887" s="268" t="s">
        <v>9492</v>
      </c>
      <c r="Q6887" s="269">
        <v>-8.25</v>
      </c>
      <c r="R6887" s="269">
        <v>-8.5</v>
      </c>
      <c r="S6887" s="269">
        <v>-68.25</v>
      </c>
      <c r="T6887" s="269">
        <v>-68.5</v>
      </c>
      <c r="DO6887"/>
    </row>
    <row r="6888" spans="15:119" x14ac:dyDescent="0.25">
      <c r="O6888" s="268" t="s">
        <v>16375</v>
      </c>
      <c r="P6888" s="268" t="s">
        <v>9492</v>
      </c>
      <c r="Q6888" s="269">
        <v>-8.25</v>
      </c>
      <c r="R6888" s="269">
        <v>-8.5</v>
      </c>
      <c r="S6888" s="269">
        <v>-68</v>
      </c>
      <c r="T6888" s="269">
        <v>-68.25</v>
      </c>
      <c r="DO6888"/>
    </row>
    <row r="6889" spans="15:119" x14ac:dyDescent="0.25">
      <c r="O6889" s="268" t="s">
        <v>16376</v>
      </c>
      <c r="P6889" s="268" t="s">
        <v>9490</v>
      </c>
      <c r="Q6889" s="269">
        <v>-8</v>
      </c>
      <c r="R6889" s="269">
        <v>-8.5</v>
      </c>
      <c r="S6889" s="269">
        <v>-67.5</v>
      </c>
      <c r="T6889" s="269">
        <v>-68</v>
      </c>
      <c r="DO6889"/>
    </row>
    <row r="6890" spans="15:119" x14ac:dyDescent="0.25">
      <c r="O6890" s="268" t="s">
        <v>16377</v>
      </c>
      <c r="P6890" s="268" t="s">
        <v>9492</v>
      </c>
      <c r="Q6890" s="269">
        <v>-8</v>
      </c>
      <c r="R6890" s="269">
        <v>-8.25</v>
      </c>
      <c r="S6890" s="269">
        <v>-67.75</v>
      </c>
      <c r="T6890" s="269">
        <v>-68</v>
      </c>
      <c r="DO6890"/>
    </row>
    <row r="6891" spans="15:119" x14ac:dyDescent="0.25">
      <c r="O6891" s="268" t="s">
        <v>16378</v>
      </c>
      <c r="P6891" s="268" t="s">
        <v>9492</v>
      </c>
      <c r="Q6891" s="269">
        <v>-8</v>
      </c>
      <c r="R6891" s="269">
        <v>-8.25</v>
      </c>
      <c r="S6891" s="269">
        <v>-67.5</v>
      </c>
      <c r="T6891" s="269">
        <v>-67.75</v>
      </c>
      <c r="DO6891"/>
    </row>
    <row r="6892" spans="15:119" x14ac:dyDescent="0.25">
      <c r="O6892" s="268" t="s">
        <v>16379</v>
      </c>
      <c r="P6892" s="268" t="s">
        <v>9492</v>
      </c>
      <c r="Q6892" s="269">
        <v>-8.25</v>
      </c>
      <c r="R6892" s="269">
        <v>-8.5</v>
      </c>
      <c r="S6892" s="269">
        <v>-67.75</v>
      </c>
      <c r="T6892" s="269">
        <v>-68</v>
      </c>
      <c r="DO6892"/>
    </row>
    <row r="6893" spans="15:119" x14ac:dyDescent="0.25">
      <c r="O6893" s="268" t="s">
        <v>16380</v>
      </c>
      <c r="P6893" s="268" t="s">
        <v>9492</v>
      </c>
      <c r="Q6893" s="269">
        <v>-8.25</v>
      </c>
      <c r="R6893" s="269">
        <v>-8.5</v>
      </c>
      <c r="S6893" s="269">
        <v>-67.5</v>
      </c>
      <c r="T6893" s="269">
        <v>-67.75</v>
      </c>
      <c r="DO6893"/>
    </row>
    <row r="6894" spans="15:119" x14ac:dyDescent="0.25">
      <c r="O6894" s="268" t="s">
        <v>16381</v>
      </c>
      <c r="P6894" s="268" t="s">
        <v>9490</v>
      </c>
      <c r="Q6894" s="269">
        <v>-8.5</v>
      </c>
      <c r="R6894" s="269">
        <v>-9</v>
      </c>
      <c r="S6894" s="269">
        <v>-68.5</v>
      </c>
      <c r="T6894" s="269">
        <v>-69</v>
      </c>
      <c r="DO6894"/>
    </row>
    <row r="6895" spans="15:119" x14ac:dyDescent="0.25">
      <c r="O6895" s="268" t="s">
        <v>16382</v>
      </c>
      <c r="P6895" s="268" t="s">
        <v>9492</v>
      </c>
      <c r="Q6895" s="269">
        <v>-8.5</v>
      </c>
      <c r="R6895" s="269">
        <v>-8.75</v>
      </c>
      <c r="S6895" s="269">
        <v>-68.75</v>
      </c>
      <c r="T6895" s="269">
        <v>-69</v>
      </c>
      <c r="DO6895"/>
    </row>
    <row r="6896" spans="15:119" x14ac:dyDescent="0.25">
      <c r="O6896" s="268" t="s">
        <v>16383</v>
      </c>
      <c r="P6896" s="268" t="s">
        <v>9492</v>
      </c>
      <c r="Q6896" s="269">
        <v>-8.5</v>
      </c>
      <c r="R6896" s="269">
        <v>-8.75</v>
      </c>
      <c r="S6896" s="269">
        <v>-68.5</v>
      </c>
      <c r="T6896" s="269">
        <v>-68.75</v>
      </c>
      <c r="DO6896"/>
    </row>
    <row r="6897" spans="15:119" x14ac:dyDescent="0.25">
      <c r="O6897" s="268" t="s">
        <v>16384</v>
      </c>
      <c r="P6897" s="268" t="s">
        <v>9492</v>
      </c>
      <c r="Q6897" s="269">
        <v>-8.75</v>
      </c>
      <c r="R6897" s="269">
        <v>-9</v>
      </c>
      <c r="S6897" s="269">
        <v>-68.75</v>
      </c>
      <c r="T6897" s="269">
        <v>-69</v>
      </c>
      <c r="DO6897"/>
    </row>
    <row r="6898" spans="15:119" x14ac:dyDescent="0.25">
      <c r="O6898" s="268" t="s">
        <v>16385</v>
      </c>
      <c r="P6898" s="268" t="s">
        <v>9492</v>
      </c>
      <c r="Q6898" s="269">
        <v>-8.75</v>
      </c>
      <c r="R6898" s="269">
        <v>-9</v>
      </c>
      <c r="S6898" s="269">
        <v>-68.5</v>
      </c>
      <c r="T6898" s="269">
        <v>-68.75</v>
      </c>
      <c r="DO6898"/>
    </row>
    <row r="6899" spans="15:119" x14ac:dyDescent="0.25">
      <c r="O6899" s="268" t="s">
        <v>16386</v>
      </c>
      <c r="P6899" s="268" t="s">
        <v>9490</v>
      </c>
      <c r="Q6899" s="269">
        <v>-8.5</v>
      </c>
      <c r="R6899" s="269">
        <v>-9</v>
      </c>
      <c r="S6899" s="269">
        <v>-68</v>
      </c>
      <c r="T6899" s="269">
        <v>-68.5</v>
      </c>
      <c r="DO6899"/>
    </row>
    <row r="6900" spans="15:119" x14ac:dyDescent="0.25">
      <c r="O6900" s="268" t="s">
        <v>16387</v>
      </c>
      <c r="P6900" s="268" t="s">
        <v>9492</v>
      </c>
      <c r="Q6900" s="269">
        <v>-8.5</v>
      </c>
      <c r="R6900" s="269">
        <v>-8.75</v>
      </c>
      <c r="S6900" s="269">
        <v>-68.25</v>
      </c>
      <c r="T6900" s="269">
        <v>-68.5</v>
      </c>
      <c r="DO6900"/>
    </row>
    <row r="6901" spans="15:119" x14ac:dyDescent="0.25">
      <c r="O6901" s="268" t="s">
        <v>16388</v>
      </c>
      <c r="P6901" s="268" t="s">
        <v>9492</v>
      </c>
      <c r="Q6901" s="269">
        <v>-8.5</v>
      </c>
      <c r="R6901" s="269">
        <v>-8.75</v>
      </c>
      <c r="S6901" s="269">
        <v>-68</v>
      </c>
      <c r="T6901" s="269">
        <v>-68.25</v>
      </c>
      <c r="DO6901"/>
    </row>
    <row r="6902" spans="15:119" x14ac:dyDescent="0.25">
      <c r="O6902" s="268" t="s">
        <v>16389</v>
      </c>
      <c r="P6902" s="268" t="s">
        <v>9492</v>
      </c>
      <c r="Q6902" s="269">
        <v>-8.75</v>
      </c>
      <c r="R6902" s="269">
        <v>-9</v>
      </c>
      <c r="S6902" s="269">
        <v>-68.25</v>
      </c>
      <c r="T6902" s="269">
        <v>-68.5</v>
      </c>
      <c r="DO6902"/>
    </row>
    <row r="6903" spans="15:119" x14ac:dyDescent="0.25">
      <c r="O6903" s="268" t="s">
        <v>16390</v>
      </c>
      <c r="P6903" s="268" t="s">
        <v>9492</v>
      </c>
      <c r="Q6903" s="269">
        <v>-8.75</v>
      </c>
      <c r="R6903" s="269">
        <v>-9</v>
      </c>
      <c r="S6903" s="269">
        <v>-68</v>
      </c>
      <c r="T6903" s="269">
        <v>-68.25</v>
      </c>
      <c r="DO6903"/>
    </row>
    <row r="6904" spans="15:119" x14ac:dyDescent="0.25">
      <c r="O6904" s="268" t="s">
        <v>16391</v>
      </c>
      <c r="P6904" s="268" t="s">
        <v>9490</v>
      </c>
      <c r="Q6904" s="269">
        <v>-8.5</v>
      </c>
      <c r="R6904" s="269">
        <v>-9</v>
      </c>
      <c r="S6904" s="269">
        <v>-67.5</v>
      </c>
      <c r="T6904" s="269">
        <v>-68</v>
      </c>
      <c r="DO6904"/>
    </row>
    <row r="6905" spans="15:119" x14ac:dyDescent="0.25">
      <c r="O6905" s="268" t="s">
        <v>16392</v>
      </c>
      <c r="P6905" s="268" t="s">
        <v>9492</v>
      </c>
      <c r="Q6905" s="269">
        <v>-8.5</v>
      </c>
      <c r="R6905" s="269">
        <v>-8.75</v>
      </c>
      <c r="S6905" s="269">
        <v>-67.75</v>
      </c>
      <c r="T6905" s="269">
        <v>-68</v>
      </c>
      <c r="DO6905"/>
    </row>
    <row r="6906" spans="15:119" x14ac:dyDescent="0.25">
      <c r="O6906" s="268" t="s">
        <v>16393</v>
      </c>
      <c r="P6906" s="268" t="s">
        <v>9492</v>
      </c>
      <c r="Q6906" s="269">
        <v>-8.5</v>
      </c>
      <c r="R6906" s="269">
        <v>-8.75</v>
      </c>
      <c r="S6906" s="269">
        <v>-67.5</v>
      </c>
      <c r="T6906" s="269">
        <v>-67.75</v>
      </c>
      <c r="DO6906"/>
    </row>
    <row r="6907" spans="15:119" x14ac:dyDescent="0.25">
      <c r="O6907" s="268" t="s">
        <v>16394</v>
      </c>
      <c r="P6907" s="268" t="s">
        <v>9492</v>
      </c>
      <c r="Q6907" s="269">
        <v>-8.75</v>
      </c>
      <c r="R6907" s="269">
        <v>-9</v>
      </c>
      <c r="S6907" s="269">
        <v>-67.75</v>
      </c>
      <c r="T6907" s="269">
        <v>-68</v>
      </c>
      <c r="DO6907"/>
    </row>
    <row r="6908" spans="15:119" x14ac:dyDescent="0.25">
      <c r="O6908" s="268" t="s">
        <v>16395</v>
      </c>
      <c r="P6908" s="268" t="s">
        <v>9492</v>
      </c>
      <c r="Q6908" s="269">
        <v>-8.75</v>
      </c>
      <c r="R6908" s="269">
        <v>-9</v>
      </c>
      <c r="S6908" s="269">
        <v>-67.5</v>
      </c>
      <c r="T6908" s="269">
        <v>-67.75</v>
      </c>
      <c r="DO6908"/>
    </row>
    <row r="6909" spans="15:119" x14ac:dyDescent="0.25">
      <c r="O6909" s="268" t="s">
        <v>16396</v>
      </c>
      <c r="P6909" s="268" t="s">
        <v>9488</v>
      </c>
      <c r="Q6909" s="269">
        <v>-8</v>
      </c>
      <c r="R6909" s="269">
        <v>-9</v>
      </c>
      <c r="S6909" s="269">
        <v>-66</v>
      </c>
      <c r="T6909" s="269">
        <v>-67.5</v>
      </c>
      <c r="DO6909"/>
    </row>
    <row r="6910" spans="15:119" x14ac:dyDescent="0.25">
      <c r="O6910" s="268" t="s">
        <v>16397</v>
      </c>
      <c r="P6910" s="268" t="s">
        <v>9490</v>
      </c>
      <c r="Q6910" s="269">
        <v>-8</v>
      </c>
      <c r="R6910" s="269">
        <v>-8.5</v>
      </c>
      <c r="S6910" s="269">
        <v>-67</v>
      </c>
      <c r="T6910" s="269">
        <v>-67.5</v>
      </c>
      <c r="DO6910"/>
    </row>
    <row r="6911" spans="15:119" x14ac:dyDescent="0.25">
      <c r="O6911" s="268" t="s">
        <v>16398</v>
      </c>
      <c r="P6911" s="268" t="s">
        <v>9492</v>
      </c>
      <c r="Q6911" s="269">
        <v>-8</v>
      </c>
      <c r="R6911" s="269">
        <v>-8.25</v>
      </c>
      <c r="S6911" s="269">
        <v>-67.25</v>
      </c>
      <c r="T6911" s="269">
        <v>-67.5</v>
      </c>
      <c r="DO6911"/>
    </row>
    <row r="6912" spans="15:119" x14ac:dyDescent="0.25">
      <c r="O6912" s="268" t="s">
        <v>16399</v>
      </c>
      <c r="P6912" s="268" t="s">
        <v>9492</v>
      </c>
      <c r="Q6912" s="269">
        <v>-8</v>
      </c>
      <c r="R6912" s="269">
        <v>-8.25</v>
      </c>
      <c r="S6912" s="269">
        <v>-67</v>
      </c>
      <c r="T6912" s="269">
        <v>-67.25</v>
      </c>
      <c r="DO6912"/>
    </row>
    <row r="6913" spans="15:119" x14ac:dyDescent="0.25">
      <c r="O6913" s="268" t="s">
        <v>16400</v>
      </c>
      <c r="P6913" s="268" t="s">
        <v>9492</v>
      </c>
      <c r="Q6913" s="269">
        <v>-8.25</v>
      </c>
      <c r="R6913" s="269">
        <v>-8.5</v>
      </c>
      <c r="S6913" s="269">
        <v>-67.25</v>
      </c>
      <c r="T6913" s="269">
        <v>-67.5</v>
      </c>
      <c r="DO6913"/>
    </row>
    <row r="6914" spans="15:119" x14ac:dyDescent="0.25">
      <c r="O6914" s="268" t="s">
        <v>16401</v>
      </c>
      <c r="P6914" s="268" t="s">
        <v>9492</v>
      </c>
      <c r="Q6914" s="269">
        <v>-8.25</v>
      </c>
      <c r="R6914" s="269">
        <v>-8.5</v>
      </c>
      <c r="S6914" s="269">
        <v>-67</v>
      </c>
      <c r="T6914" s="269">
        <v>-67.25</v>
      </c>
      <c r="DO6914"/>
    </row>
    <row r="6915" spans="15:119" x14ac:dyDescent="0.25">
      <c r="O6915" s="268" t="s">
        <v>16402</v>
      </c>
      <c r="P6915" s="268" t="s">
        <v>9490</v>
      </c>
      <c r="Q6915" s="269">
        <v>-8</v>
      </c>
      <c r="R6915" s="269">
        <v>-8.5</v>
      </c>
      <c r="S6915" s="269">
        <v>-66.5</v>
      </c>
      <c r="T6915" s="269">
        <v>-67</v>
      </c>
      <c r="DO6915"/>
    </row>
    <row r="6916" spans="15:119" x14ac:dyDescent="0.25">
      <c r="O6916" s="268" t="s">
        <v>16403</v>
      </c>
      <c r="P6916" s="268" t="s">
        <v>9492</v>
      </c>
      <c r="Q6916" s="269">
        <v>-8</v>
      </c>
      <c r="R6916" s="269">
        <v>-8.25</v>
      </c>
      <c r="S6916" s="269">
        <v>-66.75</v>
      </c>
      <c r="T6916" s="269">
        <v>-67</v>
      </c>
      <c r="DO6916"/>
    </row>
    <row r="6917" spans="15:119" x14ac:dyDescent="0.25">
      <c r="O6917" s="268" t="s">
        <v>16404</v>
      </c>
      <c r="P6917" s="268" t="s">
        <v>9492</v>
      </c>
      <c r="Q6917" s="269">
        <v>-8</v>
      </c>
      <c r="R6917" s="269">
        <v>-8.25</v>
      </c>
      <c r="S6917" s="269">
        <v>-66.5</v>
      </c>
      <c r="T6917" s="269">
        <v>-66.75</v>
      </c>
      <c r="DO6917"/>
    </row>
    <row r="6918" spans="15:119" x14ac:dyDescent="0.25">
      <c r="O6918" s="268" t="s">
        <v>16405</v>
      </c>
      <c r="P6918" s="268" t="s">
        <v>9492</v>
      </c>
      <c r="Q6918" s="269">
        <v>-8.25</v>
      </c>
      <c r="R6918" s="269">
        <v>-8.5</v>
      </c>
      <c r="S6918" s="269">
        <v>-66.75</v>
      </c>
      <c r="T6918" s="269">
        <v>-67</v>
      </c>
      <c r="DO6918"/>
    </row>
    <row r="6919" spans="15:119" x14ac:dyDescent="0.25">
      <c r="O6919" s="268" t="s">
        <v>16406</v>
      </c>
      <c r="P6919" s="268" t="s">
        <v>9492</v>
      </c>
      <c r="Q6919" s="269">
        <v>-8.25</v>
      </c>
      <c r="R6919" s="269">
        <v>-8.5</v>
      </c>
      <c r="S6919" s="269">
        <v>-66.5</v>
      </c>
      <c r="T6919" s="269">
        <v>-66.75</v>
      </c>
      <c r="DO6919"/>
    </row>
    <row r="6920" spans="15:119" x14ac:dyDescent="0.25">
      <c r="O6920" s="268" t="s">
        <v>16407</v>
      </c>
      <c r="P6920" s="268" t="s">
        <v>9490</v>
      </c>
      <c r="Q6920" s="269">
        <v>-8</v>
      </c>
      <c r="R6920" s="269">
        <v>-8.5</v>
      </c>
      <c r="S6920" s="269">
        <v>-66</v>
      </c>
      <c r="T6920" s="269">
        <v>-66.5</v>
      </c>
      <c r="DO6920"/>
    </row>
    <row r="6921" spans="15:119" x14ac:dyDescent="0.25">
      <c r="O6921" s="268" t="s">
        <v>16408</v>
      </c>
      <c r="P6921" s="268" t="s">
        <v>9492</v>
      </c>
      <c r="Q6921" s="269">
        <v>-8</v>
      </c>
      <c r="R6921" s="269">
        <v>-8.25</v>
      </c>
      <c r="S6921" s="269">
        <v>-66.25</v>
      </c>
      <c r="T6921" s="269">
        <v>-66.5</v>
      </c>
      <c r="DO6921"/>
    </row>
    <row r="6922" spans="15:119" x14ac:dyDescent="0.25">
      <c r="O6922" s="268" t="s">
        <v>16409</v>
      </c>
      <c r="P6922" s="268" t="s">
        <v>9492</v>
      </c>
      <c r="Q6922" s="269">
        <v>-8</v>
      </c>
      <c r="R6922" s="269">
        <v>-8.25</v>
      </c>
      <c r="S6922" s="269">
        <v>-66</v>
      </c>
      <c r="T6922" s="269">
        <v>-66.25</v>
      </c>
      <c r="DO6922"/>
    </row>
    <row r="6923" spans="15:119" x14ac:dyDescent="0.25">
      <c r="O6923" s="268" t="s">
        <v>16410</v>
      </c>
      <c r="P6923" s="268" t="s">
        <v>9492</v>
      </c>
      <c r="Q6923" s="269">
        <v>-8.25</v>
      </c>
      <c r="R6923" s="269">
        <v>-8.5</v>
      </c>
      <c r="S6923" s="269">
        <v>-66.25</v>
      </c>
      <c r="T6923" s="269">
        <v>-66.5</v>
      </c>
      <c r="DO6923"/>
    </row>
    <row r="6924" spans="15:119" x14ac:dyDescent="0.25">
      <c r="O6924" s="268" t="s">
        <v>16411</v>
      </c>
      <c r="P6924" s="268" t="s">
        <v>9492</v>
      </c>
      <c r="Q6924" s="269">
        <v>-8.25</v>
      </c>
      <c r="R6924" s="269">
        <v>-8.5</v>
      </c>
      <c r="S6924" s="269">
        <v>-66</v>
      </c>
      <c r="T6924" s="269">
        <v>-66.25</v>
      </c>
      <c r="DO6924"/>
    </row>
    <row r="6925" spans="15:119" x14ac:dyDescent="0.25">
      <c r="O6925" s="268" t="s">
        <v>16412</v>
      </c>
      <c r="P6925" s="268" t="s">
        <v>9490</v>
      </c>
      <c r="Q6925" s="269">
        <v>-8.5</v>
      </c>
      <c r="R6925" s="269">
        <v>-9</v>
      </c>
      <c r="S6925" s="269">
        <v>-67</v>
      </c>
      <c r="T6925" s="269">
        <v>-67.5</v>
      </c>
      <c r="DO6925"/>
    </row>
    <row r="6926" spans="15:119" x14ac:dyDescent="0.25">
      <c r="O6926" s="268" t="s">
        <v>16413</v>
      </c>
      <c r="P6926" s="268" t="s">
        <v>9492</v>
      </c>
      <c r="Q6926" s="269">
        <v>-8.5</v>
      </c>
      <c r="R6926" s="269">
        <v>-8.75</v>
      </c>
      <c r="S6926" s="269">
        <v>-67.25</v>
      </c>
      <c r="T6926" s="269">
        <v>-67.5</v>
      </c>
      <c r="DO6926"/>
    </row>
    <row r="6927" spans="15:119" x14ac:dyDescent="0.25">
      <c r="O6927" s="268" t="s">
        <v>16414</v>
      </c>
      <c r="P6927" s="268" t="s">
        <v>9492</v>
      </c>
      <c r="Q6927" s="269">
        <v>-8.5</v>
      </c>
      <c r="R6927" s="269">
        <v>-8.75</v>
      </c>
      <c r="S6927" s="269">
        <v>-67</v>
      </c>
      <c r="T6927" s="269">
        <v>-67.25</v>
      </c>
      <c r="DO6927"/>
    </row>
    <row r="6928" spans="15:119" x14ac:dyDescent="0.25">
      <c r="O6928" s="268" t="s">
        <v>16415</v>
      </c>
      <c r="P6928" s="268" t="s">
        <v>9492</v>
      </c>
      <c r="Q6928" s="269">
        <v>-8.75</v>
      </c>
      <c r="R6928" s="269">
        <v>-9</v>
      </c>
      <c r="S6928" s="269">
        <v>-67.25</v>
      </c>
      <c r="T6928" s="269">
        <v>-67.5</v>
      </c>
      <c r="DO6928"/>
    </row>
    <row r="6929" spans="15:119" x14ac:dyDescent="0.25">
      <c r="O6929" s="268" t="s">
        <v>16416</v>
      </c>
      <c r="P6929" s="268" t="s">
        <v>9492</v>
      </c>
      <c r="Q6929" s="269">
        <v>-8.75</v>
      </c>
      <c r="R6929" s="269">
        <v>-9</v>
      </c>
      <c r="S6929" s="269">
        <v>-67</v>
      </c>
      <c r="T6929" s="269">
        <v>-67.25</v>
      </c>
      <c r="DO6929"/>
    </row>
    <row r="6930" spans="15:119" x14ac:dyDescent="0.25">
      <c r="O6930" s="268" t="s">
        <v>16417</v>
      </c>
      <c r="P6930" s="268" t="s">
        <v>9490</v>
      </c>
      <c r="Q6930" s="269">
        <v>-8.5</v>
      </c>
      <c r="R6930" s="269">
        <v>-9</v>
      </c>
      <c r="S6930" s="269">
        <v>-66.5</v>
      </c>
      <c r="T6930" s="269">
        <v>-67</v>
      </c>
      <c r="DO6930"/>
    </row>
    <row r="6931" spans="15:119" x14ac:dyDescent="0.25">
      <c r="O6931" s="268" t="s">
        <v>16418</v>
      </c>
      <c r="P6931" s="268" t="s">
        <v>9492</v>
      </c>
      <c r="Q6931" s="269">
        <v>-8.5</v>
      </c>
      <c r="R6931" s="269">
        <v>-8.75</v>
      </c>
      <c r="S6931" s="269">
        <v>-66.75</v>
      </c>
      <c r="T6931" s="269">
        <v>-67</v>
      </c>
      <c r="DO6931"/>
    </row>
    <row r="6932" spans="15:119" x14ac:dyDescent="0.25">
      <c r="O6932" s="268" t="s">
        <v>16419</v>
      </c>
      <c r="P6932" s="268" t="s">
        <v>9492</v>
      </c>
      <c r="Q6932" s="269">
        <v>-8.5</v>
      </c>
      <c r="R6932" s="269">
        <v>-8.75</v>
      </c>
      <c r="S6932" s="269">
        <v>-66.5</v>
      </c>
      <c r="T6932" s="269">
        <v>-66.75</v>
      </c>
      <c r="DO6932"/>
    </row>
    <row r="6933" spans="15:119" x14ac:dyDescent="0.25">
      <c r="O6933" s="268" t="s">
        <v>16420</v>
      </c>
      <c r="P6933" s="268" t="s">
        <v>9492</v>
      </c>
      <c r="Q6933" s="269">
        <v>-8.75</v>
      </c>
      <c r="R6933" s="269">
        <v>-9</v>
      </c>
      <c r="S6933" s="269">
        <v>-66.75</v>
      </c>
      <c r="T6933" s="269">
        <v>-67</v>
      </c>
      <c r="DO6933"/>
    </row>
    <row r="6934" spans="15:119" x14ac:dyDescent="0.25">
      <c r="O6934" s="268" t="s">
        <v>16421</v>
      </c>
      <c r="P6934" s="268" t="s">
        <v>9492</v>
      </c>
      <c r="Q6934" s="269">
        <v>-8.75</v>
      </c>
      <c r="R6934" s="269">
        <v>-9</v>
      </c>
      <c r="S6934" s="269">
        <v>-66.5</v>
      </c>
      <c r="T6934" s="269">
        <v>-66.75</v>
      </c>
      <c r="DO6934"/>
    </row>
    <row r="6935" spans="15:119" x14ac:dyDescent="0.25">
      <c r="O6935" s="268" t="s">
        <v>16422</v>
      </c>
      <c r="P6935" s="268" t="s">
        <v>9490</v>
      </c>
      <c r="Q6935" s="269">
        <v>-8.5</v>
      </c>
      <c r="R6935" s="269">
        <v>-9</v>
      </c>
      <c r="S6935" s="269">
        <v>-66</v>
      </c>
      <c r="T6935" s="269">
        <v>-66.5</v>
      </c>
      <c r="DO6935"/>
    </row>
    <row r="6936" spans="15:119" x14ac:dyDescent="0.25">
      <c r="O6936" s="268" t="s">
        <v>16423</v>
      </c>
      <c r="P6936" s="268" t="s">
        <v>9492</v>
      </c>
      <c r="Q6936" s="269">
        <v>-8.5</v>
      </c>
      <c r="R6936" s="269">
        <v>-8.75</v>
      </c>
      <c r="S6936" s="269">
        <v>-66.25</v>
      </c>
      <c r="T6936" s="269">
        <v>-66.5</v>
      </c>
      <c r="DO6936"/>
    </row>
    <row r="6937" spans="15:119" x14ac:dyDescent="0.25">
      <c r="O6937" s="268" t="s">
        <v>16424</v>
      </c>
      <c r="P6937" s="268" t="s">
        <v>9492</v>
      </c>
      <c r="Q6937" s="269">
        <v>-8.5</v>
      </c>
      <c r="R6937" s="269">
        <v>-8.75</v>
      </c>
      <c r="S6937" s="269">
        <v>-66</v>
      </c>
      <c r="T6937" s="269">
        <v>-66.25</v>
      </c>
      <c r="DO6937"/>
    </row>
    <row r="6938" spans="15:119" x14ac:dyDescent="0.25">
      <c r="O6938" s="268" t="s">
        <v>16425</v>
      </c>
      <c r="P6938" s="268" t="s">
        <v>9492</v>
      </c>
      <c r="Q6938" s="269">
        <v>-8.75</v>
      </c>
      <c r="R6938" s="269">
        <v>-9</v>
      </c>
      <c r="S6938" s="269">
        <v>-66.25</v>
      </c>
      <c r="T6938" s="269">
        <v>-66.5</v>
      </c>
      <c r="DO6938"/>
    </row>
    <row r="6939" spans="15:119" x14ac:dyDescent="0.25">
      <c r="O6939" s="268" t="s">
        <v>16426</v>
      </c>
      <c r="P6939" s="268" t="s">
        <v>9492</v>
      </c>
      <c r="Q6939" s="269">
        <v>-8.75</v>
      </c>
      <c r="R6939" s="269">
        <v>-9</v>
      </c>
      <c r="S6939" s="269">
        <v>-66</v>
      </c>
      <c r="T6939" s="269">
        <v>-66.25</v>
      </c>
      <c r="DO6939"/>
    </row>
    <row r="6940" spans="15:119" x14ac:dyDescent="0.25">
      <c r="O6940" s="268" t="s">
        <v>16427</v>
      </c>
      <c r="P6940" s="268" t="s">
        <v>9488</v>
      </c>
      <c r="Q6940" s="269">
        <v>-9</v>
      </c>
      <c r="R6940" s="269">
        <v>-10</v>
      </c>
      <c r="S6940" s="269">
        <v>-67.5</v>
      </c>
      <c r="T6940" s="269">
        <v>-69</v>
      </c>
      <c r="DO6940"/>
    </row>
    <row r="6941" spans="15:119" x14ac:dyDescent="0.25">
      <c r="O6941" s="268" t="s">
        <v>16428</v>
      </c>
      <c r="P6941" s="268" t="s">
        <v>9490</v>
      </c>
      <c r="Q6941" s="269">
        <v>-9</v>
      </c>
      <c r="R6941" s="269">
        <v>-9.5</v>
      </c>
      <c r="S6941" s="269">
        <v>-68.5</v>
      </c>
      <c r="T6941" s="269">
        <v>-69</v>
      </c>
      <c r="DO6941"/>
    </row>
    <row r="6942" spans="15:119" x14ac:dyDescent="0.25">
      <c r="O6942" s="268" t="s">
        <v>16429</v>
      </c>
      <c r="P6942" s="268" t="s">
        <v>9492</v>
      </c>
      <c r="Q6942" s="269">
        <v>-9</v>
      </c>
      <c r="R6942" s="269">
        <v>-9.25</v>
      </c>
      <c r="S6942" s="269">
        <v>-68.75</v>
      </c>
      <c r="T6942" s="269">
        <v>-69</v>
      </c>
      <c r="DO6942"/>
    </row>
    <row r="6943" spans="15:119" x14ac:dyDescent="0.25">
      <c r="O6943" s="268" t="s">
        <v>16430</v>
      </c>
      <c r="P6943" s="268" t="s">
        <v>9492</v>
      </c>
      <c r="Q6943" s="269">
        <v>-9</v>
      </c>
      <c r="R6943" s="269">
        <v>-9.25</v>
      </c>
      <c r="S6943" s="269">
        <v>-68.5</v>
      </c>
      <c r="T6943" s="269">
        <v>-68.75</v>
      </c>
      <c r="DO6943"/>
    </row>
    <row r="6944" spans="15:119" x14ac:dyDescent="0.25">
      <c r="O6944" s="268" t="s">
        <v>16431</v>
      </c>
      <c r="P6944" s="268" t="s">
        <v>9492</v>
      </c>
      <c r="Q6944" s="269">
        <v>-9.25</v>
      </c>
      <c r="R6944" s="269">
        <v>-9.5</v>
      </c>
      <c r="S6944" s="269">
        <v>-68.75</v>
      </c>
      <c r="T6944" s="269">
        <v>-69</v>
      </c>
      <c r="DO6944"/>
    </row>
    <row r="6945" spans="15:119" x14ac:dyDescent="0.25">
      <c r="O6945" s="268" t="s">
        <v>16432</v>
      </c>
      <c r="P6945" s="268" t="s">
        <v>9492</v>
      </c>
      <c r="Q6945" s="269">
        <v>-9.25</v>
      </c>
      <c r="R6945" s="269">
        <v>-9.5</v>
      </c>
      <c r="S6945" s="269">
        <v>-68.5</v>
      </c>
      <c r="T6945" s="269">
        <v>-68.75</v>
      </c>
      <c r="DO6945"/>
    </row>
    <row r="6946" spans="15:119" x14ac:dyDescent="0.25">
      <c r="O6946" s="268" t="s">
        <v>16433</v>
      </c>
      <c r="P6946" s="268" t="s">
        <v>9490</v>
      </c>
      <c r="Q6946" s="269">
        <v>-9</v>
      </c>
      <c r="R6946" s="269">
        <v>-9.5</v>
      </c>
      <c r="S6946" s="269">
        <v>-68</v>
      </c>
      <c r="T6946" s="269">
        <v>-68.5</v>
      </c>
      <c r="DO6946"/>
    </row>
    <row r="6947" spans="15:119" x14ac:dyDescent="0.25">
      <c r="O6947" s="268" t="s">
        <v>16434</v>
      </c>
      <c r="P6947" s="268" t="s">
        <v>9492</v>
      </c>
      <c r="Q6947" s="269">
        <v>-9</v>
      </c>
      <c r="R6947" s="269">
        <v>-9.25</v>
      </c>
      <c r="S6947" s="269">
        <v>-68.25</v>
      </c>
      <c r="T6947" s="269">
        <v>-68.5</v>
      </c>
      <c r="DO6947"/>
    </row>
    <row r="6948" spans="15:119" x14ac:dyDescent="0.25">
      <c r="O6948" s="268" t="s">
        <v>16435</v>
      </c>
      <c r="P6948" s="268" t="s">
        <v>9492</v>
      </c>
      <c r="Q6948" s="269">
        <v>-9</v>
      </c>
      <c r="R6948" s="269">
        <v>-9.25</v>
      </c>
      <c r="S6948" s="269">
        <v>-68</v>
      </c>
      <c r="T6948" s="269">
        <v>-68.25</v>
      </c>
      <c r="DO6948"/>
    </row>
    <row r="6949" spans="15:119" x14ac:dyDescent="0.25">
      <c r="O6949" s="268" t="s">
        <v>16436</v>
      </c>
      <c r="P6949" s="268" t="s">
        <v>9492</v>
      </c>
      <c r="Q6949" s="269">
        <v>-9.25</v>
      </c>
      <c r="R6949" s="269">
        <v>-9.5</v>
      </c>
      <c r="S6949" s="269">
        <v>-68.25</v>
      </c>
      <c r="T6949" s="269">
        <v>-68.5</v>
      </c>
      <c r="DO6949"/>
    </row>
    <row r="6950" spans="15:119" x14ac:dyDescent="0.25">
      <c r="O6950" s="268" t="s">
        <v>16437</v>
      </c>
      <c r="P6950" s="268" t="s">
        <v>9492</v>
      </c>
      <c r="Q6950" s="269">
        <v>-9.25</v>
      </c>
      <c r="R6950" s="269">
        <v>-9.5</v>
      </c>
      <c r="S6950" s="269">
        <v>-68</v>
      </c>
      <c r="T6950" s="269">
        <v>-68.25</v>
      </c>
      <c r="DO6950"/>
    </row>
    <row r="6951" spans="15:119" x14ac:dyDescent="0.25">
      <c r="O6951" s="268" t="s">
        <v>16438</v>
      </c>
      <c r="P6951" s="268" t="s">
        <v>9490</v>
      </c>
      <c r="Q6951" s="269">
        <v>-9</v>
      </c>
      <c r="R6951" s="269">
        <v>-9.5</v>
      </c>
      <c r="S6951" s="269">
        <v>-67.5</v>
      </c>
      <c r="T6951" s="269">
        <v>-68</v>
      </c>
      <c r="DO6951"/>
    </row>
    <row r="6952" spans="15:119" x14ac:dyDescent="0.25">
      <c r="O6952" s="268" t="s">
        <v>16439</v>
      </c>
      <c r="P6952" s="268" t="s">
        <v>9492</v>
      </c>
      <c r="Q6952" s="269">
        <v>-9</v>
      </c>
      <c r="R6952" s="269">
        <v>-9.25</v>
      </c>
      <c r="S6952" s="269">
        <v>-67.75</v>
      </c>
      <c r="T6952" s="269">
        <v>-68</v>
      </c>
      <c r="DO6952"/>
    </row>
    <row r="6953" spans="15:119" x14ac:dyDescent="0.25">
      <c r="O6953" s="268" t="s">
        <v>16440</v>
      </c>
      <c r="P6953" s="268" t="s">
        <v>9492</v>
      </c>
      <c r="Q6953" s="269">
        <v>-9</v>
      </c>
      <c r="R6953" s="269">
        <v>-9.25</v>
      </c>
      <c r="S6953" s="269">
        <v>-67.5</v>
      </c>
      <c r="T6953" s="269">
        <v>-67.75</v>
      </c>
      <c r="DO6953"/>
    </row>
    <row r="6954" spans="15:119" x14ac:dyDescent="0.25">
      <c r="O6954" s="268" t="s">
        <v>16441</v>
      </c>
      <c r="P6954" s="268" t="s">
        <v>9492</v>
      </c>
      <c r="Q6954" s="269">
        <v>-9.25</v>
      </c>
      <c r="R6954" s="269">
        <v>-9.5</v>
      </c>
      <c r="S6954" s="269">
        <v>-67.75</v>
      </c>
      <c r="T6954" s="269">
        <v>-68</v>
      </c>
      <c r="DO6954"/>
    </row>
    <row r="6955" spans="15:119" x14ac:dyDescent="0.25">
      <c r="O6955" s="268" t="s">
        <v>16442</v>
      </c>
      <c r="P6955" s="268" t="s">
        <v>9492</v>
      </c>
      <c r="Q6955" s="269">
        <v>-9.25</v>
      </c>
      <c r="R6955" s="269">
        <v>-9.5</v>
      </c>
      <c r="S6955" s="269">
        <v>-67.5</v>
      </c>
      <c r="T6955" s="269">
        <v>-67.75</v>
      </c>
      <c r="DO6955"/>
    </row>
    <row r="6956" spans="15:119" x14ac:dyDescent="0.25">
      <c r="O6956" s="268" t="s">
        <v>16443</v>
      </c>
      <c r="P6956" s="268" t="s">
        <v>9490</v>
      </c>
      <c r="Q6956" s="269">
        <v>-9.5</v>
      </c>
      <c r="R6956" s="269">
        <v>-10</v>
      </c>
      <c r="S6956" s="269">
        <v>-68.5</v>
      </c>
      <c r="T6956" s="269">
        <v>-69</v>
      </c>
      <c r="DO6956"/>
    </row>
    <row r="6957" spans="15:119" x14ac:dyDescent="0.25">
      <c r="O6957" s="268" t="s">
        <v>16444</v>
      </c>
      <c r="P6957" s="268" t="s">
        <v>9492</v>
      </c>
      <c r="Q6957" s="269">
        <v>-9.5</v>
      </c>
      <c r="R6957" s="269">
        <v>-9.75</v>
      </c>
      <c r="S6957" s="269">
        <v>-68.75</v>
      </c>
      <c r="T6957" s="269">
        <v>-69</v>
      </c>
      <c r="DO6957"/>
    </row>
    <row r="6958" spans="15:119" x14ac:dyDescent="0.25">
      <c r="O6958" s="268" t="s">
        <v>16445</v>
      </c>
      <c r="P6958" s="268" t="s">
        <v>9492</v>
      </c>
      <c r="Q6958" s="269">
        <v>-9.5</v>
      </c>
      <c r="R6958" s="269">
        <v>-9.75</v>
      </c>
      <c r="S6958" s="269">
        <v>-68.5</v>
      </c>
      <c r="T6958" s="269">
        <v>-68.75</v>
      </c>
      <c r="DO6958"/>
    </row>
    <row r="6959" spans="15:119" x14ac:dyDescent="0.25">
      <c r="O6959" s="268" t="s">
        <v>16446</v>
      </c>
      <c r="P6959" s="268" t="s">
        <v>9492</v>
      </c>
      <c r="Q6959" s="269">
        <v>-9.75</v>
      </c>
      <c r="R6959" s="269">
        <v>-10</v>
      </c>
      <c r="S6959" s="269">
        <v>-68.75</v>
      </c>
      <c r="T6959" s="269">
        <v>-69</v>
      </c>
      <c r="DO6959"/>
    </row>
    <row r="6960" spans="15:119" x14ac:dyDescent="0.25">
      <c r="O6960" s="268" t="s">
        <v>16447</v>
      </c>
      <c r="P6960" s="268" t="s">
        <v>9492</v>
      </c>
      <c r="Q6960" s="269">
        <v>-9.75</v>
      </c>
      <c r="R6960" s="269">
        <v>-10</v>
      </c>
      <c r="S6960" s="269">
        <v>-68.5</v>
      </c>
      <c r="T6960" s="269">
        <v>-68.75</v>
      </c>
      <c r="DO6960"/>
    </row>
    <row r="6961" spans="15:119" x14ac:dyDescent="0.25">
      <c r="O6961" s="268" t="s">
        <v>16448</v>
      </c>
      <c r="P6961" s="268" t="s">
        <v>9490</v>
      </c>
      <c r="Q6961" s="269">
        <v>-9.5</v>
      </c>
      <c r="R6961" s="269">
        <v>-10</v>
      </c>
      <c r="S6961" s="269">
        <v>-68</v>
      </c>
      <c r="T6961" s="269">
        <v>-68.5</v>
      </c>
      <c r="DO6961"/>
    </row>
    <row r="6962" spans="15:119" x14ac:dyDescent="0.25">
      <c r="O6962" s="268" t="s">
        <v>16449</v>
      </c>
      <c r="P6962" s="268" t="s">
        <v>9492</v>
      </c>
      <c r="Q6962" s="269">
        <v>-9.5</v>
      </c>
      <c r="R6962" s="269">
        <v>-9.75</v>
      </c>
      <c r="S6962" s="269">
        <v>-68.25</v>
      </c>
      <c r="T6962" s="269">
        <v>-68.5</v>
      </c>
      <c r="DO6962"/>
    </row>
    <row r="6963" spans="15:119" x14ac:dyDescent="0.25">
      <c r="O6963" s="268" t="s">
        <v>16450</v>
      </c>
      <c r="P6963" s="268" t="s">
        <v>9492</v>
      </c>
      <c r="Q6963" s="269">
        <v>-9.5</v>
      </c>
      <c r="R6963" s="269">
        <v>-9.75</v>
      </c>
      <c r="S6963" s="269">
        <v>-68</v>
      </c>
      <c r="T6963" s="269">
        <v>-68.25</v>
      </c>
      <c r="DO6963"/>
    </row>
    <row r="6964" spans="15:119" x14ac:dyDescent="0.25">
      <c r="O6964" s="268" t="s">
        <v>16451</v>
      </c>
      <c r="P6964" s="268" t="s">
        <v>9492</v>
      </c>
      <c r="Q6964" s="269">
        <v>-9.75</v>
      </c>
      <c r="R6964" s="269">
        <v>-10</v>
      </c>
      <c r="S6964" s="269">
        <v>-68.25</v>
      </c>
      <c r="T6964" s="269">
        <v>-68.5</v>
      </c>
      <c r="DO6964"/>
    </row>
    <row r="6965" spans="15:119" x14ac:dyDescent="0.25">
      <c r="O6965" s="268" t="s">
        <v>16452</v>
      </c>
      <c r="P6965" s="268" t="s">
        <v>9492</v>
      </c>
      <c r="Q6965" s="269">
        <v>-9.75</v>
      </c>
      <c r="R6965" s="269">
        <v>-10</v>
      </c>
      <c r="S6965" s="269">
        <v>-68</v>
      </c>
      <c r="T6965" s="269">
        <v>-68.25</v>
      </c>
      <c r="DO6965"/>
    </row>
    <row r="6966" spans="15:119" x14ac:dyDescent="0.25">
      <c r="O6966" s="268" t="s">
        <v>16453</v>
      </c>
      <c r="P6966" s="268" t="s">
        <v>9490</v>
      </c>
      <c r="Q6966" s="269">
        <v>-9.5</v>
      </c>
      <c r="R6966" s="269">
        <v>-10</v>
      </c>
      <c r="S6966" s="269">
        <v>-67.5</v>
      </c>
      <c r="T6966" s="269">
        <v>-68</v>
      </c>
      <c r="DO6966"/>
    </row>
    <row r="6967" spans="15:119" x14ac:dyDescent="0.25">
      <c r="O6967" s="268" t="s">
        <v>16454</v>
      </c>
      <c r="P6967" s="268" t="s">
        <v>9492</v>
      </c>
      <c r="Q6967" s="269">
        <v>-9.5</v>
      </c>
      <c r="R6967" s="269">
        <v>-9.75</v>
      </c>
      <c r="S6967" s="269">
        <v>-67.75</v>
      </c>
      <c r="T6967" s="269">
        <v>-68</v>
      </c>
      <c r="DO6967"/>
    </row>
    <row r="6968" spans="15:119" x14ac:dyDescent="0.25">
      <c r="O6968" s="268" t="s">
        <v>16455</v>
      </c>
      <c r="P6968" s="268" t="s">
        <v>9492</v>
      </c>
      <c r="Q6968" s="269">
        <v>-9.5</v>
      </c>
      <c r="R6968" s="269">
        <v>-9.75</v>
      </c>
      <c r="S6968" s="269">
        <v>-67.5</v>
      </c>
      <c r="T6968" s="269">
        <v>-67.75</v>
      </c>
      <c r="DO6968"/>
    </row>
    <row r="6969" spans="15:119" x14ac:dyDescent="0.25">
      <c r="O6969" s="268" t="s">
        <v>16456</v>
      </c>
      <c r="P6969" s="268" t="s">
        <v>9492</v>
      </c>
      <c r="Q6969" s="269">
        <v>-9.75</v>
      </c>
      <c r="R6969" s="269">
        <v>-10</v>
      </c>
      <c r="S6969" s="269">
        <v>-67.75</v>
      </c>
      <c r="T6969" s="269">
        <v>-68</v>
      </c>
      <c r="DO6969"/>
    </row>
    <row r="6970" spans="15:119" x14ac:dyDescent="0.25">
      <c r="O6970" s="268" t="s">
        <v>16457</v>
      </c>
      <c r="P6970" s="268" t="s">
        <v>9492</v>
      </c>
      <c r="Q6970" s="269">
        <v>-9.75</v>
      </c>
      <c r="R6970" s="269">
        <v>-10</v>
      </c>
      <c r="S6970" s="269">
        <v>-67.5</v>
      </c>
      <c r="T6970" s="269">
        <v>-67.75</v>
      </c>
      <c r="DO6970"/>
    </row>
    <row r="6971" spans="15:119" x14ac:dyDescent="0.25">
      <c r="O6971" s="268" t="s">
        <v>16458</v>
      </c>
      <c r="P6971" s="268" t="s">
        <v>9488</v>
      </c>
      <c r="Q6971" s="269">
        <v>-9</v>
      </c>
      <c r="R6971" s="269">
        <v>-10</v>
      </c>
      <c r="S6971" s="269">
        <v>-66</v>
      </c>
      <c r="T6971" s="269">
        <v>-67.5</v>
      </c>
      <c r="DO6971"/>
    </row>
    <row r="6972" spans="15:119" x14ac:dyDescent="0.25">
      <c r="O6972" s="268" t="s">
        <v>16459</v>
      </c>
      <c r="P6972" s="268" t="s">
        <v>9490</v>
      </c>
      <c r="Q6972" s="269">
        <v>-9</v>
      </c>
      <c r="R6972" s="269">
        <v>-9.5</v>
      </c>
      <c r="S6972" s="269">
        <v>-67</v>
      </c>
      <c r="T6972" s="269">
        <v>-67.5</v>
      </c>
      <c r="DO6972"/>
    </row>
    <row r="6973" spans="15:119" x14ac:dyDescent="0.25">
      <c r="O6973" s="268" t="s">
        <v>16460</v>
      </c>
      <c r="P6973" s="268" t="s">
        <v>9492</v>
      </c>
      <c r="Q6973" s="269">
        <v>-9</v>
      </c>
      <c r="R6973" s="269">
        <v>-9.25</v>
      </c>
      <c r="S6973" s="269">
        <v>-67.25</v>
      </c>
      <c r="T6973" s="269">
        <v>-67.5</v>
      </c>
      <c r="DO6973"/>
    </row>
    <row r="6974" spans="15:119" x14ac:dyDescent="0.25">
      <c r="O6974" s="268" t="s">
        <v>16461</v>
      </c>
      <c r="P6974" s="268" t="s">
        <v>9492</v>
      </c>
      <c r="Q6974" s="269">
        <v>-9</v>
      </c>
      <c r="R6974" s="269">
        <v>-9.25</v>
      </c>
      <c r="S6974" s="269">
        <v>-67</v>
      </c>
      <c r="T6974" s="269">
        <v>-67.25</v>
      </c>
      <c r="DO6974"/>
    </row>
    <row r="6975" spans="15:119" x14ac:dyDescent="0.25">
      <c r="O6975" s="268" t="s">
        <v>16462</v>
      </c>
      <c r="P6975" s="268" t="s">
        <v>9492</v>
      </c>
      <c r="Q6975" s="269">
        <v>-9.25</v>
      </c>
      <c r="R6975" s="269">
        <v>-9.5</v>
      </c>
      <c r="S6975" s="269">
        <v>-67.25</v>
      </c>
      <c r="T6975" s="269">
        <v>-67.5</v>
      </c>
      <c r="DO6975"/>
    </row>
    <row r="6976" spans="15:119" x14ac:dyDescent="0.25">
      <c r="O6976" s="268" t="s">
        <v>16463</v>
      </c>
      <c r="P6976" s="268" t="s">
        <v>9492</v>
      </c>
      <c r="Q6976" s="269">
        <v>-9.25</v>
      </c>
      <c r="R6976" s="269">
        <v>-9.5</v>
      </c>
      <c r="S6976" s="269">
        <v>-67</v>
      </c>
      <c r="T6976" s="269">
        <v>-67.25</v>
      </c>
      <c r="DO6976"/>
    </row>
    <row r="6977" spans="15:119" x14ac:dyDescent="0.25">
      <c r="O6977" s="268" t="s">
        <v>16464</v>
      </c>
      <c r="P6977" s="268" t="s">
        <v>9490</v>
      </c>
      <c r="Q6977" s="269">
        <v>-9</v>
      </c>
      <c r="R6977" s="269">
        <v>-9.5</v>
      </c>
      <c r="S6977" s="269">
        <v>-66.5</v>
      </c>
      <c r="T6977" s="269">
        <v>-67</v>
      </c>
      <c r="DO6977"/>
    </row>
    <row r="6978" spans="15:119" x14ac:dyDescent="0.25">
      <c r="O6978" s="268" t="s">
        <v>16465</v>
      </c>
      <c r="P6978" s="268" t="s">
        <v>9492</v>
      </c>
      <c r="Q6978" s="269">
        <v>-9</v>
      </c>
      <c r="R6978" s="269">
        <v>-9.25</v>
      </c>
      <c r="S6978" s="269">
        <v>-66.75</v>
      </c>
      <c r="T6978" s="269">
        <v>-67</v>
      </c>
      <c r="DO6978"/>
    </row>
    <row r="6979" spans="15:119" x14ac:dyDescent="0.25">
      <c r="O6979" s="268" t="s">
        <v>16466</v>
      </c>
      <c r="P6979" s="268" t="s">
        <v>9492</v>
      </c>
      <c r="Q6979" s="269">
        <v>-9</v>
      </c>
      <c r="R6979" s="269">
        <v>-9.25</v>
      </c>
      <c r="S6979" s="269">
        <v>-66.5</v>
      </c>
      <c r="T6979" s="269">
        <v>-66.75</v>
      </c>
      <c r="DO6979"/>
    </row>
    <row r="6980" spans="15:119" x14ac:dyDescent="0.25">
      <c r="O6980" s="268" t="s">
        <v>16467</v>
      </c>
      <c r="P6980" s="268" t="s">
        <v>9492</v>
      </c>
      <c r="Q6980" s="269">
        <v>-9.25</v>
      </c>
      <c r="R6980" s="269">
        <v>-9.5</v>
      </c>
      <c r="S6980" s="269">
        <v>-66.75</v>
      </c>
      <c r="T6980" s="269">
        <v>-67</v>
      </c>
      <c r="DO6980"/>
    </row>
    <row r="6981" spans="15:119" x14ac:dyDescent="0.25">
      <c r="O6981" s="268" t="s">
        <v>16468</v>
      </c>
      <c r="P6981" s="268" t="s">
        <v>9492</v>
      </c>
      <c r="Q6981" s="269">
        <v>-9.25</v>
      </c>
      <c r="R6981" s="269">
        <v>-9.5</v>
      </c>
      <c r="S6981" s="269">
        <v>-66.5</v>
      </c>
      <c r="T6981" s="269">
        <v>-66.75</v>
      </c>
      <c r="DO6981"/>
    </row>
    <row r="6982" spans="15:119" x14ac:dyDescent="0.25">
      <c r="O6982" s="268" t="s">
        <v>16469</v>
      </c>
      <c r="P6982" s="268" t="s">
        <v>9490</v>
      </c>
      <c r="Q6982" s="269">
        <v>-9</v>
      </c>
      <c r="R6982" s="269">
        <v>-9.5</v>
      </c>
      <c r="S6982" s="269">
        <v>-66</v>
      </c>
      <c r="T6982" s="269">
        <v>-66.5</v>
      </c>
      <c r="DO6982"/>
    </row>
    <row r="6983" spans="15:119" x14ac:dyDescent="0.25">
      <c r="O6983" s="268" t="s">
        <v>16470</v>
      </c>
      <c r="P6983" s="268" t="s">
        <v>9492</v>
      </c>
      <c r="Q6983" s="269">
        <v>-9</v>
      </c>
      <c r="R6983" s="269">
        <v>-9.25</v>
      </c>
      <c r="S6983" s="269">
        <v>-66.25</v>
      </c>
      <c r="T6983" s="269">
        <v>-66.5</v>
      </c>
      <c r="DO6983"/>
    </row>
    <row r="6984" spans="15:119" x14ac:dyDescent="0.25">
      <c r="O6984" s="268" t="s">
        <v>16471</v>
      </c>
      <c r="P6984" s="268" t="s">
        <v>9492</v>
      </c>
      <c r="Q6984" s="269">
        <v>-9</v>
      </c>
      <c r="R6984" s="269">
        <v>-9.25</v>
      </c>
      <c r="S6984" s="269">
        <v>-66</v>
      </c>
      <c r="T6984" s="269">
        <v>-66.25</v>
      </c>
      <c r="DO6984"/>
    </row>
    <row r="6985" spans="15:119" x14ac:dyDescent="0.25">
      <c r="O6985" s="268" t="s">
        <v>16472</v>
      </c>
      <c r="P6985" s="268" t="s">
        <v>9492</v>
      </c>
      <c r="Q6985" s="269">
        <v>-9.25</v>
      </c>
      <c r="R6985" s="269">
        <v>-9.5</v>
      </c>
      <c r="S6985" s="269">
        <v>-66.25</v>
      </c>
      <c r="T6985" s="269">
        <v>-66.5</v>
      </c>
      <c r="DO6985"/>
    </row>
    <row r="6986" spans="15:119" x14ac:dyDescent="0.25">
      <c r="O6986" s="268" t="s">
        <v>16473</v>
      </c>
      <c r="P6986" s="268" t="s">
        <v>9492</v>
      </c>
      <c r="Q6986" s="269">
        <v>-9.25</v>
      </c>
      <c r="R6986" s="269">
        <v>-9.5</v>
      </c>
      <c r="S6986" s="269">
        <v>-66</v>
      </c>
      <c r="T6986" s="269">
        <v>-66.25</v>
      </c>
      <c r="DO6986"/>
    </row>
    <row r="6987" spans="15:119" x14ac:dyDescent="0.25">
      <c r="O6987" s="268" t="s">
        <v>16474</v>
      </c>
      <c r="P6987" s="268" t="s">
        <v>9490</v>
      </c>
      <c r="Q6987" s="269">
        <v>-9.5</v>
      </c>
      <c r="R6987" s="269">
        <v>-10</v>
      </c>
      <c r="S6987" s="269">
        <v>-67</v>
      </c>
      <c r="T6987" s="269">
        <v>-67.5</v>
      </c>
      <c r="DO6987"/>
    </row>
    <row r="6988" spans="15:119" x14ac:dyDescent="0.25">
      <c r="O6988" s="268" t="s">
        <v>16475</v>
      </c>
      <c r="P6988" s="268" t="s">
        <v>9492</v>
      </c>
      <c r="Q6988" s="269">
        <v>-9.5</v>
      </c>
      <c r="R6988" s="269">
        <v>-9.75</v>
      </c>
      <c r="S6988" s="269">
        <v>-67.25</v>
      </c>
      <c r="T6988" s="269">
        <v>-67.5</v>
      </c>
      <c r="DO6988"/>
    </row>
    <row r="6989" spans="15:119" x14ac:dyDescent="0.25">
      <c r="O6989" s="268" t="s">
        <v>16476</v>
      </c>
      <c r="P6989" s="268" t="s">
        <v>9492</v>
      </c>
      <c r="Q6989" s="269">
        <v>-9.5</v>
      </c>
      <c r="R6989" s="269">
        <v>-9.75</v>
      </c>
      <c r="S6989" s="269">
        <v>-67</v>
      </c>
      <c r="T6989" s="269">
        <v>-67.25</v>
      </c>
      <c r="DO6989"/>
    </row>
    <row r="6990" spans="15:119" x14ac:dyDescent="0.25">
      <c r="O6990" s="268" t="s">
        <v>16477</v>
      </c>
      <c r="P6990" s="268" t="s">
        <v>9492</v>
      </c>
      <c r="Q6990" s="269">
        <v>-9.75</v>
      </c>
      <c r="R6990" s="269">
        <v>-10</v>
      </c>
      <c r="S6990" s="269">
        <v>-67.25</v>
      </c>
      <c r="T6990" s="269">
        <v>-67.5</v>
      </c>
      <c r="DO6990"/>
    </row>
    <row r="6991" spans="15:119" x14ac:dyDescent="0.25">
      <c r="O6991" s="268" t="s">
        <v>16478</v>
      </c>
      <c r="P6991" s="268" t="s">
        <v>9492</v>
      </c>
      <c r="Q6991" s="269">
        <v>-9.75</v>
      </c>
      <c r="R6991" s="269">
        <v>-10</v>
      </c>
      <c r="S6991" s="269">
        <v>-67</v>
      </c>
      <c r="T6991" s="269">
        <v>-67.25</v>
      </c>
      <c r="DO6991"/>
    </row>
    <row r="6992" spans="15:119" x14ac:dyDescent="0.25">
      <c r="O6992" s="268" t="s">
        <v>16479</v>
      </c>
      <c r="P6992" s="268" t="s">
        <v>9490</v>
      </c>
      <c r="Q6992" s="269">
        <v>-9.5</v>
      </c>
      <c r="R6992" s="269">
        <v>-10</v>
      </c>
      <c r="S6992" s="269">
        <v>-66.5</v>
      </c>
      <c r="T6992" s="269">
        <v>-67</v>
      </c>
      <c r="DO6992"/>
    </row>
    <row r="6993" spans="15:119" x14ac:dyDescent="0.25">
      <c r="O6993" s="268" t="s">
        <v>16480</v>
      </c>
      <c r="P6993" s="268" t="s">
        <v>9492</v>
      </c>
      <c r="Q6993" s="269">
        <v>-9.5</v>
      </c>
      <c r="R6993" s="269">
        <v>-9.75</v>
      </c>
      <c r="S6993" s="269">
        <v>-66.75</v>
      </c>
      <c r="T6993" s="269">
        <v>-67</v>
      </c>
      <c r="DO6993"/>
    </row>
    <row r="6994" spans="15:119" x14ac:dyDescent="0.25">
      <c r="O6994" s="268" t="s">
        <v>16481</v>
      </c>
      <c r="P6994" s="268" t="s">
        <v>9492</v>
      </c>
      <c r="Q6994" s="269">
        <v>-9.5</v>
      </c>
      <c r="R6994" s="269">
        <v>-9.75</v>
      </c>
      <c r="S6994" s="269">
        <v>-66.5</v>
      </c>
      <c r="T6994" s="269">
        <v>-66.75</v>
      </c>
      <c r="DO6994"/>
    </row>
    <row r="6995" spans="15:119" x14ac:dyDescent="0.25">
      <c r="O6995" s="268" t="s">
        <v>16482</v>
      </c>
      <c r="P6995" s="268" t="s">
        <v>9492</v>
      </c>
      <c r="Q6995" s="269">
        <v>-9.75</v>
      </c>
      <c r="R6995" s="269">
        <v>-10</v>
      </c>
      <c r="S6995" s="269">
        <v>-66.75</v>
      </c>
      <c r="T6995" s="269">
        <v>-67</v>
      </c>
      <c r="DO6995"/>
    </row>
    <row r="6996" spans="15:119" x14ac:dyDescent="0.25">
      <c r="O6996" s="268" t="s">
        <v>16483</v>
      </c>
      <c r="P6996" s="268" t="s">
        <v>9492</v>
      </c>
      <c r="Q6996" s="269">
        <v>-9.75</v>
      </c>
      <c r="R6996" s="269">
        <v>-10</v>
      </c>
      <c r="S6996" s="269">
        <v>-66.5</v>
      </c>
      <c r="T6996" s="269">
        <v>-66.75</v>
      </c>
      <c r="DO6996"/>
    </row>
    <row r="6997" spans="15:119" x14ac:dyDescent="0.25">
      <c r="O6997" s="268" t="s">
        <v>16484</v>
      </c>
      <c r="P6997" s="268" t="s">
        <v>9490</v>
      </c>
      <c r="Q6997" s="269">
        <v>-9.5</v>
      </c>
      <c r="R6997" s="269">
        <v>-10</v>
      </c>
      <c r="S6997" s="269">
        <v>-66</v>
      </c>
      <c r="T6997" s="269">
        <v>-66.5</v>
      </c>
      <c r="DO6997"/>
    </row>
    <row r="6998" spans="15:119" x14ac:dyDescent="0.25">
      <c r="O6998" s="268" t="s">
        <v>16485</v>
      </c>
      <c r="P6998" s="268" t="s">
        <v>9492</v>
      </c>
      <c r="Q6998" s="269">
        <v>-9.5</v>
      </c>
      <c r="R6998" s="269">
        <v>-9.75</v>
      </c>
      <c r="S6998" s="269">
        <v>-66.25</v>
      </c>
      <c r="T6998" s="269">
        <v>-66.5</v>
      </c>
      <c r="DO6998"/>
    </row>
    <row r="6999" spans="15:119" x14ac:dyDescent="0.25">
      <c r="O6999" s="268" t="s">
        <v>16486</v>
      </c>
      <c r="P6999" s="268" t="s">
        <v>9492</v>
      </c>
      <c r="Q6999" s="269">
        <v>-9.5</v>
      </c>
      <c r="R6999" s="269">
        <v>-9.75</v>
      </c>
      <c r="S6999" s="269">
        <v>-66</v>
      </c>
      <c r="T6999" s="269">
        <v>-66.25</v>
      </c>
      <c r="DO6999"/>
    </row>
    <row r="7000" spans="15:119" x14ac:dyDescent="0.25">
      <c r="O7000" s="268" t="s">
        <v>16487</v>
      </c>
      <c r="P7000" s="268" t="s">
        <v>9492</v>
      </c>
      <c r="Q7000" s="269">
        <v>-9.75</v>
      </c>
      <c r="R7000" s="269">
        <v>-10</v>
      </c>
      <c r="S7000" s="269">
        <v>-66.25</v>
      </c>
      <c r="T7000" s="269">
        <v>-66.5</v>
      </c>
      <c r="DO7000"/>
    </row>
    <row r="7001" spans="15:119" x14ac:dyDescent="0.25">
      <c r="O7001" s="268" t="s">
        <v>16488</v>
      </c>
      <c r="P7001" s="268" t="s">
        <v>9492</v>
      </c>
      <c r="Q7001" s="269">
        <v>-9.75</v>
      </c>
      <c r="R7001" s="269">
        <v>-10</v>
      </c>
      <c r="S7001" s="269">
        <v>-66</v>
      </c>
      <c r="T7001" s="269">
        <v>-66.25</v>
      </c>
      <c r="DO7001"/>
    </row>
    <row r="7002" spans="15:119" x14ac:dyDescent="0.25">
      <c r="O7002" s="268" t="s">
        <v>16489</v>
      </c>
      <c r="P7002" s="268" t="s">
        <v>9486</v>
      </c>
      <c r="Q7002" s="269">
        <v>-10</v>
      </c>
      <c r="R7002" s="269">
        <v>-12</v>
      </c>
      <c r="S7002" s="269">
        <v>-69</v>
      </c>
      <c r="T7002" s="269">
        <v>-72</v>
      </c>
      <c r="DO7002"/>
    </row>
    <row r="7003" spans="15:119" x14ac:dyDescent="0.25">
      <c r="O7003" s="268" t="s">
        <v>16490</v>
      </c>
      <c r="P7003" s="268" t="s">
        <v>9488</v>
      </c>
      <c r="Q7003" s="269">
        <v>-10</v>
      </c>
      <c r="R7003" s="269">
        <v>-11</v>
      </c>
      <c r="S7003" s="269">
        <v>-70.5</v>
      </c>
      <c r="T7003" s="269">
        <v>-72</v>
      </c>
      <c r="DO7003"/>
    </row>
    <row r="7004" spans="15:119" x14ac:dyDescent="0.25">
      <c r="O7004" s="268" t="s">
        <v>16491</v>
      </c>
      <c r="P7004" s="268" t="s">
        <v>9490</v>
      </c>
      <c r="Q7004" s="269">
        <v>-10</v>
      </c>
      <c r="R7004" s="269">
        <v>-10.5</v>
      </c>
      <c r="S7004" s="269">
        <v>-70.5</v>
      </c>
      <c r="T7004" s="269">
        <v>-71</v>
      </c>
      <c r="DO7004"/>
    </row>
    <row r="7005" spans="15:119" x14ac:dyDescent="0.25">
      <c r="O7005" s="268" t="s">
        <v>16492</v>
      </c>
      <c r="P7005" s="268" t="s">
        <v>9492</v>
      </c>
      <c r="Q7005" s="269">
        <v>-10</v>
      </c>
      <c r="R7005" s="269">
        <v>-10.25</v>
      </c>
      <c r="S7005" s="269">
        <v>-70.5</v>
      </c>
      <c r="T7005" s="269">
        <v>-70.75</v>
      </c>
      <c r="DO7005"/>
    </row>
    <row r="7006" spans="15:119" x14ac:dyDescent="0.25">
      <c r="O7006" s="268" t="s">
        <v>16493</v>
      </c>
      <c r="P7006" s="268" t="s">
        <v>9492</v>
      </c>
      <c r="Q7006" s="269">
        <v>-10.25</v>
      </c>
      <c r="R7006" s="269">
        <v>-10.5</v>
      </c>
      <c r="S7006" s="269">
        <v>-70.5</v>
      </c>
      <c r="T7006" s="269">
        <v>-70.75</v>
      </c>
      <c r="DO7006"/>
    </row>
    <row r="7007" spans="15:119" x14ac:dyDescent="0.25">
      <c r="O7007" s="268" t="s">
        <v>16494</v>
      </c>
      <c r="P7007" s="268" t="s">
        <v>9490</v>
      </c>
      <c r="Q7007" s="269">
        <v>-10.5</v>
      </c>
      <c r="R7007" s="269">
        <v>-11</v>
      </c>
      <c r="S7007" s="269">
        <v>-70.5</v>
      </c>
      <c r="T7007" s="269">
        <v>-71</v>
      </c>
      <c r="DO7007"/>
    </row>
    <row r="7008" spans="15:119" x14ac:dyDescent="0.25">
      <c r="O7008" s="268" t="s">
        <v>16495</v>
      </c>
      <c r="P7008" s="268" t="s">
        <v>9492</v>
      </c>
      <c r="Q7008" s="269">
        <v>-10.5</v>
      </c>
      <c r="R7008" s="269">
        <v>-10.75</v>
      </c>
      <c r="S7008" s="269">
        <v>-70.5</v>
      </c>
      <c r="T7008" s="269">
        <v>-70.75</v>
      </c>
      <c r="DO7008"/>
    </row>
    <row r="7009" spans="15:119" x14ac:dyDescent="0.25">
      <c r="O7009" s="268" t="s">
        <v>16496</v>
      </c>
      <c r="P7009" s="268" t="s">
        <v>9492</v>
      </c>
      <c r="Q7009" s="269">
        <v>-10.75</v>
      </c>
      <c r="R7009" s="269">
        <v>-11</v>
      </c>
      <c r="S7009" s="269">
        <v>-70.5</v>
      </c>
      <c r="T7009" s="269">
        <v>-70.75</v>
      </c>
      <c r="DO7009"/>
    </row>
    <row r="7010" spans="15:119" x14ac:dyDescent="0.25">
      <c r="O7010" s="268" t="s">
        <v>16497</v>
      </c>
      <c r="P7010" s="268" t="s">
        <v>9488</v>
      </c>
      <c r="Q7010" s="269">
        <v>-10</v>
      </c>
      <c r="R7010" s="269">
        <v>-11</v>
      </c>
      <c r="S7010" s="269">
        <v>-69</v>
      </c>
      <c r="T7010" s="269">
        <v>-70.5</v>
      </c>
      <c r="DO7010"/>
    </row>
    <row r="7011" spans="15:119" x14ac:dyDescent="0.25">
      <c r="O7011" s="268" t="s">
        <v>16498</v>
      </c>
      <c r="P7011" s="268" t="s">
        <v>9490</v>
      </c>
      <c r="Q7011" s="269">
        <v>-10</v>
      </c>
      <c r="R7011" s="269">
        <v>-10.5</v>
      </c>
      <c r="S7011" s="269">
        <v>-70</v>
      </c>
      <c r="T7011" s="269">
        <v>-70.5</v>
      </c>
      <c r="DO7011"/>
    </row>
    <row r="7012" spans="15:119" x14ac:dyDescent="0.25">
      <c r="O7012" s="268" t="s">
        <v>16499</v>
      </c>
      <c r="P7012" s="268" t="s">
        <v>9492</v>
      </c>
      <c r="Q7012" s="269">
        <v>-10</v>
      </c>
      <c r="R7012" s="269">
        <v>-10.25</v>
      </c>
      <c r="S7012" s="269">
        <v>-70.25</v>
      </c>
      <c r="T7012" s="269">
        <v>-70.5</v>
      </c>
      <c r="DO7012"/>
    </row>
    <row r="7013" spans="15:119" x14ac:dyDescent="0.25">
      <c r="O7013" s="268" t="s">
        <v>16500</v>
      </c>
      <c r="P7013" s="268" t="s">
        <v>9492</v>
      </c>
      <c r="Q7013" s="269">
        <v>-10</v>
      </c>
      <c r="R7013" s="269">
        <v>-10.25</v>
      </c>
      <c r="S7013" s="269">
        <v>-70</v>
      </c>
      <c r="T7013" s="269">
        <v>-70.25</v>
      </c>
      <c r="DO7013"/>
    </row>
    <row r="7014" spans="15:119" x14ac:dyDescent="0.25">
      <c r="O7014" s="268" t="s">
        <v>16501</v>
      </c>
      <c r="P7014" s="268" t="s">
        <v>9492</v>
      </c>
      <c r="Q7014" s="269">
        <v>-10.25</v>
      </c>
      <c r="R7014" s="269">
        <v>-10.5</v>
      </c>
      <c r="S7014" s="269">
        <v>-70.25</v>
      </c>
      <c r="T7014" s="269">
        <v>-70.5</v>
      </c>
      <c r="DO7014"/>
    </row>
    <row r="7015" spans="15:119" x14ac:dyDescent="0.25">
      <c r="O7015" s="268" t="s">
        <v>16502</v>
      </c>
      <c r="P7015" s="268" t="s">
        <v>9492</v>
      </c>
      <c r="Q7015" s="269">
        <v>-10.25</v>
      </c>
      <c r="R7015" s="269">
        <v>-10.5</v>
      </c>
      <c r="S7015" s="269">
        <v>-70</v>
      </c>
      <c r="T7015" s="269">
        <v>-70.25</v>
      </c>
      <c r="DO7015"/>
    </row>
    <row r="7016" spans="15:119" x14ac:dyDescent="0.25">
      <c r="O7016" s="268" t="s">
        <v>16503</v>
      </c>
      <c r="P7016" s="268" t="s">
        <v>9490</v>
      </c>
      <c r="Q7016" s="269">
        <v>-10</v>
      </c>
      <c r="R7016" s="269">
        <v>-10.5</v>
      </c>
      <c r="S7016" s="269">
        <v>-69.5</v>
      </c>
      <c r="T7016" s="269">
        <v>-70</v>
      </c>
      <c r="DO7016"/>
    </row>
    <row r="7017" spans="15:119" x14ac:dyDescent="0.25">
      <c r="O7017" s="268" t="s">
        <v>16504</v>
      </c>
      <c r="P7017" s="268" t="s">
        <v>9492</v>
      </c>
      <c r="Q7017" s="269">
        <v>-10</v>
      </c>
      <c r="R7017" s="269">
        <v>-10.25</v>
      </c>
      <c r="S7017" s="269">
        <v>-69.75</v>
      </c>
      <c r="T7017" s="269">
        <v>-70</v>
      </c>
      <c r="DO7017"/>
    </row>
    <row r="7018" spans="15:119" x14ac:dyDescent="0.25">
      <c r="O7018" s="268" t="s">
        <v>16505</v>
      </c>
      <c r="P7018" s="268" t="s">
        <v>9492</v>
      </c>
      <c r="Q7018" s="269">
        <v>-10</v>
      </c>
      <c r="R7018" s="269">
        <v>-10.25</v>
      </c>
      <c r="S7018" s="269">
        <v>-69.5</v>
      </c>
      <c r="T7018" s="269">
        <v>-69.75</v>
      </c>
      <c r="DO7018"/>
    </row>
    <row r="7019" spans="15:119" x14ac:dyDescent="0.25">
      <c r="O7019" s="268" t="s">
        <v>16506</v>
      </c>
      <c r="P7019" s="268" t="s">
        <v>9492</v>
      </c>
      <c r="Q7019" s="269">
        <v>-10.25</v>
      </c>
      <c r="R7019" s="269">
        <v>-10.5</v>
      </c>
      <c r="S7019" s="269">
        <v>-69.75</v>
      </c>
      <c r="T7019" s="269">
        <v>-70</v>
      </c>
      <c r="DO7019"/>
    </row>
    <row r="7020" spans="15:119" x14ac:dyDescent="0.25">
      <c r="O7020" s="268" t="s">
        <v>16507</v>
      </c>
      <c r="P7020" s="268" t="s">
        <v>9492</v>
      </c>
      <c r="Q7020" s="269">
        <v>-10.25</v>
      </c>
      <c r="R7020" s="269">
        <v>-10.5</v>
      </c>
      <c r="S7020" s="269">
        <v>-69.5</v>
      </c>
      <c r="T7020" s="269">
        <v>-69.75</v>
      </c>
      <c r="DO7020"/>
    </row>
    <row r="7021" spans="15:119" x14ac:dyDescent="0.25">
      <c r="O7021" s="268" t="s">
        <v>16508</v>
      </c>
      <c r="P7021" s="268" t="s">
        <v>9490</v>
      </c>
      <c r="Q7021" s="269">
        <v>-10</v>
      </c>
      <c r="R7021" s="269">
        <v>-10.5</v>
      </c>
      <c r="S7021" s="269">
        <v>-69</v>
      </c>
      <c r="T7021" s="269">
        <v>-69.5</v>
      </c>
      <c r="DO7021"/>
    </row>
    <row r="7022" spans="15:119" x14ac:dyDescent="0.25">
      <c r="O7022" s="268" t="s">
        <v>16509</v>
      </c>
      <c r="P7022" s="268" t="s">
        <v>9492</v>
      </c>
      <c r="Q7022" s="269">
        <v>-10</v>
      </c>
      <c r="R7022" s="269">
        <v>-10.25</v>
      </c>
      <c r="S7022" s="269">
        <v>-69.25</v>
      </c>
      <c r="T7022" s="269">
        <v>-69.5</v>
      </c>
      <c r="DO7022"/>
    </row>
    <row r="7023" spans="15:119" x14ac:dyDescent="0.25">
      <c r="O7023" s="268" t="s">
        <v>16510</v>
      </c>
      <c r="P7023" s="268" t="s">
        <v>9492</v>
      </c>
      <c r="Q7023" s="269">
        <v>-10</v>
      </c>
      <c r="R7023" s="269">
        <v>-10.25</v>
      </c>
      <c r="S7023" s="269">
        <v>-69</v>
      </c>
      <c r="T7023" s="269">
        <v>-69.25</v>
      </c>
      <c r="DO7023"/>
    </row>
    <row r="7024" spans="15:119" x14ac:dyDescent="0.25">
      <c r="O7024" s="268" t="s">
        <v>16511</v>
      </c>
      <c r="P7024" s="268" t="s">
        <v>9492</v>
      </c>
      <c r="Q7024" s="269">
        <v>-10.25</v>
      </c>
      <c r="R7024" s="269">
        <v>-10.5</v>
      </c>
      <c r="S7024" s="269">
        <v>-69.25</v>
      </c>
      <c r="T7024" s="269">
        <v>-69.5</v>
      </c>
      <c r="DO7024"/>
    </row>
    <row r="7025" spans="15:119" x14ac:dyDescent="0.25">
      <c r="O7025" s="268" t="s">
        <v>16512</v>
      </c>
      <c r="P7025" s="268" t="s">
        <v>9492</v>
      </c>
      <c r="Q7025" s="269">
        <v>-10.25</v>
      </c>
      <c r="R7025" s="269">
        <v>-10.5</v>
      </c>
      <c r="S7025" s="269">
        <v>-69</v>
      </c>
      <c r="T7025" s="269">
        <v>-69.25</v>
      </c>
      <c r="DO7025"/>
    </row>
    <row r="7026" spans="15:119" x14ac:dyDescent="0.25">
      <c r="O7026" s="268" t="s">
        <v>16513</v>
      </c>
      <c r="P7026" s="268" t="s">
        <v>9490</v>
      </c>
      <c r="Q7026" s="269">
        <v>-10.5</v>
      </c>
      <c r="R7026" s="269">
        <v>-11</v>
      </c>
      <c r="S7026" s="269">
        <v>-70</v>
      </c>
      <c r="T7026" s="269">
        <v>-70.5</v>
      </c>
      <c r="DO7026"/>
    </row>
    <row r="7027" spans="15:119" x14ac:dyDescent="0.25">
      <c r="O7027" s="268" t="s">
        <v>16514</v>
      </c>
      <c r="P7027" s="268" t="s">
        <v>9492</v>
      </c>
      <c r="Q7027" s="269">
        <v>-10.5</v>
      </c>
      <c r="R7027" s="269">
        <v>-10.75</v>
      </c>
      <c r="S7027" s="269">
        <v>-70.25</v>
      </c>
      <c r="T7027" s="269">
        <v>-70.5</v>
      </c>
      <c r="DO7027"/>
    </row>
    <row r="7028" spans="15:119" x14ac:dyDescent="0.25">
      <c r="O7028" s="268" t="s">
        <v>16515</v>
      </c>
      <c r="P7028" s="268" t="s">
        <v>9492</v>
      </c>
      <c r="Q7028" s="269">
        <v>-10.5</v>
      </c>
      <c r="R7028" s="269">
        <v>-10.75</v>
      </c>
      <c r="S7028" s="269">
        <v>-70</v>
      </c>
      <c r="T7028" s="269">
        <v>-70.25</v>
      </c>
      <c r="DO7028"/>
    </row>
    <row r="7029" spans="15:119" x14ac:dyDescent="0.25">
      <c r="O7029" s="268" t="s">
        <v>16516</v>
      </c>
      <c r="P7029" s="268" t="s">
        <v>9492</v>
      </c>
      <c r="Q7029" s="269">
        <v>-10.75</v>
      </c>
      <c r="R7029" s="269">
        <v>-11</v>
      </c>
      <c r="S7029" s="269">
        <v>-70.25</v>
      </c>
      <c r="T7029" s="269">
        <v>-70.5</v>
      </c>
      <c r="DO7029"/>
    </row>
    <row r="7030" spans="15:119" x14ac:dyDescent="0.25">
      <c r="O7030" s="268" t="s">
        <v>16517</v>
      </c>
      <c r="P7030" s="268" t="s">
        <v>9492</v>
      </c>
      <c r="Q7030" s="269">
        <v>-10.75</v>
      </c>
      <c r="R7030" s="269">
        <v>-11</v>
      </c>
      <c r="S7030" s="269">
        <v>-70</v>
      </c>
      <c r="T7030" s="269">
        <v>-70.25</v>
      </c>
      <c r="DO7030"/>
    </row>
    <row r="7031" spans="15:119" x14ac:dyDescent="0.25">
      <c r="O7031" s="268" t="s">
        <v>16518</v>
      </c>
      <c r="P7031" s="268" t="s">
        <v>9490</v>
      </c>
      <c r="Q7031" s="269">
        <v>-10.5</v>
      </c>
      <c r="R7031" s="269">
        <v>-11</v>
      </c>
      <c r="S7031" s="269">
        <v>-69.5</v>
      </c>
      <c r="T7031" s="269">
        <v>-70</v>
      </c>
      <c r="DO7031"/>
    </row>
    <row r="7032" spans="15:119" x14ac:dyDescent="0.25">
      <c r="O7032" s="268" t="s">
        <v>16519</v>
      </c>
      <c r="P7032" s="268" t="s">
        <v>9492</v>
      </c>
      <c r="Q7032" s="269">
        <v>-10.5</v>
      </c>
      <c r="R7032" s="269">
        <v>-10.75</v>
      </c>
      <c r="S7032" s="269">
        <v>-69.75</v>
      </c>
      <c r="T7032" s="269">
        <v>-70</v>
      </c>
      <c r="DO7032"/>
    </row>
    <row r="7033" spans="15:119" x14ac:dyDescent="0.25">
      <c r="O7033" s="268" t="s">
        <v>16520</v>
      </c>
      <c r="P7033" s="268" t="s">
        <v>9492</v>
      </c>
      <c r="Q7033" s="269">
        <v>-10.5</v>
      </c>
      <c r="R7033" s="269">
        <v>-10.75</v>
      </c>
      <c r="S7033" s="269">
        <v>-69.5</v>
      </c>
      <c r="T7033" s="269">
        <v>-69.75</v>
      </c>
      <c r="DO7033"/>
    </row>
    <row r="7034" spans="15:119" x14ac:dyDescent="0.25">
      <c r="O7034" s="268" t="s">
        <v>16521</v>
      </c>
      <c r="P7034" s="268" t="s">
        <v>9492</v>
      </c>
      <c r="Q7034" s="269">
        <v>-10.75</v>
      </c>
      <c r="R7034" s="269">
        <v>-11</v>
      </c>
      <c r="S7034" s="269">
        <v>-69.75</v>
      </c>
      <c r="T7034" s="269">
        <v>-70</v>
      </c>
      <c r="DO7034"/>
    </row>
    <row r="7035" spans="15:119" x14ac:dyDescent="0.25">
      <c r="O7035" s="268" t="s">
        <v>16522</v>
      </c>
      <c r="P7035" s="268" t="s">
        <v>9492</v>
      </c>
      <c r="Q7035" s="269">
        <v>-10.75</v>
      </c>
      <c r="R7035" s="269">
        <v>-11</v>
      </c>
      <c r="S7035" s="269">
        <v>-69.5</v>
      </c>
      <c r="T7035" s="269">
        <v>-69.75</v>
      </c>
      <c r="DO7035"/>
    </row>
    <row r="7036" spans="15:119" x14ac:dyDescent="0.25">
      <c r="O7036" s="268" t="s">
        <v>16523</v>
      </c>
      <c r="P7036" s="268" t="s">
        <v>9490</v>
      </c>
      <c r="Q7036" s="269">
        <v>-10.5</v>
      </c>
      <c r="R7036" s="269">
        <v>-11</v>
      </c>
      <c r="S7036" s="269">
        <v>-69</v>
      </c>
      <c r="T7036" s="269">
        <v>-69.5</v>
      </c>
      <c r="DO7036"/>
    </row>
    <row r="7037" spans="15:119" x14ac:dyDescent="0.25">
      <c r="O7037" s="268" t="s">
        <v>16524</v>
      </c>
      <c r="P7037" s="268" t="s">
        <v>9492</v>
      </c>
      <c r="Q7037" s="269">
        <v>-10.5</v>
      </c>
      <c r="R7037" s="269">
        <v>-10.75</v>
      </c>
      <c r="S7037" s="269">
        <v>-69.25</v>
      </c>
      <c r="T7037" s="269">
        <v>-69.5</v>
      </c>
      <c r="DO7037"/>
    </row>
    <row r="7038" spans="15:119" x14ac:dyDescent="0.25">
      <c r="O7038" s="268" t="s">
        <v>16525</v>
      </c>
      <c r="P7038" s="268" t="s">
        <v>9492</v>
      </c>
      <c r="Q7038" s="269">
        <v>-10.5</v>
      </c>
      <c r="R7038" s="269">
        <v>-10.75</v>
      </c>
      <c r="S7038" s="269">
        <v>-69</v>
      </c>
      <c r="T7038" s="269">
        <v>-69.25</v>
      </c>
      <c r="DO7038"/>
    </row>
    <row r="7039" spans="15:119" x14ac:dyDescent="0.25">
      <c r="O7039" s="268" t="s">
        <v>16526</v>
      </c>
      <c r="P7039" s="268" t="s">
        <v>9492</v>
      </c>
      <c r="Q7039" s="269">
        <v>-10.75</v>
      </c>
      <c r="R7039" s="269">
        <v>-11</v>
      </c>
      <c r="S7039" s="269">
        <v>-69.25</v>
      </c>
      <c r="T7039" s="269">
        <v>-69.5</v>
      </c>
      <c r="DO7039"/>
    </row>
    <row r="7040" spans="15:119" x14ac:dyDescent="0.25">
      <c r="O7040" s="268" t="s">
        <v>16527</v>
      </c>
      <c r="P7040" s="268" t="s">
        <v>9492</v>
      </c>
      <c r="Q7040" s="269">
        <v>-10.75</v>
      </c>
      <c r="R7040" s="269">
        <v>-11</v>
      </c>
      <c r="S7040" s="269">
        <v>-69</v>
      </c>
      <c r="T7040" s="269">
        <v>-69.25</v>
      </c>
      <c r="DO7040"/>
    </row>
    <row r="7041" spans="15:119" x14ac:dyDescent="0.25">
      <c r="O7041" s="268" t="s">
        <v>16528</v>
      </c>
      <c r="P7041" s="268" t="s">
        <v>9488</v>
      </c>
      <c r="Q7041" s="269">
        <v>-11</v>
      </c>
      <c r="R7041" s="269">
        <v>-12</v>
      </c>
      <c r="S7041" s="269">
        <v>-69</v>
      </c>
      <c r="T7041" s="269">
        <v>-70.5</v>
      </c>
      <c r="DO7041"/>
    </row>
    <row r="7042" spans="15:119" x14ac:dyDescent="0.25">
      <c r="O7042" s="268" t="s">
        <v>16529</v>
      </c>
      <c r="P7042" s="268" t="s">
        <v>9490</v>
      </c>
      <c r="Q7042" s="269">
        <v>-11</v>
      </c>
      <c r="R7042" s="269">
        <v>-11.5</v>
      </c>
      <c r="S7042" s="269">
        <v>-70</v>
      </c>
      <c r="T7042" s="269">
        <v>-70.5</v>
      </c>
      <c r="DO7042"/>
    </row>
    <row r="7043" spans="15:119" x14ac:dyDescent="0.25">
      <c r="O7043" s="268" t="s">
        <v>16530</v>
      </c>
      <c r="P7043" s="268" t="s">
        <v>9492</v>
      </c>
      <c r="Q7043" s="269">
        <v>-11</v>
      </c>
      <c r="R7043" s="269">
        <v>-11.25</v>
      </c>
      <c r="S7043" s="269">
        <v>-70.25</v>
      </c>
      <c r="T7043" s="269">
        <v>-70.5</v>
      </c>
      <c r="DO7043"/>
    </row>
    <row r="7044" spans="15:119" x14ac:dyDescent="0.25">
      <c r="O7044" s="268" t="s">
        <v>16531</v>
      </c>
      <c r="P7044" s="268" t="s">
        <v>9492</v>
      </c>
      <c r="Q7044" s="269">
        <v>-11</v>
      </c>
      <c r="R7044" s="269">
        <v>-11.25</v>
      </c>
      <c r="S7044" s="269">
        <v>-70</v>
      </c>
      <c r="T7044" s="269">
        <v>-70.25</v>
      </c>
      <c r="DO7044"/>
    </row>
    <row r="7045" spans="15:119" x14ac:dyDescent="0.25">
      <c r="O7045" s="268" t="s">
        <v>16532</v>
      </c>
      <c r="P7045" s="268" t="s">
        <v>9486</v>
      </c>
      <c r="Q7045" s="269">
        <v>-10</v>
      </c>
      <c r="R7045" s="269">
        <v>-12</v>
      </c>
      <c r="S7045" s="269">
        <v>-66</v>
      </c>
      <c r="T7045" s="269">
        <v>-69</v>
      </c>
      <c r="DO7045"/>
    </row>
    <row r="7046" spans="15:119" x14ac:dyDescent="0.25">
      <c r="O7046" s="268" t="s">
        <v>16533</v>
      </c>
      <c r="P7046" s="268" t="s">
        <v>9488</v>
      </c>
      <c r="Q7046" s="269">
        <v>-10</v>
      </c>
      <c r="R7046" s="269">
        <v>-11</v>
      </c>
      <c r="S7046" s="269">
        <v>-67.5</v>
      </c>
      <c r="T7046" s="269">
        <v>-69</v>
      </c>
      <c r="DO7046"/>
    </row>
    <row r="7047" spans="15:119" x14ac:dyDescent="0.25">
      <c r="O7047" s="268" t="s">
        <v>16534</v>
      </c>
      <c r="P7047" s="268" t="s">
        <v>9490</v>
      </c>
      <c r="Q7047" s="269">
        <v>-10</v>
      </c>
      <c r="R7047" s="269">
        <v>-10.5</v>
      </c>
      <c r="S7047" s="269">
        <v>-68.5</v>
      </c>
      <c r="T7047" s="269">
        <v>-69</v>
      </c>
      <c r="DO7047"/>
    </row>
    <row r="7048" spans="15:119" x14ac:dyDescent="0.25">
      <c r="O7048" s="268" t="s">
        <v>16535</v>
      </c>
      <c r="P7048" s="268" t="s">
        <v>9492</v>
      </c>
      <c r="Q7048" s="269">
        <v>-10</v>
      </c>
      <c r="R7048" s="269">
        <v>-10.25</v>
      </c>
      <c r="S7048" s="269">
        <v>-68.75</v>
      </c>
      <c r="T7048" s="269">
        <v>-69</v>
      </c>
      <c r="DO7048"/>
    </row>
    <row r="7049" spans="15:119" x14ac:dyDescent="0.25">
      <c r="O7049" s="268" t="s">
        <v>16536</v>
      </c>
      <c r="P7049" s="268" t="s">
        <v>9492</v>
      </c>
      <c r="Q7049" s="269">
        <v>-10</v>
      </c>
      <c r="R7049" s="269">
        <v>-10.25</v>
      </c>
      <c r="S7049" s="269">
        <v>-68.5</v>
      </c>
      <c r="T7049" s="269">
        <v>-68.75</v>
      </c>
      <c r="DO7049"/>
    </row>
    <row r="7050" spans="15:119" x14ac:dyDescent="0.25">
      <c r="O7050" s="268" t="s">
        <v>16537</v>
      </c>
      <c r="P7050" s="268" t="s">
        <v>9492</v>
      </c>
      <c r="Q7050" s="269">
        <v>-10.25</v>
      </c>
      <c r="R7050" s="269">
        <v>-10.5</v>
      </c>
      <c r="S7050" s="269">
        <v>-68.75</v>
      </c>
      <c r="T7050" s="269">
        <v>-69</v>
      </c>
      <c r="DO7050"/>
    </row>
    <row r="7051" spans="15:119" x14ac:dyDescent="0.25">
      <c r="O7051" s="268" t="s">
        <v>16538</v>
      </c>
      <c r="P7051" s="268" t="s">
        <v>9492</v>
      </c>
      <c r="Q7051" s="269">
        <v>-10.25</v>
      </c>
      <c r="R7051" s="269">
        <v>-10.5</v>
      </c>
      <c r="S7051" s="269">
        <v>-68.5</v>
      </c>
      <c r="T7051" s="269">
        <v>-68.75</v>
      </c>
      <c r="DO7051"/>
    </row>
    <row r="7052" spans="15:119" x14ac:dyDescent="0.25">
      <c r="O7052" s="268" t="s">
        <v>16539</v>
      </c>
      <c r="P7052" s="268" t="s">
        <v>9490</v>
      </c>
      <c r="Q7052" s="269">
        <v>-10</v>
      </c>
      <c r="R7052" s="269">
        <v>-10.5</v>
      </c>
      <c r="S7052" s="269">
        <v>-68</v>
      </c>
      <c r="T7052" s="269">
        <v>-68.5</v>
      </c>
      <c r="DO7052"/>
    </row>
    <row r="7053" spans="15:119" x14ac:dyDescent="0.25">
      <c r="O7053" s="268" t="s">
        <v>16540</v>
      </c>
      <c r="P7053" s="268" t="s">
        <v>9492</v>
      </c>
      <c r="Q7053" s="269">
        <v>-10</v>
      </c>
      <c r="R7053" s="269">
        <v>-10.25</v>
      </c>
      <c r="S7053" s="269">
        <v>-68.25</v>
      </c>
      <c r="T7053" s="269">
        <v>-68.5</v>
      </c>
      <c r="DO7053"/>
    </row>
    <row r="7054" spans="15:119" x14ac:dyDescent="0.25">
      <c r="O7054" s="268" t="s">
        <v>16541</v>
      </c>
      <c r="P7054" s="268" t="s">
        <v>9492</v>
      </c>
      <c r="Q7054" s="269">
        <v>-10</v>
      </c>
      <c r="R7054" s="269">
        <v>-10.25</v>
      </c>
      <c r="S7054" s="269">
        <v>-68</v>
      </c>
      <c r="T7054" s="269">
        <v>-68.25</v>
      </c>
      <c r="DO7054"/>
    </row>
    <row r="7055" spans="15:119" x14ac:dyDescent="0.25">
      <c r="O7055" s="268" t="s">
        <v>16542</v>
      </c>
      <c r="P7055" s="268" t="s">
        <v>9492</v>
      </c>
      <c r="Q7055" s="269">
        <v>-10.25</v>
      </c>
      <c r="R7055" s="269">
        <v>-10.5</v>
      </c>
      <c r="S7055" s="269">
        <v>-68.25</v>
      </c>
      <c r="T7055" s="269">
        <v>-68.5</v>
      </c>
      <c r="DO7055"/>
    </row>
    <row r="7056" spans="15:119" x14ac:dyDescent="0.25">
      <c r="O7056" s="268" t="s">
        <v>16543</v>
      </c>
      <c r="P7056" s="268" t="s">
        <v>9492</v>
      </c>
      <c r="Q7056" s="269">
        <v>-10.25</v>
      </c>
      <c r="R7056" s="269">
        <v>-10.5</v>
      </c>
      <c r="S7056" s="269">
        <v>-68</v>
      </c>
      <c r="T7056" s="269">
        <v>-68.25</v>
      </c>
      <c r="DO7056"/>
    </row>
    <row r="7057" spans="15:119" x14ac:dyDescent="0.25">
      <c r="O7057" s="268" t="s">
        <v>16544</v>
      </c>
      <c r="P7057" s="268" t="s">
        <v>9490</v>
      </c>
      <c r="Q7057" s="269">
        <v>-10</v>
      </c>
      <c r="R7057" s="269">
        <v>-10.5</v>
      </c>
      <c r="S7057" s="269">
        <v>-67.5</v>
      </c>
      <c r="T7057" s="269">
        <v>-68</v>
      </c>
      <c r="DO7057"/>
    </row>
    <row r="7058" spans="15:119" x14ac:dyDescent="0.25">
      <c r="O7058" s="268" t="s">
        <v>16545</v>
      </c>
      <c r="P7058" s="268" t="s">
        <v>9492</v>
      </c>
      <c r="Q7058" s="269">
        <v>-10</v>
      </c>
      <c r="R7058" s="269">
        <v>-10.25</v>
      </c>
      <c r="S7058" s="269">
        <v>-67.75</v>
      </c>
      <c r="T7058" s="269">
        <v>-68</v>
      </c>
      <c r="DO7058"/>
    </row>
    <row r="7059" spans="15:119" x14ac:dyDescent="0.25">
      <c r="O7059" s="268" t="s">
        <v>16546</v>
      </c>
      <c r="P7059" s="268" t="s">
        <v>9492</v>
      </c>
      <c r="Q7059" s="269">
        <v>-10</v>
      </c>
      <c r="R7059" s="269">
        <v>-10.25</v>
      </c>
      <c r="S7059" s="269">
        <v>-67.5</v>
      </c>
      <c r="T7059" s="269">
        <v>-67.75</v>
      </c>
      <c r="DO7059"/>
    </row>
    <row r="7060" spans="15:119" x14ac:dyDescent="0.25">
      <c r="O7060" s="268" t="s">
        <v>16547</v>
      </c>
      <c r="P7060" s="268" t="s">
        <v>9492</v>
      </c>
      <c r="Q7060" s="269">
        <v>-10.25</v>
      </c>
      <c r="R7060" s="269">
        <v>-10.5</v>
      </c>
      <c r="S7060" s="269">
        <v>-67.75</v>
      </c>
      <c r="T7060" s="269">
        <v>-68</v>
      </c>
      <c r="DO7060"/>
    </row>
    <row r="7061" spans="15:119" x14ac:dyDescent="0.25">
      <c r="O7061" s="268" t="s">
        <v>16548</v>
      </c>
      <c r="P7061" s="268" t="s">
        <v>9492</v>
      </c>
      <c r="Q7061" s="269">
        <v>-10.25</v>
      </c>
      <c r="R7061" s="269">
        <v>-10.5</v>
      </c>
      <c r="S7061" s="269">
        <v>-67.5</v>
      </c>
      <c r="T7061" s="269">
        <v>-67.75</v>
      </c>
      <c r="DO7061"/>
    </row>
    <row r="7062" spans="15:119" x14ac:dyDescent="0.25">
      <c r="O7062" s="268" t="s">
        <v>16549</v>
      </c>
      <c r="P7062" s="268" t="s">
        <v>9490</v>
      </c>
      <c r="Q7062" s="269">
        <v>-10.5</v>
      </c>
      <c r="R7062" s="269">
        <v>-11</v>
      </c>
      <c r="S7062" s="269">
        <v>-68.5</v>
      </c>
      <c r="T7062" s="269">
        <v>-69</v>
      </c>
      <c r="DO7062"/>
    </row>
    <row r="7063" spans="15:119" x14ac:dyDescent="0.25">
      <c r="O7063" s="268" t="s">
        <v>16550</v>
      </c>
      <c r="P7063" s="268" t="s">
        <v>9492</v>
      </c>
      <c r="Q7063" s="269">
        <v>-10.5</v>
      </c>
      <c r="R7063" s="269">
        <v>-10.75</v>
      </c>
      <c r="S7063" s="269">
        <v>-68.75</v>
      </c>
      <c r="T7063" s="269">
        <v>-69</v>
      </c>
      <c r="DO7063"/>
    </row>
    <row r="7064" spans="15:119" x14ac:dyDescent="0.25">
      <c r="O7064" s="268" t="s">
        <v>16551</v>
      </c>
      <c r="P7064" s="268" t="s">
        <v>9492</v>
      </c>
      <c r="Q7064" s="269">
        <v>-10.5</v>
      </c>
      <c r="R7064" s="269">
        <v>-10.75</v>
      </c>
      <c r="S7064" s="269">
        <v>-68.5</v>
      </c>
      <c r="T7064" s="269">
        <v>-68.75</v>
      </c>
      <c r="DO7064"/>
    </row>
    <row r="7065" spans="15:119" x14ac:dyDescent="0.25">
      <c r="O7065" s="268" t="s">
        <v>16552</v>
      </c>
      <c r="P7065" s="268" t="s">
        <v>9492</v>
      </c>
      <c r="Q7065" s="269">
        <v>-10.75</v>
      </c>
      <c r="R7065" s="269">
        <v>-11</v>
      </c>
      <c r="S7065" s="269">
        <v>-68.75</v>
      </c>
      <c r="T7065" s="269">
        <v>-69</v>
      </c>
      <c r="DO7065"/>
    </row>
    <row r="7066" spans="15:119" x14ac:dyDescent="0.25">
      <c r="O7066" s="268" t="s">
        <v>16553</v>
      </c>
      <c r="P7066" s="268" t="s">
        <v>9492</v>
      </c>
      <c r="Q7066" s="269">
        <v>-10.75</v>
      </c>
      <c r="R7066" s="269">
        <v>-11</v>
      </c>
      <c r="S7066" s="269">
        <v>-68.5</v>
      </c>
      <c r="T7066" s="269">
        <v>-68.75</v>
      </c>
      <c r="DO7066"/>
    </row>
    <row r="7067" spans="15:119" x14ac:dyDescent="0.25">
      <c r="O7067" s="268" t="s">
        <v>16554</v>
      </c>
      <c r="P7067" s="268" t="s">
        <v>9490</v>
      </c>
      <c r="Q7067" s="269">
        <v>-10.5</v>
      </c>
      <c r="R7067" s="269">
        <v>-11</v>
      </c>
      <c r="S7067" s="269">
        <v>-68</v>
      </c>
      <c r="T7067" s="269">
        <v>-68.5</v>
      </c>
      <c r="DO7067"/>
    </row>
    <row r="7068" spans="15:119" x14ac:dyDescent="0.25">
      <c r="O7068" s="268" t="s">
        <v>16555</v>
      </c>
      <c r="P7068" s="268" t="s">
        <v>9492</v>
      </c>
      <c r="Q7068" s="269">
        <v>-10.5</v>
      </c>
      <c r="R7068" s="269">
        <v>-10.75</v>
      </c>
      <c r="S7068" s="269">
        <v>-68.25</v>
      </c>
      <c r="T7068" s="269">
        <v>-68.5</v>
      </c>
      <c r="DO7068"/>
    </row>
    <row r="7069" spans="15:119" x14ac:dyDescent="0.25">
      <c r="O7069" s="268" t="s">
        <v>16556</v>
      </c>
      <c r="P7069" s="268" t="s">
        <v>9492</v>
      </c>
      <c r="Q7069" s="269">
        <v>-10.5</v>
      </c>
      <c r="R7069" s="269">
        <v>-10.75</v>
      </c>
      <c r="S7069" s="269">
        <v>-68</v>
      </c>
      <c r="T7069" s="269">
        <v>-68.25</v>
      </c>
      <c r="DO7069"/>
    </row>
    <row r="7070" spans="15:119" x14ac:dyDescent="0.25">
      <c r="O7070" s="268" t="s">
        <v>16557</v>
      </c>
      <c r="P7070" s="268" t="s">
        <v>9492</v>
      </c>
      <c r="Q7070" s="269">
        <v>-10.75</v>
      </c>
      <c r="R7070" s="269">
        <v>-11</v>
      </c>
      <c r="S7070" s="269">
        <v>-68.25</v>
      </c>
      <c r="T7070" s="269">
        <v>-68.5</v>
      </c>
      <c r="DO7070"/>
    </row>
    <row r="7071" spans="15:119" x14ac:dyDescent="0.25">
      <c r="O7071" s="268" t="s">
        <v>16558</v>
      </c>
      <c r="P7071" s="268" t="s">
        <v>9492</v>
      </c>
      <c r="Q7071" s="269">
        <v>-10.75</v>
      </c>
      <c r="R7071" s="269">
        <v>-11</v>
      </c>
      <c r="S7071" s="269">
        <v>-68</v>
      </c>
      <c r="T7071" s="269">
        <v>-68.25</v>
      </c>
      <c r="DO7071"/>
    </row>
    <row r="7072" spans="15:119" x14ac:dyDescent="0.25">
      <c r="O7072" s="268" t="s">
        <v>16559</v>
      </c>
      <c r="P7072" s="268" t="s">
        <v>9490</v>
      </c>
      <c r="Q7072" s="269">
        <v>-10.5</v>
      </c>
      <c r="R7072" s="269">
        <v>-11</v>
      </c>
      <c r="S7072" s="269">
        <v>-67.5</v>
      </c>
      <c r="T7072" s="269">
        <v>-68</v>
      </c>
      <c r="DO7072"/>
    </row>
    <row r="7073" spans="15:119" x14ac:dyDescent="0.25">
      <c r="O7073" s="268" t="s">
        <v>16560</v>
      </c>
      <c r="P7073" s="268" t="s">
        <v>9492</v>
      </c>
      <c r="Q7073" s="269">
        <v>-10.5</v>
      </c>
      <c r="R7073" s="269">
        <v>-10.75</v>
      </c>
      <c r="S7073" s="269">
        <v>-67.75</v>
      </c>
      <c r="T7073" s="269">
        <v>-68</v>
      </c>
      <c r="DO7073"/>
    </row>
    <row r="7074" spans="15:119" x14ac:dyDescent="0.25">
      <c r="O7074" s="268" t="s">
        <v>16561</v>
      </c>
      <c r="P7074" s="268" t="s">
        <v>9492</v>
      </c>
      <c r="Q7074" s="269">
        <v>-10.5</v>
      </c>
      <c r="R7074" s="269">
        <v>-10.75</v>
      </c>
      <c r="S7074" s="269">
        <v>-67.5</v>
      </c>
      <c r="T7074" s="269">
        <v>-67.75</v>
      </c>
      <c r="DO7074"/>
    </row>
    <row r="7075" spans="15:119" x14ac:dyDescent="0.25">
      <c r="O7075" s="268" t="s">
        <v>16562</v>
      </c>
      <c r="P7075" s="268" t="s">
        <v>9488</v>
      </c>
      <c r="Q7075" s="269">
        <v>-10</v>
      </c>
      <c r="R7075" s="269">
        <v>-11</v>
      </c>
      <c r="S7075" s="269">
        <v>-66</v>
      </c>
      <c r="T7075" s="269">
        <v>-67.5</v>
      </c>
      <c r="DO7075"/>
    </row>
    <row r="7076" spans="15:119" x14ac:dyDescent="0.25">
      <c r="O7076" s="268" t="s">
        <v>16563</v>
      </c>
      <c r="P7076" s="268" t="s">
        <v>9490</v>
      </c>
      <c r="Q7076" s="269">
        <v>-10</v>
      </c>
      <c r="R7076" s="269">
        <v>-10.5</v>
      </c>
      <c r="S7076" s="269">
        <v>-67</v>
      </c>
      <c r="T7076" s="269">
        <v>-67.5</v>
      </c>
      <c r="DO7076"/>
    </row>
    <row r="7077" spans="15:119" x14ac:dyDescent="0.25">
      <c r="O7077" s="268" t="s">
        <v>16564</v>
      </c>
      <c r="P7077" s="268" t="s">
        <v>9492</v>
      </c>
      <c r="Q7077" s="269">
        <v>-10</v>
      </c>
      <c r="R7077" s="269">
        <v>-10.25</v>
      </c>
      <c r="S7077" s="269">
        <v>-67.25</v>
      </c>
      <c r="T7077" s="269">
        <v>-67.5</v>
      </c>
      <c r="DO7077"/>
    </row>
    <row r="7078" spans="15:119" x14ac:dyDescent="0.25">
      <c r="O7078" s="268" t="s">
        <v>16565</v>
      </c>
      <c r="P7078" s="268" t="s">
        <v>9492</v>
      </c>
      <c r="Q7078" s="269">
        <v>-10</v>
      </c>
      <c r="R7078" s="269">
        <v>-10.25</v>
      </c>
      <c r="S7078" s="269">
        <v>-67</v>
      </c>
      <c r="T7078" s="269">
        <v>-67.25</v>
      </c>
      <c r="DO7078"/>
    </row>
    <row r="7079" spans="15:119" x14ac:dyDescent="0.25">
      <c r="O7079" s="268" t="s">
        <v>16566</v>
      </c>
      <c r="P7079" s="268" t="s">
        <v>9492</v>
      </c>
      <c r="Q7079" s="269">
        <v>-10.25</v>
      </c>
      <c r="R7079" s="269">
        <v>-10.5</v>
      </c>
      <c r="S7079" s="269">
        <v>-67.25</v>
      </c>
      <c r="T7079" s="269">
        <v>-67.5</v>
      </c>
      <c r="DO7079"/>
    </row>
    <row r="7080" spans="15:119" x14ac:dyDescent="0.25">
      <c r="O7080" s="268" t="s">
        <v>16567</v>
      </c>
      <c r="P7080" s="268" t="s">
        <v>9492</v>
      </c>
      <c r="Q7080" s="269">
        <v>-10.25</v>
      </c>
      <c r="R7080" s="269">
        <v>-10.5</v>
      </c>
      <c r="S7080" s="269">
        <v>-67</v>
      </c>
      <c r="T7080" s="269">
        <v>-67.25</v>
      </c>
      <c r="DO7080"/>
    </row>
    <row r="7081" spans="15:119" x14ac:dyDescent="0.25">
      <c r="O7081" s="268" t="s">
        <v>16568</v>
      </c>
      <c r="P7081" s="268" t="s">
        <v>9490</v>
      </c>
      <c r="Q7081" s="269">
        <v>-10</v>
      </c>
      <c r="R7081" s="269">
        <v>-10.5</v>
      </c>
      <c r="S7081" s="269">
        <v>-66.5</v>
      </c>
      <c r="T7081" s="269">
        <v>-67</v>
      </c>
      <c r="DO7081"/>
    </row>
    <row r="7082" spans="15:119" x14ac:dyDescent="0.25">
      <c r="O7082" s="268" t="s">
        <v>16569</v>
      </c>
      <c r="P7082" s="268" t="s">
        <v>9492</v>
      </c>
      <c r="Q7082" s="269">
        <v>-10</v>
      </c>
      <c r="R7082" s="269">
        <v>-10.25</v>
      </c>
      <c r="S7082" s="269">
        <v>-66.75</v>
      </c>
      <c r="T7082" s="269">
        <v>-67</v>
      </c>
      <c r="DO7082"/>
    </row>
    <row r="7083" spans="15:119" x14ac:dyDescent="0.25">
      <c r="O7083" s="268" t="s">
        <v>16570</v>
      </c>
      <c r="P7083" s="268" t="s">
        <v>9488</v>
      </c>
      <c r="Q7083" s="269">
        <v>-11</v>
      </c>
      <c r="R7083" s="269">
        <v>-12</v>
      </c>
      <c r="S7083" s="269">
        <v>-67.5</v>
      </c>
      <c r="T7083" s="269">
        <v>-69</v>
      </c>
      <c r="DO7083"/>
    </row>
    <row r="7084" spans="15:119" x14ac:dyDescent="0.25">
      <c r="O7084" s="268" t="s">
        <v>16571</v>
      </c>
      <c r="P7084" s="268" t="s">
        <v>9490</v>
      </c>
      <c r="Q7084" s="269">
        <v>-11</v>
      </c>
      <c r="R7084" s="269">
        <v>-11.5</v>
      </c>
      <c r="S7084" s="269">
        <v>-68.5</v>
      </c>
      <c r="T7084" s="269">
        <v>-69</v>
      </c>
      <c r="DO7084"/>
    </row>
    <row r="7085" spans="15:119" x14ac:dyDescent="0.25">
      <c r="O7085" s="268" t="s">
        <v>16572</v>
      </c>
      <c r="P7085" s="268" t="s">
        <v>9492</v>
      </c>
      <c r="Q7085" s="269">
        <v>-11</v>
      </c>
      <c r="R7085" s="269">
        <v>-11.25</v>
      </c>
      <c r="S7085" s="269">
        <v>-68.75</v>
      </c>
      <c r="T7085" s="269">
        <v>-69</v>
      </c>
      <c r="DO7085"/>
    </row>
    <row r="7086" spans="15:119" x14ac:dyDescent="0.25">
      <c r="O7086" s="268" t="s">
        <v>16573</v>
      </c>
      <c r="P7086" s="268" t="s">
        <v>9492</v>
      </c>
      <c r="Q7086" s="269">
        <v>-11</v>
      </c>
      <c r="R7086" s="269">
        <v>-11.25</v>
      </c>
      <c r="S7086" s="269">
        <v>-68.5</v>
      </c>
      <c r="T7086" s="269">
        <v>-68.75</v>
      </c>
      <c r="DO7086"/>
    </row>
    <row r="7087" spans="15:119" x14ac:dyDescent="0.25">
      <c r="O7087" s="268" t="s">
        <v>16574</v>
      </c>
      <c r="P7087" s="268" t="s">
        <v>9490</v>
      </c>
      <c r="Q7087" s="269">
        <v>-11</v>
      </c>
      <c r="R7087" s="269">
        <v>-11.5</v>
      </c>
      <c r="S7087" s="269">
        <v>-68</v>
      </c>
      <c r="T7087" s="269">
        <v>-68.5</v>
      </c>
      <c r="DO7087"/>
    </row>
    <row r="7088" spans="15:119" x14ac:dyDescent="0.25">
      <c r="O7088" s="268" t="s">
        <v>16575</v>
      </c>
      <c r="P7088" s="268" t="s">
        <v>9492</v>
      </c>
      <c r="Q7088" s="269">
        <v>-11</v>
      </c>
      <c r="R7088" s="269">
        <v>-11.25</v>
      </c>
      <c r="S7088" s="269">
        <v>-68.25</v>
      </c>
      <c r="T7088" s="269">
        <v>-68.5</v>
      </c>
      <c r="DO7088"/>
    </row>
    <row r="7089" spans="15:119" x14ac:dyDescent="0.25">
      <c r="O7089" s="268" t="s">
        <v>16576</v>
      </c>
      <c r="P7089" s="268" t="s">
        <v>9484</v>
      </c>
      <c r="Q7089" s="269">
        <v>-8</v>
      </c>
      <c r="R7089" s="269">
        <v>-12</v>
      </c>
      <c r="S7089" s="269">
        <v>-60</v>
      </c>
      <c r="T7089" s="269">
        <v>-66</v>
      </c>
      <c r="DO7089"/>
    </row>
    <row r="7090" spans="15:119" x14ac:dyDescent="0.25">
      <c r="O7090" s="268" t="s">
        <v>16577</v>
      </c>
      <c r="P7090" s="268" t="s">
        <v>9486</v>
      </c>
      <c r="Q7090" s="269">
        <v>-8</v>
      </c>
      <c r="R7090" s="269">
        <v>-10</v>
      </c>
      <c r="S7090" s="269">
        <v>-63</v>
      </c>
      <c r="T7090" s="269">
        <v>-66</v>
      </c>
      <c r="DO7090"/>
    </row>
    <row r="7091" spans="15:119" x14ac:dyDescent="0.25">
      <c r="O7091" s="268" t="s">
        <v>16578</v>
      </c>
      <c r="P7091" s="268" t="s">
        <v>9488</v>
      </c>
      <c r="Q7091" s="269">
        <v>-8</v>
      </c>
      <c r="R7091" s="269">
        <v>-9</v>
      </c>
      <c r="S7091" s="269">
        <v>-64.5</v>
      </c>
      <c r="T7091" s="269">
        <v>-66</v>
      </c>
      <c r="DO7091"/>
    </row>
    <row r="7092" spans="15:119" x14ac:dyDescent="0.25">
      <c r="O7092" s="268" t="s">
        <v>16579</v>
      </c>
      <c r="P7092" s="268" t="s">
        <v>9490</v>
      </c>
      <c r="Q7092" s="269">
        <v>-8</v>
      </c>
      <c r="R7092" s="269">
        <v>-8.5</v>
      </c>
      <c r="S7092" s="269">
        <v>-65.5</v>
      </c>
      <c r="T7092" s="269">
        <v>-66</v>
      </c>
      <c r="DO7092"/>
    </row>
    <row r="7093" spans="15:119" x14ac:dyDescent="0.25">
      <c r="O7093" s="268" t="s">
        <v>16580</v>
      </c>
      <c r="P7093" s="268" t="s">
        <v>9492</v>
      </c>
      <c r="Q7093" s="269">
        <v>-8</v>
      </c>
      <c r="R7093" s="269">
        <v>-8.25</v>
      </c>
      <c r="S7093" s="269">
        <v>-65.75</v>
      </c>
      <c r="T7093" s="269">
        <v>-66</v>
      </c>
      <c r="DO7093"/>
    </row>
    <row r="7094" spans="15:119" x14ac:dyDescent="0.25">
      <c r="O7094" s="268" t="s">
        <v>16581</v>
      </c>
      <c r="P7094" s="268" t="s">
        <v>9492</v>
      </c>
      <c r="Q7094" s="269">
        <v>-8</v>
      </c>
      <c r="R7094" s="269">
        <v>-8.25</v>
      </c>
      <c r="S7094" s="269">
        <v>-65.5</v>
      </c>
      <c r="T7094" s="269">
        <v>-65.75</v>
      </c>
      <c r="DO7094"/>
    </row>
    <row r="7095" spans="15:119" x14ac:dyDescent="0.25">
      <c r="O7095" s="268" t="s">
        <v>16582</v>
      </c>
      <c r="P7095" s="268" t="s">
        <v>9492</v>
      </c>
      <c r="Q7095" s="269">
        <v>-8.25</v>
      </c>
      <c r="R7095" s="269">
        <v>-8.5</v>
      </c>
      <c r="S7095" s="269">
        <v>-65.75</v>
      </c>
      <c r="T7095" s="269">
        <v>-66</v>
      </c>
      <c r="DO7095"/>
    </row>
    <row r="7096" spans="15:119" x14ac:dyDescent="0.25">
      <c r="O7096" s="268" t="s">
        <v>16583</v>
      </c>
      <c r="P7096" s="268" t="s">
        <v>9492</v>
      </c>
      <c r="Q7096" s="269">
        <v>-8.25</v>
      </c>
      <c r="R7096" s="269">
        <v>-8.5</v>
      </c>
      <c r="S7096" s="269">
        <v>-65.5</v>
      </c>
      <c r="T7096" s="269">
        <v>-65.75</v>
      </c>
      <c r="DO7096"/>
    </row>
    <row r="7097" spans="15:119" x14ac:dyDescent="0.25">
      <c r="O7097" s="268" t="s">
        <v>16584</v>
      </c>
      <c r="P7097" s="268" t="s">
        <v>9490</v>
      </c>
      <c r="Q7097" s="269">
        <v>-8</v>
      </c>
      <c r="R7097" s="269">
        <v>-8.5</v>
      </c>
      <c r="S7097" s="269">
        <v>-65</v>
      </c>
      <c r="T7097" s="269">
        <v>-65.5</v>
      </c>
      <c r="DO7097"/>
    </row>
    <row r="7098" spans="15:119" x14ac:dyDescent="0.25">
      <c r="O7098" s="268" t="s">
        <v>16585</v>
      </c>
      <c r="P7098" s="268" t="s">
        <v>9492</v>
      </c>
      <c r="Q7098" s="269">
        <v>-8</v>
      </c>
      <c r="R7098" s="269">
        <v>-8.25</v>
      </c>
      <c r="S7098" s="269">
        <v>-65.25</v>
      </c>
      <c r="T7098" s="269">
        <v>-65.5</v>
      </c>
      <c r="DO7098"/>
    </row>
    <row r="7099" spans="15:119" x14ac:dyDescent="0.25">
      <c r="O7099" s="268" t="s">
        <v>16586</v>
      </c>
      <c r="P7099" s="268" t="s">
        <v>9492</v>
      </c>
      <c r="Q7099" s="269">
        <v>-8</v>
      </c>
      <c r="R7099" s="269">
        <v>-8.25</v>
      </c>
      <c r="S7099" s="269">
        <v>-65</v>
      </c>
      <c r="T7099" s="269">
        <v>-65.25</v>
      </c>
      <c r="DO7099"/>
    </row>
    <row r="7100" spans="15:119" x14ac:dyDescent="0.25">
      <c r="O7100" s="268" t="s">
        <v>16587</v>
      </c>
      <c r="P7100" s="268" t="s">
        <v>9492</v>
      </c>
      <c r="Q7100" s="269">
        <v>-8.25</v>
      </c>
      <c r="R7100" s="269">
        <v>-8.5</v>
      </c>
      <c r="S7100" s="269">
        <v>-65.25</v>
      </c>
      <c r="T7100" s="269">
        <v>-65.5</v>
      </c>
      <c r="DO7100"/>
    </row>
    <row r="7101" spans="15:119" x14ac:dyDescent="0.25">
      <c r="O7101" s="268" t="s">
        <v>16588</v>
      </c>
      <c r="P7101" s="268" t="s">
        <v>9492</v>
      </c>
      <c r="Q7101" s="269">
        <v>-8.25</v>
      </c>
      <c r="R7101" s="269">
        <v>-8.5</v>
      </c>
      <c r="S7101" s="269">
        <v>-65</v>
      </c>
      <c r="T7101" s="269">
        <v>-65.25</v>
      </c>
      <c r="DO7101"/>
    </row>
    <row r="7102" spans="15:119" x14ac:dyDescent="0.25">
      <c r="O7102" s="268" t="s">
        <v>16589</v>
      </c>
      <c r="P7102" s="268" t="s">
        <v>9490</v>
      </c>
      <c r="Q7102" s="269">
        <v>-8</v>
      </c>
      <c r="R7102" s="269">
        <v>-8.5</v>
      </c>
      <c r="S7102" s="269">
        <v>-64.5</v>
      </c>
      <c r="T7102" s="269">
        <v>-65</v>
      </c>
      <c r="DO7102"/>
    </row>
    <row r="7103" spans="15:119" x14ac:dyDescent="0.25">
      <c r="O7103" s="268" t="s">
        <v>16590</v>
      </c>
      <c r="P7103" s="268" t="s">
        <v>9492</v>
      </c>
      <c r="Q7103" s="269">
        <v>-8</v>
      </c>
      <c r="R7103" s="269">
        <v>-8.25</v>
      </c>
      <c r="S7103" s="269">
        <v>-64.75</v>
      </c>
      <c r="T7103" s="269">
        <v>-65</v>
      </c>
      <c r="DO7103"/>
    </row>
    <row r="7104" spans="15:119" x14ac:dyDescent="0.25">
      <c r="O7104" s="268" t="s">
        <v>16591</v>
      </c>
      <c r="P7104" s="268" t="s">
        <v>9492</v>
      </c>
      <c r="Q7104" s="269">
        <v>-8</v>
      </c>
      <c r="R7104" s="269">
        <v>-8.25</v>
      </c>
      <c r="S7104" s="269">
        <v>-64.5</v>
      </c>
      <c r="T7104" s="269">
        <v>-64.75</v>
      </c>
      <c r="DO7104"/>
    </row>
    <row r="7105" spans="15:119" x14ac:dyDescent="0.25">
      <c r="O7105" s="268" t="s">
        <v>16592</v>
      </c>
      <c r="P7105" s="268" t="s">
        <v>9492</v>
      </c>
      <c r="Q7105" s="269">
        <v>-8.25</v>
      </c>
      <c r="R7105" s="269">
        <v>-8.5</v>
      </c>
      <c r="S7105" s="269">
        <v>-64.75</v>
      </c>
      <c r="T7105" s="269">
        <v>-65</v>
      </c>
      <c r="DO7105"/>
    </row>
    <row r="7106" spans="15:119" x14ac:dyDescent="0.25">
      <c r="O7106" s="268" t="s">
        <v>16593</v>
      </c>
      <c r="P7106" s="268" t="s">
        <v>9492</v>
      </c>
      <c r="Q7106" s="269">
        <v>-8.25</v>
      </c>
      <c r="R7106" s="269">
        <v>-8.5</v>
      </c>
      <c r="S7106" s="269">
        <v>-64.5</v>
      </c>
      <c r="T7106" s="269">
        <v>-64.75</v>
      </c>
      <c r="DO7106"/>
    </row>
    <row r="7107" spans="15:119" x14ac:dyDescent="0.25">
      <c r="O7107" s="268" t="s">
        <v>16594</v>
      </c>
      <c r="P7107" s="268" t="s">
        <v>9490</v>
      </c>
      <c r="Q7107" s="269">
        <v>-8.5</v>
      </c>
      <c r="R7107" s="269">
        <v>-9</v>
      </c>
      <c r="S7107" s="269">
        <v>-65.5</v>
      </c>
      <c r="T7107" s="269">
        <v>-66</v>
      </c>
      <c r="DO7107"/>
    </row>
    <row r="7108" spans="15:119" x14ac:dyDescent="0.25">
      <c r="O7108" s="268" t="s">
        <v>16595</v>
      </c>
      <c r="P7108" s="268" t="s">
        <v>9492</v>
      </c>
      <c r="Q7108" s="269">
        <v>-8.5</v>
      </c>
      <c r="R7108" s="269">
        <v>-8.75</v>
      </c>
      <c r="S7108" s="269">
        <v>-65.75</v>
      </c>
      <c r="T7108" s="269">
        <v>-66</v>
      </c>
      <c r="DO7108"/>
    </row>
    <row r="7109" spans="15:119" x14ac:dyDescent="0.25">
      <c r="O7109" s="268" t="s">
        <v>16596</v>
      </c>
      <c r="P7109" s="268" t="s">
        <v>9492</v>
      </c>
      <c r="Q7109" s="269">
        <v>-8.5</v>
      </c>
      <c r="R7109" s="269">
        <v>-8.75</v>
      </c>
      <c r="S7109" s="269">
        <v>-65.5</v>
      </c>
      <c r="T7109" s="269">
        <v>-65.75</v>
      </c>
      <c r="DO7109"/>
    </row>
    <row r="7110" spans="15:119" x14ac:dyDescent="0.25">
      <c r="O7110" s="268" t="s">
        <v>16597</v>
      </c>
      <c r="P7110" s="268" t="s">
        <v>9492</v>
      </c>
      <c r="Q7110" s="269">
        <v>-8.75</v>
      </c>
      <c r="R7110" s="269">
        <v>-9</v>
      </c>
      <c r="S7110" s="269">
        <v>-65.75</v>
      </c>
      <c r="T7110" s="269">
        <v>-66</v>
      </c>
      <c r="DO7110"/>
    </row>
    <row r="7111" spans="15:119" x14ac:dyDescent="0.25">
      <c r="O7111" s="268" t="s">
        <v>16598</v>
      </c>
      <c r="P7111" s="268" t="s">
        <v>9492</v>
      </c>
      <c r="Q7111" s="269">
        <v>-8.75</v>
      </c>
      <c r="R7111" s="269">
        <v>-9</v>
      </c>
      <c r="S7111" s="269">
        <v>-65.5</v>
      </c>
      <c r="T7111" s="269">
        <v>-65.75</v>
      </c>
      <c r="DO7111"/>
    </row>
    <row r="7112" spans="15:119" x14ac:dyDescent="0.25">
      <c r="O7112" s="268" t="s">
        <v>16599</v>
      </c>
      <c r="P7112" s="268" t="s">
        <v>9490</v>
      </c>
      <c r="Q7112" s="269">
        <v>-8.5</v>
      </c>
      <c r="R7112" s="269">
        <v>-9</v>
      </c>
      <c r="S7112" s="269">
        <v>-65</v>
      </c>
      <c r="T7112" s="269">
        <v>-65.5</v>
      </c>
      <c r="DO7112"/>
    </row>
    <row r="7113" spans="15:119" x14ac:dyDescent="0.25">
      <c r="O7113" s="268" t="s">
        <v>16600</v>
      </c>
      <c r="P7113" s="268" t="s">
        <v>9492</v>
      </c>
      <c r="Q7113" s="269">
        <v>-8.5</v>
      </c>
      <c r="R7113" s="269">
        <v>-8.75</v>
      </c>
      <c r="S7113" s="269">
        <v>-65.25</v>
      </c>
      <c r="T7113" s="269">
        <v>-65.5</v>
      </c>
      <c r="DO7113"/>
    </row>
    <row r="7114" spans="15:119" x14ac:dyDescent="0.25">
      <c r="O7114" s="268" t="s">
        <v>16601</v>
      </c>
      <c r="P7114" s="268" t="s">
        <v>9492</v>
      </c>
      <c r="Q7114" s="269">
        <v>-8.5</v>
      </c>
      <c r="R7114" s="269">
        <v>-8.75</v>
      </c>
      <c r="S7114" s="269">
        <v>-65</v>
      </c>
      <c r="T7114" s="269">
        <v>-65.25</v>
      </c>
      <c r="DO7114"/>
    </row>
    <row r="7115" spans="15:119" x14ac:dyDescent="0.25">
      <c r="O7115" s="268" t="s">
        <v>16602</v>
      </c>
      <c r="P7115" s="268" t="s">
        <v>9492</v>
      </c>
      <c r="Q7115" s="269">
        <v>-8.75</v>
      </c>
      <c r="R7115" s="269">
        <v>-9</v>
      </c>
      <c r="S7115" s="269">
        <v>-65.25</v>
      </c>
      <c r="T7115" s="269">
        <v>-65.5</v>
      </c>
      <c r="DO7115"/>
    </row>
    <row r="7116" spans="15:119" x14ac:dyDescent="0.25">
      <c r="O7116" s="268" t="s">
        <v>16603</v>
      </c>
      <c r="P7116" s="268" t="s">
        <v>9492</v>
      </c>
      <c r="Q7116" s="269">
        <v>-8.75</v>
      </c>
      <c r="R7116" s="269">
        <v>-9</v>
      </c>
      <c r="S7116" s="269">
        <v>-65</v>
      </c>
      <c r="T7116" s="269">
        <v>-65.25</v>
      </c>
      <c r="DO7116"/>
    </row>
    <row r="7117" spans="15:119" x14ac:dyDescent="0.25">
      <c r="O7117" s="268" t="s">
        <v>16604</v>
      </c>
      <c r="P7117" s="268" t="s">
        <v>9490</v>
      </c>
      <c r="Q7117" s="269">
        <v>-8.5</v>
      </c>
      <c r="R7117" s="269">
        <v>-9</v>
      </c>
      <c r="S7117" s="269">
        <v>-64.5</v>
      </c>
      <c r="T7117" s="269">
        <v>-65</v>
      </c>
      <c r="DO7117"/>
    </row>
    <row r="7118" spans="15:119" x14ac:dyDescent="0.25">
      <c r="O7118" s="268" t="s">
        <v>16605</v>
      </c>
      <c r="P7118" s="268" t="s">
        <v>9492</v>
      </c>
      <c r="Q7118" s="269">
        <v>-8.5</v>
      </c>
      <c r="R7118" s="269">
        <v>-8.75</v>
      </c>
      <c r="S7118" s="269">
        <v>-64.75</v>
      </c>
      <c r="T7118" s="269">
        <v>-65</v>
      </c>
      <c r="DO7118"/>
    </row>
    <row r="7119" spans="15:119" x14ac:dyDescent="0.25">
      <c r="O7119" s="268" t="s">
        <v>16606</v>
      </c>
      <c r="P7119" s="268" t="s">
        <v>9492</v>
      </c>
      <c r="Q7119" s="269">
        <v>-8.5</v>
      </c>
      <c r="R7119" s="269">
        <v>-8.75</v>
      </c>
      <c r="S7119" s="269">
        <v>-64.5</v>
      </c>
      <c r="T7119" s="269">
        <v>-64.75</v>
      </c>
      <c r="DO7119"/>
    </row>
    <row r="7120" spans="15:119" x14ac:dyDescent="0.25">
      <c r="O7120" s="268" t="s">
        <v>16607</v>
      </c>
      <c r="P7120" s="268" t="s">
        <v>9492</v>
      </c>
      <c r="Q7120" s="269">
        <v>-8.75</v>
      </c>
      <c r="R7120" s="269">
        <v>-9</v>
      </c>
      <c r="S7120" s="269">
        <v>-64.75</v>
      </c>
      <c r="T7120" s="269">
        <v>-65</v>
      </c>
      <c r="DO7120"/>
    </row>
    <row r="7121" spans="15:119" x14ac:dyDescent="0.25">
      <c r="O7121" s="268" t="s">
        <v>16608</v>
      </c>
      <c r="P7121" s="268" t="s">
        <v>9492</v>
      </c>
      <c r="Q7121" s="269">
        <v>-8.75</v>
      </c>
      <c r="R7121" s="269">
        <v>-9</v>
      </c>
      <c r="S7121" s="269">
        <v>-64.5</v>
      </c>
      <c r="T7121" s="269">
        <v>-64.75</v>
      </c>
      <c r="DO7121"/>
    </row>
    <row r="7122" spans="15:119" x14ac:dyDescent="0.25">
      <c r="O7122" s="268" t="s">
        <v>16609</v>
      </c>
      <c r="P7122" s="268" t="s">
        <v>9488</v>
      </c>
      <c r="Q7122" s="269">
        <v>-8</v>
      </c>
      <c r="R7122" s="269">
        <v>-9</v>
      </c>
      <c r="S7122" s="269">
        <v>-63</v>
      </c>
      <c r="T7122" s="269">
        <v>-64.5</v>
      </c>
      <c r="DO7122"/>
    </row>
    <row r="7123" spans="15:119" x14ac:dyDescent="0.25">
      <c r="O7123" s="268" t="s">
        <v>16610</v>
      </c>
      <c r="P7123" s="268" t="s">
        <v>9490</v>
      </c>
      <c r="Q7123" s="269">
        <v>-8</v>
      </c>
      <c r="R7123" s="269">
        <v>-8.5</v>
      </c>
      <c r="S7123" s="269">
        <v>-64</v>
      </c>
      <c r="T7123" s="269">
        <v>-64.5</v>
      </c>
      <c r="DO7123"/>
    </row>
    <row r="7124" spans="15:119" x14ac:dyDescent="0.25">
      <c r="O7124" s="268" t="s">
        <v>16611</v>
      </c>
      <c r="P7124" s="268" t="s">
        <v>9492</v>
      </c>
      <c r="Q7124" s="269">
        <v>-8</v>
      </c>
      <c r="R7124" s="269">
        <v>-8.25</v>
      </c>
      <c r="S7124" s="269">
        <v>-64.25</v>
      </c>
      <c r="T7124" s="269">
        <v>-64.5</v>
      </c>
      <c r="DO7124"/>
    </row>
    <row r="7125" spans="15:119" x14ac:dyDescent="0.25">
      <c r="O7125" s="268" t="s">
        <v>16612</v>
      </c>
      <c r="P7125" s="268" t="s">
        <v>9492</v>
      </c>
      <c r="Q7125" s="269">
        <v>-8</v>
      </c>
      <c r="R7125" s="269">
        <v>-8.25</v>
      </c>
      <c r="S7125" s="269">
        <v>-64</v>
      </c>
      <c r="T7125" s="269">
        <v>-64.25</v>
      </c>
      <c r="DO7125"/>
    </row>
    <row r="7126" spans="15:119" x14ac:dyDescent="0.25">
      <c r="O7126" s="268" t="s">
        <v>16613</v>
      </c>
      <c r="P7126" s="268" t="s">
        <v>9492</v>
      </c>
      <c r="Q7126" s="269">
        <v>-8.25</v>
      </c>
      <c r="R7126" s="269">
        <v>-8.5</v>
      </c>
      <c r="S7126" s="269">
        <v>-64.25</v>
      </c>
      <c r="T7126" s="269">
        <v>-64.5</v>
      </c>
      <c r="DO7126"/>
    </row>
    <row r="7127" spans="15:119" x14ac:dyDescent="0.25">
      <c r="O7127" s="268" t="s">
        <v>16614</v>
      </c>
      <c r="P7127" s="268" t="s">
        <v>9492</v>
      </c>
      <c r="Q7127" s="269">
        <v>-8.25</v>
      </c>
      <c r="R7127" s="269">
        <v>-8.5</v>
      </c>
      <c r="S7127" s="269">
        <v>-64</v>
      </c>
      <c r="T7127" s="269">
        <v>-64.25</v>
      </c>
      <c r="DO7127"/>
    </row>
    <row r="7128" spans="15:119" x14ac:dyDescent="0.25">
      <c r="O7128" s="268" t="s">
        <v>16615</v>
      </c>
      <c r="P7128" s="268" t="s">
        <v>9490</v>
      </c>
      <c r="Q7128" s="269">
        <v>-8</v>
      </c>
      <c r="R7128" s="269">
        <v>-8.5</v>
      </c>
      <c r="S7128" s="269">
        <v>-63.5</v>
      </c>
      <c r="T7128" s="269">
        <v>-64</v>
      </c>
      <c r="DO7128"/>
    </row>
    <row r="7129" spans="15:119" x14ac:dyDescent="0.25">
      <c r="O7129" s="268" t="s">
        <v>16616</v>
      </c>
      <c r="P7129" s="268" t="s">
        <v>9492</v>
      </c>
      <c r="Q7129" s="269">
        <v>-8</v>
      </c>
      <c r="R7129" s="269">
        <v>-8.25</v>
      </c>
      <c r="S7129" s="269">
        <v>-63.75</v>
      </c>
      <c r="T7129" s="269">
        <v>-64</v>
      </c>
      <c r="DO7129"/>
    </row>
    <row r="7130" spans="15:119" x14ac:dyDescent="0.25">
      <c r="O7130" s="268" t="s">
        <v>16617</v>
      </c>
      <c r="P7130" s="268" t="s">
        <v>9492</v>
      </c>
      <c r="Q7130" s="269">
        <v>-8</v>
      </c>
      <c r="R7130" s="269">
        <v>-8.25</v>
      </c>
      <c r="S7130" s="269">
        <v>-63.5</v>
      </c>
      <c r="T7130" s="269">
        <v>-63.75</v>
      </c>
      <c r="DO7130"/>
    </row>
    <row r="7131" spans="15:119" x14ac:dyDescent="0.25">
      <c r="O7131" s="268" t="s">
        <v>16618</v>
      </c>
      <c r="P7131" s="268" t="s">
        <v>9492</v>
      </c>
      <c r="Q7131" s="269">
        <v>-8.25</v>
      </c>
      <c r="R7131" s="269">
        <v>-8.5</v>
      </c>
      <c r="S7131" s="269">
        <v>-63.75</v>
      </c>
      <c r="T7131" s="269">
        <v>-64</v>
      </c>
      <c r="DO7131"/>
    </row>
    <row r="7132" spans="15:119" x14ac:dyDescent="0.25">
      <c r="O7132" s="268" t="s">
        <v>16619</v>
      </c>
      <c r="P7132" s="268" t="s">
        <v>9492</v>
      </c>
      <c r="Q7132" s="269">
        <v>-8.25</v>
      </c>
      <c r="R7132" s="269">
        <v>-8.5</v>
      </c>
      <c r="S7132" s="269">
        <v>-63.5</v>
      </c>
      <c r="T7132" s="269">
        <v>-63.75</v>
      </c>
      <c r="DO7132"/>
    </row>
    <row r="7133" spans="15:119" x14ac:dyDescent="0.25">
      <c r="O7133" s="268" t="s">
        <v>16620</v>
      </c>
      <c r="P7133" s="268" t="s">
        <v>9490</v>
      </c>
      <c r="Q7133" s="269">
        <v>-8</v>
      </c>
      <c r="R7133" s="269">
        <v>-8.5</v>
      </c>
      <c r="S7133" s="269">
        <v>-63</v>
      </c>
      <c r="T7133" s="269">
        <v>-63.5</v>
      </c>
      <c r="DO7133"/>
    </row>
    <row r="7134" spans="15:119" x14ac:dyDescent="0.25">
      <c r="O7134" s="268" t="s">
        <v>16621</v>
      </c>
      <c r="P7134" s="268" t="s">
        <v>9492</v>
      </c>
      <c r="Q7134" s="269">
        <v>-8</v>
      </c>
      <c r="R7134" s="269">
        <v>-8.25</v>
      </c>
      <c r="S7134" s="269">
        <v>-63.25</v>
      </c>
      <c r="T7134" s="269">
        <v>-63.5</v>
      </c>
      <c r="DO7134"/>
    </row>
    <row r="7135" spans="15:119" x14ac:dyDescent="0.25">
      <c r="O7135" s="268" t="s">
        <v>16622</v>
      </c>
      <c r="P7135" s="268" t="s">
        <v>9492</v>
      </c>
      <c r="Q7135" s="269">
        <v>-8</v>
      </c>
      <c r="R7135" s="269">
        <v>-8.25</v>
      </c>
      <c r="S7135" s="269">
        <v>-63</v>
      </c>
      <c r="T7135" s="269">
        <v>-63.25</v>
      </c>
      <c r="DO7135"/>
    </row>
    <row r="7136" spans="15:119" x14ac:dyDescent="0.25">
      <c r="O7136" s="268" t="s">
        <v>16623</v>
      </c>
      <c r="P7136" s="268" t="s">
        <v>9492</v>
      </c>
      <c r="Q7136" s="269">
        <v>-8.25</v>
      </c>
      <c r="R7136" s="269">
        <v>-8.5</v>
      </c>
      <c r="S7136" s="269">
        <v>-63.25</v>
      </c>
      <c r="T7136" s="269">
        <v>-63.5</v>
      </c>
      <c r="DO7136"/>
    </row>
    <row r="7137" spans="15:119" x14ac:dyDescent="0.25">
      <c r="O7137" s="268" t="s">
        <v>16624</v>
      </c>
      <c r="P7137" s="268" t="s">
        <v>9492</v>
      </c>
      <c r="Q7137" s="269">
        <v>-8.25</v>
      </c>
      <c r="R7137" s="269">
        <v>-8.5</v>
      </c>
      <c r="S7137" s="269">
        <v>-63</v>
      </c>
      <c r="T7137" s="269">
        <v>-63.25</v>
      </c>
      <c r="DO7137"/>
    </row>
    <row r="7138" spans="15:119" x14ac:dyDescent="0.25">
      <c r="O7138" s="268" t="s">
        <v>16625</v>
      </c>
      <c r="P7138" s="268" t="s">
        <v>9490</v>
      </c>
      <c r="Q7138" s="269">
        <v>-8.5</v>
      </c>
      <c r="R7138" s="269">
        <v>-9</v>
      </c>
      <c r="S7138" s="269">
        <v>-64</v>
      </c>
      <c r="T7138" s="269">
        <v>-64.5</v>
      </c>
      <c r="DO7138"/>
    </row>
    <row r="7139" spans="15:119" x14ac:dyDescent="0.25">
      <c r="O7139" s="268" t="s">
        <v>16626</v>
      </c>
      <c r="P7139" s="268" t="s">
        <v>9492</v>
      </c>
      <c r="Q7139" s="269">
        <v>-8.5</v>
      </c>
      <c r="R7139" s="269">
        <v>-8.75</v>
      </c>
      <c r="S7139" s="269">
        <v>-64.25</v>
      </c>
      <c r="T7139" s="269">
        <v>-64.5</v>
      </c>
      <c r="DO7139"/>
    </row>
    <row r="7140" spans="15:119" x14ac:dyDescent="0.25">
      <c r="O7140" s="268" t="s">
        <v>16627</v>
      </c>
      <c r="P7140" s="268" t="s">
        <v>9492</v>
      </c>
      <c r="Q7140" s="269">
        <v>-8.5</v>
      </c>
      <c r="R7140" s="269">
        <v>-8.75</v>
      </c>
      <c r="S7140" s="269">
        <v>-64</v>
      </c>
      <c r="T7140" s="269">
        <v>-64.25</v>
      </c>
      <c r="DO7140"/>
    </row>
    <row r="7141" spans="15:119" x14ac:dyDescent="0.25">
      <c r="O7141" s="268" t="s">
        <v>16628</v>
      </c>
      <c r="P7141" s="268" t="s">
        <v>9492</v>
      </c>
      <c r="Q7141" s="269">
        <v>-8.75</v>
      </c>
      <c r="R7141" s="269">
        <v>-9</v>
      </c>
      <c r="S7141" s="269">
        <v>-64.25</v>
      </c>
      <c r="T7141" s="269">
        <v>-64.5</v>
      </c>
      <c r="DO7141"/>
    </row>
    <row r="7142" spans="15:119" x14ac:dyDescent="0.25">
      <c r="O7142" s="268" t="s">
        <v>16629</v>
      </c>
      <c r="P7142" s="268" t="s">
        <v>9492</v>
      </c>
      <c r="Q7142" s="269">
        <v>-8.75</v>
      </c>
      <c r="R7142" s="269">
        <v>-9</v>
      </c>
      <c r="S7142" s="269">
        <v>-64</v>
      </c>
      <c r="T7142" s="269">
        <v>-64.25</v>
      </c>
      <c r="DO7142"/>
    </row>
    <row r="7143" spans="15:119" x14ac:dyDescent="0.25">
      <c r="O7143" s="268" t="s">
        <v>16630</v>
      </c>
      <c r="P7143" s="268" t="s">
        <v>9490</v>
      </c>
      <c r="Q7143" s="269">
        <v>-8.5</v>
      </c>
      <c r="R7143" s="269">
        <v>-9</v>
      </c>
      <c r="S7143" s="269">
        <v>-63.5</v>
      </c>
      <c r="T7143" s="269">
        <v>-64</v>
      </c>
      <c r="DO7143"/>
    </row>
    <row r="7144" spans="15:119" x14ac:dyDescent="0.25">
      <c r="O7144" s="268" t="s">
        <v>16631</v>
      </c>
      <c r="P7144" s="268" t="s">
        <v>9492</v>
      </c>
      <c r="Q7144" s="269">
        <v>-8.5</v>
      </c>
      <c r="R7144" s="269">
        <v>-8.75</v>
      </c>
      <c r="S7144" s="269">
        <v>-63.75</v>
      </c>
      <c r="T7144" s="269">
        <v>-64</v>
      </c>
      <c r="DO7144"/>
    </row>
    <row r="7145" spans="15:119" x14ac:dyDescent="0.25">
      <c r="O7145" s="268" t="s">
        <v>16632</v>
      </c>
      <c r="P7145" s="268" t="s">
        <v>9492</v>
      </c>
      <c r="Q7145" s="269">
        <v>-8.5</v>
      </c>
      <c r="R7145" s="269">
        <v>-8.75</v>
      </c>
      <c r="S7145" s="269">
        <v>-63.5</v>
      </c>
      <c r="T7145" s="269">
        <v>-63.75</v>
      </c>
      <c r="DO7145"/>
    </row>
    <row r="7146" spans="15:119" x14ac:dyDescent="0.25">
      <c r="O7146" s="268" t="s">
        <v>16633</v>
      </c>
      <c r="P7146" s="268" t="s">
        <v>9492</v>
      </c>
      <c r="Q7146" s="269">
        <v>-8.75</v>
      </c>
      <c r="R7146" s="269">
        <v>-9</v>
      </c>
      <c r="S7146" s="269">
        <v>-63.75</v>
      </c>
      <c r="T7146" s="269">
        <v>-64</v>
      </c>
      <c r="DO7146"/>
    </row>
    <row r="7147" spans="15:119" x14ac:dyDescent="0.25">
      <c r="O7147" s="268" t="s">
        <v>16634</v>
      </c>
      <c r="P7147" s="268" t="s">
        <v>9492</v>
      </c>
      <c r="Q7147" s="269">
        <v>-8.75</v>
      </c>
      <c r="R7147" s="269">
        <v>-9</v>
      </c>
      <c r="S7147" s="269">
        <v>-63.5</v>
      </c>
      <c r="T7147" s="269">
        <v>-63.75</v>
      </c>
      <c r="DO7147"/>
    </row>
    <row r="7148" spans="15:119" x14ac:dyDescent="0.25">
      <c r="O7148" s="268" t="s">
        <v>16635</v>
      </c>
      <c r="P7148" s="268" t="s">
        <v>9490</v>
      </c>
      <c r="Q7148" s="269">
        <v>-8.5</v>
      </c>
      <c r="R7148" s="269">
        <v>-9</v>
      </c>
      <c r="S7148" s="269">
        <v>-63</v>
      </c>
      <c r="T7148" s="269">
        <v>-63.5</v>
      </c>
      <c r="DO7148"/>
    </row>
    <row r="7149" spans="15:119" x14ac:dyDescent="0.25">
      <c r="O7149" s="268" t="s">
        <v>16636</v>
      </c>
      <c r="P7149" s="268" t="s">
        <v>9492</v>
      </c>
      <c r="Q7149" s="269">
        <v>-8.5</v>
      </c>
      <c r="R7149" s="269">
        <v>-8.75</v>
      </c>
      <c r="S7149" s="269">
        <v>-63.25</v>
      </c>
      <c r="T7149" s="269">
        <v>-63.5</v>
      </c>
      <c r="DO7149"/>
    </row>
    <row r="7150" spans="15:119" x14ac:dyDescent="0.25">
      <c r="O7150" s="268" t="s">
        <v>16637</v>
      </c>
      <c r="P7150" s="268" t="s">
        <v>9492</v>
      </c>
      <c r="Q7150" s="269">
        <v>-8.5</v>
      </c>
      <c r="R7150" s="269">
        <v>-8.75</v>
      </c>
      <c r="S7150" s="269">
        <v>-63</v>
      </c>
      <c r="T7150" s="269">
        <v>-63.25</v>
      </c>
      <c r="DO7150"/>
    </row>
    <row r="7151" spans="15:119" x14ac:dyDescent="0.25">
      <c r="O7151" s="268" t="s">
        <v>16638</v>
      </c>
      <c r="P7151" s="268" t="s">
        <v>9492</v>
      </c>
      <c r="Q7151" s="269">
        <v>-8.75</v>
      </c>
      <c r="R7151" s="269">
        <v>-9</v>
      </c>
      <c r="S7151" s="269">
        <v>-63.25</v>
      </c>
      <c r="T7151" s="269">
        <v>-63.5</v>
      </c>
      <c r="DO7151"/>
    </row>
    <row r="7152" spans="15:119" x14ac:dyDescent="0.25">
      <c r="O7152" s="268" t="s">
        <v>16639</v>
      </c>
      <c r="P7152" s="268" t="s">
        <v>9492</v>
      </c>
      <c r="Q7152" s="269">
        <v>-8.75</v>
      </c>
      <c r="R7152" s="269">
        <v>-9</v>
      </c>
      <c r="S7152" s="269">
        <v>-63</v>
      </c>
      <c r="T7152" s="269">
        <v>-63.25</v>
      </c>
      <c r="DO7152"/>
    </row>
    <row r="7153" spans="15:119" x14ac:dyDescent="0.25">
      <c r="O7153" s="268" t="s">
        <v>16640</v>
      </c>
      <c r="P7153" s="268" t="s">
        <v>9488</v>
      </c>
      <c r="Q7153" s="269">
        <v>-9</v>
      </c>
      <c r="R7153" s="269">
        <v>-10</v>
      </c>
      <c r="S7153" s="269">
        <v>-64.5</v>
      </c>
      <c r="T7153" s="269">
        <v>-66</v>
      </c>
      <c r="DO7153"/>
    </row>
    <row r="7154" spans="15:119" x14ac:dyDescent="0.25">
      <c r="O7154" s="268" t="s">
        <v>16641</v>
      </c>
      <c r="P7154" s="268" t="s">
        <v>9490</v>
      </c>
      <c r="Q7154" s="269">
        <v>-9</v>
      </c>
      <c r="R7154" s="269">
        <v>-9.5</v>
      </c>
      <c r="S7154" s="269">
        <v>-65.5</v>
      </c>
      <c r="T7154" s="269">
        <v>-66</v>
      </c>
      <c r="DO7154"/>
    </row>
    <row r="7155" spans="15:119" x14ac:dyDescent="0.25">
      <c r="O7155" s="268" t="s">
        <v>16642</v>
      </c>
      <c r="P7155" s="268" t="s">
        <v>9492</v>
      </c>
      <c r="Q7155" s="269">
        <v>-9</v>
      </c>
      <c r="R7155" s="269">
        <v>-9.25</v>
      </c>
      <c r="S7155" s="269">
        <v>-65.75</v>
      </c>
      <c r="T7155" s="269">
        <v>-66</v>
      </c>
      <c r="DO7155"/>
    </row>
    <row r="7156" spans="15:119" x14ac:dyDescent="0.25">
      <c r="O7156" s="268" t="s">
        <v>16643</v>
      </c>
      <c r="P7156" s="268" t="s">
        <v>9492</v>
      </c>
      <c r="Q7156" s="269">
        <v>-9</v>
      </c>
      <c r="R7156" s="269">
        <v>-9.25</v>
      </c>
      <c r="S7156" s="269">
        <v>-65.5</v>
      </c>
      <c r="T7156" s="269">
        <v>-65.75</v>
      </c>
      <c r="DO7156"/>
    </row>
    <row r="7157" spans="15:119" x14ac:dyDescent="0.25">
      <c r="O7157" s="268" t="s">
        <v>16644</v>
      </c>
      <c r="P7157" s="268" t="s">
        <v>9492</v>
      </c>
      <c r="Q7157" s="269">
        <v>-9.25</v>
      </c>
      <c r="R7157" s="269">
        <v>-9.5</v>
      </c>
      <c r="S7157" s="269">
        <v>-65.75</v>
      </c>
      <c r="T7157" s="269">
        <v>-66</v>
      </c>
      <c r="DO7157"/>
    </row>
    <row r="7158" spans="15:119" x14ac:dyDescent="0.25">
      <c r="O7158" s="268" t="s">
        <v>16645</v>
      </c>
      <c r="P7158" s="268" t="s">
        <v>9492</v>
      </c>
      <c r="Q7158" s="269">
        <v>-9.25</v>
      </c>
      <c r="R7158" s="269">
        <v>-9.5</v>
      </c>
      <c r="S7158" s="269">
        <v>-65.5</v>
      </c>
      <c r="T7158" s="269">
        <v>-65.75</v>
      </c>
      <c r="DO7158"/>
    </row>
    <row r="7159" spans="15:119" x14ac:dyDescent="0.25">
      <c r="O7159" s="268" t="s">
        <v>16646</v>
      </c>
      <c r="P7159" s="268" t="s">
        <v>9490</v>
      </c>
      <c r="Q7159" s="269">
        <v>-9</v>
      </c>
      <c r="R7159" s="269">
        <v>-9.5</v>
      </c>
      <c r="S7159" s="269">
        <v>-65</v>
      </c>
      <c r="T7159" s="269">
        <v>-65.5</v>
      </c>
      <c r="DO7159"/>
    </row>
    <row r="7160" spans="15:119" x14ac:dyDescent="0.25">
      <c r="O7160" s="268" t="s">
        <v>16647</v>
      </c>
      <c r="P7160" s="268" t="s">
        <v>9492</v>
      </c>
      <c r="Q7160" s="269">
        <v>-9</v>
      </c>
      <c r="R7160" s="269">
        <v>-9.25</v>
      </c>
      <c r="S7160" s="269">
        <v>-65.25</v>
      </c>
      <c r="T7160" s="269">
        <v>-65.5</v>
      </c>
      <c r="DO7160"/>
    </row>
    <row r="7161" spans="15:119" x14ac:dyDescent="0.25">
      <c r="O7161" s="268" t="s">
        <v>16648</v>
      </c>
      <c r="P7161" s="268" t="s">
        <v>9492</v>
      </c>
      <c r="Q7161" s="269">
        <v>-9</v>
      </c>
      <c r="R7161" s="269">
        <v>-9.25</v>
      </c>
      <c r="S7161" s="269">
        <v>-65</v>
      </c>
      <c r="T7161" s="269">
        <v>-65.25</v>
      </c>
      <c r="DO7161"/>
    </row>
    <row r="7162" spans="15:119" x14ac:dyDescent="0.25">
      <c r="O7162" s="268" t="s">
        <v>16649</v>
      </c>
      <c r="P7162" s="268" t="s">
        <v>9492</v>
      </c>
      <c r="Q7162" s="269">
        <v>-9.25</v>
      </c>
      <c r="R7162" s="269">
        <v>-9.5</v>
      </c>
      <c r="S7162" s="269">
        <v>-65.25</v>
      </c>
      <c r="T7162" s="269">
        <v>-65.5</v>
      </c>
      <c r="DO7162"/>
    </row>
    <row r="7163" spans="15:119" x14ac:dyDescent="0.25">
      <c r="O7163" s="268" t="s">
        <v>16650</v>
      </c>
      <c r="P7163" s="268" t="s">
        <v>9492</v>
      </c>
      <c r="Q7163" s="269">
        <v>-9.25</v>
      </c>
      <c r="R7163" s="269">
        <v>-9.5</v>
      </c>
      <c r="S7163" s="269">
        <v>-65</v>
      </c>
      <c r="T7163" s="269">
        <v>-65.25</v>
      </c>
      <c r="DO7163"/>
    </row>
    <row r="7164" spans="15:119" x14ac:dyDescent="0.25">
      <c r="O7164" s="268" t="s">
        <v>16651</v>
      </c>
      <c r="P7164" s="268" t="s">
        <v>9490</v>
      </c>
      <c r="Q7164" s="269">
        <v>-9</v>
      </c>
      <c r="R7164" s="269">
        <v>-9.5</v>
      </c>
      <c r="S7164" s="269">
        <v>-64.5</v>
      </c>
      <c r="T7164" s="269">
        <v>-65</v>
      </c>
      <c r="DO7164"/>
    </row>
    <row r="7165" spans="15:119" x14ac:dyDescent="0.25">
      <c r="O7165" s="268" t="s">
        <v>16652</v>
      </c>
      <c r="P7165" s="268" t="s">
        <v>9492</v>
      </c>
      <c r="Q7165" s="269">
        <v>-9</v>
      </c>
      <c r="R7165" s="269">
        <v>-9.25</v>
      </c>
      <c r="S7165" s="269">
        <v>-64.75</v>
      </c>
      <c r="T7165" s="269">
        <v>-65</v>
      </c>
      <c r="DO7165"/>
    </row>
    <row r="7166" spans="15:119" x14ac:dyDescent="0.25">
      <c r="O7166" s="268" t="s">
        <v>16653</v>
      </c>
      <c r="P7166" s="268" t="s">
        <v>9492</v>
      </c>
      <c r="Q7166" s="269">
        <v>-9</v>
      </c>
      <c r="R7166" s="269">
        <v>-9.25</v>
      </c>
      <c r="S7166" s="269">
        <v>-64.5</v>
      </c>
      <c r="T7166" s="269">
        <v>-64.75</v>
      </c>
      <c r="DO7166"/>
    </row>
    <row r="7167" spans="15:119" x14ac:dyDescent="0.25">
      <c r="O7167" s="268" t="s">
        <v>16654</v>
      </c>
      <c r="P7167" s="268" t="s">
        <v>9492</v>
      </c>
      <c r="Q7167" s="269">
        <v>-9.25</v>
      </c>
      <c r="R7167" s="269">
        <v>-9.5</v>
      </c>
      <c r="S7167" s="269">
        <v>-64.75</v>
      </c>
      <c r="T7167" s="269">
        <v>-65</v>
      </c>
      <c r="DO7167"/>
    </row>
    <row r="7168" spans="15:119" x14ac:dyDescent="0.25">
      <c r="O7168" s="268" t="s">
        <v>16655</v>
      </c>
      <c r="P7168" s="268" t="s">
        <v>9492</v>
      </c>
      <c r="Q7168" s="269">
        <v>-9.25</v>
      </c>
      <c r="R7168" s="269">
        <v>-9.5</v>
      </c>
      <c r="S7168" s="269">
        <v>-64.5</v>
      </c>
      <c r="T7168" s="269">
        <v>-64.75</v>
      </c>
      <c r="DO7168"/>
    </row>
    <row r="7169" spans="15:119" x14ac:dyDescent="0.25">
      <c r="O7169" s="268" t="s">
        <v>16656</v>
      </c>
      <c r="P7169" s="268" t="s">
        <v>9490</v>
      </c>
      <c r="Q7169" s="269">
        <v>-9.5</v>
      </c>
      <c r="R7169" s="269">
        <v>-10</v>
      </c>
      <c r="S7169" s="269">
        <v>-65.5</v>
      </c>
      <c r="T7169" s="269">
        <v>-66</v>
      </c>
      <c r="DO7169"/>
    </row>
    <row r="7170" spans="15:119" x14ac:dyDescent="0.25">
      <c r="O7170" s="268" t="s">
        <v>16657</v>
      </c>
      <c r="P7170" s="268" t="s">
        <v>9492</v>
      </c>
      <c r="Q7170" s="269">
        <v>-9.5</v>
      </c>
      <c r="R7170" s="269">
        <v>-9.75</v>
      </c>
      <c r="S7170" s="269">
        <v>-65.75</v>
      </c>
      <c r="T7170" s="269">
        <v>-66</v>
      </c>
      <c r="DO7170"/>
    </row>
    <row r="7171" spans="15:119" x14ac:dyDescent="0.25">
      <c r="O7171" s="268" t="s">
        <v>16658</v>
      </c>
      <c r="P7171" s="268" t="s">
        <v>9492</v>
      </c>
      <c r="Q7171" s="269">
        <v>-9.5</v>
      </c>
      <c r="R7171" s="269">
        <v>-9.75</v>
      </c>
      <c r="S7171" s="269">
        <v>-65.5</v>
      </c>
      <c r="T7171" s="269">
        <v>-65.75</v>
      </c>
      <c r="DO7171"/>
    </row>
    <row r="7172" spans="15:119" x14ac:dyDescent="0.25">
      <c r="O7172" s="268" t="s">
        <v>16659</v>
      </c>
      <c r="P7172" s="268" t="s">
        <v>9492</v>
      </c>
      <c r="Q7172" s="269">
        <v>-9.75</v>
      </c>
      <c r="R7172" s="269">
        <v>-10</v>
      </c>
      <c r="S7172" s="269">
        <v>-65.75</v>
      </c>
      <c r="T7172" s="269">
        <v>-66</v>
      </c>
      <c r="DO7172"/>
    </row>
    <row r="7173" spans="15:119" x14ac:dyDescent="0.25">
      <c r="O7173" s="268" t="s">
        <v>16660</v>
      </c>
      <c r="P7173" s="268" t="s">
        <v>9492</v>
      </c>
      <c r="Q7173" s="269">
        <v>-9.75</v>
      </c>
      <c r="R7173" s="269">
        <v>-10</v>
      </c>
      <c r="S7173" s="269">
        <v>-65.5</v>
      </c>
      <c r="T7173" s="269">
        <v>-65.75</v>
      </c>
      <c r="DO7173"/>
    </row>
    <row r="7174" spans="15:119" x14ac:dyDescent="0.25">
      <c r="O7174" s="268" t="s">
        <v>16661</v>
      </c>
      <c r="P7174" s="268" t="s">
        <v>9490</v>
      </c>
      <c r="Q7174" s="269">
        <v>-9.5</v>
      </c>
      <c r="R7174" s="269">
        <v>-10</v>
      </c>
      <c r="S7174" s="269">
        <v>-65</v>
      </c>
      <c r="T7174" s="269">
        <v>-65.5</v>
      </c>
      <c r="DO7174"/>
    </row>
    <row r="7175" spans="15:119" x14ac:dyDescent="0.25">
      <c r="O7175" s="268" t="s">
        <v>16662</v>
      </c>
      <c r="P7175" s="268" t="s">
        <v>9492</v>
      </c>
      <c r="Q7175" s="269">
        <v>-9.5</v>
      </c>
      <c r="R7175" s="269">
        <v>-9.75</v>
      </c>
      <c r="S7175" s="269">
        <v>-65.25</v>
      </c>
      <c r="T7175" s="269">
        <v>-65.5</v>
      </c>
      <c r="DO7175"/>
    </row>
    <row r="7176" spans="15:119" x14ac:dyDescent="0.25">
      <c r="O7176" s="268" t="s">
        <v>16663</v>
      </c>
      <c r="P7176" s="268" t="s">
        <v>9492</v>
      </c>
      <c r="Q7176" s="269">
        <v>-9.5</v>
      </c>
      <c r="R7176" s="269">
        <v>-9.75</v>
      </c>
      <c r="S7176" s="269">
        <v>-65</v>
      </c>
      <c r="T7176" s="269">
        <v>-65.25</v>
      </c>
      <c r="DO7176"/>
    </row>
    <row r="7177" spans="15:119" x14ac:dyDescent="0.25">
      <c r="O7177" s="268" t="s">
        <v>16664</v>
      </c>
      <c r="P7177" s="268" t="s">
        <v>9492</v>
      </c>
      <c r="Q7177" s="269">
        <v>-9.75</v>
      </c>
      <c r="R7177" s="269">
        <v>-10</v>
      </c>
      <c r="S7177" s="269">
        <v>-65.25</v>
      </c>
      <c r="T7177" s="269">
        <v>-65.5</v>
      </c>
      <c r="DO7177"/>
    </row>
    <row r="7178" spans="15:119" x14ac:dyDescent="0.25">
      <c r="O7178" s="268" t="s">
        <v>16665</v>
      </c>
      <c r="P7178" s="268" t="s">
        <v>9492</v>
      </c>
      <c r="Q7178" s="269">
        <v>-9.75</v>
      </c>
      <c r="R7178" s="269">
        <v>-10</v>
      </c>
      <c r="S7178" s="269">
        <v>-65</v>
      </c>
      <c r="T7178" s="269">
        <v>-65.25</v>
      </c>
      <c r="DO7178"/>
    </row>
    <row r="7179" spans="15:119" x14ac:dyDescent="0.25">
      <c r="O7179" s="268" t="s">
        <v>16666</v>
      </c>
      <c r="P7179" s="268" t="s">
        <v>9490</v>
      </c>
      <c r="Q7179" s="269">
        <v>-9.5</v>
      </c>
      <c r="R7179" s="269">
        <v>-10</v>
      </c>
      <c r="S7179" s="269">
        <v>-64.5</v>
      </c>
      <c r="T7179" s="269">
        <v>-65</v>
      </c>
      <c r="DO7179"/>
    </row>
    <row r="7180" spans="15:119" x14ac:dyDescent="0.25">
      <c r="O7180" s="268" t="s">
        <v>16667</v>
      </c>
      <c r="P7180" s="268" t="s">
        <v>9492</v>
      </c>
      <c r="Q7180" s="269">
        <v>-9.5</v>
      </c>
      <c r="R7180" s="269">
        <v>-9.75</v>
      </c>
      <c r="S7180" s="269">
        <v>-64.75</v>
      </c>
      <c r="T7180" s="269">
        <v>-65</v>
      </c>
      <c r="DO7180"/>
    </row>
    <row r="7181" spans="15:119" x14ac:dyDescent="0.25">
      <c r="O7181" s="268" t="s">
        <v>16668</v>
      </c>
      <c r="P7181" s="268" t="s">
        <v>9492</v>
      </c>
      <c r="Q7181" s="269">
        <v>-9.5</v>
      </c>
      <c r="R7181" s="269">
        <v>-9.75</v>
      </c>
      <c r="S7181" s="269">
        <v>-64.5</v>
      </c>
      <c r="T7181" s="269">
        <v>-64.75</v>
      </c>
      <c r="DO7181"/>
    </row>
    <row r="7182" spans="15:119" x14ac:dyDescent="0.25">
      <c r="O7182" s="268" t="s">
        <v>16669</v>
      </c>
      <c r="P7182" s="268" t="s">
        <v>9492</v>
      </c>
      <c r="Q7182" s="269">
        <v>-9.75</v>
      </c>
      <c r="R7182" s="269">
        <v>-10</v>
      </c>
      <c r="S7182" s="269">
        <v>-64.75</v>
      </c>
      <c r="T7182" s="269">
        <v>-65</v>
      </c>
      <c r="DO7182"/>
    </row>
    <row r="7183" spans="15:119" x14ac:dyDescent="0.25">
      <c r="O7183" s="268" t="s">
        <v>16670</v>
      </c>
      <c r="P7183" s="268" t="s">
        <v>9492</v>
      </c>
      <c r="Q7183" s="269">
        <v>-9.75</v>
      </c>
      <c r="R7183" s="269">
        <v>-10</v>
      </c>
      <c r="S7183" s="269">
        <v>-64.5</v>
      </c>
      <c r="T7183" s="269">
        <v>-64.75</v>
      </c>
      <c r="DO7183"/>
    </row>
    <row r="7184" spans="15:119" x14ac:dyDescent="0.25">
      <c r="O7184" s="268" t="s">
        <v>16671</v>
      </c>
      <c r="P7184" s="268" t="s">
        <v>9488</v>
      </c>
      <c r="Q7184" s="269">
        <v>-9</v>
      </c>
      <c r="R7184" s="269">
        <v>-10</v>
      </c>
      <c r="S7184" s="269">
        <v>-63</v>
      </c>
      <c r="T7184" s="269">
        <v>-64.5</v>
      </c>
      <c r="DO7184"/>
    </row>
    <row r="7185" spans="15:119" x14ac:dyDescent="0.25">
      <c r="O7185" s="268" t="s">
        <v>16672</v>
      </c>
      <c r="P7185" s="268" t="s">
        <v>9490</v>
      </c>
      <c r="Q7185" s="269">
        <v>-9</v>
      </c>
      <c r="R7185" s="269">
        <v>-9.5</v>
      </c>
      <c r="S7185" s="269">
        <v>-64</v>
      </c>
      <c r="T7185" s="269">
        <v>-64.5</v>
      </c>
      <c r="DO7185"/>
    </row>
    <row r="7186" spans="15:119" x14ac:dyDescent="0.25">
      <c r="O7186" s="268" t="s">
        <v>16673</v>
      </c>
      <c r="P7186" s="268" t="s">
        <v>9492</v>
      </c>
      <c r="Q7186" s="269">
        <v>-9</v>
      </c>
      <c r="R7186" s="269">
        <v>-9.25</v>
      </c>
      <c r="S7186" s="269">
        <v>-64.25</v>
      </c>
      <c r="T7186" s="269">
        <v>-64.5</v>
      </c>
      <c r="DO7186"/>
    </row>
    <row r="7187" spans="15:119" x14ac:dyDescent="0.25">
      <c r="O7187" s="268" t="s">
        <v>16674</v>
      </c>
      <c r="P7187" s="268" t="s">
        <v>9492</v>
      </c>
      <c r="Q7187" s="269">
        <v>-9</v>
      </c>
      <c r="R7187" s="269">
        <v>-9.25</v>
      </c>
      <c r="S7187" s="269">
        <v>-64</v>
      </c>
      <c r="T7187" s="269">
        <v>-64.25</v>
      </c>
      <c r="DO7187"/>
    </row>
    <row r="7188" spans="15:119" x14ac:dyDescent="0.25">
      <c r="O7188" s="268" t="s">
        <v>16675</v>
      </c>
      <c r="P7188" s="268" t="s">
        <v>9492</v>
      </c>
      <c r="Q7188" s="269">
        <v>-9.25</v>
      </c>
      <c r="R7188" s="269">
        <v>-9.5</v>
      </c>
      <c r="S7188" s="269">
        <v>-64.25</v>
      </c>
      <c r="T7188" s="269">
        <v>-64.5</v>
      </c>
      <c r="DO7188"/>
    </row>
    <row r="7189" spans="15:119" x14ac:dyDescent="0.25">
      <c r="O7189" s="268" t="s">
        <v>16676</v>
      </c>
      <c r="P7189" s="268" t="s">
        <v>9492</v>
      </c>
      <c r="Q7189" s="269">
        <v>-9.25</v>
      </c>
      <c r="R7189" s="269">
        <v>-9.5</v>
      </c>
      <c r="S7189" s="269">
        <v>-64</v>
      </c>
      <c r="T7189" s="269">
        <v>-64.25</v>
      </c>
      <c r="DO7189"/>
    </row>
    <row r="7190" spans="15:119" x14ac:dyDescent="0.25">
      <c r="O7190" s="268" t="s">
        <v>16677</v>
      </c>
      <c r="P7190" s="268" t="s">
        <v>9490</v>
      </c>
      <c r="Q7190" s="269">
        <v>-9</v>
      </c>
      <c r="R7190" s="269">
        <v>-9.5</v>
      </c>
      <c r="S7190" s="269">
        <v>-63.5</v>
      </c>
      <c r="T7190" s="269">
        <v>-64</v>
      </c>
      <c r="DO7190"/>
    </row>
    <row r="7191" spans="15:119" x14ac:dyDescent="0.25">
      <c r="O7191" s="268" t="s">
        <v>16678</v>
      </c>
      <c r="P7191" s="268" t="s">
        <v>9492</v>
      </c>
      <c r="Q7191" s="269">
        <v>-9</v>
      </c>
      <c r="R7191" s="269">
        <v>-9.25</v>
      </c>
      <c r="S7191" s="269">
        <v>-63.75</v>
      </c>
      <c r="T7191" s="269">
        <v>-64</v>
      </c>
      <c r="DO7191"/>
    </row>
    <row r="7192" spans="15:119" x14ac:dyDescent="0.25">
      <c r="O7192" s="268" t="s">
        <v>16679</v>
      </c>
      <c r="P7192" s="268" t="s">
        <v>9492</v>
      </c>
      <c r="Q7192" s="269">
        <v>-9</v>
      </c>
      <c r="R7192" s="269">
        <v>-9.25</v>
      </c>
      <c r="S7192" s="269">
        <v>-63.5</v>
      </c>
      <c r="T7192" s="269">
        <v>-63.75</v>
      </c>
      <c r="DO7192"/>
    </row>
    <row r="7193" spans="15:119" x14ac:dyDescent="0.25">
      <c r="O7193" s="268" t="s">
        <v>16680</v>
      </c>
      <c r="P7193" s="268" t="s">
        <v>9492</v>
      </c>
      <c r="Q7193" s="269">
        <v>-9.25</v>
      </c>
      <c r="R7193" s="269">
        <v>-9.5</v>
      </c>
      <c r="S7193" s="269">
        <v>-63.75</v>
      </c>
      <c r="T7193" s="269">
        <v>-64</v>
      </c>
      <c r="DO7193"/>
    </row>
    <row r="7194" spans="15:119" x14ac:dyDescent="0.25">
      <c r="O7194" s="268" t="s">
        <v>16681</v>
      </c>
      <c r="P7194" s="268" t="s">
        <v>9492</v>
      </c>
      <c r="Q7194" s="269">
        <v>-9.25</v>
      </c>
      <c r="R7194" s="269">
        <v>-9.5</v>
      </c>
      <c r="S7194" s="269">
        <v>-63.5</v>
      </c>
      <c r="T7194" s="269">
        <v>-63.75</v>
      </c>
      <c r="DO7194"/>
    </row>
    <row r="7195" spans="15:119" x14ac:dyDescent="0.25">
      <c r="O7195" s="268" t="s">
        <v>16682</v>
      </c>
      <c r="P7195" s="268" t="s">
        <v>9490</v>
      </c>
      <c r="Q7195" s="269">
        <v>-9</v>
      </c>
      <c r="R7195" s="269">
        <v>-9.5</v>
      </c>
      <c r="S7195" s="269">
        <v>-63</v>
      </c>
      <c r="T7195" s="269">
        <v>-63.5</v>
      </c>
      <c r="DO7195"/>
    </row>
    <row r="7196" spans="15:119" x14ac:dyDescent="0.25">
      <c r="O7196" s="268" t="s">
        <v>16683</v>
      </c>
      <c r="P7196" s="268" t="s">
        <v>9492</v>
      </c>
      <c r="Q7196" s="269">
        <v>-9</v>
      </c>
      <c r="R7196" s="269">
        <v>-9.25</v>
      </c>
      <c r="S7196" s="269">
        <v>-63.25</v>
      </c>
      <c r="T7196" s="269">
        <v>-63.5</v>
      </c>
      <c r="DO7196"/>
    </row>
    <row r="7197" spans="15:119" x14ac:dyDescent="0.25">
      <c r="O7197" s="268" t="s">
        <v>16684</v>
      </c>
      <c r="P7197" s="268" t="s">
        <v>9492</v>
      </c>
      <c r="Q7197" s="269">
        <v>-9</v>
      </c>
      <c r="R7197" s="269">
        <v>-9.25</v>
      </c>
      <c r="S7197" s="269">
        <v>-63</v>
      </c>
      <c r="T7197" s="269">
        <v>-63.25</v>
      </c>
      <c r="DO7197"/>
    </row>
    <row r="7198" spans="15:119" x14ac:dyDescent="0.25">
      <c r="O7198" s="268" t="s">
        <v>16685</v>
      </c>
      <c r="P7198" s="268" t="s">
        <v>9492</v>
      </c>
      <c r="Q7198" s="269">
        <v>-9.25</v>
      </c>
      <c r="R7198" s="269">
        <v>-9.5</v>
      </c>
      <c r="S7198" s="269">
        <v>-63.25</v>
      </c>
      <c r="T7198" s="269">
        <v>-63.5</v>
      </c>
      <c r="DO7198"/>
    </row>
    <row r="7199" spans="15:119" x14ac:dyDescent="0.25">
      <c r="O7199" s="268" t="s">
        <v>16686</v>
      </c>
      <c r="P7199" s="268" t="s">
        <v>9492</v>
      </c>
      <c r="Q7199" s="269">
        <v>-9.25</v>
      </c>
      <c r="R7199" s="269">
        <v>-9.5</v>
      </c>
      <c r="S7199" s="269">
        <v>-63</v>
      </c>
      <c r="T7199" s="269">
        <v>-63.25</v>
      </c>
      <c r="DO7199"/>
    </row>
    <row r="7200" spans="15:119" x14ac:dyDescent="0.25">
      <c r="O7200" s="268" t="s">
        <v>16687</v>
      </c>
      <c r="P7200" s="268" t="s">
        <v>9490</v>
      </c>
      <c r="Q7200" s="269">
        <v>-9.5</v>
      </c>
      <c r="R7200" s="269">
        <v>-10</v>
      </c>
      <c r="S7200" s="269">
        <v>-64</v>
      </c>
      <c r="T7200" s="269">
        <v>-64.5</v>
      </c>
      <c r="DO7200"/>
    </row>
    <row r="7201" spans="15:119" x14ac:dyDescent="0.25">
      <c r="O7201" s="268" t="s">
        <v>16688</v>
      </c>
      <c r="P7201" s="268" t="s">
        <v>9492</v>
      </c>
      <c r="Q7201" s="269">
        <v>-9.5</v>
      </c>
      <c r="R7201" s="269">
        <v>-9.75</v>
      </c>
      <c r="S7201" s="269">
        <v>-64.25</v>
      </c>
      <c r="T7201" s="269">
        <v>-64.5</v>
      </c>
      <c r="DO7201"/>
    </row>
    <row r="7202" spans="15:119" x14ac:dyDescent="0.25">
      <c r="O7202" s="268" t="s">
        <v>16689</v>
      </c>
      <c r="P7202" s="268" t="s">
        <v>9492</v>
      </c>
      <c r="Q7202" s="269">
        <v>-9.5</v>
      </c>
      <c r="R7202" s="269">
        <v>-9.75</v>
      </c>
      <c r="S7202" s="269">
        <v>-64</v>
      </c>
      <c r="T7202" s="269">
        <v>-64.25</v>
      </c>
      <c r="DO7202"/>
    </row>
    <row r="7203" spans="15:119" x14ac:dyDescent="0.25">
      <c r="O7203" s="268" t="s">
        <v>16690</v>
      </c>
      <c r="P7203" s="268" t="s">
        <v>9492</v>
      </c>
      <c r="Q7203" s="269">
        <v>-9.75</v>
      </c>
      <c r="R7203" s="269">
        <v>-10</v>
      </c>
      <c r="S7203" s="269">
        <v>-64.25</v>
      </c>
      <c r="T7203" s="269">
        <v>-64.5</v>
      </c>
      <c r="DO7203"/>
    </row>
    <row r="7204" spans="15:119" x14ac:dyDescent="0.25">
      <c r="O7204" s="268" t="s">
        <v>16691</v>
      </c>
      <c r="P7204" s="268" t="s">
        <v>9492</v>
      </c>
      <c r="Q7204" s="269">
        <v>-9.75</v>
      </c>
      <c r="R7204" s="269">
        <v>-10</v>
      </c>
      <c r="S7204" s="269">
        <v>-64</v>
      </c>
      <c r="T7204" s="269">
        <v>-64.25</v>
      </c>
      <c r="DO7204"/>
    </row>
    <row r="7205" spans="15:119" x14ac:dyDescent="0.25">
      <c r="O7205" s="268" t="s">
        <v>16692</v>
      </c>
      <c r="P7205" s="268" t="s">
        <v>9490</v>
      </c>
      <c r="Q7205" s="269">
        <v>-9.5</v>
      </c>
      <c r="R7205" s="269">
        <v>-10</v>
      </c>
      <c r="S7205" s="269">
        <v>-63.5</v>
      </c>
      <c r="T7205" s="269">
        <v>-64</v>
      </c>
      <c r="DO7205"/>
    </row>
    <row r="7206" spans="15:119" x14ac:dyDescent="0.25">
      <c r="O7206" s="268" t="s">
        <v>16693</v>
      </c>
      <c r="P7206" s="268" t="s">
        <v>9492</v>
      </c>
      <c r="Q7206" s="269">
        <v>-9.5</v>
      </c>
      <c r="R7206" s="269">
        <v>-9.75</v>
      </c>
      <c r="S7206" s="269">
        <v>-63.75</v>
      </c>
      <c r="T7206" s="269">
        <v>-64</v>
      </c>
      <c r="DO7206"/>
    </row>
    <row r="7207" spans="15:119" x14ac:dyDescent="0.25">
      <c r="O7207" s="268" t="s">
        <v>16694</v>
      </c>
      <c r="P7207" s="268" t="s">
        <v>9492</v>
      </c>
      <c r="Q7207" s="269">
        <v>-9.5</v>
      </c>
      <c r="R7207" s="269">
        <v>-9.75</v>
      </c>
      <c r="S7207" s="269">
        <v>-63.5</v>
      </c>
      <c r="T7207" s="269">
        <v>-63.75</v>
      </c>
      <c r="DO7207"/>
    </row>
    <row r="7208" spans="15:119" x14ac:dyDescent="0.25">
      <c r="O7208" s="268" t="s">
        <v>16695</v>
      </c>
      <c r="P7208" s="268" t="s">
        <v>9492</v>
      </c>
      <c r="Q7208" s="269">
        <v>-9.75</v>
      </c>
      <c r="R7208" s="269">
        <v>-10</v>
      </c>
      <c r="S7208" s="269">
        <v>-63.75</v>
      </c>
      <c r="T7208" s="269">
        <v>-64</v>
      </c>
      <c r="DO7208"/>
    </row>
    <row r="7209" spans="15:119" x14ac:dyDescent="0.25">
      <c r="O7209" s="268" t="s">
        <v>16696</v>
      </c>
      <c r="P7209" s="268" t="s">
        <v>9492</v>
      </c>
      <c r="Q7209" s="269">
        <v>-9.75</v>
      </c>
      <c r="R7209" s="269">
        <v>-10</v>
      </c>
      <c r="S7209" s="269">
        <v>-63.5</v>
      </c>
      <c r="T7209" s="269">
        <v>-63.75</v>
      </c>
      <c r="DO7209"/>
    </row>
    <row r="7210" spans="15:119" x14ac:dyDescent="0.25">
      <c r="O7210" s="268" t="s">
        <v>16697</v>
      </c>
      <c r="P7210" s="268" t="s">
        <v>9490</v>
      </c>
      <c r="Q7210" s="269">
        <v>-9.5</v>
      </c>
      <c r="R7210" s="269">
        <v>-10</v>
      </c>
      <c r="S7210" s="269">
        <v>-63</v>
      </c>
      <c r="T7210" s="269">
        <v>-63.5</v>
      </c>
      <c r="DO7210"/>
    </row>
    <row r="7211" spans="15:119" x14ac:dyDescent="0.25">
      <c r="O7211" s="268" t="s">
        <v>16698</v>
      </c>
      <c r="P7211" s="268" t="s">
        <v>9492</v>
      </c>
      <c r="Q7211" s="269">
        <v>-9.5</v>
      </c>
      <c r="R7211" s="269">
        <v>-9.75</v>
      </c>
      <c r="S7211" s="269">
        <v>-63.25</v>
      </c>
      <c r="T7211" s="269">
        <v>-63.5</v>
      </c>
      <c r="DO7211"/>
    </row>
    <row r="7212" spans="15:119" x14ac:dyDescent="0.25">
      <c r="O7212" s="268" t="s">
        <v>16699</v>
      </c>
      <c r="P7212" s="268" t="s">
        <v>9492</v>
      </c>
      <c r="Q7212" s="269">
        <v>-9.5</v>
      </c>
      <c r="R7212" s="269">
        <v>-9.75</v>
      </c>
      <c r="S7212" s="269">
        <v>-63</v>
      </c>
      <c r="T7212" s="269">
        <v>-63.25</v>
      </c>
      <c r="DO7212"/>
    </row>
    <row r="7213" spans="15:119" x14ac:dyDescent="0.25">
      <c r="O7213" s="268" t="s">
        <v>16700</v>
      </c>
      <c r="P7213" s="268" t="s">
        <v>9492</v>
      </c>
      <c r="Q7213" s="269">
        <v>-9.75</v>
      </c>
      <c r="R7213" s="269">
        <v>-10</v>
      </c>
      <c r="S7213" s="269">
        <v>-63.25</v>
      </c>
      <c r="T7213" s="269">
        <v>-63.5</v>
      </c>
      <c r="DO7213"/>
    </row>
    <row r="7214" spans="15:119" x14ac:dyDescent="0.25">
      <c r="O7214" s="268" t="s">
        <v>16701</v>
      </c>
      <c r="P7214" s="268" t="s">
        <v>9492</v>
      </c>
      <c r="Q7214" s="269">
        <v>-9.75</v>
      </c>
      <c r="R7214" s="269">
        <v>-10</v>
      </c>
      <c r="S7214" s="269">
        <v>-63</v>
      </c>
      <c r="T7214" s="269">
        <v>-63.25</v>
      </c>
      <c r="DO7214"/>
    </row>
    <row r="7215" spans="15:119" x14ac:dyDescent="0.25">
      <c r="O7215" s="268" t="s">
        <v>16702</v>
      </c>
      <c r="P7215" s="268" t="s">
        <v>9486</v>
      </c>
      <c r="Q7215" s="269">
        <v>-8</v>
      </c>
      <c r="R7215" s="269">
        <v>-10</v>
      </c>
      <c r="S7215" s="269">
        <v>-60</v>
      </c>
      <c r="T7215" s="269">
        <v>-63</v>
      </c>
      <c r="DO7215"/>
    </row>
    <row r="7216" spans="15:119" x14ac:dyDescent="0.25">
      <c r="O7216" s="268" t="s">
        <v>16703</v>
      </c>
      <c r="P7216" s="268" t="s">
        <v>9488</v>
      </c>
      <c r="Q7216" s="269">
        <v>-8</v>
      </c>
      <c r="R7216" s="269">
        <v>-9</v>
      </c>
      <c r="S7216" s="269">
        <v>-61.5</v>
      </c>
      <c r="T7216" s="269">
        <v>-63</v>
      </c>
      <c r="DO7216"/>
    </row>
    <row r="7217" spans="15:119" x14ac:dyDescent="0.25">
      <c r="O7217" s="268" t="s">
        <v>16704</v>
      </c>
      <c r="P7217" s="268" t="s">
        <v>9490</v>
      </c>
      <c r="Q7217" s="269">
        <v>-8</v>
      </c>
      <c r="R7217" s="269">
        <v>-8.5</v>
      </c>
      <c r="S7217" s="269">
        <v>-62.5</v>
      </c>
      <c r="T7217" s="269">
        <v>-63</v>
      </c>
      <c r="DO7217"/>
    </row>
    <row r="7218" spans="15:119" x14ac:dyDescent="0.25">
      <c r="O7218" s="268" t="s">
        <v>16705</v>
      </c>
      <c r="P7218" s="268" t="s">
        <v>9492</v>
      </c>
      <c r="Q7218" s="269">
        <v>-8</v>
      </c>
      <c r="R7218" s="269">
        <v>-8.25</v>
      </c>
      <c r="S7218" s="269">
        <v>-62.75</v>
      </c>
      <c r="T7218" s="269">
        <v>-63</v>
      </c>
      <c r="DO7218"/>
    </row>
    <row r="7219" spans="15:119" x14ac:dyDescent="0.25">
      <c r="O7219" s="268" t="s">
        <v>16706</v>
      </c>
      <c r="P7219" s="268" t="s">
        <v>9492</v>
      </c>
      <c r="Q7219" s="269">
        <v>-8</v>
      </c>
      <c r="R7219" s="269">
        <v>-8.25</v>
      </c>
      <c r="S7219" s="269">
        <v>-62.5</v>
      </c>
      <c r="T7219" s="269">
        <v>-62.75</v>
      </c>
      <c r="DO7219"/>
    </row>
    <row r="7220" spans="15:119" x14ac:dyDescent="0.25">
      <c r="O7220" s="268" t="s">
        <v>16707</v>
      </c>
      <c r="P7220" s="268" t="s">
        <v>9492</v>
      </c>
      <c r="Q7220" s="269">
        <v>-8.25</v>
      </c>
      <c r="R7220" s="269">
        <v>-8.5</v>
      </c>
      <c r="S7220" s="269">
        <v>-62.75</v>
      </c>
      <c r="T7220" s="269">
        <v>-63</v>
      </c>
      <c r="DO7220"/>
    </row>
    <row r="7221" spans="15:119" x14ac:dyDescent="0.25">
      <c r="O7221" s="268" t="s">
        <v>16708</v>
      </c>
      <c r="P7221" s="268" t="s">
        <v>9492</v>
      </c>
      <c r="Q7221" s="269">
        <v>-8.25</v>
      </c>
      <c r="R7221" s="269">
        <v>-8.5</v>
      </c>
      <c r="S7221" s="269">
        <v>-62.5</v>
      </c>
      <c r="T7221" s="269">
        <v>-62.75</v>
      </c>
      <c r="DO7221"/>
    </row>
    <row r="7222" spans="15:119" x14ac:dyDescent="0.25">
      <c r="O7222" s="268" t="s">
        <v>16709</v>
      </c>
      <c r="P7222" s="268" t="s">
        <v>9490</v>
      </c>
      <c r="Q7222" s="269">
        <v>-8</v>
      </c>
      <c r="R7222" s="269">
        <v>-8.5</v>
      </c>
      <c r="S7222" s="269">
        <v>-62</v>
      </c>
      <c r="T7222" s="269">
        <v>-62.5</v>
      </c>
      <c r="DO7222"/>
    </row>
    <row r="7223" spans="15:119" x14ac:dyDescent="0.25">
      <c r="O7223" s="268" t="s">
        <v>16710</v>
      </c>
      <c r="P7223" s="268" t="s">
        <v>9492</v>
      </c>
      <c r="Q7223" s="269">
        <v>-8</v>
      </c>
      <c r="R7223" s="269">
        <v>-8.25</v>
      </c>
      <c r="S7223" s="269">
        <v>-62.25</v>
      </c>
      <c r="T7223" s="269">
        <v>-62.5</v>
      </c>
      <c r="DO7223"/>
    </row>
    <row r="7224" spans="15:119" x14ac:dyDescent="0.25">
      <c r="O7224" s="268" t="s">
        <v>16711</v>
      </c>
      <c r="P7224" s="268" t="s">
        <v>9492</v>
      </c>
      <c r="Q7224" s="269">
        <v>-8</v>
      </c>
      <c r="R7224" s="269">
        <v>-8.25</v>
      </c>
      <c r="S7224" s="269">
        <v>-62</v>
      </c>
      <c r="T7224" s="269">
        <v>-62.25</v>
      </c>
      <c r="DO7224"/>
    </row>
    <row r="7225" spans="15:119" x14ac:dyDescent="0.25">
      <c r="O7225" s="268" t="s">
        <v>16712</v>
      </c>
      <c r="P7225" s="268" t="s">
        <v>9492</v>
      </c>
      <c r="Q7225" s="269">
        <v>-8.25</v>
      </c>
      <c r="R7225" s="269">
        <v>-8.5</v>
      </c>
      <c r="S7225" s="269">
        <v>-62.25</v>
      </c>
      <c r="T7225" s="269">
        <v>-62.5</v>
      </c>
      <c r="DO7225"/>
    </row>
    <row r="7226" spans="15:119" x14ac:dyDescent="0.25">
      <c r="O7226" s="268" t="s">
        <v>16713</v>
      </c>
      <c r="P7226" s="268" t="s">
        <v>9492</v>
      </c>
      <c r="Q7226" s="269">
        <v>-8.25</v>
      </c>
      <c r="R7226" s="269">
        <v>-8.5</v>
      </c>
      <c r="S7226" s="269">
        <v>-62</v>
      </c>
      <c r="T7226" s="269">
        <v>-62.25</v>
      </c>
      <c r="DO7226"/>
    </row>
    <row r="7227" spans="15:119" x14ac:dyDescent="0.25">
      <c r="O7227" s="268" t="s">
        <v>16714</v>
      </c>
      <c r="P7227" s="268" t="s">
        <v>9490</v>
      </c>
      <c r="Q7227" s="269">
        <v>-8</v>
      </c>
      <c r="R7227" s="269">
        <v>-8.5</v>
      </c>
      <c r="S7227" s="269">
        <v>-61.5</v>
      </c>
      <c r="T7227" s="269">
        <v>-62</v>
      </c>
      <c r="DO7227"/>
    </row>
    <row r="7228" spans="15:119" x14ac:dyDescent="0.25">
      <c r="O7228" s="268" t="s">
        <v>16715</v>
      </c>
      <c r="P7228" s="268" t="s">
        <v>9492</v>
      </c>
      <c r="Q7228" s="269">
        <v>-8</v>
      </c>
      <c r="R7228" s="269">
        <v>-8.25</v>
      </c>
      <c r="S7228" s="269">
        <v>-61.75</v>
      </c>
      <c r="T7228" s="269">
        <v>-62</v>
      </c>
      <c r="DO7228"/>
    </row>
    <row r="7229" spans="15:119" x14ac:dyDescent="0.25">
      <c r="O7229" s="268" t="s">
        <v>16716</v>
      </c>
      <c r="P7229" s="268" t="s">
        <v>9492</v>
      </c>
      <c r="Q7229" s="269">
        <v>-8</v>
      </c>
      <c r="R7229" s="269">
        <v>-8.25</v>
      </c>
      <c r="S7229" s="269">
        <v>-61.5</v>
      </c>
      <c r="T7229" s="269">
        <v>-61.75</v>
      </c>
      <c r="DO7229"/>
    </row>
    <row r="7230" spans="15:119" x14ac:dyDescent="0.25">
      <c r="O7230" s="268" t="s">
        <v>16717</v>
      </c>
      <c r="P7230" s="268" t="s">
        <v>9492</v>
      </c>
      <c r="Q7230" s="269">
        <v>-8.25</v>
      </c>
      <c r="R7230" s="269">
        <v>-8.5</v>
      </c>
      <c r="S7230" s="269">
        <v>-61.75</v>
      </c>
      <c r="T7230" s="269">
        <v>-62</v>
      </c>
      <c r="DO7230"/>
    </row>
    <row r="7231" spans="15:119" x14ac:dyDescent="0.25">
      <c r="O7231" s="268" t="s">
        <v>16718</v>
      </c>
      <c r="P7231" s="268" t="s">
        <v>9492</v>
      </c>
      <c r="Q7231" s="269">
        <v>-8.25</v>
      </c>
      <c r="R7231" s="269">
        <v>-8.5</v>
      </c>
      <c r="S7231" s="269">
        <v>-61.5</v>
      </c>
      <c r="T7231" s="269">
        <v>-61.75</v>
      </c>
      <c r="DO7231"/>
    </row>
    <row r="7232" spans="15:119" x14ac:dyDescent="0.25">
      <c r="O7232" s="268" t="s">
        <v>16719</v>
      </c>
      <c r="P7232" s="268" t="s">
        <v>9490</v>
      </c>
      <c r="Q7232" s="269">
        <v>-8.5</v>
      </c>
      <c r="R7232" s="269">
        <v>-9</v>
      </c>
      <c r="S7232" s="269">
        <v>-62.5</v>
      </c>
      <c r="T7232" s="269">
        <v>-63</v>
      </c>
      <c r="DO7232"/>
    </row>
    <row r="7233" spans="15:119" x14ac:dyDescent="0.25">
      <c r="O7233" s="268" t="s">
        <v>16720</v>
      </c>
      <c r="P7233" s="268" t="s">
        <v>9492</v>
      </c>
      <c r="Q7233" s="269">
        <v>-8.5</v>
      </c>
      <c r="R7233" s="269">
        <v>-8.75</v>
      </c>
      <c r="S7233" s="269">
        <v>-62.75</v>
      </c>
      <c r="T7233" s="269">
        <v>-63</v>
      </c>
      <c r="DO7233"/>
    </row>
    <row r="7234" spans="15:119" x14ac:dyDescent="0.25">
      <c r="O7234" s="268" t="s">
        <v>16721</v>
      </c>
      <c r="P7234" s="268" t="s">
        <v>9492</v>
      </c>
      <c r="Q7234" s="269">
        <v>-8.5</v>
      </c>
      <c r="R7234" s="269">
        <v>-8.75</v>
      </c>
      <c r="S7234" s="269">
        <v>-62.5</v>
      </c>
      <c r="T7234" s="269">
        <v>-62.75</v>
      </c>
      <c r="DO7234"/>
    </row>
    <row r="7235" spans="15:119" x14ac:dyDescent="0.25">
      <c r="O7235" s="268" t="s">
        <v>16722</v>
      </c>
      <c r="P7235" s="268" t="s">
        <v>9492</v>
      </c>
      <c r="Q7235" s="269">
        <v>-8.75</v>
      </c>
      <c r="R7235" s="269">
        <v>-9</v>
      </c>
      <c r="S7235" s="269">
        <v>-62.75</v>
      </c>
      <c r="T7235" s="269">
        <v>-63</v>
      </c>
      <c r="DO7235"/>
    </row>
    <row r="7236" spans="15:119" x14ac:dyDescent="0.25">
      <c r="O7236" s="268" t="s">
        <v>16723</v>
      </c>
      <c r="P7236" s="268" t="s">
        <v>9492</v>
      </c>
      <c r="Q7236" s="269">
        <v>-8.75</v>
      </c>
      <c r="R7236" s="269">
        <v>-9</v>
      </c>
      <c r="S7236" s="269">
        <v>-62.5</v>
      </c>
      <c r="T7236" s="269">
        <v>-62.75</v>
      </c>
      <c r="DO7236"/>
    </row>
    <row r="7237" spans="15:119" x14ac:dyDescent="0.25">
      <c r="O7237" s="268" t="s">
        <v>16724</v>
      </c>
      <c r="P7237" s="268" t="s">
        <v>9490</v>
      </c>
      <c r="Q7237" s="269">
        <v>-8.5</v>
      </c>
      <c r="R7237" s="269">
        <v>-9</v>
      </c>
      <c r="S7237" s="269">
        <v>-62</v>
      </c>
      <c r="T7237" s="269">
        <v>-62.5</v>
      </c>
      <c r="DO7237"/>
    </row>
    <row r="7238" spans="15:119" x14ac:dyDescent="0.25">
      <c r="O7238" s="268" t="s">
        <v>16725</v>
      </c>
      <c r="P7238" s="268" t="s">
        <v>9492</v>
      </c>
      <c r="Q7238" s="269">
        <v>-8.5</v>
      </c>
      <c r="R7238" s="269">
        <v>-8.75</v>
      </c>
      <c r="S7238" s="269">
        <v>-62.25</v>
      </c>
      <c r="T7238" s="269">
        <v>-62.5</v>
      </c>
      <c r="DO7238"/>
    </row>
    <row r="7239" spans="15:119" x14ac:dyDescent="0.25">
      <c r="O7239" s="268" t="s">
        <v>16726</v>
      </c>
      <c r="P7239" s="268" t="s">
        <v>9492</v>
      </c>
      <c r="Q7239" s="269">
        <v>-8.5</v>
      </c>
      <c r="R7239" s="269">
        <v>-8.75</v>
      </c>
      <c r="S7239" s="269">
        <v>-62</v>
      </c>
      <c r="T7239" s="269">
        <v>-62.25</v>
      </c>
      <c r="DO7239"/>
    </row>
    <row r="7240" spans="15:119" x14ac:dyDescent="0.25">
      <c r="O7240" s="268" t="s">
        <v>16727</v>
      </c>
      <c r="P7240" s="268" t="s">
        <v>9492</v>
      </c>
      <c r="Q7240" s="269">
        <v>-8.75</v>
      </c>
      <c r="R7240" s="269">
        <v>-9</v>
      </c>
      <c r="S7240" s="269">
        <v>-62.25</v>
      </c>
      <c r="T7240" s="269">
        <v>-62.5</v>
      </c>
      <c r="DO7240"/>
    </row>
    <row r="7241" spans="15:119" x14ac:dyDescent="0.25">
      <c r="O7241" s="268" t="s">
        <v>16728</v>
      </c>
      <c r="P7241" s="268" t="s">
        <v>9492</v>
      </c>
      <c r="Q7241" s="269">
        <v>-8.75</v>
      </c>
      <c r="R7241" s="269">
        <v>-9</v>
      </c>
      <c r="S7241" s="269">
        <v>-62</v>
      </c>
      <c r="T7241" s="269">
        <v>-62.25</v>
      </c>
      <c r="DO7241"/>
    </row>
    <row r="7242" spans="15:119" x14ac:dyDescent="0.25">
      <c r="O7242" s="268" t="s">
        <v>16729</v>
      </c>
      <c r="P7242" s="268" t="s">
        <v>9490</v>
      </c>
      <c r="Q7242" s="269">
        <v>-8.5</v>
      </c>
      <c r="R7242" s="269">
        <v>-9</v>
      </c>
      <c r="S7242" s="269">
        <v>-61.5</v>
      </c>
      <c r="T7242" s="269">
        <v>-62</v>
      </c>
      <c r="DO7242"/>
    </row>
    <row r="7243" spans="15:119" x14ac:dyDescent="0.25">
      <c r="O7243" s="268" t="s">
        <v>16730</v>
      </c>
      <c r="P7243" s="268" t="s">
        <v>9492</v>
      </c>
      <c r="Q7243" s="269">
        <v>-8.5</v>
      </c>
      <c r="R7243" s="269">
        <v>-8.75</v>
      </c>
      <c r="S7243" s="269">
        <v>-61.75</v>
      </c>
      <c r="T7243" s="269">
        <v>-62</v>
      </c>
      <c r="DO7243"/>
    </row>
    <row r="7244" spans="15:119" x14ac:dyDescent="0.25">
      <c r="O7244" s="268" t="s">
        <v>16731</v>
      </c>
      <c r="P7244" s="268" t="s">
        <v>9492</v>
      </c>
      <c r="Q7244" s="269">
        <v>-8.5</v>
      </c>
      <c r="R7244" s="269">
        <v>-8.75</v>
      </c>
      <c r="S7244" s="269">
        <v>-61.5</v>
      </c>
      <c r="T7244" s="269">
        <v>-61.75</v>
      </c>
      <c r="DO7244"/>
    </row>
    <row r="7245" spans="15:119" x14ac:dyDescent="0.25">
      <c r="O7245" s="268" t="s">
        <v>16732</v>
      </c>
      <c r="P7245" s="268" t="s">
        <v>9492</v>
      </c>
      <c r="Q7245" s="269">
        <v>-8.75</v>
      </c>
      <c r="R7245" s="269">
        <v>-9</v>
      </c>
      <c r="S7245" s="269">
        <v>-61.75</v>
      </c>
      <c r="T7245" s="269">
        <v>-62</v>
      </c>
      <c r="DO7245"/>
    </row>
    <row r="7246" spans="15:119" x14ac:dyDescent="0.25">
      <c r="O7246" s="268" t="s">
        <v>16733</v>
      </c>
      <c r="P7246" s="268" t="s">
        <v>9492</v>
      </c>
      <c r="Q7246" s="269">
        <v>-8.75</v>
      </c>
      <c r="R7246" s="269">
        <v>-9</v>
      </c>
      <c r="S7246" s="269">
        <v>-61.5</v>
      </c>
      <c r="T7246" s="269">
        <v>-61.75</v>
      </c>
      <c r="DO7246"/>
    </row>
    <row r="7247" spans="15:119" x14ac:dyDescent="0.25">
      <c r="O7247" s="268" t="s">
        <v>16734</v>
      </c>
      <c r="P7247" s="268" t="s">
        <v>9488</v>
      </c>
      <c r="Q7247" s="269">
        <v>-8</v>
      </c>
      <c r="R7247" s="269">
        <v>-9</v>
      </c>
      <c r="S7247" s="269">
        <v>-60</v>
      </c>
      <c r="T7247" s="269">
        <v>-61.5</v>
      </c>
      <c r="DO7247"/>
    </row>
    <row r="7248" spans="15:119" x14ac:dyDescent="0.25">
      <c r="O7248" s="268" t="s">
        <v>16735</v>
      </c>
      <c r="P7248" s="268" t="s">
        <v>9490</v>
      </c>
      <c r="Q7248" s="269">
        <v>-8</v>
      </c>
      <c r="R7248" s="269">
        <v>-8.5</v>
      </c>
      <c r="S7248" s="269">
        <v>-61</v>
      </c>
      <c r="T7248" s="269">
        <v>-61.5</v>
      </c>
      <c r="DO7248"/>
    </row>
    <row r="7249" spans="15:119" x14ac:dyDescent="0.25">
      <c r="O7249" s="268" t="s">
        <v>16736</v>
      </c>
      <c r="P7249" s="268" t="s">
        <v>9492</v>
      </c>
      <c r="Q7249" s="269">
        <v>-8</v>
      </c>
      <c r="R7249" s="269">
        <v>-8.25</v>
      </c>
      <c r="S7249" s="269">
        <v>-61.25</v>
      </c>
      <c r="T7249" s="269">
        <v>-61.5</v>
      </c>
      <c r="DO7249"/>
    </row>
    <row r="7250" spans="15:119" x14ac:dyDescent="0.25">
      <c r="O7250" s="268" t="s">
        <v>16737</v>
      </c>
      <c r="P7250" s="268" t="s">
        <v>9492</v>
      </c>
      <c r="Q7250" s="269">
        <v>-8</v>
      </c>
      <c r="R7250" s="269">
        <v>-8.25</v>
      </c>
      <c r="S7250" s="269">
        <v>-61</v>
      </c>
      <c r="T7250" s="269">
        <v>-61.25</v>
      </c>
      <c r="DO7250"/>
    </row>
    <row r="7251" spans="15:119" x14ac:dyDescent="0.25">
      <c r="O7251" s="268" t="s">
        <v>16738</v>
      </c>
      <c r="P7251" s="268" t="s">
        <v>9492</v>
      </c>
      <c r="Q7251" s="269">
        <v>-8.25</v>
      </c>
      <c r="R7251" s="269">
        <v>-8.5</v>
      </c>
      <c r="S7251" s="269">
        <v>-61.25</v>
      </c>
      <c r="T7251" s="269">
        <v>-61.5</v>
      </c>
      <c r="DO7251"/>
    </row>
    <row r="7252" spans="15:119" x14ac:dyDescent="0.25">
      <c r="O7252" s="268" t="s">
        <v>16739</v>
      </c>
      <c r="P7252" s="268" t="s">
        <v>9492</v>
      </c>
      <c r="Q7252" s="269">
        <v>-8.25</v>
      </c>
      <c r="R7252" s="269">
        <v>-8.5</v>
      </c>
      <c r="S7252" s="269">
        <v>-61</v>
      </c>
      <c r="T7252" s="269">
        <v>-61.25</v>
      </c>
      <c r="DO7252"/>
    </row>
    <row r="7253" spans="15:119" x14ac:dyDescent="0.25">
      <c r="O7253" s="268" t="s">
        <v>16740</v>
      </c>
      <c r="P7253" s="268" t="s">
        <v>9490</v>
      </c>
      <c r="Q7253" s="269">
        <v>-8</v>
      </c>
      <c r="R7253" s="269">
        <v>-8.5</v>
      </c>
      <c r="S7253" s="269">
        <v>-60.5</v>
      </c>
      <c r="T7253" s="269">
        <v>-61</v>
      </c>
      <c r="DO7253"/>
    </row>
    <row r="7254" spans="15:119" x14ac:dyDescent="0.25">
      <c r="O7254" s="268" t="s">
        <v>16741</v>
      </c>
      <c r="P7254" s="268" t="s">
        <v>9492</v>
      </c>
      <c r="Q7254" s="269">
        <v>-8</v>
      </c>
      <c r="R7254" s="269">
        <v>-8.25</v>
      </c>
      <c r="S7254" s="269">
        <v>-60.75</v>
      </c>
      <c r="T7254" s="269">
        <v>-61</v>
      </c>
      <c r="DO7254"/>
    </row>
    <row r="7255" spans="15:119" x14ac:dyDescent="0.25">
      <c r="O7255" s="268" t="s">
        <v>16742</v>
      </c>
      <c r="P7255" s="268" t="s">
        <v>9492</v>
      </c>
      <c r="Q7255" s="269">
        <v>-8</v>
      </c>
      <c r="R7255" s="269">
        <v>-8.25</v>
      </c>
      <c r="S7255" s="269">
        <v>-60.5</v>
      </c>
      <c r="T7255" s="269">
        <v>-60.75</v>
      </c>
      <c r="DO7255"/>
    </row>
    <row r="7256" spans="15:119" x14ac:dyDescent="0.25">
      <c r="O7256" s="268" t="s">
        <v>16743</v>
      </c>
      <c r="P7256" s="268" t="s">
        <v>9492</v>
      </c>
      <c r="Q7256" s="269">
        <v>-8.25</v>
      </c>
      <c r="R7256" s="269">
        <v>-8.5</v>
      </c>
      <c r="S7256" s="269">
        <v>-60.75</v>
      </c>
      <c r="T7256" s="269">
        <v>-61</v>
      </c>
      <c r="DO7256"/>
    </row>
    <row r="7257" spans="15:119" x14ac:dyDescent="0.25">
      <c r="O7257" s="268" t="s">
        <v>16744</v>
      </c>
      <c r="P7257" s="268" t="s">
        <v>14017</v>
      </c>
      <c r="Q7257" s="269">
        <v>-8.375</v>
      </c>
      <c r="R7257" s="269">
        <v>-8.5</v>
      </c>
      <c r="S7257" s="269">
        <v>-60.875</v>
      </c>
      <c r="T7257" s="269">
        <v>-61</v>
      </c>
      <c r="DO7257"/>
    </row>
    <row r="7258" spans="15:119" x14ac:dyDescent="0.25">
      <c r="O7258" s="268" t="s">
        <v>16745</v>
      </c>
      <c r="P7258" s="268" t="s">
        <v>9492</v>
      </c>
      <c r="Q7258" s="269">
        <v>-8.25</v>
      </c>
      <c r="R7258" s="269">
        <v>-8.5</v>
      </c>
      <c r="S7258" s="269">
        <v>-60.5</v>
      </c>
      <c r="T7258" s="269">
        <v>-60.75</v>
      </c>
      <c r="DO7258"/>
    </row>
    <row r="7259" spans="15:119" x14ac:dyDescent="0.25">
      <c r="O7259" s="268" t="s">
        <v>16746</v>
      </c>
      <c r="P7259" s="268" t="s">
        <v>9490</v>
      </c>
      <c r="Q7259" s="269">
        <v>-8</v>
      </c>
      <c r="R7259" s="269">
        <v>-8.5</v>
      </c>
      <c r="S7259" s="269">
        <v>-60</v>
      </c>
      <c r="T7259" s="269">
        <v>-60.5</v>
      </c>
      <c r="DO7259"/>
    </row>
    <row r="7260" spans="15:119" x14ac:dyDescent="0.25">
      <c r="O7260" s="268" t="s">
        <v>16747</v>
      </c>
      <c r="P7260" s="268" t="s">
        <v>9492</v>
      </c>
      <c r="Q7260" s="269">
        <v>-8</v>
      </c>
      <c r="R7260" s="269">
        <v>-8.25</v>
      </c>
      <c r="S7260" s="269">
        <v>-60.25</v>
      </c>
      <c r="T7260" s="269">
        <v>-60.5</v>
      </c>
      <c r="DO7260"/>
    </row>
    <row r="7261" spans="15:119" x14ac:dyDescent="0.25">
      <c r="O7261" s="268" t="s">
        <v>16748</v>
      </c>
      <c r="P7261" s="268" t="s">
        <v>9492</v>
      </c>
      <c r="Q7261" s="269">
        <v>-8</v>
      </c>
      <c r="R7261" s="269">
        <v>-8.25</v>
      </c>
      <c r="S7261" s="269">
        <v>-60</v>
      </c>
      <c r="T7261" s="269">
        <v>-60.25</v>
      </c>
      <c r="DO7261"/>
    </row>
    <row r="7262" spans="15:119" x14ac:dyDescent="0.25">
      <c r="O7262" s="268" t="s">
        <v>16749</v>
      </c>
      <c r="P7262" s="268" t="s">
        <v>9492</v>
      </c>
      <c r="Q7262" s="269">
        <v>-8.25</v>
      </c>
      <c r="R7262" s="269">
        <v>-8.5</v>
      </c>
      <c r="S7262" s="269">
        <v>-60.25</v>
      </c>
      <c r="T7262" s="269">
        <v>-60.5</v>
      </c>
      <c r="DO7262"/>
    </row>
    <row r="7263" spans="15:119" x14ac:dyDescent="0.25">
      <c r="O7263" s="268" t="s">
        <v>16750</v>
      </c>
      <c r="P7263" s="268" t="s">
        <v>9492</v>
      </c>
      <c r="Q7263" s="269">
        <v>-8.25</v>
      </c>
      <c r="R7263" s="269">
        <v>-8.5</v>
      </c>
      <c r="S7263" s="269">
        <v>-60</v>
      </c>
      <c r="T7263" s="269">
        <v>-60.25</v>
      </c>
      <c r="DO7263"/>
    </row>
    <row r="7264" spans="15:119" x14ac:dyDescent="0.25">
      <c r="O7264" s="268" t="s">
        <v>16751</v>
      </c>
      <c r="P7264" s="268" t="s">
        <v>9490</v>
      </c>
      <c r="Q7264" s="269">
        <v>-8.5</v>
      </c>
      <c r="R7264" s="269">
        <v>-9</v>
      </c>
      <c r="S7264" s="269">
        <v>-61</v>
      </c>
      <c r="T7264" s="269">
        <v>-61.5</v>
      </c>
      <c r="DO7264"/>
    </row>
    <row r="7265" spans="15:119" x14ac:dyDescent="0.25">
      <c r="O7265" s="268" t="s">
        <v>16752</v>
      </c>
      <c r="P7265" s="268" t="s">
        <v>9492</v>
      </c>
      <c r="Q7265" s="269">
        <v>-8.5</v>
      </c>
      <c r="R7265" s="269">
        <v>-8.75</v>
      </c>
      <c r="S7265" s="269">
        <v>-61.25</v>
      </c>
      <c r="T7265" s="269">
        <v>-61.5</v>
      </c>
      <c r="DO7265"/>
    </row>
    <row r="7266" spans="15:119" x14ac:dyDescent="0.25">
      <c r="O7266" s="268" t="s">
        <v>16753</v>
      </c>
      <c r="P7266" s="268" t="s">
        <v>9492</v>
      </c>
      <c r="Q7266" s="269">
        <v>-8.5</v>
      </c>
      <c r="R7266" s="269">
        <v>-8.75</v>
      </c>
      <c r="S7266" s="269">
        <v>-61</v>
      </c>
      <c r="T7266" s="269">
        <v>-61.25</v>
      </c>
      <c r="DO7266"/>
    </row>
    <row r="7267" spans="15:119" x14ac:dyDescent="0.25">
      <c r="O7267" s="268" t="s">
        <v>16754</v>
      </c>
      <c r="P7267" s="268" t="s">
        <v>9492</v>
      </c>
      <c r="Q7267" s="269">
        <v>-8.75</v>
      </c>
      <c r="R7267" s="269">
        <v>-9</v>
      </c>
      <c r="S7267" s="269">
        <v>-61.25</v>
      </c>
      <c r="T7267" s="269">
        <v>-61.5</v>
      </c>
      <c r="DO7267"/>
    </row>
    <row r="7268" spans="15:119" x14ac:dyDescent="0.25">
      <c r="O7268" s="268" t="s">
        <v>16755</v>
      </c>
      <c r="P7268" s="268" t="s">
        <v>9492</v>
      </c>
      <c r="Q7268" s="269">
        <v>-8.75</v>
      </c>
      <c r="R7268" s="269">
        <v>-9</v>
      </c>
      <c r="S7268" s="269">
        <v>-61</v>
      </c>
      <c r="T7268" s="269">
        <v>-61.25</v>
      </c>
      <c r="DO7268"/>
    </row>
    <row r="7269" spans="15:119" x14ac:dyDescent="0.25">
      <c r="O7269" s="268" t="s">
        <v>16756</v>
      </c>
      <c r="P7269" s="268" t="s">
        <v>9490</v>
      </c>
      <c r="Q7269" s="269">
        <v>-8.5</v>
      </c>
      <c r="R7269" s="269">
        <v>-9</v>
      </c>
      <c r="S7269" s="269">
        <v>-60.5</v>
      </c>
      <c r="T7269" s="269">
        <v>-61</v>
      </c>
      <c r="DO7269"/>
    </row>
    <row r="7270" spans="15:119" x14ac:dyDescent="0.25">
      <c r="O7270" s="268" t="s">
        <v>16757</v>
      </c>
      <c r="P7270" s="268" t="s">
        <v>9492</v>
      </c>
      <c r="Q7270" s="269">
        <v>-8.5</v>
      </c>
      <c r="R7270" s="269">
        <v>-8.75</v>
      </c>
      <c r="S7270" s="269">
        <v>-60.75</v>
      </c>
      <c r="T7270" s="269">
        <v>-61</v>
      </c>
      <c r="DO7270"/>
    </row>
    <row r="7271" spans="15:119" x14ac:dyDescent="0.25">
      <c r="O7271" s="268" t="s">
        <v>16758</v>
      </c>
      <c r="P7271" s="268" t="s">
        <v>9492</v>
      </c>
      <c r="Q7271" s="269">
        <v>-8.5</v>
      </c>
      <c r="R7271" s="269">
        <v>-8.75</v>
      </c>
      <c r="S7271" s="269">
        <v>-60.5</v>
      </c>
      <c r="T7271" s="269">
        <v>-60.75</v>
      </c>
      <c r="DO7271"/>
    </row>
    <row r="7272" spans="15:119" x14ac:dyDescent="0.25">
      <c r="O7272" s="268" t="s">
        <v>16759</v>
      </c>
      <c r="P7272" s="268" t="s">
        <v>9492</v>
      </c>
      <c r="Q7272" s="269">
        <v>-8.75</v>
      </c>
      <c r="R7272" s="269">
        <v>-9</v>
      </c>
      <c r="S7272" s="269">
        <v>-60.75</v>
      </c>
      <c r="T7272" s="269">
        <v>-61</v>
      </c>
      <c r="DO7272"/>
    </row>
    <row r="7273" spans="15:119" x14ac:dyDescent="0.25">
      <c r="O7273" s="268" t="s">
        <v>16760</v>
      </c>
      <c r="P7273" s="268" t="s">
        <v>9492</v>
      </c>
      <c r="Q7273" s="269">
        <v>-8.75</v>
      </c>
      <c r="R7273" s="269">
        <v>-9</v>
      </c>
      <c r="S7273" s="269">
        <v>-60.5</v>
      </c>
      <c r="T7273" s="269">
        <v>-60.75</v>
      </c>
      <c r="DO7273"/>
    </row>
    <row r="7274" spans="15:119" x14ac:dyDescent="0.25">
      <c r="O7274" s="268" t="s">
        <v>16761</v>
      </c>
      <c r="P7274" s="268" t="s">
        <v>9490</v>
      </c>
      <c r="Q7274" s="269">
        <v>-8.5</v>
      </c>
      <c r="R7274" s="269">
        <v>-9</v>
      </c>
      <c r="S7274" s="269">
        <v>-60</v>
      </c>
      <c r="T7274" s="269">
        <v>-60.5</v>
      </c>
      <c r="DO7274"/>
    </row>
    <row r="7275" spans="15:119" x14ac:dyDescent="0.25">
      <c r="O7275" s="268" t="s">
        <v>16762</v>
      </c>
      <c r="P7275" s="268" t="s">
        <v>9492</v>
      </c>
      <c r="Q7275" s="269">
        <v>-8.5</v>
      </c>
      <c r="R7275" s="269">
        <v>-8.75</v>
      </c>
      <c r="S7275" s="269">
        <v>-60.25</v>
      </c>
      <c r="T7275" s="269">
        <v>-60.5</v>
      </c>
      <c r="DO7275"/>
    </row>
    <row r="7276" spans="15:119" x14ac:dyDescent="0.25">
      <c r="O7276" s="268" t="s">
        <v>16763</v>
      </c>
      <c r="P7276" s="268" t="s">
        <v>9492</v>
      </c>
      <c r="Q7276" s="269">
        <v>-8.5</v>
      </c>
      <c r="R7276" s="269">
        <v>-8.75</v>
      </c>
      <c r="S7276" s="269">
        <v>-60</v>
      </c>
      <c r="T7276" s="269">
        <v>-60.25</v>
      </c>
      <c r="DO7276"/>
    </row>
    <row r="7277" spans="15:119" x14ac:dyDescent="0.25">
      <c r="O7277" s="268" t="s">
        <v>16764</v>
      </c>
      <c r="P7277" s="268" t="s">
        <v>9492</v>
      </c>
      <c r="Q7277" s="269">
        <v>-8.75</v>
      </c>
      <c r="R7277" s="269">
        <v>-9</v>
      </c>
      <c r="S7277" s="269">
        <v>-60.25</v>
      </c>
      <c r="T7277" s="269">
        <v>-60.5</v>
      </c>
      <c r="DO7277"/>
    </row>
    <row r="7278" spans="15:119" x14ac:dyDescent="0.25">
      <c r="O7278" s="268" t="s">
        <v>16765</v>
      </c>
      <c r="P7278" s="268" t="s">
        <v>9492</v>
      </c>
      <c r="Q7278" s="269">
        <v>-8.75</v>
      </c>
      <c r="R7278" s="269">
        <v>-9</v>
      </c>
      <c r="S7278" s="269">
        <v>-60</v>
      </c>
      <c r="T7278" s="269">
        <v>-60.25</v>
      </c>
      <c r="DO7278"/>
    </row>
    <row r="7279" spans="15:119" x14ac:dyDescent="0.25">
      <c r="O7279" s="268" t="s">
        <v>16766</v>
      </c>
      <c r="P7279" s="268" t="s">
        <v>9488</v>
      </c>
      <c r="Q7279" s="269">
        <v>-9</v>
      </c>
      <c r="R7279" s="269">
        <v>-10</v>
      </c>
      <c r="S7279" s="269">
        <v>-61.5</v>
      </c>
      <c r="T7279" s="269">
        <v>-63</v>
      </c>
      <c r="DO7279"/>
    </row>
    <row r="7280" spans="15:119" x14ac:dyDescent="0.25">
      <c r="O7280" s="268" t="s">
        <v>16767</v>
      </c>
      <c r="P7280" s="268" t="s">
        <v>9490</v>
      </c>
      <c r="Q7280" s="269">
        <v>-9</v>
      </c>
      <c r="R7280" s="269">
        <v>-9.5</v>
      </c>
      <c r="S7280" s="269">
        <v>-62.5</v>
      </c>
      <c r="T7280" s="269">
        <v>-63</v>
      </c>
      <c r="DO7280"/>
    </row>
    <row r="7281" spans="15:119" x14ac:dyDescent="0.25">
      <c r="O7281" s="268" t="s">
        <v>16768</v>
      </c>
      <c r="P7281" s="268" t="s">
        <v>9492</v>
      </c>
      <c r="Q7281" s="269">
        <v>-9</v>
      </c>
      <c r="R7281" s="269">
        <v>-9.25</v>
      </c>
      <c r="S7281" s="269">
        <v>-62.75</v>
      </c>
      <c r="T7281" s="269">
        <v>-63</v>
      </c>
      <c r="DO7281"/>
    </row>
    <row r="7282" spans="15:119" x14ac:dyDescent="0.25">
      <c r="O7282" s="268" t="s">
        <v>16769</v>
      </c>
      <c r="P7282" s="268" t="s">
        <v>9492</v>
      </c>
      <c r="Q7282" s="269">
        <v>-9</v>
      </c>
      <c r="R7282" s="269">
        <v>-9.25</v>
      </c>
      <c r="S7282" s="269">
        <v>-62.5</v>
      </c>
      <c r="T7282" s="269">
        <v>-62.75</v>
      </c>
      <c r="DO7282"/>
    </row>
    <row r="7283" spans="15:119" x14ac:dyDescent="0.25">
      <c r="O7283" s="268" t="s">
        <v>16770</v>
      </c>
      <c r="P7283" s="268" t="s">
        <v>9492</v>
      </c>
      <c r="Q7283" s="269">
        <v>-9.25</v>
      </c>
      <c r="R7283" s="269">
        <v>-9.5</v>
      </c>
      <c r="S7283" s="269">
        <v>-62.75</v>
      </c>
      <c r="T7283" s="269">
        <v>-63</v>
      </c>
      <c r="DO7283"/>
    </row>
    <row r="7284" spans="15:119" x14ac:dyDescent="0.25">
      <c r="O7284" s="268" t="s">
        <v>16771</v>
      </c>
      <c r="P7284" s="268" t="s">
        <v>9492</v>
      </c>
      <c r="Q7284" s="269">
        <v>-9.25</v>
      </c>
      <c r="R7284" s="269">
        <v>-9.5</v>
      </c>
      <c r="S7284" s="269">
        <v>-62.5</v>
      </c>
      <c r="T7284" s="269">
        <v>-62.75</v>
      </c>
      <c r="DO7284"/>
    </row>
    <row r="7285" spans="15:119" x14ac:dyDescent="0.25">
      <c r="O7285" s="268" t="s">
        <v>16772</v>
      </c>
      <c r="P7285" s="268" t="s">
        <v>9490</v>
      </c>
      <c r="Q7285" s="269">
        <v>-9</v>
      </c>
      <c r="R7285" s="269">
        <v>-9.5</v>
      </c>
      <c r="S7285" s="269">
        <v>-62</v>
      </c>
      <c r="T7285" s="269">
        <v>-62.5</v>
      </c>
      <c r="DO7285"/>
    </row>
    <row r="7286" spans="15:119" x14ac:dyDescent="0.25">
      <c r="O7286" s="268" t="s">
        <v>16773</v>
      </c>
      <c r="P7286" s="268" t="s">
        <v>9492</v>
      </c>
      <c r="Q7286" s="269">
        <v>-9</v>
      </c>
      <c r="R7286" s="269">
        <v>-9.25</v>
      </c>
      <c r="S7286" s="269">
        <v>-62.25</v>
      </c>
      <c r="T7286" s="269">
        <v>-62.5</v>
      </c>
      <c r="DO7286"/>
    </row>
    <row r="7287" spans="15:119" x14ac:dyDescent="0.25">
      <c r="O7287" s="268" t="s">
        <v>16774</v>
      </c>
      <c r="P7287" s="268" t="s">
        <v>9492</v>
      </c>
      <c r="Q7287" s="269">
        <v>-9</v>
      </c>
      <c r="R7287" s="269">
        <v>-9.25</v>
      </c>
      <c r="S7287" s="269">
        <v>-62</v>
      </c>
      <c r="T7287" s="269">
        <v>-62.25</v>
      </c>
      <c r="DO7287"/>
    </row>
    <row r="7288" spans="15:119" x14ac:dyDescent="0.25">
      <c r="O7288" s="268" t="s">
        <v>16775</v>
      </c>
      <c r="P7288" s="268" t="s">
        <v>9492</v>
      </c>
      <c r="Q7288" s="269">
        <v>-9.25</v>
      </c>
      <c r="R7288" s="269">
        <v>-9.5</v>
      </c>
      <c r="S7288" s="269">
        <v>-62.25</v>
      </c>
      <c r="T7288" s="269">
        <v>-62.5</v>
      </c>
      <c r="DO7288"/>
    </row>
    <row r="7289" spans="15:119" x14ac:dyDescent="0.25">
      <c r="O7289" s="268" t="s">
        <v>16776</v>
      </c>
      <c r="P7289" s="268" t="s">
        <v>9492</v>
      </c>
      <c r="Q7289" s="269">
        <v>-9.25</v>
      </c>
      <c r="R7289" s="269">
        <v>-9.5</v>
      </c>
      <c r="S7289" s="269">
        <v>-62</v>
      </c>
      <c r="T7289" s="269">
        <v>-62.25</v>
      </c>
      <c r="DO7289"/>
    </row>
    <row r="7290" spans="15:119" x14ac:dyDescent="0.25">
      <c r="O7290" s="268" t="s">
        <v>16777</v>
      </c>
      <c r="P7290" s="268" t="s">
        <v>9490</v>
      </c>
      <c r="Q7290" s="269">
        <v>-9</v>
      </c>
      <c r="R7290" s="269">
        <v>-9.5</v>
      </c>
      <c r="S7290" s="269">
        <v>-61.5</v>
      </c>
      <c r="T7290" s="269">
        <v>-62</v>
      </c>
      <c r="DO7290"/>
    </row>
    <row r="7291" spans="15:119" x14ac:dyDescent="0.25">
      <c r="O7291" s="268" t="s">
        <v>16778</v>
      </c>
      <c r="P7291" s="268" t="s">
        <v>9492</v>
      </c>
      <c r="Q7291" s="269">
        <v>-9</v>
      </c>
      <c r="R7291" s="269">
        <v>-9.25</v>
      </c>
      <c r="S7291" s="269">
        <v>-61.75</v>
      </c>
      <c r="T7291" s="269">
        <v>-62</v>
      </c>
      <c r="DO7291"/>
    </row>
    <row r="7292" spans="15:119" x14ac:dyDescent="0.25">
      <c r="O7292" s="268" t="s">
        <v>16779</v>
      </c>
      <c r="P7292" s="268" t="s">
        <v>9492</v>
      </c>
      <c r="Q7292" s="269">
        <v>-9</v>
      </c>
      <c r="R7292" s="269">
        <v>-9.25</v>
      </c>
      <c r="S7292" s="269">
        <v>-61.5</v>
      </c>
      <c r="T7292" s="269">
        <v>-61.75</v>
      </c>
      <c r="DO7292"/>
    </row>
    <row r="7293" spans="15:119" x14ac:dyDescent="0.25">
      <c r="O7293" s="268" t="s">
        <v>16780</v>
      </c>
      <c r="P7293" s="268" t="s">
        <v>9492</v>
      </c>
      <c r="Q7293" s="269">
        <v>-9.25</v>
      </c>
      <c r="R7293" s="269">
        <v>-9.5</v>
      </c>
      <c r="S7293" s="269">
        <v>-61.75</v>
      </c>
      <c r="T7293" s="269">
        <v>-62</v>
      </c>
      <c r="DO7293"/>
    </row>
    <row r="7294" spans="15:119" x14ac:dyDescent="0.25">
      <c r="O7294" s="268" t="s">
        <v>16781</v>
      </c>
      <c r="P7294" s="268" t="s">
        <v>9492</v>
      </c>
      <c r="Q7294" s="269">
        <v>-9.25</v>
      </c>
      <c r="R7294" s="269">
        <v>-9.5</v>
      </c>
      <c r="S7294" s="269">
        <v>-61.5</v>
      </c>
      <c r="T7294" s="269">
        <v>-61.75</v>
      </c>
      <c r="DO7294"/>
    </row>
    <row r="7295" spans="15:119" x14ac:dyDescent="0.25">
      <c r="O7295" s="268" t="s">
        <v>16782</v>
      </c>
      <c r="P7295" s="268" t="s">
        <v>9490</v>
      </c>
      <c r="Q7295" s="269">
        <v>-9.5</v>
      </c>
      <c r="R7295" s="269">
        <v>-10</v>
      </c>
      <c r="S7295" s="269">
        <v>-62.5</v>
      </c>
      <c r="T7295" s="269">
        <v>-63</v>
      </c>
      <c r="DO7295"/>
    </row>
    <row r="7296" spans="15:119" x14ac:dyDescent="0.25">
      <c r="O7296" s="268" t="s">
        <v>16783</v>
      </c>
      <c r="P7296" s="268" t="s">
        <v>9492</v>
      </c>
      <c r="Q7296" s="269">
        <v>-9.5</v>
      </c>
      <c r="R7296" s="269">
        <v>-9.75</v>
      </c>
      <c r="S7296" s="269">
        <v>-62.75</v>
      </c>
      <c r="T7296" s="269">
        <v>-63</v>
      </c>
      <c r="DO7296"/>
    </row>
    <row r="7297" spans="15:119" x14ac:dyDescent="0.25">
      <c r="O7297" s="268" t="s">
        <v>16784</v>
      </c>
      <c r="P7297" s="268" t="s">
        <v>9492</v>
      </c>
      <c r="Q7297" s="269">
        <v>-9.5</v>
      </c>
      <c r="R7297" s="269">
        <v>-9.75</v>
      </c>
      <c r="S7297" s="269">
        <v>-62.5</v>
      </c>
      <c r="T7297" s="269">
        <v>-62.75</v>
      </c>
      <c r="DO7297"/>
    </row>
    <row r="7298" spans="15:119" x14ac:dyDescent="0.25">
      <c r="O7298" s="268" t="s">
        <v>16785</v>
      </c>
      <c r="P7298" s="268" t="s">
        <v>9492</v>
      </c>
      <c r="Q7298" s="269">
        <v>-9.75</v>
      </c>
      <c r="R7298" s="269">
        <v>-10</v>
      </c>
      <c r="S7298" s="269">
        <v>-62.75</v>
      </c>
      <c r="T7298" s="269">
        <v>-63</v>
      </c>
      <c r="DO7298"/>
    </row>
    <row r="7299" spans="15:119" x14ac:dyDescent="0.25">
      <c r="O7299" s="268" t="s">
        <v>16786</v>
      </c>
      <c r="P7299" s="268" t="s">
        <v>9492</v>
      </c>
      <c r="Q7299" s="269">
        <v>-9.75</v>
      </c>
      <c r="R7299" s="269">
        <v>-10</v>
      </c>
      <c r="S7299" s="269">
        <v>-62.5</v>
      </c>
      <c r="T7299" s="269">
        <v>-62.75</v>
      </c>
      <c r="DO7299"/>
    </row>
    <row r="7300" spans="15:119" x14ac:dyDescent="0.25">
      <c r="O7300" s="268" t="s">
        <v>16787</v>
      </c>
      <c r="P7300" s="268" t="s">
        <v>9490</v>
      </c>
      <c r="Q7300" s="269">
        <v>-9.5</v>
      </c>
      <c r="R7300" s="269">
        <v>-10</v>
      </c>
      <c r="S7300" s="269">
        <v>-62</v>
      </c>
      <c r="T7300" s="269">
        <v>-62.5</v>
      </c>
      <c r="DO7300"/>
    </row>
    <row r="7301" spans="15:119" x14ac:dyDescent="0.25">
      <c r="O7301" s="268" t="s">
        <v>16788</v>
      </c>
      <c r="P7301" s="268" t="s">
        <v>9492</v>
      </c>
      <c r="Q7301" s="269">
        <v>-9.5</v>
      </c>
      <c r="R7301" s="269">
        <v>-9.75</v>
      </c>
      <c r="S7301" s="269">
        <v>-62.25</v>
      </c>
      <c r="T7301" s="269">
        <v>-62.5</v>
      </c>
      <c r="DO7301"/>
    </row>
    <row r="7302" spans="15:119" x14ac:dyDescent="0.25">
      <c r="O7302" s="268" t="s">
        <v>16789</v>
      </c>
      <c r="P7302" s="268" t="s">
        <v>9492</v>
      </c>
      <c r="Q7302" s="269">
        <v>-9.5</v>
      </c>
      <c r="R7302" s="269">
        <v>-9.75</v>
      </c>
      <c r="S7302" s="269">
        <v>-62</v>
      </c>
      <c r="T7302" s="269">
        <v>-62.25</v>
      </c>
      <c r="DO7302"/>
    </row>
    <row r="7303" spans="15:119" x14ac:dyDescent="0.25">
      <c r="O7303" s="268" t="s">
        <v>16790</v>
      </c>
      <c r="P7303" s="268" t="s">
        <v>9492</v>
      </c>
      <c r="Q7303" s="269">
        <v>-9.75</v>
      </c>
      <c r="R7303" s="269">
        <v>-10</v>
      </c>
      <c r="S7303" s="269">
        <v>-62.25</v>
      </c>
      <c r="T7303" s="269">
        <v>-62.5</v>
      </c>
      <c r="DO7303"/>
    </row>
    <row r="7304" spans="15:119" x14ac:dyDescent="0.25">
      <c r="O7304" s="268" t="s">
        <v>16791</v>
      </c>
      <c r="P7304" s="268" t="s">
        <v>9492</v>
      </c>
      <c r="Q7304" s="269">
        <v>-9.75</v>
      </c>
      <c r="R7304" s="269">
        <v>-10</v>
      </c>
      <c r="S7304" s="269">
        <v>-62</v>
      </c>
      <c r="T7304" s="269">
        <v>-62.25</v>
      </c>
      <c r="DO7304"/>
    </row>
    <row r="7305" spans="15:119" x14ac:dyDescent="0.25">
      <c r="O7305" s="268" t="s">
        <v>16792</v>
      </c>
      <c r="P7305" s="268" t="s">
        <v>9490</v>
      </c>
      <c r="Q7305" s="269">
        <v>-9.5</v>
      </c>
      <c r="R7305" s="269">
        <v>-10</v>
      </c>
      <c r="S7305" s="269">
        <v>-61.5</v>
      </c>
      <c r="T7305" s="269">
        <v>-62</v>
      </c>
      <c r="DO7305"/>
    </row>
    <row r="7306" spans="15:119" x14ac:dyDescent="0.25">
      <c r="O7306" s="268" t="s">
        <v>16793</v>
      </c>
      <c r="P7306" s="268" t="s">
        <v>9492</v>
      </c>
      <c r="Q7306" s="269">
        <v>-9.5</v>
      </c>
      <c r="R7306" s="269">
        <v>-9.75</v>
      </c>
      <c r="S7306" s="269">
        <v>-61.75</v>
      </c>
      <c r="T7306" s="269">
        <v>-62</v>
      </c>
      <c r="DO7306"/>
    </row>
    <row r="7307" spans="15:119" x14ac:dyDescent="0.25">
      <c r="O7307" s="268" t="s">
        <v>16794</v>
      </c>
      <c r="P7307" s="268" t="s">
        <v>9492</v>
      </c>
      <c r="Q7307" s="269">
        <v>-9.5</v>
      </c>
      <c r="R7307" s="269">
        <v>-9.75</v>
      </c>
      <c r="S7307" s="269">
        <v>-61.5</v>
      </c>
      <c r="T7307" s="269">
        <v>-61.75</v>
      </c>
      <c r="DO7307"/>
    </row>
    <row r="7308" spans="15:119" x14ac:dyDescent="0.25">
      <c r="O7308" s="268" t="s">
        <v>16795</v>
      </c>
      <c r="P7308" s="268" t="s">
        <v>9492</v>
      </c>
      <c r="Q7308" s="269">
        <v>-9.75</v>
      </c>
      <c r="R7308" s="269">
        <v>-10</v>
      </c>
      <c r="S7308" s="269">
        <v>-61.75</v>
      </c>
      <c r="T7308" s="269">
        <v>-62</v>
      </c>
      <c r="DO7308"/>
    </row>
    <row r="7309" spans="15:119" x14ac:dyDescent="0.25">
      <c r="O7309" s="268" t="s">
        <v>16796</v>
      </c>
      <c r="P7309" s="268" t="s">
        <v>9492</v>
      </c>
      <c r="Q7309" s="269">
        <v>-9.75</v>
      </c>
      <c r="R7309" s="269">
        <v>-10</v>
      </c>
      <c r="S7309" s="269">
        <v>-61.5</v>
      </c>
      <c r="T7309" s="269">
        <v>-61.75</v>
      </c>
      <c r="DO7309"/>
    </row>
    <row r="7310" spans="15:119" x14ac:dyDescent="0.25">
      <c r="O7310" s="268" t="s">
        <v>16797</v>
      </c>
      <c r="P7310" s="268" t="s">
        <v>9488</v>
      </c>
      <c r="Q7310" s="269">
        <v>-9</v>
      </c>
      <c r="R7310" s="269">
        <v>-10</v>
      </c>
      <c r="S7310" s="269">
        <v>-60</v>
      </c>
      <c r="T7310" s="269">
        <v>-61.5</v>
      </c>
      <c r="DO7310"/>
    </row>
    <row r="7311" spans="15:119" x14ac:dyDescent="0.25">
      <c r="O7311" s="268" t="s">
        <v>16798</v>
      </c>
      <c r="P7311" s="268" t="s">
        <v>9490</v>
      </c>
      <c r="Q7311" s="269">
        <v>-9</v>
      </c>
      <c r="R7311" s="269">
        <v>-9.5</v>
      </c>
      <c r="S7311" s="269">
        <v>-61</v>
      </c>
      <c r="T7311" s="269">
        <v>-61.5</v>
      </c>
      <c r="DO7311"/>
    </row>
    <row r="7312" spans="15:119" x14ac:dyDescent="0.25">
      <c r="O7312" s="268" t="s">
        <v>16799</v>
      </c>
      <c r="P7312" s="268" t="s">
        <v>9492</v>
      </c>
      <c r="Q7312" s="269">
        <v>-9</v>
      </c>
      <c r="R7312" s="269">
        <v>-9.25</v>
      </c>
      <c r="S7312" s="269">
        <v>-61.25</v>
      </c>
      <c r="T7312" s="269">
        <v>-61.5</v>
      </c>
      <c r="DO7312"/>
    </row>
    <row r="7313" spans="15:119" x14ac:dyDescent="0.25">
      <c r="O7313" s="268" t="s">
        <v>16800</v>
      </c>
      <c r="P7313" s="268" t="s">
        <v>9492</v>
      </c>
      <c r="Q7313" s="269">
        <v>-9</v>
      </c>
      <c r="R7313" s="269">
        <v>-9.25</v>
      </c>
      <c r="S7313" s="269">
        <v>-61</v>
      </c>
      <c r="T7313" s="269">
        <v>-61.25</v>
      </c>
      <c r="DO7313"/>
    </row>
    <row r="7314" spans="15:119" x14ac:dyDescent="0.25">
      <c r="O7314" s="268" t="s">
        <v>16801</v>
      </c>
      <c r="P7314" s="268" t="s">
        <v>9492</v>
      </c>
      <c r="Q7314" s="269">
        <v>-9.25</v>
      </c>
      <c r="R7314" s="269">
        <v>-9.5</v>
      </c>
      <c r="S7314" s="269">
        <v>-61.25</v>
      </c>
      <c r="T7314" s="269">
        <v>-61.5</v>
      </c>
      <c r="DO7314"/>
    </row>
    <row r="7315" spans="15:119" x14ac:dyDescent="0.25">
      <c r="O7315" s="268" t="s">
        <v>16802</v>
      </c>
      <c r="P7315" s="268" t="s">
        <v>9492</v>
      </c>
      <c r="Q7315" s="269">
        <v>-9.25</v>
      </c>
      <c r="R7315" s="269">
        <v>-9.5</v>
      </c>
      <c r="S7315" s="269">
        <v>-61</v>
      </c>
      <c r="T7315" s="269">
        <v>-61.25</v>
      </c>
      <c r="DO7315"/>
    </row>
    <row r="7316" spans="15:119" x14ac:dyDescent="0.25">
      <c r="O7316" s="268" t="s">
        <v>16803</v>
      </c>
      <c r="P7316" s="268" t="s">
        <v>9490</v>
      </c>
      <c r="Q7316" s="269">
        <v>-9</v>
      </c>
      <c r="R7316" s="269">
        <v>-9.5</v>
      </c>
      <c r="S7316" s="269">
        <v>-60.5</v>
      </c>
      <c r="T7316" s="269">
        <v>-61</v>
      </c>
      <c r="DO7316"/>
    </row>
    <row r="7317" spans="15:119" x14ac:dyDescent="0.25">
      <c r="O7317" s="268" t="s">
        <v>16804</v>
      </c>
      <c r="P7317" s="268" t="s">
        <v>9492</v>
      </c>
      <c r="Q7317" s="269">
        <v>-9</v>
      </c>
      <c r="R7317" s="269">
        <v>-9.25</v>
      </c>
      <c r="S7317" s="269">
        <v>-60.75</v>
      </c>
      <c r="T7317" s="269">
        <v>-61</v>
      </c>
      <c r="DO7317"/>
    </row>
    <row r="7318" spans="15:119" x14ac:dyDescent="0.25">
      <c r="O7318" s="268" t="s">
        <v>16805</v>
      </c>
      <c r="P7318" s="268" t="s">
        <v>9492</v>
      </c>
      <c r="Q7318" s="269">
        <v>-9</v>
      </c>
      <c r="R7318" s="269">
        <v>-9.25</v>
      </c>
      <c r="S7318" s="269">
        <v>-60.5</v>
      </c>
      <c r="T7318" s="269">
        <v>-60.75</v>
      </c>
      <c r="DO7318"/>
    </row>
    <row r="7319" spans="15:119" x14ac:dyDescent="0.25">
      <c r="O7319" s="268" t="s">
        <v>16806</v>
      </c>
      <c r="P7319" s="268" t="s">
        <v>9492</v>
      </c>
      <c r="Q7319" s="269">
        <v>-9.25</v>
      </c>
      <c r="R7319" s="269">
        <v>-9.5</v>
      </c>
      <c r="S7319" s="269">
        <v>-60.75</v>
      </c>
      <c r="T7319" s="269">
        <v>-61</v>
      </c>
      <c r="DO7319"/>
    </row>
    <row r="7320" spans="15:119" x14ac:dyDescent="0.25">
      <c r="O7320" s="268" t="s">
        <v>16807</v>
      </c>
      <c r="P7320" s="268" t="s">
        <v>9492</v>
      </c>
      <c r="Q7320" s="269">
        <v>-9.25</v>
      </c>
      <c r="R7320" s="269">
        <v>-9.5</v>
      </c>
      <c r="S7320" s="269">
        <v>-60.5</v>
      </c>
      <c r="T7320" s="269">
        <v>-60.75</v>
      </c>
      <c r="DO7320"/>
    </row>
    <row r="7321" spans="15:119" x14ac:dyDescent="0.25">
      <c r="O7321" s="268" t="s">
        <v>16808</v>
      </c>
      <c r="P7321" s="268" t="s">
        <v>9490</v>
      </c>
      <c r="Q7321" s="269">
        <v>-9</v>
      </c>
      <c r="R7321" s="269">
        <v>-9.5</v>
      </c>
      <c r="S7321" s="269">
        <v>-60</v>
      </c>
      <c r="T7321" s="269">
        <v>-60.5</v>
      </c>
      <c r="DO7321"/>
    </row>
    <row r="7322" spans="15:119" x14ac:dyDescent="0.25">
      <c r="O7322" s="268" t="s">
        <v>16809</v>
      </c>
      <c r="P7322" s="268" t="s">
        <v>9492</v>
      </c>
      <c r="Q7322" s="269">
        <v>-9</v>
      </c>
      <c r="R7322" s="269">
        <v>-9.25</v>
      </c>
      <c r="S7322" s="269">
        <v>-60.25</v>
      </c>
      <c r="T7322" s="269">
        <v>-60.5</v>
      </c>
      <c r="DO7322"/>
    </row>
    <row r="7323" spans="15:119" x14ac:dyDescent="0.25">
      <c r="O7323" s="268" t="s">
        <v>16810</v>
      </c>
      <c r="P7323" s="268" t="s">
        <v>9492</v>
      </c>
      <c r="Q7323" s="269">
        <v>-9</v>
      </c>
      <c r="R7323" s="269">
        <v>-9.25</v>
      </c>
      <c r="S7323" s="269">
        <v>-60</v>
      </c>
      <c r="T7323" s="269">
        <v>-60.25</v>
      </c>
      <c r="DO7323"/>
    </row>
    <row r="7324" spans="15:119" x14ac:dyDescent="0.25">
      <c r="O7324" s="268" t="s">
        <v>16811</v>
      </c>
      <c r="P7324" s="268" t="s">
        <v>9492</v>
      </c>
      <c r="Q7324" s="269">
        <v>-9.25</v>
      </c>
      <c r="R7324" s="269">
        <v>-9.5</v>
      </c>
      <c r="S7324" s="269">
        <v>-60.25</v>
      </c>
      <c r="T7324" s="269">
        <v>-60.5</v>
      </c>
      <c r="DO7324"/>
    </row>
    <row r="7325" spans="15:119" x14ac:dyDescent="0.25">
      <c r="O7325" s="268" t="s">
        <v>16812</v>
      </c>
      <c r="P7325" s="268" t="s">
        <v>9492</v>
      </c>
      <c r="Q7325" s="269">
        <v>-9.25</v>
      </c>
      <c r="R7325" s="269">
        <v>-9.5</v>
      </c>
      <c r="S7325" s="269">
        <v>-60</v>
      </c>
      <c r="T7325" s="269">
        <v>-60.25</v>
      </c>
      <c r="DO7325"/>
    </row>
    <row r="7326" spans="15:119" x14ac:dyDescent="0.25">
      <c r="O7326" s="268" t="s">
        <v>16813</v>
      </c>
      <c r="P7326" s="268" t="s">
        <v>9490</v>
      </c>
      <c r="Q7326" s="269">
        <v>-9.5</v>
      </c>
      <c r="R7326" s="269">
        <v>-10</v>
      </c>
      <c r="S7326" s="269">
        <v>-61</v>
      </c>
      <c r="T7326" s="269">
        <v>-61.5</v>
      </c>
      <c r="DO7326"/>
    </row>
    <row r="7327" spans="15:119" x14ac:dyDescent="0.25">
      <c r="O7327" s="268" t="s">
        <v>16814</v>
      </c>
      <c r="P7327" s="268" t="s">
        <v>9492</v>
      </c>
      <c r="Q7327" s="269">
        <v>-9.5</v>
      </c>
      <c r="R7327" s="269">
        <v>-9.75</v>
      </c>
      <c r="S7327" s="269">
        <v>-61.25</v>
      </c>
      <c r="T7327" s="269">
        <v>-61.5</v>
      </c>
      <c r="DO7327"/>
    </row>
    <row r="7328" spans="15:119" x14ac:dyDescent="0.25">
      <c r="O7328" s="268" t="s">
        <v>16815</v>
      </c>
      <c r="P7328" s="268" t="s">
        <v>9492</v>
      </c>
      <c r="Q7328" s="269">
        <v>-9.5</v>
      </c>
      <c r="R7328" s="269">
        <v>-9.75</v>
      </c>
      <c r="S7328" s="269">
        <v>-61</v>
      </c>
      <c r="T7328" s="269">
        <v>-61.25</v>
      </c>
      <c r="DO7328"/>
    </row>
    <row r="7329" spans="15:119" x14ac:dyDescent="0.25">
      <c r="O7329" s="268" t="s">
        <v>16816</v>
      </c>
      <c r="P7329" s="268" t="s">
        <v>9492</v>
      </c>
      <c r="Q7329" s="269">
        <v>-9.75</v>
      </c>
      <c r="R7329" s="269">
        <v>-10</v>
      </c>
      <c r="S7329" s="269">
        <v>-61.25</v>
      </c>
      <c r="T7329" s="269">
        <v>-61.5</v>
      </c>
      <c r="DO7329"/>
    </row>
    <row r="7330" spans="15:119" x14ac:dyDescent="0.25">
      <c r="O7330" s="268" t="s">
        <v>16817</v>
      </c>
      <c r="P7330" s="268" t="s">
        <v>9492</v>
      </c>
      <c r="Q7330" s="269">
        <v>-9.75</v>
      </c>
      <c r="R7330" s="269">
        <v>-10</v>
      </c>
      <c r="S7330" s="269">
        <v>-61</v>
      </c>
      <c r="T7330" s="269">
        <v>-61.25</v>
      </c>
      <c r="DO7330"/>
    </row>
    <row r="7331" spans="15:119" x14ac:dyDescent="0.25">
      <c r="O7331" s="268" t="s">
        <v>16818</v>
      </c>
      <c r="P7331" s="268" t="s">
        <v>9490</v>
      </c>
      <c r="Q7331" s="269">
        <v>-9.5</v>
      </c>
      <c r="R7331" s="269">
        <v>-10</v>
      </c>
      <c r="S7331" s="269">
        <v>-60.5</v>
      </c>
      <c r="T7331" s="269">
        <v>-61</v>
      </c>
      <c r="DO7331"/>
    </row>
    <row r="7332" spans="15:119" x14ac:dyDescent="0.25">
      <c r="O7332" s="268" t="s">
        <v>16819</v>
      </c>
      <c r="P7332" s="268" t="s">
        <v>9492</v>
      </c>
      <c r="Q7332" s="269">
        <v>-9.5</v>
      </c>
      <c r="R7332" s="269">
        <v>-9.75</v>
      </c>
      <c r="S7332" s="269">
        <v>-60.75</v>
      </c>
      <c r="T7332" s="269">
        <v>-61</v>
      </c>
      <c r="DO7332"/>
    </row>
    <row r="7333" spans="15:119" x14ac:dyDescent="0.25">
      <c r="O7333" s="268" t="s">
        <v>16820</v>
      </c>
      <c r="P7333" s="268" t="s">
        <v>9492</v>
      </c>
      <c r="Q7333" s="269">
        <v>-9.5</v>
      </c>
      <c r="R7333" s="269">
        <v>-9.75</v>
      </c>
      <c r="S7333" s="269">
        <v>-60.5</v>
      </c>
      <c r="T7333" s="269">
        <v>-60.75</v>
      </c>
      <c r="DO7333"/>
    </row>
    <row r="7334" spans="15:119" x14ac:dyDescent="0.25">
      <c r="O7334" s="268" t="s">
        <v>16821</v>
      </c>
      <c r="P7334" s="268" t="s">
        <v>9492</v>
      </c>
      <c r="Q7334" s="269">
        <v>-9.75</v>
      </c>
      <c r="R7334" s="269">
        <v>-10</v>
      </c>
      <c r="S7334" s="269">
        <v>-60.75</v>
      </c>
      <c r="T7334" s="269">
        <v>-61</v>
      </c>
      <c r="DO7334"/>
    </row>
    <row r="7335" spans="15:119" x14ac:dyDescent="0.25">
      <c r="O7335" s="268" t="s">
        <v>16822</v>
      </c>
      <c r="P7335" s="268" t="s">
        <v>9492</v>
      </c>
      <c r="Q7335" s="269">
        <v>-9.75</v>
      </c>
      <c r="R7335" s="269">
        <v>-10</v>
      </c>
      <c r="S7335" s="269">
        <v>-60.5</v>
      </c>
      <c r="T7335" s="269">
        <v>-60.75</v>
      </c>
      <c r="DO7335"/>
    </row>
    <row r="7336" spans="15:119" x14ac:dyDescent="0.25">
      <c r="O7336" s="268" t="s">
        <v>16823</v>
      </c>
      <c r="P7336" s="268" t="s">
        <v>9490</v>
      </c>
      <c r="Q7336" s="269">
        <v>-9.5</v>
      </c>
      <c r="R7336" s="269">
        <v>-10</v>
      </c>
      <c r="S7336" s="269">
        <v>-60</v>
      </c>
      <c r="T7336" s="269">
        <v>-60.5</v>
      </c>
      <c r="DO7336"/>
    </row>
    <row r="7337" spans="15:119" x14ac:dyDescent="0.25">
      <c r="O7337" s="268" t="s">
        <v>16824</v>
      </c>
      <c r="P7337" s="268" t="s">
        <v>9492</v>
      </c>
      <c r="Q7337" s="269">
        <v>-9.5</v>
      </c>
      <c r="R7337" s="269">
        <v>-9.75</v>
      </c>
      <c r="S7337" s="269">
        <v>-60.25</v>
      </c>
      <c r="T7337" s="269">
        <v>-60.5</v>
      </c>
      <c r="DO7337"/>
    </row>
    <row r="7338" spans="15:119" x14ac:dyDescent="0.25">
      <c r="O7338" s="268" t="s">
        <v>16825</v>
      </c>
      <c r="P7338" s="268" t="s">
        <v>9492</v>
      </c>
      <c r="Q7338" s="269">
        <v>-9.5</v>
      </c>
      <c r="R7338" s="269">
        <v>-9.75</v>
      </c>
      <c r="S7338" s="269">
        <v>-60</v>
      </c>
      <c r="T7338" s="269">
        <v>-60.25</v>
      </c>
      <c r="DO7338"/>
    </row>
    <row r="7339" spans="15:119" x14ac:dyDescent="0.25">
      <c r="O7339" s="268" t="s">
        <v>16826</v>
      </c>
      <c r="P7339" s="268" t="s">
        <v>9492</v>
      </c>
      <c r="Q7339" s="269">
        <v>-9.75</v>
      </c>
      <c r="R7339" s="269">
        <v>-10</v>
      </c>
      <c r="S7339" s="269">
        <v>-60.25</v>
      </c>
      <c r="T7339" s="269">
        <v>-60.5</v>
      </c>
      <c r="DO7339"/>
    </row>
    <row r="7340" spans="15:119" x14ac:dyDescent="0.25">
      <c r="O7340" s="268" t="s">
        <v>16827</v>
      </c>
      <c r="P7340" s="268" t="s">
        <v>9492</v>
      </c>
      <c r="Q7340" s="269">
        <v>-9.75</v>
      </c>
      <c r="R7340" s="269">
        <v>-10</v>
      </c>
      <c r="S7340" s="269">
        <v>-60</v>
      </c>
      <c r="T7340" s="269">
        <v>-60.25</v>
      </c>
      <c r="DO7340"/>
    </row>
    <row r="7341" spans="15:119" x14ac:dyDescent="0.25">
      <c r="O7341" s="268" t="s">
        <v>16828</v>
      </c>
      <c r="P7341" s="268" t="s">
        <v>9486</v>
      </c>
      <c r="Q7341" s="269">
        <v>-10</v>
      </c>
      <c r="R7341" s="269">
        <v>-12</v>
      </c>
      <c r="S7341" s="269">
        <v>-63</v>
      </c>
      <c r="T7341" s="269">
        <v>-66</v>
      </c>
      <c r="DO7341"/>
    </row>
    <row r="7342" spans="15:119" x14ac:dyDescent="0.25">
      <c r="O7342" s="268" t="s">
        <v>16829</v>
      </c>
      <c r="P7342" s="268" t="s">
        <v>9488</v>
      </c>
      <c r="Q7342" s="269">
        <v>-10</v>
      </c>
      <c r="R7342" s="269">
        <v>-11</v>
      </c>
      <c r="S7342" s="269">
        <v>-64.5</v>
      </c>
      <c r="T7342" s="269">
        <v>-66</v>
      </c>
      <c r="DO7342"/>
    </row>
    <row r="7343" spans="15:119" x14ac:dyDescent="0.25">
      <c r="O7343" s="268" t="s">
        <v>16830</v>
      </c>
      <c r="P7343" s="268" t="s">
        <v>9490</v>
      </c>
      <c r="Q7343" s="269">
        <v>-10</v>
      </c>
      <c r="R7343" s="269">
        <v>-10.5</v>
      </c>
      <c r="S7343" s="269">
        <v>-65</v>
      </c>
      <c r="T7343" s="269">
        <v>-65.5</v>
      </c>
      <c r="DO7343"/>
    </row>
    <row r="7344" spans="15:119" x14ac:dyDescent="0.25">
      <c r="O7344" s="268" t="s">
        <v>16831</v>
      </c>
      <c r="P7344" s="268" t="s">
        <v>9492</v>
      </c>
      <c r="Q7344" s="269">
        <v>-10</v>
      </c>
      <c r="R7344" s="269">
        <v>-10.25</v>
      </c>
      <c r="S7344" s="269">
        <v>-65.25</v>
      </c>
      <c r="T7344" s="269">
        <v>-65.5</v>
      </c>
      <c r="DO7344"/>
    </row>
    <row r="7345" spans="15:119" x14ac:dyDescent="0.25">
      <c r="O7345" s="268" t="s">
        <v>16832</v>
      </c>
      <c r="P7345" s="268" t="s">
        <v>9492</v>
      </c>
      <c r="Q7345" s="269">
        <v>-10</v>
      </c>
      <c r="R7345" s="269">
        <v>-10.25</v>
      </c>
      <c r="S7345" s="269">
        <v>-65</v>
      </c>
      <c r="T7345" s="269">
        <v>-65.25</v>
      </c>
      <c r="DO7345"/>
    </row>
    <row r="7346" spans="15:119" x14ac:dyDescent="0.25">
      <c r="O7346" s="268" t="s">
        <v>16833</v>
      </c>
      <c r="P7346" s="268" t="s">
        <v>9492</v>
      </c>
      <c r="Q7346" s="269">
        <v>-10.25</v>
      </c>
      <c r="R7346" s="269">
        <v>-10.5</v>
      </c>
      <c r="S7346" s="269">
        <v>-65.25</v>
      </c>
      <c r="T7346" s="269">
        <v>-65.5</v>
      </c>
      <c r="DO7346"/>
    </row>
    <row r="7347" spans="15:119" x14ac:dyDescent="0.25">
      <c r="O7347" s="268" t="s">
        <v>16834</v>
      </c>
      <c r="P7347" s="268" t="s">
        <v>9492</v>
      </c>
      <c r="Q7347" s="269">
        <v>-10.25</v>
      </c>
      <c r="R7347" s="269">
        <v>-10.5</v>
      </c>
      <c r="S7347" s="269">
        <v>-65</v>
      </c>
      <c r="T7347" s="269">
        <v>-65.25</v>
      </c>
      <c r="DO7347"/>
    </row>
    <row r="7348" spans="15:119" x14ac:dyDescent="0.25">
      <c r="O7348" s="268" t="s">
        <v>16835</v>
      </c>
      <c r="P7348" s="268" t="s">
        <v>9490</v>
      </c>
      <c r="Q7348" s="269">
        <v>-10</v>
      </c>
      <c r="R7348" s="269">
        <v>-10.5</v>
      </c>
      <c r="S7348" s="269">
        <v>-64.5</v>
      </c>
      <c r="T7348" s="269">
        <v>-65</v>
      </c>
      <c r="DO7348"/>
    </row>
    <row r="7349" spans="15:119" x14ac:dyDescent="0.25">
      <c r="O7349" s="268" t="s">
        <v>16836</v>
      </c>
      <c r="P7349" s="268" t="s">
        <v>9492</v>
      </c>
      <c r="Q7349" s="269">
        <v>-10</v>
      </c>
      <c r="R7349" s="269">
        <v>-10.25</v>
      </c>
      <c r="S7349" s="269">
        <v>-64.75</v>
      </c>
      <c r="T7349" s="269">
        <v>-65</v>
      </c>
      <c r="DO7349"/>
    </row>
    <row r="7350" spans="15:119" x14ac:dyDescent="0.25">
      <c r="O7350" s="268" t="s">
        <v>16837</v>
      </c>
      <c r="P7350" s="268" t="s">
        <v>9492</v>
      </c>
      <c r="Q7350" s="269">
        <v>-10</v>
      </c>
      <c r="R7350" s="269">
        <v>-10.25</v>
      </c>
      <c r="S7350" s="269">
        <v>-64.5</v>
      </c>
      <c r="T7350" s="269">
        <v>-64.75</v>
      </c>
      <c r="DO7350"/>
    </row>
    <row r="7351" spans="15:119" x14ac:dyDescent="0.25">
      <c r="O7351" s="268" t="s">
        <v>16838</v>
      </c>
      <c r="P7351" s="268" t="s">
        <v>9492</v>
      </c>
      <c r="Q7351" s="269">
        <v>-10.25</v>
      </c>
      <c r="R7351" s="269">
        <v>-10.5</v>
      </c>
      <c r="S7351" s="269">
        <v>-64.75</v>
      </c>
      <c r="T7351" s="269">
        <v>-65</v>
      </c>
      <c r="DO7351"/>
    </row>
    <row r="7352" spans="15:119" x14ac:dyDescent="0.25">
      <c r="O7352" s="268" t="s">
        <v>16839</v>
      </c>
      <c r="P7352" s="268" t="s">
        <v>9492</v>
      </c>
      <c r="Q7352" s="269">
        <v>-10.25</v>
      </c>
      <c r="R7352" s="269">
        <v>-10.5</v>
      </c>
      <c r="S7352" s="269">
        <v>-64.5</v>
      </c>
      <c r="T7352" s="269">
        <v>-64.75</v>
      </c>
      <c r="DO7352"/>
    </row>
    <row r="7353" spans="15:119" x14ac:dyDescent="0.25">
      <c r="O7353" s="268" t="s">
        <v>16840</v>
      </c>
      <c r="P7353" s="268" t="s">
        <v>9490</v>
      </c>
      <c r="Q7353" s="269">
        <v>-10.5</v>
      </c>
      <c r="R7353" s="269">
        <v>-11</v>
      </c>
      <c r="S7353" s="269">
        <v>-65</v>
      </c>
      <c r="T7353" s="269">
        <v>-65.5</v>
      </c>
      <c r="DO7353"/>
    </row>
    <row r="7354" spans="15:119" x14ac:dyDescent="0.25">
      <c r="O7354" s="268" t="s">
        <v>16841</v>
      </c>
      <c r="P7354" s="268" t="s">
        <v>9492</v>
      </c>
      <c r="Q7354" s="269">
        <v>-10.5</v>
      </c>
      <c r="R7354" s="269">
        <v>-10.75</v>
      </c>
      <c r="S7354" s="269">
        <v>-65.25</v>
      </c>
      <c r="T7354" s="269">
        <v>-65.5</v>
      </c>
      <c r="DO7354"/>
    </row>
    <row r="7355" spans="15:119" x14ac:dyDescent="0.25">
      <c r="O7355" s="268" t="s">
        <v>16842</v>
      </c>
      <c r="P7355" s="268" t="s">
        <v>9492</v>
      </c>
      <c r="Q7355" s="269">
        <v>-10.5</v>
      </c>
      <c r="R7355" s="269">
        <v>-10.75</v>
      </c>
      <c r="S7355" s="269">
        <v>-65</v>
      </c>
      <c r="T7355" s="269">
        <v>-65.25</v>
      </c>
      <c r="DO7355"/>
    </row>
    <row r="7356" spans="15:119" x14ac:dyDescent="0.25">
      <c r="O7356" s="268" t="s">
        <v>16843</v>
      </c>
      <c r="P7356" s="268" t="s">
        <v>9492</v>
      </c>
      <c r="Q7356" s="269">
        <v>-10.75</v>
      </c>
      <c r="R7356" s="269">
        <v>-11</v>
      </c>
      <c r="S7356" s="269">
        <v>-65.25</v>
      </c>
      <c r="T7356" s="269">
        <v>-65.5</v>
      </c>
      <c r="DO7356"/>
    </row>
    <row r="7357" spans="15:119" x14ac:dyDescent="0.25">
      <c r="O7357" s="268" t="s">
        <v>16844</v>
      </c>
      <c r="P7357" s="268" t="s">
        <v>9492</v>
      </c>
      <c r="Q7357" s="269">
        <v>-10.75</v>
      </c>
      <c r="R7357" s="269">
        <v>-11</v>
      </c>
      <c r="S7357" s="269">
        <v>-65</v>
      </c>
      <c r="T7357" s="269">
        <v>-65.25</v>
      </c>
      <c r="DO7357"/>
    </row>
    <row r="7358" spans="15:119" x14ac:dyDescent="0.25">
      <c r="O7358" s="268" t="s">
        <v>16845</v>
      </c>
      <c r="P7358" s="268" t="s">
        <v>9490</v>
      </c>
      <c r="Q7358" s="269">
        <v>-10.5</v>
      </c>
      <c r="R7358" s="269">
        <v>-11</v>
      </c>
      <c r="S7358" s="269">
        <v>-64.5</v>
      </c>
      <c r="T7358" s="269">
        <v>-65</v>
      </c>
      <c r="DO7358"/>
    </row>
    <row r="7359" spans="15:119" x14ac:dyDescent="0.25">
      <c r="O7359" s="268" t="s">
        <v>16846</v>
      </c>
      <c r="P7359" s="268" t="s">
        <v>9492</v>
      </c>
      <c r="Q7359" s="269">
        <v>-10.5</v>
      </c>
      <c r="R7359" s="269">
        <v>-10.75</v>
      </c>
      <c r="S7359" s="269">
        <v>-64.75</v>
      </c>
      <c r="T7359" s="269">
        <v>-65</v>
      </c>
      <c r="DO7359"/>
    </row>
    <row r="7360" spans="15:119" x14ac:dyDescent="0.25">
      <c r="O7360" s="268" t="s">
        <v>16847</v>
      </c>
      <c r="P7360" s="268" t="s">
        <v>9492</v>
      </c>
      <c r="Q7360" s="269">
        <v>-10.5</v>
      </c>
      <c r="R7360" s="269">
        <v>-10.75</v>
      </c>
      <c r="S7360" s="269">
        <v>-64.5</v>
      </c>
      <c r="T7360" s="269">
        <v>-64.75</v>
      </c>
      <c r="DO7360"/>
    </row>
    <row r="7361" spans="15:119" x14ac:dyDescent="0.25">
      <c r="O7361" s="268" t="s">
        <v>16848</v>
      </c>
      <c r="P7361" s="268" t="s">
        <v>9492</v>
      </c>
      <c r="Q7361" s="269">
        <v>-10.75</v>
      </c>
      <c r="R7361" s="269">
        <v>-11</v>
      </c>
      <c r="S7361" s="269">
        <v>-64.75</v>
      </c>
      <c r="T7361" s="269">
        <v>-65</v>
      </c>
      <c r="DO7361"/>
    </row>
    <row r="7362" spans="15:119" x14ac:dyDescent="0.25">
      <c r="O7362" s="268" t="s">
        <v>16849</v>
      </c>
      <c r="P7362" s="268" t="s">
        <v>9492</v>
      </c>
      <c r="Q7362" s="269">
        <v>-10.75</v>
      </c>
      <c r="R7362" s="269">
        <v>-11</v>
      </c>
      <c r="S7362" s="269">
        <v>-64.5</v>
      </c>
      <c r="T7362" s="269">
        <v>-64.75</v>
      </c>
      <c r="DO7362"/>
    </row>
    <row r="7363" spans="15:119" x14ac:dyDescent="0.25">
      <c r="O7363" s="268" t="s">
        <v>16850</v>
      </c>
      <c r="P7363" s="268" t="s">
        <v>9488</v>
      </c>
      <c r="Q7363" s="269">
        <v>-10</v>
      </c>
      <c r="R7363" s="269">
        <v>-11</v>
      </c>
      <c r="S7363" s="269">
        <v>-63</v>
      </c>
      <c r="T7363" s="269">
        <v>-64.5</v>
      </c>
      <c r="DO7363"/>
    </row>
    <row r="7364" spans="15:119" x14ac:dyDescent="0.25">
      <c r="O7364" s="268" t="s">
        <v>16851</v>
      </c>
      <c r="P7364" s="268" t="s">
        <v>9490</v>
      </c>
      <c r="Q7364" s="269">
        <v>-10</v>
      </c>
      <c r="R7364" s="269">
        <v>-10.5</v>
      </c>
      <c r="S7364" s="269">
        <v>-64</v>
      </c>
      <c r="T7364" s="269">
        <v>-64.5</v>
      </c>
      <c r="DO7364"/>
    </row>
    <row r="7365" spans="15:119" x14ac:dyDescent="0.25">
      <c r="O7365" s="268" t="s">
        <v>16852</v>
      </c>
      <c r="P7365" s="268" t="s">
        <v>9492</v>
      </c>
      <c r="Q7365" s="269">
        <v>-10</v>
      </c>
      <c r="R7365" s="269">
        <v>-10.25</v>
      </c>
      <c r="S7365" s="269">
        <v>-64.25</v>
      </c>
      <c r="T7365" s="269">
        <v>-64.5</v>
      </c>
      <c r="DO7365"/>
    </row>
    <row r="7366" spans="15:119" x14ac:dyDescent="0.25">
      <c r="O7366" s="268" t="s">
        <v>16853</v>
      </c>
      <c r="P7366" s="268" t="s">
        <v>9492</v>
      </c>
      <c r="Q7366" s="269">
        <v>-10</v>
      </c>
      <c r="R7366" s="269">
        <v>-10.25</v>
      </c>
      <c r="S7366" s="269">
        <v>-64</v>
      </c>
      <c r="T7366" s="269">
        <v>-64.25</v>
      </c>
      <c r="DO7366"/>
    </row>
    <row r="7367" spans="15:119" x14ac:dyDescent="0.25">
      <c r="O7367" s="268" t="s">
        <v>16854</v>
      </c>
      <c r="P7367" s="268" t="s">
        <v>9492</v>
      </c>
      <c r="Q7367" s="269">
        <v>-10.25</v>
      </c>
      <c r="R7367" s="269">
        <v>-10.5</v>
      </c>
      <c r="S7367" s="269">
        <v>-64.25</v>
      </c>
      <c r="T7367" s="269">
        <v>-64.5</v>
      </c>
      <c r="DO7367"/>
    </row>
    <row r="7368" spans="15:119" x14ac:dyDescent="0.25">
      <c r="O7368" s="268" t="s">
        <v>16855</v>
      </c>
      <c r="P7368" s="268" t="s">
        <v>9492</v>
      </c>
      <c r="Q7368" s="269">
        <v>-10.25</v>
      </c>
      <c r="R7368" s="269">
        <v>-10.5</v>
      </c>
      <c r="S7368" s="269">
        <v>-64</v>
      </c>
      <c r="T7368" s="269">
        <v>-64.25</v>
      </c>
      <c r="DO7368"/>
    </row>
    <row r="7369" spans="15:119" x14ac:dyDescent="0.25">
      <c r="O7369" s="268" t="s">
        <v>16856</v>
      </c>
      <c r="P7369" s="268" t="s">
        <v>9490</v>
      </c>
      <c r="Q7369" s="269">
        <v>-10</v>
      </c>
      <c r="R7369" s="269">
        <v>-10.5</v>
      </c>
      <c r="S7369" s="269">
        <v>-63.5</v>
      </c>
      <c r="T7369" s="269">
        <v>-64</v>
      </c>
      <c r="DO7369"/>
    </row>
    <row r="7370" spans="15:119" x14ac:dyDescent="0.25">
      <c r="O7370" s="268" t="s">
        <v>16857</v>
      </c>
      <c r="P7370" s="268" t="s">
        <v>9492</v>
      </c>
      <c r="Q7370" s="269">
        <v>-10</v>
      </c>
      <c r="R7370" s="269">
        <v>-10.25</v>
      </c>
      <c r="S7370" s="269">
        <v>-63.75</v>
      </c>
      <c r="T7370" s="269">
        <v>-64</v>
      </c>
      <c r="DO7370"/>
    </row>
    <row r="7371" spans="15:119" x14ac:dyDescent="0.25">
      <c r="O7371" s="268" t="s">
        <v>16858</v>
      </c>
      <c r="P7371" s="268" t="s">
        <v>9492</v>
      </c>
      <c r="Q7371" s="269">
        <v>-10</v>
      </c>
      <c r="R7371" s="269">
        <v>-10.25</v>
      </c>
      <c r="S7371" s="269">
        <v>-63.5</v>
      </c>
      <c r="T7371" s="269">
        <v>-63.75</v>
      </c>
      <c r="DO7371"/>
    </row>
    <row r="7372" spans="15:119" x14ac:dyDescent="0.25">
      <c r="O7372" s="268" t="s">
        <v>16859</v>
      </c>
      <c r="P7372" s="268" t="s">
        <v>9492</v>
      </c>
      <c r="Q7372" s="269">
        <v>-10.25</v>
      </c>
      <c r="R7372" s="269">
        <v>-10.5</v>
      </c>
      <c r="S7372" s="269">
        <v>-63.75</v>
      </c>
      <c r="T7372" s="269">
        <v>-64</v>
      </c>
      <c r="DO7372"/>
    </row>
    <row r="7373" spans="15:119" x14ac:dyDescent="0.25">
      <c r="O7373" s="268" t="s">
        <v>16860</v>
      </c>
      <c r="P7373" s="268" t="s">
        <v>9492</v>
      </c>
      <c r="Q7373" s="269">
        <v>-10.25</v>
      </c>
      <c r="R7373" s="269">
        <v>-10.5</v>
      </c>
      <c r="S7373" s="269">
        <v>-63.5</v>
      </c>
      <c r="T7373" s="269">
        <v>-63.75</v>
      </c>
      <c r="DO7373"/>
    </row>
    <row r="7374" spans="15:119" x14ac:dyDescent="0.25">
      <c r="O7374" s="268" t="s">
        <v>16861</v>
      </c>
      <c r="P7374" s="268" t="s">
        <v>9490</v>
      </c>
      <c r="Q7374" s="269">
        <v>-10</v>
      </c>
      <c r="R7374" s="269">
        <v>-10.5</v>
      </c>
      <c r="S7374" s="269">
        <v>-63</v>
      </c>
      <c r="T7374" s="269">
        <v>-63.5</v>
      </c>
      <c r="DO7374"/>
    </row>
    <row r="7375" spans="15:119" x14ac:dyDescent="0.25">
      <c r="O7375" s="268" t="s">
        <v>16862</v>
      </c>
      <c r="P7375" s="268" t="s">
        <v>9492</v>
      </c>
      <c r="Q7375" s="269">
        <v>-10</v>
      </c>
      <c r="R7375" s="269">
        <v>-10.25</v>
      </c>
      <c r="S7375" s="269">
        <v>-63.25</v>
      </c>
      <c r="T7375" s="269">
        <v>-63.5</v>
      </c>
      <c r="DO7375"/>
    </row>
    <row r="7376" spans="15:119" x14ac:dyDescent="0.25">
      <c r="O7376" s="268" t="s">
        <v>16863</v>
      </c>
      <c r="P7376" s="268" t="s">
        <v>9492</v>
      </c>
      <c r="Q7376" s="269">
        <v>-10</v>
      </c>
      <c r="R7376" s="269">
        <v>-10.25</v>
      </c>
      <c r="S7376" s="269">
        <v>-63</v>
      </c>
      <c r="T7376" s="269">
        <v>-63.25</v>
      </c>
      <c r="DO7376"/>
    </row>
    <row r="7377" spans="15:119" x14ac:dyDescent="0.25">
      <c r="O7377" s="268" t="s">
        <v>16864</v>
      </c>
      <c r="P7377" s="268" t="s">
        <v>9492</v>
      </c>
      <c r="Q7377" s="269">
        <v>-10.25</v>
      </c>
      <c r="R7377" s="269">
        <v>-10.5</v>
      </c>
      <c r="S7377" s="269">
        <v>-63.25</v>
      </c>
      <c r="T7377" s="269">
        <v>-63.5</v>
      </c>
      <c r="DO7377"/>
    </row>
    <row r="7378" spans="15:119" x14ac:dyDescent="0.25">
      <c r="O7378" s="268" t="s">
        <v>16865</v>
      </c>
      <c r="P7378" s="268" t="s">
        <v>9492</v>
      </c>
      <c r="Q7378" s="269">
        <v>-10.25</v>
      </c>
      <c r="R7378" s="269">
        <v>-10.5</v>
      </c>
      <c r="S7378" s="269">
        <v>-63</v>
      </c>
      <c r="T7378" s="269">
        <v>-63.25</v>
      </c>
      <c r="DO7378"/>
    </row>
    <row r="7379" spans="15:119" x14ac:dyDescent="0.25">
      <c r="O7379" s="268" t="s">
        <v>16866</v>
      </c>
      <c r="P7379" s="268" t="s">
        <v>9490</v>
      </c>
      <c r="Q7379" s="269">
        <v>-10.5</v>
      </c>
      <c r="R7379" s="269">
        <v>-11</v>
      </c>
      <c r="S7379" s="269">
        <v>-64</v>
      </c>
      <c r="T7379" s="269">
        <v>-64.5</v>
      </c>
      <c r="DO7379"/>
    </row>
    <row r="7380" spans="15:119" x14ac:dyDescent="0.25">
      <c r="O7380" s="268" t="s">
        <v>16867</v>
      </c>
      <c r="P7380" s="268" t="s">
        <v>9492</v>
      </c>
      <c r="Q7380" s="269">
        <v>-10.5</v>
      </c>
      <c r="R7380" s="269">
        <v>-10.75</v>
      </c>
      <c r="S7380" s="269">
        <v>-64.25</v>
      </c>
      <c r="T7380" s="269">
        <v>-64.5</v>
      </c>
      <c r="DO7380"/>
    </row>
    <row r="7381" spans="15:119" x14ac:dyDescent="0.25">
      <c r="O7381" s="268" t="s">
        <v>16868</v>
      </c>
      <c r="P7381" s="268" t="s">
        <v>9492</v>
      </c>
      <c r="Q7381" s="269">
        <v>-10.5</v>
      </c>
      <c r="R7381" s="269">
        <v>-10.75</v>
      </c>
      <c r="S7381" s="269">
        <v>-64</v>
      </c>
      <c r="T7381" s="269">
        <v>-64.25</v>
      </c>
      <c r="DO7381"/>
    </row>
    <row r="7382" spans="15:119" x14ac:dyDescent="0.25">
      <c r="O7382" s="268" t="s">
        <v>16869</v>
      </c>
      <c r="P7382" s="268" t="s">
        <v>9492</v>
      </c>
      <c r="Q7382" s="269">
        <v>-10.75</v>
      </c>
      <c r="R7382" s="269">
        <v>-11</v>
      </c>
      <c r="S7382" s="269">
        <v>-64.25</v>
      </c>
      <c r="T7382" s="269">
        <v>-64.5</v>
      </c>
      <c r="DO7382"/>
    </row>
    <row r="7383" spans="15:119" x14ac:dyDescent="0.25">
      <c r="O7383" s="268" t="s">
        <v>16870</v>
      </c>
      <c r="P7383" s="268" t="s">
        <v>9492</v>
      </c>
      <c r="Q7383" s="269">
        <v>-10.75</v>
      </c>
      <c r="R7383" s="269">
        <v>-11</v>
      </c>
      <c r="S7383" s="269">
        <v>-64</v>
      </c>
      <c r="T7383" s="269">
        <v>-64.25</v>
      </c>
      <c r="DO7383"/>
    </row>
    <row r="7384" spans="15:119" x14ac:dyDescent="0.25">
      <c r="O7384" s="268" t="s">
        <v>16871</v>
      </c>
      <c r="P7384" s="268" t="s">
        <v>9490</v>
      </c>
      <c r="Q7384" s="269">
        <v>-10.5</v>
      </c>
      <c r="R7384" s="269">
        <v>-11</v>
      </c>
      <c r="S7384" s="269">
        <v>-63.5</v>
      </c>
      <c r="T7384" s="269">
        <v>-64</v>
      </c>
      <c r="DO7384"/>
    </row>
    <row r="7385" spans="15:119" x14ac:dyDescent="0.25">
      <c r="O7385" s="268" t="s">
        <v>16872</v>
      </c>
      <c r="P7385" s="268" t="s">
        <v>9492</v>
      </c>
      <c r="Q7385" s="269">
        <v>-10.5</v>
      </c>
      <c r="R7385" s="269">
        <v>-10.75</v>
      </c>
      <c r="S7385" s="269">
        <v>-63.75</v>
      </c>
      <c r="T7385" s="269">
        <v>-64</v>
      </c>
      <c r="DO7385"/>
    </row>
    <row r="7386" spans="15:119" x14ac:dyDescent="0.25">
      <c r="O7386" s="268" t="s">
        <v>16873</v>
      </c>
      <c r="P7386" s="268" t="s">
        <v>9492</v>
      </c>
      <c r="Q7386" s="269">
        <v>-10.5</v>
      </c>
      <c r="R7386" s="269">
        <v>-10.75</v>
      </c>
      <c r="S7386" s="269">
        <v>-63.5</v>
      </c>
      <c r="T7386" s="269">
        <v>-63.75</v>
      </c>
      <c r="DO7386"/>
    </row>
    <row r="7387" spans="15:119" x14ac:dyDescent="0.25">
      <c r="O7387" s="268" t="s">
        <v>16874</v>
      </c>
      <c r="P7387" s="268" t="s">
        <v>9492</v>
      </c>
      <c r="Q7387" s="269">
        <v>-10.75</v>
      </c>
      <c r="R7387" s="269">
        <v>-11</v>
      </c>
      <c r="S7387" s="269">
        <v>-63.75</v>
      </c>
      <c r="T7387" s="269">
        <v>-64</v>
      </c>
      <c r="DO7387"/>
    </row>
    <row r="7388" spans="15:119" x14ac:dyDescent="0.25">
      <c r="O7388" s="268" t="s">
        <v>16875</v>
      </c>
      <c r="P7388" s="268" t="s">
        <v>9492</v>
      </c>
      <c r="Q7388" s="269">
        <v>-10.75</v>
      </c>
      <c r="R7388" s="269">
        <v>-11</v>
      </c>
      <c r="S7388" s="269">
        <v>-63.5</v>
      </c>
      <c r="T7388" s="269">
        <v>-63.75</v>
      </c>
      <c r="DO7388"/>
    </row>
    <row r="7389" spans="15:119" x14ac:dyDescent="0.25">
      <c r="O7389" s="268" t="s">
        <v>16876</v>
      </c>
      <c r="P7389" s="268" t="s">
        <v>9490</v>
      </c>
      <c r="Q7389" s="269">
        <v>-10.5</v>
      </c>
      <c r="R7389" s="269">
        <v>-11</v>
      </c>
      <c r="S7389" s="269">
        <v>-63</v>
      </c>
      <c r="T7389" s="269">
        <v>-63.5</v>
      </c>
      <c r="DO7389"/>
    </row>
    <row r="7390" spans="15:119" x14ac:dyDescent="0.25">
      <c r="O7390" s="268" t="s">
        <v>16877</v>
      </c>
      <c r="P7390" s="268" t="s">
        <v>9492</v>
      </c>
      <c r="Q7390" s="269">
        <v>-10.5</v>
      </c>
      <c r="R7390" s="269">
        <v>-10.75</v>
      </c>
      <c r="S7390" s="269">
        <v>-63.25</v>
      </c>
      <c r="T7390" s="269">
        <v>-63.5</v>
      </c>
      <c r="DO7390"/>
    </row>
    <row r="7391" spans="15:119" x14ac:dyDescent="0.25">
      <c r="O7391" s="268" t="s">
        <v>16878</v>
      </c>
      <c r="P7391" s="268" t="s">
        <v>9492</v>
      </c>
      <c r="Q7391" s="269">
        <v>-10.5</v>
      </c>
      <c r="R7391" s="269">
        <v>-10.75</v>
      </c>
      <c r="S7391" s="269">
        <v>-63</v>
      </c>
      <c r="T7391" s="269">
        <v>-63.25</v>
      </c>
      <c r="DO7391"/>
    </row>
    <row r="7392" spans="15:119" x14ac:dyDescent="0.25">
      <c r="O7392" s="268" t="s">
        <v>16879</v>
      </c>
      <c r="P7392" s="268" t="s">
        <v>9492</v>
      </c>
      <c r="Q7392" s="269">
        <v>-10.75</v>
      </c>
      <c r="R7392" s="269">
        <v>-11</v>
      </c>
      <c r="S7392" s="269">
        <v>-63.25</v>
      </c>
      <c r="T7392" s="269">
        <v>-63.5</v>
      </c>
      <c r="DO7392"/>
    </row>
    <row r="7393" spans="15:119" x14ac:dyDescent="0.25">
      <c r="O7393" s="268" t="s">
        <v>16880</v>
      </c>
      <c r="P7393" s="268" t="s">
        <v>9492</v>
      </c>
      <c r="Q7393" s="269">
        <v>-10.75</v>
      </c>
      <c r="R7393" s="269">
        <v>-11</v>
      </c>
      <c r="S7393" s="269">
        <v>-63</v>
      </c>
      <c r="T7393" s="269">
        <v>-63.25</v>
      </c>
      <c r="DO7393"/>
    </row>
    <row r="7394" spans="15:119" x14ac:dyDescent="0.25">
      <c r="O7394" s="268" t="s">
        <v>16881</v>
      </c>
      <c r="P7394" s="268" t="s">
        <v>9488</v>
      </c>
      <c r="Q7394" s="269">
        <v>-11</v>
      </c>
      <c r="R7394" s="269">
        <v>-12</v>
      </c>
      <c r="S7394" s="269">
        <v>-64.5</v>
      </c>
      <c r="T7394" s="269">
        <v>-66</v>
      </c>
      <c r="DO7394"/>
    </row>
    <row r="7395" spans="15:119" x14ac:dyDescent="0.25">
      <c r="O7395" s="268" t="s">
        <v>16882</v>
      </c>
      <c r="P7395" s="268" t="s">
        <v>9490</v>
      </c>
      <c r="Q7395" s="269">
        <v>-11</v>
      </c>
      <c r="R7395" s="269">
        <v>-11.5</v>
      </c>
      <c r="S7395" s="269">
        <v>-65</v>
      </c>
      <c r="T7395" s="269">
        <v>-65.5</v>
      </c>
      <c r="DO7395"/>
    </row>
    <row r="7396" spans="15:119" x14ac:dyDescent="0.25">
      <c r="O7396" s="268" t="s">
        <v>16883</v>
      </c>
      <c r="P7396" s="268" t="s">
        <v>9492</v>
      </c>
      <c r="Q7396" s="269">
        <v>-11</v>
      </c>
      <c r="R7396" s="269">
        <v>-11.25</v>
      </c>
      <c r="S7396" s="269">
        <v>-65.25</v>
      </c>
      <c r="T7396" s="269">
        <v>-65.5</v>
      </c>
      <c r="DO7396"/>
    </row>
    <row r="7397" spans="15:119" x14ac:dyDescent="0.25">
      <c r="O7397" s="268" t="s">
        <v>16884</v>
      </c>
      <c r="P7397" s="268" t="s">
        <v>9492</v>
      </c>
      <c r="Q7397" s="269">
        <v>-11</v>
      </c>
      <c r="R7397" s="269">
        <v>-11.25</v>
      </c>
      <c r="S7397" s="269">
        <v>-65</v>
      </c>
      <c r="T7397" s="269">
        <v>-65.25</v>
      </c>
      <c r="DO7397"/>
    </row>
    <row r="7398" spans="15:119" x14ac:dyDescent="0.25">
      <c r="O7398" s="268" t="s">
        <v>16885</v>
      </c>
      <c r="P7398" s="268" t="s">
        <v>9492</v>
      </c>
      <c r="Q7398" s="269">
        <v>-11.25</v>
      </c>
      <c r="R7398" s="269">
        <v>-11.5</v>
      </c>
      <c r="S7398" s="269">
        <v>-65.25</v>
      </c>
      <c r="T7398" s="269">
        <v>-65.5</v>
      </c>
      <c r="DO7398"/>
    </row>
    <row r="7399" spans="15:119" x14ac:dyDescent="0.25">
      <c r="O7399" s="268" t="s">
        <v>16886</v>
      </c>
      <c r="P7399" s="268" t="s">
        <v>9492</v>
      </c>
      <c r="Q7399" s="269">
        <v>-11.25</v>
      </c>
      <c r="R7399" s="269">
        <v>-11.5</v>
      </c>
      <c r="S7399" s="269">
        <v>-65</v>
      </c>
      <c r="T7399" s="269">
        <v>-65.25</v>
      </c>
      <c r="DO7399"/>
    </row>
    <row r="7400" spans="15:119" x14ac:dyDescent="0.25">
      <c r="O7400" s="268" t="s">
        <v>16887</v>
      </c>
      <c r="P7400" s="268" t="s">
        <v>9490</v>
      </c>
      <c r="Q7400" s="269">
        <v>-11</v>
      </c>
      <c r="R7400" s="269">
        <v>-11.5</v>
      </c>
      <c r="S7400" s="269">
        <v>-64.5</v>
      </c>
      <c r="T7400" s="269">
        <v>-65</v>
      </c>
      <c r="DO7400"/>
    </row>
    <row r="7401" spans="15:119" x14ac:dyDescent="0.25">
      <c r="O7401" s="268" t="s">
        <v>16888</v>
      </c>
      <c r="P7401" s="268" t="s">
        <v>9492</v>
      </c>
      <c r="Q7401" s="269">
        <v>-11</v>
      </c>
      <c r="R7401" s="269">
        <v>-11.25</v>
      </c>
      <c r="S7401" s="269">
        <v>-64.75</v>
      </c>
      <c r="T7401" s="269">
        <v>-65</v>
      </c>
      <c r="DO7401"/>
    </row>
    <row r="7402" spans="15:119" x14ac:dyDescent="0.25">
      <c r="O7402" s="268" t="s">
        <v>16889</v>
      </c>
      <c r="P7402" s="268" t="s">
        <v>9492</v>
      </c>
      <c r="Q7402" s="269">
        <v>-11</v>
      </c>
      <c r="R7402" s="269">
        <v>-11.25</v>
      </c>
      <c r="S7402" s="269">
        <v>-64.5</v>
      </c>
      <c r="T7402" s="269">
        <v>-64.75</v>
      </c>
      <c r="DO7402"/>
    </row>
    <row r="7403" spans="15:119" x14ac:dyDescent="0.25">
      <c r="O7403" s="268" t="s">
        <v>16890</v>
      </c>
      <c r="P7403" s="268" t="s">
        <v>9492</v>
      </c>
      <c r="Q7403" s="269">
        <v>-11.25</v>
      </c>
      <c r="R7403" s="269">
        <v>-11.5</v>
      </c>
      <c r="S7403" s="269">
        <v>-64.75</v>
      </c>
      <c r="T7403" s="269">
        <v>-65</v>
      </c>
      <c r="DO7403"/>
    </row>
    <row r="7404" spans="15:119" x14ac:dyDescent="0.25">
      <c r="O7404" s="268" t="s">
        <v>16891</v>
      </c>
      <c r="P7404" s="268" t="s">
        <v>9492</v>
      </c>
      <c r="Q7404" s="269">
        <v>-11.25</v>
      </c>
      <c r="R7404" s="269">
        <v>-11.5</v>
      </c>
      <c r="S7404" s="269">
        <v>-64.5</v>
      </c>
      <c r="T7404" s="269">
        <v>-64.75</v>
      </c>
      <c r="DO7404"/>
    </row>
    <row r="7405" spans="15:119" x14ac:dyDescent="0.25">
      <c r="O7405" s="268" t="s">
        <v>16892</v>
      </c>
      <c r="P7405" s="268" t="s">
        <v>9490</v>
      </c>
      <c r="Q7405" s="269">
        <v>-11.5</v>
      </c>
      <c r="R7405" s="269">
        <v>-12</v>
      </c>
      <c r="S7405" s="269">
        <v>-65</v>
      </c>
      <c r="T7405" s="269">
        <v>-65.5</v>
      </c>
      <c r="DO7405"/>
    </row>
    <row r="7406" spans="15:119" x14ac:dyDescent="0.25">
      <c r="O7406" s="268" t="s">
        <v>16893</v>
      </c>
      <c r="P7406" s="268" t="s">
        <v>9492</v>
      </c>
      <c r="Q7406" s="269">
        <v>-11.5</v>
      </c>
      <c r="R7406" s="269">
        <v>-11.75</v>
      </c>
      <c r="S7406" s="269">
        <v>-65.25</v>
      </c>
      <c r="T7406" s="269">
        <v>-65.5</v>
      </c>
      <c r="DO7406"/>
    </row>
    <row r="7407" spans="15:119" x14ac:dyDescent="0.25">
      <c r="O7407" s="268" t="s">
        <v>16894</v>
      </c>
      <c r="P7407" s="268" t="s">
        <v>9492</v>
      </c>
      <c r="Q7407" s="269">
        <v>-11.5</v>
      </c>
      <c r="R7407" s="269">
        <v>-11.75</v>
      </c>
      <c r="S7407" s="269">
        <v>-65</v>
      </c>
      <c r="T7407" s="269">
        <v>-65.25</v>
      </c>
      <c r="DO7407"/>
    </row>
    <row r="7408" spans="15:119" x14ac:dyDescent="0.25">
      <c r="O7408" s="268" t="s">
        <v>16895</v>
      </c>
      <c r="P7408" s="268" t="s">
        <v>9492</v>
      </c>
      <c r="Q7408" s="269">
        <v>-11.75</v>
      </c>
      <c r="R7408" s="269">
        <v>-12</v>
      </c>
      <c r="S7408" s="269">
        <v>-65</v>
      </c>
      <c r="T7408" s="269">
        <v>-65.25</v>
      </c>
      <c r="DO7408"/>
    </row>
    <row r="7409" spans="15:119" x14ac:dyDescent="0.25">
      <c r="O7409" s="268" t="s">
        <v>16896</v>
      </c>
      <c r="P7409" s="268" t="s">
        <v>9490</v>
      </c>
      <c r="Q7409" s="269">
        <v>-11.5</v>
      </c>
      <c r="R7409" s="269">
        <v>-12</v>
      </c>
      <c r="S7409" s="269">
        <v>-64.5</v>
      </c>
      <c r="T7409" s="269">
        <v>-65</v>
      </c>
      <c r="DO7409"/>
    </row>
    <row r="7410" spans="15:119" x14ac:dyDescent="0.25">
      <c r="O7410" s="268" t="s">
        <v>16897</v>
      </c>
      <c r="P7410" s="268" t="s">
        <v>9492</v>
      </c>
      <c r="Q7410" s="269">
        <v>-11.5</v>
      </c>
      <c r="R7410" s="269">
        <v>-11.75</v>
      </c>
      <c r="S7410" s="269">
        <v>-64.75</v>
      </c>
      <c r="T7410" s="269">
        <v>-65</v>
      </c>
      <c r="DO7410"/>
    </row>
    <row r="7411" spans="15:119" x14ac:dyDescent="0.25">
      <c r="O7411" s="268" t="s">
        <v>16898</v>
      </c>
      <c r="P7411" s="268" t="s">
        <v>9492</v>
      </c>
      <c r="Q7411" s="269">
        <v>-11.5</v>
      </c>
      <c r="R7411" s="269">
        <v>-11.75</v>
      </c>
      <c r="S7411" s="269">
        <v>-64.5</v>
      </c>
      <c r="T7411" s="269">
        <v>-64.75</v>
      </c>
      <c r="DO7411"/>
    </row>
    <row r="7412" spans="15:119" x14ac:dyDescent="0.25">
      <c r="O7412" s="268" t="s">
        <v>16899</v>
      </c>
      <c r="P7412" s="268" t="s">
        <v>9492</v>
      </c>
      <c r="Q7412" s="269">
        <v>-11.75</v>
      </c>
      <c r="R7412" s="269">
        <v>-12</v>
      </c>
      <c r="S7412" s="269">
        <v>-64.75</v>
      </c>
      <c r="T7412" s="269">
        <v>-65</v>
      </c>
      <c r="DO7412"/>
    </row>
    <row r="7413" spans="15:119" x14ac:dyDescent="0.25">
      <c r="O7413" s="268" t="s">
        <v>16900</v>
      </c>
      <c r="P7413" s="268" t="s">
        <v>9492</v>
      </c>
      <c r="Q7413" s="269">
        <v>-11.75</v>
      </c>
      <c r="R7413" s="269">
        <v>-12</v>
      </c>
      <c r="S7413" s="269">
        <v>-64.5</v>
      </c>
      <c r="T7413" s="269">
        <v>-64.75</v>
      </c>
      <c r="DO7413"/>
    </row>
    <row r="7414" spans="15:119" x14ac:dyDescent="0.25">
      <c r="O7414" s="268" t="s">
        <v>16901</v>
      </c>
      <c r="P7414" s="268" t="s">
        <v>9488</v>
      </c>
      <c r="Q7414" s="269">
        <v>-11</v>
      </c>
      <c r="R7414" s="269">
        <v>-12</v>
      </c>
      <c r="S7414" s="269">
        <v>-63</v>
      </c>
      <c r="T7414" s="269">
        <v>-64.5</v>
      </c>
      <c r="DO7414"/>
    </row>
    <row r="7415" spans="15:119" x14ac:dyDescent="0.25">
      <c r="O7415" s="268" t="s">
        <v>16902</v>
      </c>
      <c r="P7415" s="268" t="s">
        <v>9490</v>
      </c>
      <c r="Q7415" s="269">
        <v>-11</v>
      </c>
      <c r="R7415" s="269">
        <v>-11.5</v>
      </c>
      <c r="S7415" s="269">
        <v>-64</v>
      </c>
      <c r="T7415" s="269">
        <v>-64.5</v>
      </c>
      <c r="DO7415"/>
    </row>
    <row r="7416" spans="15:119" x14ac:dyDescent="0.25">
      <c r="O7416" s="268" t="s">
        <v>16903</v>
      </c>
      <c r="P7416" s="268" t="s">
        <v>9492</v>
      </c>
      <c r="Q7416" s="269">
        <v>-11</v>
      </c>
      <c r="R7416" s="269">
        <v>-11.25</v>
      </c>
      <c r="S7416" s="269">
        <v>-64.25</v>
      </c>
      <c r="T7416" s="269">
        <v>-64.5</v>
      </c>
      <c r="DO7416"/>
    </row>
    <row r="7417" spans="15:119" x14ac:dyDescent="0.25">
      <c r="O7417" s="268" t="s">
        <v>16904</v>
      </c>
      <c r="P7417" s="268" t="s">
        <v>9492</v>
      </c>
      <c r="Q7417" s="269">
        <v>-11</v>
      </c>
      <c r="R7417" s="269">
        <v>-11.25</v>
      </c>
      <c r="S7417" s="269">
        <v>-64</v>
      </c>
      <c r="T7417" s="269">
        <v>-64.25</v>
      </c>
      <c r="DO7417"/>
    </row>
    <row r="7418" spans="15:119" x14ac:dyDescent="0.25">
      <c r="O7418" s="268" t="s">
        <v>16905</v>
      </c>
      <c r="P7418" s="268" t="s">
        <v>9492</v>
      </c>
      <c r="Q7418" s="269">
        <v>-11.25</v>
      </c>
      <c r="R7418" s="269">
        <v>-11.5</v>
      </c>
      <c r="S7418" s="269">
        <v>-64.25</v>
      </c>
      <c r="T7418" s="269">
        <v>-64.5</v>
      </c>
      <c r="DO7418"/>
    </row>
    <row r="7419" spans="15:119" x14ac:dyDescent="0.25">
      <c r="O7419" s="268" t="s">
        <v>16906</v>
      </c>
      <c r="P7419" s="268" t="s">
        <v>9492</v>
      </c>
      <c r="Q7419" s="269">
        <v>-11.25</v>
      </c>
      <c r="R7419" s="269">
        <v>-11.5</v>
      </c>
      <c r="S7419" s="269">
        <v>-64</v>
      </c>
      <c r="T7419" s="269">
        <v>-64.25</v>
      </c>
      <c r="DO7419"/>
    </row>
    <row r="7420" spans="15:119" x14ac:dyDescent="0.25">
      <c r="O7420" s="268" t="s">
        <v>16907</v>
      </c>
      <c r="P7420" s="268" t="s">
        <v>9490</v>
      </c>
      <c r="Q7420" s="269">
        <v>-11</v>
      </c>
      <c r="R7420" s="269">
        <v>-11.5</v>
      </c>
      <c r="S7420" s="269">
        <v>-63.5</v>
      </c>
      <c r="T7420" s="269">
        <v>-64</v>
      </c>
      <c r="DO7420"/>
    </row>
    <row r="7421" spans="15:119" x14ac:dyDescent="0.25">
      <c r="O7421" s="268" t="s">
        <v>16908</v>
      </c>
      <c r="P7421" s="268" t="s">
        <v>9492</v>
      </c>
      <c r="Q7421" s="269">
        <v>-11</v>
      </c>
      <c r="R7421" s="269">
        <v>-11.25</v>
      </c>
      <c r="S7421" s="269">
        <v>-63.75</v>
      </c>
      <c r="T7421" s="269">
        <v>-64</v>
      </c>
      <c r="DO7421"/>
    </row>
    <row r="7422" spans="15:119" x14ac:dyDescent="0.25">
      <c r="O7422" s="268" t="s">
        <v>16909</v>
      </c>
      <c r="P7422" s="268" t="s">
        <v>9492</v>
      </c>
      <c r="Q7422" s="269">
        <v>-11</v>
      </c>
      <c r="R7422" s="269">
        <v>-11.25</v>
      </c>
      <c r="S7422" s="269">
        <v>-63.5</v>
      </c>
      <c r="T7422" s="269">
        <v>-63.75</v>
      </c>
      <c r="DO7422"/>
    </row>
    <row r="7423" spans="15:119" x14ac:dyDescent="0.25">
      <c r="O7423" s="268" t="s">
        <v>16910</v>
      </c>
      <c r="P7423" s="268" t="s">
        <v>9492</v>
      </c>
      <c r="Q7423" s="269">
        <v>-11.25</v>
      </c>
      <c r="R7423" s="269">
        <v>-11.5</v>
      </c>
      <c r="S7423" s="269">
        <v>-63.75</v>
      </c>
      <c r="T7423" s="269">
        <v>-64</v>
      </c>
      <c r="DO7423"/>
    </row>
    <row r="7424" spans="15:119" x14ac:dyDescent="0.25">
      <c r="O7424" s="268" t="s">
        <v>16911</v>
      </c>
      <c r="P7424" s="268" t="s">
        <v>9492</v>
      </c>
      <c r="Q7424" s="269">
        <v>-11.25</v>
      </c>
      <c r="R7424" s="269">
        <v>-11.5</v>
      </c>
      <c r="S7424" s="269">
        <v>-63.5</v>
      </c>
      <c r="T7424" s="269">
        <v>-63.75</v>
      </c>
      <c r="DO7424"/>
    </row>
    <row r="7425" spans="15:119" x14ac:dyDescent="0.25">
      <c r="O7425" s="268" t="s">
        <v>16912</v>
      </c>
      <c r="P7425" s="268" t="s">
        <v>9490</v>
      </c>
      <c r="Q7425" s="269">
        <v>-11</v>
      </c>
      <c r="R7425" s="269">
        <v>-11.5</v>
      </c>
      <c r="S7425" s="269">
        <v>-63</v>
      </c>
      <c r="T7425" s="269">
        <v>-63.5</v>
      </c>
      <c r="DO7425"/>
    </row>
    <row r="7426" spans="15:119" x14ac:dyDescent="0.25">
      <c r="O7426" s="268" t="s">
        <v>16913</v>
      </c>
      <c r="P7426" s="268" t="s">
        <v>9492</v>
      </c>
      <c r="Q7426" s="269">
        <v>-11</v>
      </c>
      <c r="R7426" s="269">
        <v>-11.25</v>
      </c>
      <c r="S7426" s="269">
        <v>-63.25</v>
      </c>
      <c r="T7426" s="269">
        <v>-63.5</v>
      </c>
      <c r="DO7426"/>
    </row>
    <row r="7427" spans="15:119" x14ac:dyDescent="0.25">
      <c r="O7427" s="268" t="s">
        <v>16914</v>
      </c>
      <c r="P7427" s="268" t="s">
        <v>9492</v>
      </c>
      <c r="Q7427" s="269">
        <v>-11</v>
      </c>
      <c r="R7427" s="269">
        <v>-11.25</v>
      </c>
      <c r="S7427" s="269">
        <v>-63</v>
      </c>
      <c r="T7427" s="269">
        <v>-63.25</v>
      </c>
      <c r="DO7427"/>
    </row>
    <row r="7428" spans="15:119" x14ac:dyDescent="0.25">
      <c r="O7428" s="268" t="s">
        <v>16915</v>
      </c>
      <c r="P7428" s="268" t="s">
        <v>9492</v>
      </c>
      <c r="Q7428" s="269">
        <v>-11.25</v>
      </c>
      <c r="R7428" s="269">
        <v>-11.5</v>
      </c>
      <c r="S7428" s="269">
        <v>-63.25</v>
      </c>
      <c r="T7428" s="269">
        <v>-63.5</v>
      </c>
      <c r="DO7428"/>
    </row>
    <row r="7429" spans="15:119" x14ac:dyDescent="0.25">
      <c r="O7429" s="268" t="s">
        <v>16916</v>
      </c>
      <c r="P7429" s="268" t="s">
        <v>9492</v>
      </c>
      <c r="Q7429" s="269">
        <v>-11.25</v>
      </c>
      <c r="R7429" s="269">
        <v>-11.5</v>
      </c>
      <c r="S7429" s="269">
        <v>-63</v>
      </c>
      <c r="T7429" s="269">
        <v>-63.25</v>
      </c>
      <c r="DO7429"/>
    </row>
    <row r="7430" spans="15:119" x14ac:dyDescent="0.25">
      <c r="O7430" s="268" t="s">
        <v>16917</v>
      </c>
      <c r="P7430" s="268" t="s">
        <v>9490</v>
      </c>
      <c r="Q7430" s="269">
        <v>-11.5</v>
      </c>
      <c r="R7430" s="269">
        <v>-12</v>
      </c>
      <c r="S7430" s="269">
        <v>-64</v>
      </c>
      <c r="T7430" s="269">
        <v>-64.5</v>
      </c>
      <c r="DO7430"/>
    </row>
    <row r="7431" spans="15:119" x14ac:dyDescent="0.25">
      <c r="O7431" s="268" t="s">
        <v>16918</v>
      </c>
      <c r="P7431" s="268" t="s">
        <v>9492</v>
      </c>
      <c r="Q7431" s="269">
        <v>-11.5</v>
      </c>
      <c r="R7431" s="269">
        <v>-11.75</v>
      </c>
      <c r="S7431" s="269">
        <v>-64.25</v>
      </c>
      <c r="T7431" s="269">
        <v>-64.5</v>
      </c>
      <c r="DO7431"/>
    </row>
    <row r="7432" spans="15:119" x14ac:dyDescent="0.25">
      <c r="O7432" s="268" t="s">
        <v>16919</v>
      </c>
      <c r="P7432" s="268" t="s">
        <v>9492</v>
      </c>
      <c r="Q7432" s="269">
        <v>-11.5</v>
      </c>
      <c r="R7432" s="269">
        <v>-11.75</v>
      </c>
      <c r="S7432" s="269">
        <v>-64</v>
      </c>
      <c r="T7432" s="269">
        <v>-64.25</v>
      </c>
      <c r="DO7432"/>
    </row>
    <row r="7433" spans="15:119" x14ac:dyDescent="0.25">
      <c r="O7433" s="268" t="s">
        <v>16920</v>
      </c>
      <c r="P7433" s="268" t="s">
        <v>9492</v>
      </c>
      <c r="Q7433" s="269">
        <v>-11.75</v>
      </c>
      <c r="R7433" s="269">
        <v>-12</v>
      </c>
      <c r="S7433" s="269">
        <v>-64.25</v>
      </c>
      <c r="T7433" s="269">
        <v>-64.5</v>
      </c>
      <c r="DO7433"/>
    </row>
    <row r="7434" spans="15:119" x14ac:dyDescent="0.25">
      <c r="O7434" s="268" t="s">
        <v>16921</v>
      </c>
      <c r="P7434" s="268" t="s">
        <v>9492</v>
      </c>
      <c r="Q7434" s="269">
        <v>-11.75</v>
      </c>
      <c r="R7434" s="269">
        <v>-12</v>
      </c>
      <c r="S7434" s="269">
        <v>-64</v>
      </c>
      <c r="T7434" s="269">
        <v>-64.25</v>
      </c>
      <c r="DO7434"/>
    </row>
    <row r="7435" spans="15:119" x14ac:dyDescent="0.25">
      <c r="O7435" s="268" t="s">
        <v>16922</v>
      </c>
      <c r="P7435" s="268" t="s">
        <v>9490</v>
      </c>
      <c r="Q7435" s="269">
        <v>-11.5</v>
      </c>
      <c r="R7435" s="269">
        <v>-12</v>
      </c>
      <c r="S7435" s="269">
        <v>-63.5</v>
      </c>
      <c r="T7435" s="269">
        <v>-64</v>
      </c>
      <c r="DO7435"/>
    </row>
    <row r="7436" spans="15:119" x14ac:dyDescent="0.25">
      <c r="O7436" s="268" t="s">
        <v>16923</v>
      </c>
      <c r="P7436" s="268" t="s">
        <v>9492</v>
      </c>
      <c r="Q7436" s="269">
        <v>-11.5</v>
      </c>
      <c r="R7436" s="269">
        <v>-11.75</v>
      </c>
      <c r="S7436" s="269">
        <v>-63.75</v>
      </c>
      <c r="T7436" s="269">
        <v>-64</v>
      </c>
      <c r="DO7436"/>
    </row>
    <row r="7437" spans="15:119" x14ac:dyDescent="0.25">
      <c r="O7437" s="268" t="s">
        <v>16924</v>
      </c>
      <c r="P7437" s="268" t="s">
        <v>9492</v>
      </c>
      <c r="Q7437" s="269">
        <v>-11.5</v>
      </c>
      <c r="R7437" s="269">
        <v>-11.75</v>
      </c>
      <c r="S7437" s="269">
        <v>-63.5</v>
      </c>
      <c r="T7437" s="269">
        <v>-63.75</v>
      </c>
      <c r="DO7437"/>
    </row>
    <row r="7438" spans="15:119" x14ac:dyDescent="0.25">
      <c r="O7438" s="268" t="s">
        <v>16925</v>
      </c>
      <c r="P7438" s="268" t="s">
        <v>9492</v>
      </c>
      <c r="Q7438" s="269">
        <v>-11.75</v>
      </c>
      <c r="R7438" s="269">
        <v>-12</v>
      </c>
      <c r="S7438" s="269">
        <v>-63.75</v>
      </c>
      <c r="T7438" s="269">
        <v>-64</v>
      </c>
      <c r="DO7438"/>
    </row>
    <row r="7439" spans="15:119" x14ac:dyDescent="0.25">
      <c r="O7439" s="268" t="s">
        <v>16926</v>
      </c>
      <c r="P7439" s="268" t="s">
        <v>9492</v>
      </c>
      <c r="Q7439" s="269">
        <v>-11.75</v>
      </c>
      <c r="R7439" s="269">
        <v>-12</v>
      </c>
      <c r="S7439" s="269">
        <v>-63.5</v>
      </c>
      <c r="T7439" s="269">
        <v>-63.75</v>
      </c>
      <c r="DO7439"/>
    </row>
    <row r="7440" spans="15:119" x14ac:dyDescent="0.25">
      <c r="O7440" s="268" t="s">
        <v>16927</v>
      </c>
      <c r="P7440" s="268" t="s">
        <v>9490</v>
      </c>
      <c r="Q7440" s="269">
        <v>-11.5</v>
      </c>
      <c r="R7440" s="269">
        <v>-12</v>
      </c>
      <c r="S7440" s="269">
        <v>-63</v>
      </c>
      <c r="T7440" s="269">
        <v>-63.5</v>
      </c>
      <c r="DO7440"/>
    </row>
    <row r="7441" spans="15:119" x14ac:dyDescent="0.25">
      <c r="O7441" s="268" t="s">
        <v>16928</v>
      </c>
      <c r="P7441" s="268" t="s">
        <v>9492</v>
      </c>
      <c r="Q7441" s="269">
        <v>-11.5</v>
      </c>
      <c r="R7441" s="269">
        <v>-11.75</v>
      </c>
      <c r="S7441" s="269">
        <v>-63.25</v>
      </c>
      <c r="T7441" s="269">
        <v>-63.5</v>
      </c>
      <c r="DO7441"/>
    </row>
    <row r="7442" spans="15:119" x14ac:dyDescent="0.25">
      <c r="O7442" s="268" t="s">
        <v>16929</v>
      </c>
      <c r="P7442" s="268" t="s">
        <v>9492</v>
      </c>
      <c r="Q7442" s="269">
        <v>-11.5</v>
      </c>
      <c r="R7442" s="269">
        <v>-11.75</v>
      </c>
      <c r="S7442" s="269">
        <v>-63</v>
      </c>
      <c r="T7442" s="269">
        <v>-63.25</v>
      </c>
      <c r="DO7442"/>
    </row>
    <row r="7443" spans="15:119" x14ac:dyDescent="0.25">
      <c r="O7443" s="268" t="s">
        <v>16930</v>
      </c>
      <c r="P7443" s="268" t="s">
        <v>9492</v>
      </c>
      <c r="Q7443" s="269">
        <v>-11.75</v>
      </c>
      <c r="R7443" s="269">
        <v>-12</v>
      </c>
      <c r="S7443" s="269">
        <v>-63.25</v>
      </c>
      <c r="T7443" s="269">
        <v>-63.5</v>
      </c>
      <c r="DO7443"/>
    </row>
    <row r="7444" spans="15:119" x14ac:dyDescent="0.25">
      <c r="O7444" s="268" t="s">
        <v>16931</v>
      </c>
      <c r="P7444" s="268" t="s">
        <v>9492</v>
      </c>
      <c r="Q7444" s="269">
        <v>-11.75</v>
      </c>
      <c r="R7444" s="269">
        <v>-12</v>
      </c>
      <c r="S7444" s="269">
        <v>-63</v>
      </c>
      <c r="T7444" s="269">
        <v>-63.25</v>
      </c>
      <c r="DO7444"/>
    </row>
    <row r="7445" spans="15:119" x14ac:dyDescent="0.25">
      <c r="O7445" s="268" t="s">
        <v>16932</v>
      </c>
      <c r="P7445" s="268" t="s">
        <v>9486</v>
      </c>
      <c r="Q7445" s="269">
        <v>-10</v>
      </c>
      <c r="R7445" s="269">
        <v>-12</v>
      </c>
      <c r="S7445" s="269">
        <v>-60</v>
      </c>
      <c r="T7445" s="269">
        <v>-63</v>
      </c>
      <c r="DO7445"/>
    </row>
    <row r="7446" spans="15:119" x14ac:dyDescent="0.25">
      <c r="O7446" s="268" t="s">
        <v>16933</v>
      </c>
      <c r="P7446" s="268" t="s">
        <v>9488</v>
      </c>
      <c r="Q7446" s="269">
        <v>-10</v>
      </c>
      <c r="R7446" s="269">
        <v>-11</v>
      </c>
      <c r="S7446" s="269">
        <v>-61.5</v>
      </c>
      <c r="T7446" s="269">
        <v>-63</v>
      </c>
      <c r="DO7446"/>
    </row>
    <row r="7447" spans="15:119" x14ac:dyDescent="0.25">
      <c r="O7447" s="268" t="s">
        <v>16934</v>
      </c>
      <c r="P7447" s="268" t="s">
        <v>9490</v>
      </c>
      <c r="Q7447" s="269">
        <v>-10</v>
      </c>
      <c r="R7447" s="269">
        <v>-10.5</v>
      </c>
      <c r="S7447" s="269">
        <v>-62.5</v>
      </c>
      <c r="T7447" s="269">
        <v>-63</v>
      </c>
      <c r="DO7447"/>
    </row>
    <row r="7448" spans="15:119" x14ac:dyDescent="0.25">
      <c r="O7448" s="268" t="s">
        <v>16935</v>
      </c>
      <c r="P7448" s="268" t="s">
        <v>9492</v>
      </c>
      <c r="Q7448" s="269">
        <v>-10</v>
      </c>
      <c r="R7448" s="269">
        <v>-10.25</v>
      </c>
      <c r="S7448" s="269">
        <v>-62.75</v>
      </c>
      <c r="T7448" s="269">
        <v>-63</v>
      </c>
      <c r="DO7448"/>
    </row>
    <row r="7449" spans="15:119" x14ac:dyDescent="0.25">
      <c r="O7449" s="268" t="s">
        <v>16936</v>
      </c>
      <c r="P7449" s="268" t="s">
        <v>9492</v>
      </c>
      <c r="Q7449" s="269">
        <v>-10</v>
      </c>
      <c r="R7449" s="269">
        <v>-10.25</v>
      </c>
      <c r="S7449" s="269">
        <v>-62.5</v>
      </c>
      <c r="T7449" s="269">
        <v>-62.75</v>
      </c>
      <c r="DO7449"/>
    </row>
    <row r="7450" spans="15:119" x14ac:dyDescent="0.25">
      <c r="O7450" s="268" t="s">
        <v>16937</v>
      </c>
      <c r="P7450" s="268" t="s">
        <v>9492</v>
      </c>
      <c r="Q7450" s="269">
        <v>-10.25</v>
      </c>
      <c r="R7450" s="269">
        <v>-10.5</v>
      </c>
      <c r="S7450" s="269">
        <v>-62.75</v>
      </c>
      <c r="T7450" s="269">
        <v>-63</v>
      </c>
      <c r="DO7450"/>
    </row>
    <row r="7451" spans="15:119" x14ac:dyDescent="0.25">
      <c r="O7451" s="268" t="s">
        <v>16938</v>
      </c>
      <c r="P7451" s="268" t="s">
        <v>9492</v>
      </c>
      <c r="Q7451" s="269">
        <v>-10.25</v>
      </c>
      <c r="R7451" s="269">
        <v>-10.5</v>
      </c>
      <c r="S7451" s="269">
        <v>-62.5</v>
      </c>
      <c r="T7451" s="269">
        <v>-62.75</v>
      </c>
      <c r="DO7451"/>
    </row>
    <row r="7452" spans="15:119" x14ac:dyDescent="0.25">
      <c r="O7452" s="268" t="s">
        <v>16939</v>
      </c>
      <c r="P7452" s="268" t="s">
        <v>9490</v>
      </c>
      <c r="Q7452" s="269">
        <v>-10</v>
      </c>
      <c r="R7452" s="269">
        <v>-10.5</v>
      </c>
      <c r="S7452" s="269">
        <v>-62</v>
      </c>
      <c r="T7452" s="269">
        <v>-62.5</v>
      </c>
      <c r="DO7452"/>
    </row>
    <row r="7453" spans="15:119" x14ac:dyDescent="0.25">
      <c r="O7453" s="268" t="s">
        <v>16940</v>
      </c>
      <c r="P7453" s="268" t="s">
        <v>9492</v>
      </c>
      <c r="Q7453" s="269">
        <v>-10</v>
      </c>
      <c r="R7453" s="269">
        <v>-10.25</v>
      </c>
      <c r="S7453" s="269">
        <v>-62.25</v>
      </c>
      <c r="T7453" s="269">
        <v>-62.5</v>
      </c>
      <c r="DO7453"/>
    </row>
    <row r="7454" spans="15:119" x14ac:dyDescent="0.25">
      <c r="O7454" s="268" t="s">
        <v>16941</v>
      </c>
      <c r="P7454" s="268" t="s">
        <v>9492</v>
      </c>
      <c r="Q7454" s="269">
        <v>-10</v>
      </c>
      <c r="R7454" s="269">
        <v>-10.25</v>
      </c>
      <c r="S7454" s="269">
        <v>-62</v>
      </c>
      <c r="T7454" s="269">
        <v>-62.25</v>
      </c>
      <c r="DO7454"/>
    </row>
    <row r="7455" spans="15:119" x14ac:dyDescent="0.25">
      <c r="O7455" s="268" t="s">
        <v>16942</v>
      </c>
      <c r="P7455" s="268" t="s">
        <v>9492</v>
      </c>
      <c r="Q7455" s="269">
        <v>-10.25</v>
      </c>
      <c r="R7455" s="269">
        <v>-10.5</v>
      </c>
      <c r="S7455" s="269">
        <v>-62.25</v>
      </c>
      <c r="T7455" s="269">
        <v>-62.5</v>
      </c>
      <c r="DO7455"/>
    </row>
    <row r="7456" spans="15:119" x14ac:dyDescent="0.25">
      <c r="O7456" s="268" t="s">
        <v>16943</v>
      </c>
      <c r="P7456" s="268" t="s">
        <v>9492</v>
      </c>
      <c r="Q7456" s="269">
        <v>-10.25</v>
      </c>
      <c r="R7456" s="269">
        <v>-10.5</v>
      </c>
      <c r="S7456" s="269">
        <v>-62</v>
      </c>
      <c r="T7456" s="269">
        <v>-62.25</v>
      </c>
      <c r="DO7456"/>
    </row>
    <row r="7457" spans="15:119" x14ac:dyDescent="0.25">
      <c r="O7457" s="268" t="s">
        <v>16944</v>
      </c>
      <c r="P7457" s="268" t="s">
        <v>9490</v>
      </c>
      <c r="Q7457" s="269">
        <v>-10</v>
      </c>
      <c r="R7457" s="269">
        <v>-10.5</v>
      </c>
      <c r="S7457" s="269">
        <v>-61.5</v>
      </c>
      <c r="T7457" s="269">
        <v>-62</v>
      </c>
      <c r="DO7457"/>
    </row>
    <row r="7458" spans="15:119" x14ac:dyDescent="0.25">
      <c r="O7458" s="268" t="s">
        <v>16945</v>
      </c>
      <c r="P7458" s="268" t="s">
        <v>9492</v>
      </c>
      <c r="Q7458" s="269">
        <v>-10</v>
      </c>
      <c r="R7458" s="269">
        <v>-10.25</v>
      </c>
      <c r="S7458" s="269">
        <v>-61.75</v>
      </c>
      <c r="T7458" s="269">
        <v>-62</v>
      </c>
      <c r="DO7458"/>
    </row>
    <row r="7459" spans="15:119" x14ac:dyDescent="0.25">
      <c r="O7459" s="268" t="s">
        <v>16946</v>
      </c>
      <c r="P7459" s="268" t="s">
        <v>9492</v>
      </c>
      <c r="Q7459" s="269">
        <v>-10</v>
      </c>
      <c r="R7459" s="269">
        <v>-10.25</v>
      </c>
      <c r="S7459" s="269">
        <v>-61.5</v>
      </c>
      <c r="T7459" s="269">
        <v>-61.75</v>
      </c>
      <c r="DO7459"/>
    </row>
    <row r="7460" spans="15:119" x14ac:dyDescent="0.25">
      <c r="O7460" s="268" t="s">
        <v>16947</v>
      </c>
      <c r="P7460" s="268" t="s">
        <v>9492</v>
      </c>
      <c r="Q7460" s="269">
        <v>-10.25</v>
      </c>
      <c r="R7460" s="269">
        <v>-10.5</v>
      </c>
      <c r="S7460" s="269">
        <v>-61.75</v>
      </c>
      <c r="T7460" s="269">
        <v>-62</v>
      </c>
      <c r="DO7460"/>
    </row>
    <row r="7461" spans="15:119" x14ac:dyDescent="0.25">
      <c r="O7461" s="268" t="s">
        <v>16948</v>
      </c>
      <c r="P7461" s="268" t="s">
        <v>9492</v>
      </c>
      <c r="Q7461" s="269">
        <v>-10.25</v>
      </c>
      <c r="R7461" s="269">
        <v>-10.5</v>
      </c>
      <c r="S7461" s="269">
        <v>-61.5</v>
      </c>
      <c r="T7461" s="269">
        <v>-61.75</v>
      </c>
      <c r="DO7461"/>
    </row>
    <row r="7462" spans="15:119" x14ac:dyDescent="0.25">
      <c r="O7462" s="268" t="s">
        <v>16949</v>
      </c>
      <c r="P7462" s="268" t="s">
        <v>9490</v>
      </c>
      <c r="Q7462" s="269">
        <v>-10.5</v>
      </c>
      <c r="R7462" s="269">
        <v>-11</v>
      </c>
      <c r="S7462" s="269">
        <v>-62.5</v>
      </c>
      <c r="T7462" s="269">
        <v>-63</v>
      </c>
      <c r="DO7462"/>
    </row>
    <row r="7463" spans="15:119" x14ac:dyDescent="0.25">
      <c r="O7463" s="268" t="s">
        <v>16950</v>
      </c>
      <c r="P7463" s="268" t="s">
        <v>9492</v>
      </c>
      <c r="Q7463" s="269">
        <v>-10.5</v>
      </c>
      <c r="R7463" s="269">
        <v>-10.75</v>
      </c>
      <c r="S7463" s="269">
        <v>-62.75</v>
      </c>
      <c r="T7463" s="269">
        <v>-63</v>
      </c>
      <c r="DO7463"/>
    </row>
    <row r="7464" spans="15:119" x14ac:dyDescent="0.25">
      <c r="O7464" s="268" t="s">
        <v>16951</v>
      </c>
      <c r="P7464" s="268" t="s">
        <v>9492</v>
      </c>
      <c r="Q7464" s="269">
        <v>-10.5</v>
      </c>
      <c r="R7464" s="269">
        <v>-10.75</v>
      </c>
      <c r="S7464" s="269">
        <v>-62.5</v>
      </c>
      <c r="T7464" s="269">
        <v>-62.75</v>
      </c>
      <c r="DO7464"/>
    </row>
    <row r="7465" spans="15:119" x14ac:dyDescent="0.25">
      <c r="O7465" s="268" t="s">
        <v>16952</v>
      </c>
      <c r="P7465" s="268" t="s">
        <v>9492</v>
      </c>
      <c r="Q7465" s="269">
        <v>-10.75</v>
      </c>
      <c r="R7465" s="269">
        <v>-11</v>
      </c>
      <c r="S7465" s="269">
        <v>-62.75</v>
      </c>
      <c r="T7465" s="269">
        <v>-63</v>
      </c>
      <c r="DO7465"/>
    </row>
    <row r="7466" spans="15:119" x14ac:dyDescent="0.25">
      <c r="O7466" s="268" t="s">
        <v>16953</v>
      </c>
      <c r="P7466" s="268" t="s">
        <v>9492</v>
      </c>
      <c r="Q7466" s="269">
        <v>-10.75</v>
      </c>
      <c r="R7466" s="269">
        <v>-11</v>
      </c>
      <c r="S7466" s="269">
        <v>-62.5</v>
      </c>
      <c r="T7466" s="269">
        <v>-62.75</v>
      </c>
      <c r="DO7466"/>
    </row>
    <row r="7467" spans="15:119" x14ac:dyDescent="0.25">
      <c r="O7467" s="268" t="s">
        <v>16954</v>
      </c>
      <c r="P7467" s="268" t="s">
        <v>9490</v>
      </c>
      <c r="Q7467" s="269">
        <v>-10.5</v>
      </c>
      <c r="R7467" s="269">
        <v>-11</v>
      </c>
      <c r="S7467" s="269">
        <v>-62</v>
      </c>
      <c r="T7467" s="269">
        <v>-62.5</v>
      </c>
      <c r="DO7467"/>
    </row>
    <row r="7468" spans="15:119" x14ac:dyDescent="0.25">
      <c r="O7468" s="268" t="s">
        <v>16955</v>
      </c>
      <c r="P7468" s="268" t="s">
        <v>9492</v>
      </c>
      <c r="Q7468" s="269">
        <v>-10.5</v>
      </c>
      <c r="R7468" s="269">
        <v>-10.75</v>
      </c>
      <c r="S7468" s="269">
        <v>-62.25</v>
      </c>
      <c r="T7468" s="269">
        <v>-62.5</v>
      </c>
      <c r="DO7468"/>
    </row>
    <row r="7469" spans="15:119" x14ac:dyDescent="0.25">
      <c r="O7469" s="268" t="s">
        <v>16956</v>
      </c>
      <c r="P7469" s="268" t="s">
        <v>9492</v>
      </c>
      <c r="Q7469" s="269">
        <v>-10.5</v>
      </c>
      <c r="R7469" s="269">
        <v>-10.75</v>
      </c>
      <c r="S7469" s="269">
        <v>-62</v>
      </c>
      <c r="T7469" s="269">
        <v>-62.25</v>
      </c>
      <c r="DO7469"/>
    </row>
    <row r="7470" spans="15:119" x14ac:dyDescent="0.25">
      <c r="O7470" s="268" t="s">
        <v>16957</v>
      </c>
      <c r="P7470" s="268" t="s">
        <v>9492</v>
      </c>
      <c r="Q7470" s="269">
        <v>-10.75</v>
      </c>
      <c r="R7470" s="269">
        <v>-11</v>
      </c>
      <c r="S7470" s="269">
        <v>-62.25</v>
      </c>
      <c r="T7470" s="269">
        <v>-62.5</v>
      </c>
      <c r="DO7470"/>
    </row>
    <row r="7471" spans="15:119" x14ac:dyDescent="0.25">
      <c r="O7471" s="268" t="s">
        <v>16958</v>
      </c>
      <c r="P7471" s="268" t="s">
        <v>9492</v>
      </c>
      <c r="Q7471" s="269">
        <v>-10.75</v>
      </c>
      <c r="R7471" s="269">
        <v>-11</v>
      </c>
      <c r="S7471" s="269">
        <v>-62</v>
      </c>
      <c r="T7471" s="269">
        <v>-62.25</v>
      </c>
      <c r="DO7471"/>
    </row>
    <row r="7472" spans="15:119" x14ac:dyDescent="0.25">
      <c r="O7472" s="268" t="s">
        <v>16959</v>
      </c>
      <c r="P7472" s="268" t="s">
        <v>9490</v>
      </c>
      <c r="Q7472" s="269">
        <v>-10.5</v>
      </c>
      <c r="R7472" s="269">
        <v>-11</v>
      </c>
      <c r="S7472" s="269">
        <v>-61.5</v>
      </c>
      <c r="T7472" s="269">
        <v>-62</v>
      </c>
      <c r="DO7472"/>
    </row>
    <row r="7473" spans="15:119" x14ac:dyDescent="0.25">
      <c r="O7473" s="268" t="s">
        <v>16960</v>
      </c>
      <c r="P7473" s="268" t="s">
        <v>9492</v>
      </c>
      <c r="Q7473" s="269">
        <v>-10.5</v>
      </c>
      <c r="R7473" s="269">
        <v>-10.75</v>
      </c>
      <c r="S7473" s="269">
        <v>-61.75</v>
      </c>
      <c r="T7473" s="269">
        <v>-62</v>
      </c>
      <c r="DO7473"/>
    </row>
    <row r="7474" spans="15:119" x14ac:dyDescent="0.25">
      <c r="O7474" s="268" t="s">
        <v>16961</v>
      </c>
      <c r="P7474" s="268" t="s">
        <v>9492</v>
      </c>
      <c r="Q7474" s="269">
        <v>-10.5</v>
      </c>
      <c r="R7474" s="269">
        <v>-10.75</v>
      </c>
      <c r="S7474" s="269">
        <v>-61.5</v>
      </c>
      <c r="T7474" s="269">
        <v>-61.75</v>
      </c>
      <c r="DO7474"/>
    </row>
    <row r="7475" spans="15:119" x14ac:dyDescent="0.25">
      <c r="O7475" s="268" t="s">
        <v>16962</v>
      </c>
      <c r="P7475" s="268" t="s">
        <v>9492</v>
      </c>
      <c r="Q7475" s="269">
        <v>-10.75</v>
      </c>
      <c r="R7475" s="269">
        <v>-11</v>
      </c>
      <c r="S7475" s="269">
        <v>-61.75</v>
      </c>
      <c r="T7475" s="269">
        <v>-62</v>
      </c>
      <c r="DO7475"/>
    </row>
    <row r="7476" spans="15:119" x14ac:dyDescent="0.25">
      <c r="O7476" s="268" t="s">
        <v>16963</v>
      </c>
      <c r="P7476" s="268" t="s">
        <v>9492</v>
      </c>
      <c r="Q7476" s="269">
        <v>-10.75</v>
      </c>
      <c r="R7476" s="269">
        <v>-11</v>
      </c>
      <c r="S7476" s="269">
        <v>-61.5</v>
      </c>
      <c r="T7476" s="269">
        <v>-61.75</v>
      </c>
      <c r="DO7476"/>
    </row>
    <row r="7477" spans="15:119" x14ac:dyDescent="0.25">
      <c r="O7477" s="268" t="s">
        <v>16964</v>
      </c>
      <c r="P7477" s="268" t="s">
        <v>9488</v>
      </c>
      <c r="Q7477" s="269">
        <v>-10</v>
      </c>
      <c r="R7477" s="269">
        <v>-11</v>
      </c>
      <c r="S7477" s="269">
        <v>-60</v>
      </c>
      <c r="T7477" s="269">
        <v>-61.5</v>
      </c>
      <c r="DO7477"/>
    </row>
    <row r="7478" spans="15:119" x14ac:dyDescent="0.25">
      <c r="O7478" s="268" t="s">
        <v>16965</v>
      </c>
      <c r="P7478" s="268" t="s">
        <v>9490</v>
      </c>
      <c r="Q7478" s="269">
        <v>-10</v>
      </c>
      <c r="R7478" s="269">
        <v>-10.5</v>
      </c>
      <c r="S7478" s="269">
        <v>-61</v>
      </c>
      <c r="T7478" s="269">
        <v>-61.5</v>
      </c>
      <c r="DO7478"/>
    </row>
    <row r="7479" spans="15:119" x14ac:dyDescent="0.25">
      <c r="O7479" s="268" t="s">
        <v>16966</v>
      </c>
      <c r="P7479" s="268" t="s">
        <v>9492</v>
      </c>
      <c r="Q7479" s="269">
        <v>-10</v>
      </c>
      <c r="R7479" s="269">
        <v>-10.25</v>
      </c>
      <c r="S7479" s="269">
        <v>-61.25</v>
      </c>
      <c r="T7479" s="269">
        <v>-61.5</v>
      </c>
      <c r="DO7479"/>
    </row>
    <row r="7480" spans="15:119" x14ac:dyDescent="0.25">
      <c r="O7480" s="268" t="s">
        <v>16967</v>
      </c>
      <c r="P7480" s="268" t="s">
        <v>9492</v>
      </c>
      <c r="Q7480" s="269">
        <v>-10</v>
      </c>
      <c r="R7480" s="269">
        <v>-10.25</v>
      </c>
      <c r="S7480" s="269">
        <v>-61</v>
      </c>
      <c r="T7480" s="269">
        <v>-61.25</v>
      </c>
      <c r="DO7480"/>
    </row>
    <row r="7481" spans="15:119" x14ac:dyDescent="0.25">
      <c r="O7481" s="268" t="s">
        <v>16968</v>
      </c>
      <c r="P7481" s="268" t="s">
        <v>9492</v>
      </c>
      <c r="Q7481" s="269">
        <v>-10.25</v>
      </c>
      <c r="R7481" s="269">
        <v>-10.5</v>
      </c>
      <c r="S7481" s="269">
        <v>-61.25</v>
      </c>
      <c r="T7481" s="269">
        <v>-61.5</v>
      </c>
      <c r="DO7481"/>
    </row>
    <row r="7482" spans="15:119" x14ac:dyDescent="0.25">
      <c r="O7482" s="268" t="s">
        <v>16969</v>
      </c>
      <c r="P7482" s="268" t="s">
        <v>9492</v>
      </c>
      <c r="Q7482" s="269">
        <v>-10.25</v>
      </c>
      <c r="R7482" s="269">
        <v>-10.5</v>
      </c>
      <c r="S7482" s="269">
        <v>-61</v>
      </c>
      <c r="T7482" s="269">
        <v>-61.25</v>
      </c>
      <c r="DO7482"/>
    </row>
    <row r="7483" spans="15:119" x14ac:dyDescent="0.25">
      <c r="O7483" s="268" t="s">
        <v>16970</v>
      </c>
      <c r="P7483" s="268" t="s">
        <v>9490</v>
      </c>
      <c r="Q7483" s="269">
        <v>-10</v>
      </c>
      <c r="R7483" s="269">
        <v>-10.5</v>
      </c>
      <c r="S7483" s="269">
        <v>-60.5</v>
      </c>
      <c r="T7483" s="269">
        <v>-61</v>
      </c>
      <c r="DO7483"/>
    </row>
    <row r="7484" spans="15:119" x14ac:dyDescent="0.25">
      <c r="O7484" s="268" t="s">
        <v>16971</v>
      </c>
      <c r="P7484" s="268" t="s">
        <v>9492</v>
      </c>
      <c r="Q7484" s="269">
        <v>-10</v>
      </c>
      <c r="R7484" s="269">
        <v>-10.25</v>
      </c>
      <c r="S7484" s="269">
        <v>-60.75</v>
      </c>
      <c r="T7484" s="269">
        <v>-61</v>
      </c>
      <c r="DO7484"/>
    </row>
    <row r="7485" spans="15:119" x14ac:dyDescent="0.25">
      <c r="O7485" s="268" t="s">
        <v>16972</v>
      </c>
      <c r="P7485" s="268" t="s">
        <v>9492</v>
      </c>
      <c r="Q7485" s="269">
        <v>-10</v>
      </c>
      <c r="R7485" s="269">
        <v>-10.25</v>
      </c>
      <c r="S7485" s="269">
        <v>-60.5</v>
      </c>
      <c r="T7485" s="269">
        <v>-60.75</v>
      </c>
      <c r="DO7485"/>
    </row>
    <row r="7486" spans="15:119" x14ac:dyDescent="0.25">
      <c r="O7486" s="268" t="s">
        <v>16973</v>
      </c>
      <c r="P7486" s="268" t="s">
        <v>9492</v>
      </c>
      <c r="Q7486" s="269">
        <v>-10.25</v>
      </c>
      <c r="R7486" s="269">
        <v>-10.5</v>
      </c>
      <c r="S7486" s="269">
        <v>-60.75</v>
      </c>
      <c r="T7486" s="269">
        <v>-61</v>
      </c>
      <c r="DO7486"/>
    </row>
    <row r="7487" spans="15:119" x14ac:dyDescent="0.25">
      <c r="O7487" s="268" t="s">
        <v>16974</v>
      </c>
      <c r="P7487" s="268" t="s">
        <v>9492</v>
      </c>
      <c r="Q7487" s="269">
        <v>-10.25</v>
      </c>
      <c r="R7487" s="269">
        <v>-10.5</v>
      </c>
      <c r="S7487" s="269">
        <v>-60.5</v>
      </c>
      <c r="T7487" s="269">
        <v>-60.75</v>
      </c>
      <c r="DO7487"/>
    </row>
    <row r="7488" spans="15:119" x14ac:dyDescent="0.25">
      <c r="O7488" s="268" t="s">
        <v>16975</v>
      </c>
      <c r="P7488" s="268" t="s">
        <v>9490</v>
      </c>
      <c r="Q7488" s="269">
        <v>-10</v>
      </c>
      <c r="R7488" s="269">
        <v>-10.5</v>
      </c>
      <c r="S7488" s="269">
        <v>-60</v>
      </c>
      <c r="T7488" s="269">
        <v>-60.5</v>
      </c>
      <c r="DO7488"/>
    </row>
    <row r="7489" spans="15:119" x14ac:dyDescent="0.25">
      <c r="O7489" s="268" t="s">
        <v>16976</v>
      </c>
      <c r="P7489" s="268" t="s">
        <v>9492</v>
      </c>
      <c r="Q7489" s="269">
        <v>-10</v>
      </c>
      <c r="R7489" s="269">
        <v>-10.25</v>
      </c>
      <c r="S7489" s="269">
        <v>-60.25</v>
      </c>
      <c r="T7489" s="269">
        <v>-60.5</v>
      </c>
      <c r="DO7489"/>
    </row>
    <row r="7490" spans="15:119" x14ac:dyDescent="0.25">
      <c r="O7490" s="268" t="s">
        <v>16977</v>
      </c>
      <c r="P7490" s="268" t="s">
        <v>9492</v>
      </c>
      <c r="Q7490" s="269">
        <v>-10</v>
      </c>
      <c r="R7490" s="269">
        <v>-10.25</v>
      </c>
      <c r="S7490" s="269">
        <v>-60</v>
      </c>
      <c r="T7490" s="269">
        <v>-60.25</v>
      </c>
      <c r="DO7490"/>
    </row>
    <row r="7491" spans="15:119" x14ac:dyDescent="0.25">
      <c r="O7491" s="268" t="s">
        <v>16978</v>
      </c>
      <c r="P7491" s="268" t="s">
        <v>9492</v>
      </c>
      <c r="Q7491" s="269">
        <v>-10.25</v>
      </c>
      <c r="R7491" s="269">
        <v>-10.5</v>
      </c>
      <c r="S7491" s="269">
        <v>-60.25</v>
      </c>
      <c r="T7491" s="269">
        <v>-60.5</v>
      </c>
      <c r="DO7491"/>
    </row>
    <row r="7492" spans="15:119" x14ac:dyDescent="0.25">
      <c r="O7492" s="268" t="s">
        <v>16979</v>
      </c>
      <c r="P7492" s="268" t="s">
        <v>9492</v>
      </c>
      <c r="Q7492" s="269">
        <v>-10.25</v>
      </c>
      <c r="R7492" s="269">
        <v>-10.5</v>
      </c>
      <c r="S7492" s="269">
        <v>-60</v>
      </c>
      <c r="T7492" s="269">
        <v>-60.25</v>
      </c>
      <c r="DO7492"/>
    </row>
    <row r="7493" spans="15:119" x14ac:dyDescent="0.25">
      <c r="O7493" s="268" t="s">
        <v>16980</v>
      </c>
      <c r="P7493" s="268" t="s">
        <v>9490</v>
      </c>
      <c r="Q7493" s="269">
        <v>-10.5</v>
      </c>
      <c r="R7493" s="269">
        <v>-11</v>
      </c>
      <c r="S7493" s="269">
        <v>-61</v>
      </c>
      <c r="T7493" s="269">
        <v>-61.5</v>
      </c>
      <c r="DO7493"/>
    </row>
    <row r="7494" spans="15:119" x14ac:dyDescent="0.25">
      <c r="O7494" s="268" t="s">
        <v>16981</v>
      </c>
      <c r="P7494" s="268" t="s">
        <v>9492</v>
      </c>
      <c r="Q7494" s="269">
        <v>-10.5</v>
      </c>
      <c r="R7494" s="269">
        <v>-10.75</v>
      </c>
      <c r="S7494" s="269">
        <v>-61.25</v>
      </c>
      <c r="T7494" s="269">
        <v>-61.5</v>
      </c>
      <c r="DO7494"/>
    </row>
    <row r="7495" spans="15:119" x14ac:dyDescent="0.25">
      <c r="O7495" s="268" t="s">
        <v>16982</v>
      </c>
      <c r="P7495" s="268" t="s">
        <v>9492</v>
      </c>
      <c r="Q7495" s="269">
        <v>-10.5</v>
      </c>
      <c r="R7495" s="269">
        <v>-10.75</v>
      </c>
      <c r="S7495" s="269">
        <v>-61</v>
      </c>
      <c r="T7495" s="269">
        <v>-61.25</v>
      </c>
      <c r="DO7495"/>
    </row>
    <row r="7496" spans="15:119" x14ac:dyDescent="0.25">
      <c r="O7496" s="268" t="s">
        <v>16983</v>
      </c>
      <c r="P7496" s="268" t="s">
        <v>9492</v>
      </c>
      <c r="Q7496" s="269">
        <v>-10.75</v>
      </c>
      <c r="R7496" s="269">
        <v>-11</v>
      </c>
      <c r="S7496" s="269">
        <v>-61.25</v>
      </c>
      <c r="T7496" s="269">
        <v>-61.5</v>
      </c>
      <c r="DO7496"/>
    </row>
    <row r="7497" spans="15:119" x14ac:dyDescent="0.25">
      <c r="O7497" s="268" t="s">
        <v>16984</v>
      </c>
      <c r="P7497" s="268" t="s">
        <v>9492</v>
      </c>
      <c r="Q7497" s="269">
        <v>-10.75</v>
      </c>
      <c r="R7497" s="269">
        <v>-11</v>
      </c>
      <c r="S7497" s="269">
        <v>-61</v>
      </c>
      <c r="T7497" s="269">
        <v>-61.25</v>
      </c>
      <c r="DO7497"/>
    </row>
    <row r="7498" spans="15:119" x14ac:dyDescent="0.25">
      <c r="O7498" s="268" t="s">
        <v>16985</v>
      </c>
      <c r="P7498" s="268" t="s">
        <v>9490</v>
      </c>
      <c r="Q7498" s="269">
        <v>-10.5</v>
      </c>
      <c r="R7498" s="269">
        <v>-11</v>
      </c>
      <c r="S7498" s="269">
        <v>-60.5</v>
      </c>
      <c r="T7498" s="269">
        <v>-61</v>
      </c>
      <c r="DO7498"/>
    </row>
    <row r="7499" spans="15:119" x14ac:dyDescent="0.25">
      <c r="O7499" s="268" t="s">
        <v>16986</v>
      </c>
      <c r="P7499" s="268" t="s">
        <v>9492</v>
      </c>
      <c r="Q7499" s="269">
        <v>-10.5</v>
      </c>
      <c r="R7499" s="269">
        <v>-10.75</v>
      </c>
      <c r="S7499" s="269">
        <v>-60.75</v>
      </c>
      <c r="T7499" s="269">
        <v>-61</v>
      </c>
      <c r="DO7499"/>
    </row>
    <row r="7500" spans="15:119" x14ac:dyDescent="0.25">
      <c r="O7500" s="268" t="s">
        <v>16987</v>
      </c>
      <c r="P7500" s="268" t="s">
        <v>9492</v>
      </c>
      <c r="Q7500" s="269">
        <v>-10.5</v>
      </c>
      <c r="R7500" s="269">
        <v>-10.75</v>
      </c>
      <c r="S7500" s="269">
        <v>-60.5</v>
      </c>
      <c r="T7500" s="269">
        <v>-60.75</v>
      </c>
      <c r="DO7500"/>
    </row>
    <row r="7501" spans="15:119" x14ac:dyDescent="0.25">
      <c r="O7501" s="268" t="s">
        <v>16988</v>
      </c>
      <c r="P7501" s="268" t="s">
        <v>9492</v>
      </c>
      <c r="Q7501" s="269">
        <v>-10.75</v>
      </c>
      <c r="R7501" s="269">
        <v>-11</v>
      </c>
      <c r="S7501" s="269">
        <v>-60.75</v>
      </c>
      <c r="T7501" s="269">
        <v>-61</v>
      </c>
      <c r="DO7501"/>
    </row>
    <row r="7502" spans="15:119" x14ac:dyDescent="0.25">
      <c r="O7502" s="268" t="s">
        <v>16989</v>
      </c>
      <c r="P7502" s="268" t="s">
        <v>9492</v>
      </c>
      <c r="Q7502" s="269">
        <v>-10.75</v>
      </c>
      <c r="R7502" s="269">
        <v>-11</v>
      </c>
      <c r="S7502" s="269">
        <v>-60.5</v>
      </c>
      <c r="T7502" s="269">
        <v>-60.75</v>
      </c>
      <c r="DO7502"/>
    </row>
    <row r="7503" spans="15:119" x14ac:dyDescent="0.25">
      <c r="O7503" s="268" t="s">
        <v>16990</v>
      </c>
      <c r="P7503" s="268" t="s">
        <v>9490</v>
      </c>
      <c r="Q7503" s="269">
        <v>-10.5</v>
      </c>
      <c r="R7503" s="269">
        <v>-11</v>
      </c>
      <c r="S7503" s="269">
        <v>-60</v>
      </c>
      <c r="T7503" s="269">
        <v>-60.5</v>
      </c>
      <c r="DO7503"/>
    </row>
    <row r="7504" spans="15:119" x14ac:dyDescent="0.25">
      <c r="O7504" s="268" t="s">
        <v>16991</v>
      </c>
      <c r="P7504" s="268" t="s">
        <v>9492</v>
      </c>
      <c r="Q7504" s="269">
        <v>-10.5</v>
      </c>
      <c r="R7504" s="269">
        <v>-10.75</v>
      </c>
      <c r="S7504" s="269">
        <v>-60.25</v>
      </c>
      <c r="T7504" s="269">
        <v>-60.5</v>
      </c>
      <c r="DO7504"/>
    </row>
    <row r="7505" spans="15:119" x14ac:dyDescent="0.25">
      <c r="O7505" s="268" t="s">
        <v>16992</v>
      </c>
      <c r="P7505" s="268" t="s">
        <v>9492</v>
      </c>
      <c r="Q7505" s="269">
        <v>-10.5</v>
      </c>
      <c r="R7505" s="269">
        <v>-10.75</v>
      </c>
      <c r="S7505" s="269">
        <v>-60</v>
      </c>
      <c r="T7505" s="269">
        <v>-60.25</v>
      </c>
      <c r="DO7505"/>
    </row>
    <row r="7506" spans="15:119" x14ac:dyDescent="0.25">
      <c r="O7506" s="268" t="s">
        <v>16993</v>
      </c>
      <c r="P7506" s="268" t="s">
        <v>9492</v>
      </c>
      <c r="Q7506" s="269">
        <v>-10.75</v>
      </c>
      <c r="R7506" s="269">
        <v>-11</v>
      </c>
      <c r="S7506" s="269">
        <v>-60.25</v>
      </c>
      <c r="T7506" s="269">
        <v>-60.5</v>
      </c>
      <c r="DO7506"/>
    </row>
    <row r="7507" spans="15:119" x14ac:dyDescent="0.25">
      <c r="O7507" s="268" t="s">
        <v>16994</v>
      </c>
      <c r="P7507" s="268" t="s">
        <v>9492</v>
      </c>
      <c r="Q7507" s="269">
        <v>-10.75</v>
      </c>
      <c r="R7507" s="269">
        <v>-11</v>
      </c>
      <c r="S7507" s="269">
        <v>-60</v>
      </c>
      <c r="T7507" s="269">
        <v>-60.25</v>
      </c>
      <c r="DO7507"/>
    </row>
    <row r="7508" spans="15:119" x14ac:dyDescent="0.25">
      <c r="O7508" s="268" t="s">
        <v>16995</v>
      </c>
      <c r="P7508" s="268" t="s">
        <v>9488</v>
      </c>
      <c r="Q7508" s="269">
        <v>-11</v>
      </c>
      <c r="R7508" s="269">
        <v>-12</v>
      </c>
      <c r="S7508" s="269">
        <v>-61.5</v>
      </c>
      <c r="T7508" s="269">
        <v>-63</v>
      </c>
      <c r="DO7508"/>
    </row>
    <row r="7509" spans="15:119" x14ac:dyDescent="0.25">
      <c r="O7509" s="268" t="s">
        <v>16996</v>
      </c>
      <c r="P7509" s="268" t="s">
        <v>9490</v>
      </c>
      <c r="Q7509" s="269">
        <v>-11</v>
      </c>
      <c r="R7509" s="269">
        <v>-11.5</v>
      </c>
      <c r="S7509" s="269">
        <v>-62.5</v>
      </c>
      <c r="T7509" s="269">
        <v>-63</v>
      </c>
      <c r="DO7509"/>
    </row>
    <row r="7510" spans="15:119" x14ac:dyDescent="0.25">
      <c r="O7510" s="268" t="s">
        <v>16997</v>
      </c>
      <c r="P7510" s="268" t="s">
        <v>9492</v>
      </c>
      <c r="Q7510" s="269">
        <v>-11</v>
      </c>
      <c r="R7510" s="269">
        <v>-11.25</v>
      </c>
      <c r="S7510" s="269">
        <v>-62.75</v>
      </c>
      <c r="T7510" s="269">
        <v>-63</v>
      </c>
      <c r="DO7510"/>
    </row>
    <row r="7511" spans="15:119" x14ac:dyDescent="0.25">
      <c r="O7511" s="268" t="s">
        <v>16998</v>
      </c>
      <c r="P7511" s="268" t="s">
        <v>9492</v>
      </c>
      <c r="Q7511" s="269">
        <v>-11</v>
      </c>
      <c r="R7511" s="269">
        <v>-11.25</v>
      </c>
      <c r="S7511" s="269">
        <v>-62.5</v>
      </c>
      <c r="T7511" s="269">
        <v>-62.75</v>
      </c>
      <c r="DO7511"/>
    </row>
    <row r="7512" spans="15:119" x14ac:dyDescent="0.25">
      <c r="O7512" s="268" t="s">
        <v>16999</v>
      </c>
      <c r="P7512" s="268" t="s">
        <v>9492</v>
      </c>
      <c r="Q7512" s="269">
        <v>-11.25</v>
      </c>
      <c r="R7512" s="269">
        <v>-11.5</v>
      </c>
      <c r="S7512" s="269">
        <v>-62.75</v>
      </c>
      <c r="T7512" s="269">
        <v>-63</v>
      </c>
      <c r="DO7512"/>
    </row>
    <row r="7513" spans="15:119" x14ac:dyDescent="0.25">
      <c r="O7513" s="268" t="s">
        <v>17000</v>
      </c>
      <c r="P7513" s="268" t="s">
        <v>9492</v>
      </c>
      <c r="Q7513" s="269">
        <v>-11.25</v>
      </c>
      <c r="R7513" s="269">
        <v>-11.5</v>
      </c>
      <c r="S7513" s="269">
        <v>-62.5</v>
      </c>
      <c r="T7513" s="269">
        <v>-62.75</v>
      </c>
      <c r="DO7513"/>
    </row>
    <row r="7514" spans="15:119" x14ac:dyDescent="0.25">
      <c r="O7514" s="268" t="s">
        <v>17001</v>
      </c>
      <c r="P7514" s="268" t="s">
        <v>9490</v>
      </c>
      <c r="Q7514" s="269">
        <v>-11</v>
      </c>
      <c r="R7514" s="269">
        <v>-11.5</v>
      </c>
      <c r="S7514" s="269">
        <v>-62</v>
      </c>
      <c r="T7514" s="269">
        <v>-62.5</v>
      </c>
      <c r="DO7514"/>
    </row>
    <row r="7515" spans="15:119" x14ac:dyDescent="0.25">
      <c r="O7515" s="268" t="s">
        <v>17002</v>
      </c>
      <c r="P7515" s="268" t="s">
        <v>9492</v>
      </c>
      <c r="Q7515" s="269">
        <v>-11</v>
      </c>
      <c r="R7515" s="269">
        <v>-11.25</v>
      </c>
      <c r="S7515" s="269">
        <v>-62.25</v>
      </c>
      <c r="T7515" s="269">
        <v>-62.5</v>
      </c>
      <c r="DO7515"/>
    </row>
    <row r="7516" spans="15:119" x14ac:dyDescent="0.25">
      <c r="O7516" s="268" t="s">
        <v>17003</v>
      </c>
      <c r="P7516" s="268" t="s">
        <v>9492</v>
      </c>
      <c r="Q7516" s="269">
        <v>-11</v>
      </c>
      <c r="R7516" s="269">
        <v>-11.25</v>
      </c>
      <c r="S7516" s="269">
        <v>-62</v>
      </c>
      <c r="T7516" s="269">
        <v>-62.25</v>
      </c>
      <c r="DO7516"/>
    </row>
    <row r="7517" spans="15:119" x14ac:dyDescent="0.25">
      <c r="O7517" s="268" t="s">
        <v>17004</v>
      </c>
      <c r="P7517" s="268" t="s">
        <v>9492</v>
      </c>
      <c r="Q7517" s="269">
        <v>-11.25</v>
      </c>
      <c r="R7517" s="269">
        <v>-11.5</v>
      </c>
      <c r="S7517" s="269">
        <v>-62.25</v>
      </c>
      <c r="T7517" s="269">
        <v>-62.5</v>
      </c>
      <c r="DO7517"/>
    </row>
    <row r="7518" spans="15:119" x14ac:dyDescent="0.25">
      <c r="O7518" s="268" t="s">
        <v>17005</v>
      </c>
      <c r="P7518" s="268" t="s">
        <v>9492</v>
      </c>
      <c r="Q7518" s="269">
        <v>-11.25</v>
      </c>
      <c r="R7518" s="269">
        <v>-11.5</v>
      </c>
      <c r="S7518" s="269">
        <v>-62</v>
      </c>
      <c r="T7518" s="269">
        <v>-62.25</v>
      </c>
      <c r="DO7518"/>
    </row>
    <row r="7519" spans="15:119" x14ac:dyDescent="0.25">
      <c r="O7519" s="268" t="s">
        <v>17006</v>
      </c>
      <c r="P7519" s="268" t="s">
        <v>9490</v>
      </c>
      <c r="Q7519" s="269">
        <v>-11</v>
      </c>
      <c r="R7519" s="269">
        <v>-11.5</v>
      </c>
      <c r="S7519" s="269">
        <v>-61.5</v>
      </c>
      <c r="T7519" s="269">
        <v>-62</v>
      </c>
      <c r="DO7519"/>
    </row>
    <row r="7520" spans="15:119" x14ac:dyDescent="0.25">
      <c r="O7520" s="268" t="s">
        <v>17007</v>
      </c>
      <c r="P7520" s="268" t="s">
        <v>9492</v>
      </c>
      <c r="Q7520" s="269">
        <v>-11</v>
      </c>
      <c r="R7520" s="269">
        <v>-11.25</v>
      </c>
      <c r="S7520" s="269">
        <v>-61.75</v>
      </c>
      <c r="T7520" s="269">
        <v>-62</v>
      </c>
      <c r="DO7520"/>
    </row>
    <row r="7521" spans="15:119" x14ac:dyDescent="0.25">
      <c r="O7521" s="268" t="s">
        <v>17008</v>
      </c>
      <c r="P7521" s="268" t="s">
        <v>9492</v>
      </c>
      <c r="Q7521" s="269">
        <v>-11</v>
      </c>
      <c r="R7521" s="269">
        <v>-11.25</v>
      </c>
      <c r="S7521" s="269">
        <v>-61.5</v>
      </c>
      <c r="T7521" s="269">
        <v>-61.75</v>
      </c>
      <c r="DO7521"/>
    </row>
    <row r="7522" spans="15:119" x14ac:dyDescent="0.25">
      <c r="O7522" s="268" t="s">
        <v>17009</v>
      </c>
      <c r="P7522" s="268" t="s">
        <v>9492</v>
      </c>
      <c r="Q7522" s="269">
        <v>-11.25</v>
      </c>
      <c r="R7522" s="269">
        <v>-11.5</v>
      </c>
      <c r="S7522" s="269">
        <v>-61.75</v>
      </c>
      <c r="T7522" s="269">
        <v>-62</v>
      </c>
      <c r="DO7522"/>
    </row>
    <row r="7523" spans="15:119" x14ac:dyDescent="0.25">
      <c r="O7523" s="268" t="s">
        <v>17010</v>
      </c>
      <c r="P7523" s="268" t="s">
        <v>9492</v>
      </c>
      <c r="Q7523" s="269">
        <v>-11.25</v>
      </c>
      <c r="R7523" s="269">
        <v>-11.5</v>
      </c>
      <c r="S7523" s="269">
        <v>-61.5</v>
      </c>
      <c r="T7523" s="269">
        <v>-61.75</v>
      </c>
      <c r="DO7523"/>
    </row>
    <row r="7524" spans="15:119" x14ac:dyDescent="0.25">
      <c r="O7524" s="268" t="s">
        <v>17011</v>
      </c>
      <c r="P7524" s="268" t="s">
        <v>9490</v>
      </c>
      <c r="Q7524" s="269">
        <v>-11.5</v>
      </c>
      <c r="R7524" s="269">
        <v>-12</v>
      </c>
      <c r="S7524" s="269">
        <v>-62.5</v>
      </c>
      <c r="T7524" s="269">
        <v>-63</v>
      </c>
      <c r="DO7524"/>
    </row>
    <row r="7525" spans="15:119" x14ac:dyDescent="0.25">
      <c r="O7525" s="268" t="s">
        <v>17012</v>
      </c>
      <c r="P7525" s="268" t="s">
        <v>9492</v>
      </c>
      <c r="Q7525" s="269">
        <v>-11.5</v>
      </c>
      <c r="R7525" s="269">
        <v>-11.75</v>
      </c>
      <c r="S7525" s="269">
        <v>-62.75</v>
      </c>
      <c r="T7525" s="269">
        <v>-63</v>
      </c>
      <c r="DO7525"/>
    </row>
    <row r="7526" spans="15:119" x14ac:dyDescent="0.25">
      <c r="O7526" s="268" t="s">
        <v>17013</v>
      </c>
      <c r="P7526" s="268" t="s">
        <v>9492</v>
      </c>
      <c r="Q7526" s="269">
        <v>-11.5</v>
      </c>
      <c r="R7526" s="269">
        <v>-11.75</v>
      </c>
      <c r="S7526" s="269">
        <v>-62.5</v>
      </c>
      <c r="T7526" s="269">
        <v>-62.75</v>
      </c>
      <c r="DO7526"/>
    </row>
    <row r="7527" spans="15:119" x14ac:dyDescent="0.25">
      <c r="O7527" s="268" t="s">
        <v>17014</v>
      </c>
      <c r="P7527" s="268" t="s">
        <v>9492</v>
      </c>
      <c r="Q7527" s="269">
        <v>-11.75</v>
      </c>
      <c r="R7527" s="269">
        <v>-12</v>
      </c>
      <c r="S7527" s="269">
        <v>-62.75</v>
      </c>
      <c r="T7527" s="269">
        <v>-63</v>
      </c>
      <c r="DO7527"/>
    </row>
    <row r="7528" spans="15:119" x14ac:dyDescent="0.25">
      <c r="O7528" s="268" t="s">
        <v>17015</v>
      </c>
      <c r="P7528" s="268" t="s">
        <v>9492</v>
      </c>
      <c r="Q7528" s="269">
        <v>-11.75</v>
      </c>
      <c r="R7528" s="269">
        <v>-12</v>
      </c>
      <c r="S7528" s="269">
        <v>-62.5</v>
      </c>
      <c r="T7528" s="269">
        <v>-62.75</v>
      </c>
      <c r="DO7528"/>
    </row>
    <row r="7529" spans="15:119" x14ac:dyDescent="0.25">
      <c r="O7529" s="268" t="s">
        <v>4113</v>
      </c>
      <c r="P7529" s="268" t="s">
        <v>9490</v>
      </c>
      <c r="Q7529" s="269">
        <v>-11.5</v>
      </c>
      <c r="R7529" s="269">
        <v>-12</v>
      </c>
      <c r="S7529" s="269">
        <v>-62</v>
      </c>
      <c r="T7529" s="269">
        <v>-62.5</v>
      </c>
      <c r="DO7529"/>
    </row>
    <row r="7530" spans="15:119" x14ac:dyDescent="0.25">
      <c r="O7530" s="268" t="s">
        <v>17016</v>
      </c>
      <c r="P7530" s="268" t="s">
        <v>9492</v>
      </c>
      <c r="Q7530" s="269">
        <v>-11.5</v>
      </c>
      <c r="R7530" s="269">
        <v>-11.75</v>
      </c>
      <c r="S7530" s="269">
        <v>-62.25</v>
      </c>
      <c r="T7530" s="269">
        <v>-62.5</v>
      </c>
      <c r="DO7530"/>
    </row>
    <row r="7531" spans="15:119" x14ac:dyDescent="0.25">
      <c r="O7531" s="268" t="s">
        <v>17017</v>
      </c>
      <c r="P7531" s="268" t="s">
        <v>9492</v>
      </c>
      <c r="Q7531" s="269">
        <v>-11.5</v>
      </c>
      <c r="R7531" s="269">
        <v>-11.75</v>
      </c>
      <c r="S7531" s="269">
        <v>-62</v>
      </c>
      <c r="T7531" s="269">
        <v>-62.25</v>
      </c>
      <c r="DO7531"/>
    </row>
    <row r="7532" spans="15:119" x14ac:dyDescent="0.25">
      <c r="O7532" s="268" t="s">
        <v>17018</v>
      </c>
      <c r="P7532" s="268" t="s">
        <v>9492</v>
      </c>
      <c r="Q7532" s="269">
        <v>-11.75</v>
      </c>
      <c r="R7532" s="269">
        <v>-12</v>
      </c>
      <c r="S7532" s="269">
        <v>-62.25</v>
      </c>
      <c r="T7532" s="269">
        <v>-62.5</v>
      </c>
      <c r="DO7532"/>
    </row>
    <row r="7533" spans="15:119" x14ac:dyDescent="0.25">
      <c r="O7533" s="268" t="s">
        <v>17019</v>
      </c>
      <c r="P7533" s="268" t="s">
        <v>9492</v>
      </c>
      <c r="Q7533" s="269">
        <v>-11.75</v>
      </c>
      <c r="R7533" s="269">
        <v>-12</v>
      </c>
      <c r="S7533" s="269">
        <v>-62</v>
      </c>
      <c r="T7533" s="269">
        <v>-62.25</v>
      </c>
      <c r="DO7533"/>
    </row>
    <row r="7534" spans="15:119" x14ac:dyDescent="0.25">
      <c r="O7534" s="268" t="s">
        <v>17020</v>
      </c>
      <c r="P7534" s="268" t="s">
        <v>9490</v>
      </c>
      <c r="Q7534" s="269">
        <v>-11.5</v>
      </c>
      <c r="R7534" s="269">
        <v>-12</v>
      </c>
      <c r="S7534" s="269">
        <v>-61.5</v>
      </c>
      <c r="T7534" s="269">
        <v>-62</v>
      </c>
      <c r="DO7534"/>
    </row>
    <row r="7535" spans="15:119" x14ac:dyDescent="0.25">
      <c r="O7535" s="268" t="s">
        <v>17021</v>
      </c>
      <c r="P7535" s="268" t="s">
        <v>9492</v>
      </c>
      <c r="Q7535" s="269">
        <v>-11.5</v>
      </c>
      <c r="R7535" s="269">
        <v>-11.75</v>
      </c>
      <c r="S7535" s="269">
        <v>-61.75</v>
      </c>
      <c r="T7535" s="269">
        <v>-62</v>
      </c>
      <c r="DO7535"/>
    </row>
    <row r="7536" spans="15:119" x14ac:dyDescent="0.25">
      <c r="O7536" s="268" t="s">
        <v>17022</v>
      </c>
      <c r="P7536" s="268" t="s">
        <v>9492</v>
      </c>
      <c r="Q7536" s="269">
        <v>-11.5</v>
      </c>
      <c r="R7536" s="269">
        <v>-11.75</v>
      </c>
      <c r="S7536" s="269">
        <v>-61.5</v>
      </c>
      <c r="T7536" s="269">
        <v>-61.75</v>
      </c>
      <c r="DO7536"/>
    </row>
    <row r="7537" spans="15:119" x14ac:dyDescent="0.25">
      <c r="O7537" s="268" t="s">
        <v>17023</v>
      </c>
      <c r="P7537" s="268" t="s">
        <v>9492</v>
      </c>
      <c r="Q7537" s="269">
        <v>-11.75</v>
      </c>
      <c r="R7537" s="269">
        <v>-12</v>
      </c>
      <c r="S7537" s="269">
        <v>-61.75</v>
      </c>
      <c r="T7537" s="269">
        <v>-62</v>
      </c>
      <c r="DO7537"/>
    </row>
    <row r="7538" spans="15:119" x14ac:dyDescent="0.25">
      <c r="O7538" s="268" t="s">
        <v>17024</v>
      </c>
      <c r="P7538" s="268" t="s">
        <v>9492</v>
      </c>
      <c r="Q7538" s="269">
        <v>-11.75</v>
      </c>
      <c r="R7538" s="269">
        <v>-12</v>
      </c>
      <c r="S7538" s="269">
        <v>-61.5</v>
      </c>
      <c r="T7538" s="269">
        <v>-61.75</v>
      </c>
      <c r="DO7538"/>
    </row>
    <row r="7539" spans="15:119" x14ac:dyDescent="0.25">
      <c r="O7539" s="268" t="s">
        <v>17025</v>
      </c>
      <c r="P7539" s="268" t="s">
        <v>9488</v>
      </c>
      <c r="Q7539" s="269">
        <v>-11</v>
      </c>
      <c r="R7539" s="269">
        <v>-12</v>
      </c>
      <c r="S7539" s="269">
        <v>-60</v>
      </c>
      <c r="T7539" s="269">
        <v>-61.5</v>
      </c>
      <c r="DO7539"/>
    </row>
    <row r="7540" spans="15:119" x14ac:dyDescent="0.25">
      <c r="O7540" s="268" t="s">
        <v>17026</v>
      </c>
      <c r="P7540" s="268" t="s">
        <v>9490</v>
      </c>
      <c r="Q7540" s="269">
        <v>-11</v>
      </c>
      <c r="R7540" s="269">
        <v>-11.5</v>
      </c>
      <c r="S7540" s="269">
        <v>-61</v>
      </c>
      <c r="T7540" s="269">
        <v>-61.5</v>
      </c>
      <c r="DO7540"/>
    </row>
    <row r="7541" spans="15:119" x14ac:dyDescent="0.25">
      <c r="O7541" s="268" t="s">
        <v>17027</v>
      </c>
      <c r="P7541" s="268" t="s">
        <v>9492</v>
      </c>
      <c r="Q7541" s="269">
        <v>-11</v>
      </c>
      <c r="R7541" s="269">
        <v>-11.25</v>
      </c>
      <c r="S7541" s="269">
        <v>-61.25</v>
      </c>
      <c r="T7541" s="269">
        <v>-61.5</v>
      </c>
      <c r="DO7541"/>
    </row>
    <row r="7542" spans="15:119" x14ac:dyDescent="0.25">
      <c r="O7542" s="268" t="s">
        <v>17028</v>
      </c>
      <c r="P7542" s="268" t="s">
        <v>9492</v>
      </c>
      <c r="Q7542" s="269">
        <v>-11</v>
      </c>
      <c r="R7542" s="269">
        <v>-11.25</v>
      </c>
      <c r="S7542" s="269">
        <v>-61</v>
      </c>
      <c r="T7542" s="269">
        <v>-61.25</v>
      </c>
      <c r="DO7542"/>
    </row>
    <row r="7543" spans="15:119" x14ac:dyDescent="0.25">
      <c r="O7543" s="268" t="s">
        <v>17029</v>
      </c>
      <c r="P7543" s="268" t="s">
        <v>9492</v>
      </c>
      <c r="Q7543" s="269">
        <v>-11.25</v>
      </c>
      <c r="R7543" s="269">
        <v>-11.5</v>
      </c>
      <c r="S7543" s="269">
        <v>-61.25</v>
      </c>
      <c r="T7543" s="269">
        <v>-61.5</v>
      </c>
      <c r="DO7543"/>
    </row>
    <row r="7544" spans="15:119" x14ac:dyDescent="0.25">
      <c r="O7544" s="268" t="s">
        <v>17030</v>
      </c>
      <c r="P7544" s="268" t="s">
        <v>9492</v>
      </c>
      <c r="Q7544" s="269">
        <v>-11.25</v>
      </c>
      <c r="R7544" s="269">
        <v>-11.5</v>
      </c>
      <c r="S7544" s="269">
        <v>-61</v>
      </c>
      <c r="T7544" s="269">
        <v>-61.25</v>
      </c>
      <c r="DO7544"/>
    </row>
    <row r="7545" spans="15:119" x14ac:dyDescent="0.25">
      <c r="O7545" s="268" t="s">
        <v>17031</v>
      </c>
      <c r="P7545" s="268" t="s">
        <v>9490</v>
      </c>
      <c r="Q7545" s="269">
        <v>-11</v>
      </c>
      <c r="R7545" s="269">
        <v>-11.5</v>
      </c>
      <c r="S7545" s="269">
        <v>-60.5</v>
      </c>
      <c r="T7545" s="269">
        <v>-61</v>
      </c>
      <c r="DO7545"/>
    </row>
    <row r="7546" spans="15:119" x14ac:dyDescent="0.25">
      <c r="O7546" s="268" t="s">
        <v>17032</v>
      </c>
      <c r="P7546" s="268" t="s">
        <v>9492</v>
      </c>
      <c r="Q7546" s="269">
        <v>-11</v>
      </c>
      <c r="R7546" s="269">
        <v>-11.25</v>
      </c>
      <c r="S7546" s="269">
        <v>-60.75</v>
      </c>
      <c r="T7546" s="269">
        <v>-61</v>
      </c>
      <c r="DO7546"/>
    </row>
    <row r="7547" spans="15:119" x14ac:dyDescent="0.25">
      <c r="O7547" s="268" t="s">
        <v>17033</v>
      </c>
      <c r="P7547" s="268" t="s">
        <v>9492</v>
      </c>
      <c r="Q7547" s="269">
        <v>-11</v>
      </c>
      <c r="R7547" s="269">
        <v>-11.25</v>
      </c>
      <c r="S7547" s="269">
        <v>-60.5</v>
      </c>
      <c r="T7547" s="269">
        <v>-60.75</v>
      </c>
      <c r="DO7547"/>
    </row>
    <row r="7548" spans="15:119" x14ac:dyDescent="0.25">
      <c r="O7548" s="268" t="s">
        <v>17034</v>
      </c>
      <c r="P7548" s="268" t="s">
        <v>9492</v>
      </c>
      <c r="Q7548" s="269">
        <v>-11.25</v>
      </c>
      <c r="R7548" s="269">
        <v>-11.5</v>
      </c>
      <c r="S7548" s="269">
        <v>-60.75</v>
      </c>
      <c r="T7548" s="269">
        <v>-61</v>
      </c>
      <c r="DO7548"/>
    </row>
    <row r="7549" spans="15:119" x14ac:dyDescent="0.25">
      <c r="O7549" s="268" t="s">
        <v>17035</v>
      </c>
      <c r="P7549" s="268" t="s">
        <v>9492</v>
      </c>
      <c r="Q7549" s="269">
        <v>-11.25</v>
      </c>
      <c r="R7549" s="269">
        <v>-11.5</v>
      </c>
      <c r="S7549" s="269">
        <v>-60.5</v>
      </c>
      <c r="T7549" s="269">
        <v>-60.75</v>
      </c>
      <c r="DO7549"/>
    </row>
    <row r="7550" spans="15:119" x14ac:dyDescent="0.25">
      <c r="O7550" s="268" t="s">
        <v>17036</v>
      </c>
      <c r="P7550" s="268" t="s">
        <v>9490</v>
      </c>
      <c r="Q7550" s="269">
        <v>-11</v>
      </c>
      <c r="R7550" s="269">
        <v>-11.5</v>
      </c>
      <c r="S7550" s="269">
        <v>-60</v>
      </c>
      <c r="T7550" s="269">
        <v>-60.5</v>
      </c>
      <c r="DO7550"/>
    </row>
    <row r="7551" spans="15:119" x14ac:dyDescent="0.25">
      <c r="O7551" s="268" t="s">
        <v>17037</v>
      </c>
      <c r="P7551" s="268" t="s">
        <v>9492</v>
      </c>
      <c r="Q7551" s="269">
        <v>-11</v>
      </c>
      <c r="R7551" s="269">
        <v>-11.25</v>
      </c>
      <c r="S7551" s="269">
        <v>-60.25</v>
      </c>
      <c r="T7551" s="269">
        <v>-60.5</v>
      </c>
      <c r="DO7551"/>
    </row>
    <row r="7552" spans="15:119" x14ac:dyDescent="0.25">
      <c r="O7552" s="268" t="s">
        <v>17038</v>
      </c>
      <c r="P7552" s="268" t="s">
        <v>9492</v>
      </c>
      <c r="Q7552" s="269">
        <v>-11</v>
      </c>
      <c r="R7552" s="269">
        <v>-11.25</v>
      </c>
      <c r="S7552" s="269">
        <v>-60</v>
      </c>
      <c r="T7552" s="269">
        <v>-60.25</v>
      </c>
      <c r="DO7552"/>
    </row>
    <row r="7553" spans="15:119" x14ac:dyDescent="0.25">
      <c r="O7553" s="268" t="s">
        <v>17039</v>
      </c>
      <c r="P7553" s="268" t="s">
        <v>9492</v>
      </c>
      <c r="Q7553" s="269">
        <v>-11.25</v>
      </c>
      <c r="R7553" s="269">
        <v>-11.5</v>
      </c>
      <c r="S7553" s="269">
        <v>-60.25</v>
      </c>
      <c r="T7553" s="269">
        <v>-60.5</v>
      </c>
      <c r="DO7553"/>
    </row>
    <row r="7554" spans="15:119" x14ac:dyDescent="0.25">
      <c r="O7554" s="268" t="s">
        <v>17040</v>
      </c>
      <c r="P7554" s="268" t="s">
        <v>9492</v>
      </c>
      <c r="Q7554" s="269">
        <v>-11.25</v>
      </c>
      <c r="R7554" s="269">
        <v>-11.5</v>
      </c>
      <c r="S7554" s="269">
        <v>-60</v>
      </c>
      <c r="T7554" s="269">
        <v>-60.25</v>
      </c>
      <c r="DO7554"/>
    </row>
    <row r="7555" spans="15:119" x14ac:dyDescent="0.25">
      <c r="O7555" s="268" t="s">
        <v>17041</v>
      </c>
      <c r="P7555" s="268" t="s">
        <v>9490</v>
      </c>
      <c r="Q7555" s="269">
        <v>-11.5</v>
      </c>
      <c r="R7555" s="269">
        <v>-12</v>
      </c>
      <c r="S7555" s="269">
        <v>-61</v>
      </c>
      <c r="T7555" s="269">
        <v>-61.5</v>
      </c>
      <c r="DO7555"/>
    </row>
    <row r="7556" spans="15:119" x14ac:dyDescent="0.25">
      <c r="O7556" s="268" t="s">
        <v>17042</v>
      </c>
      <c r="P7556" s="268" t="s">
        <v>9492</v>
      </c>
      <c r="Q7556" s="269">
        <v>-11.5</v>
      </c>
      <c r="R7556" s="269">
        <v>-11.75</v>
      </c>
      <c r="S7556" s="269">
        <v>-61.25</v>
      </c>
      <c r="T7556" s="269">
        <v>-61.5</v>
      </c>
      <c r="DO7556"/>
    </row>
    <row r="7557" spans="15:119" x14ac:dyDescent="0.25">
      <c r="O7557" s="268" t="s">
        <v>17043</v>
      </c>
      <c r="P7557" s="268" t="s">
        <v>9492</v>
      </c>
      <c r="Q7557" s="269">
        <v>-11.5</v>
      </c>
      <c r="R7557" s="269">
        <v>-11.75</v>
      </c>
      <c r="S7557" s="269">
        <v>-61</v>
      </c>
      <c r="T7557" s="269">
        <v>-61.25</v>
      </c>
      <c r="DO7557"/>
    </row>
    <row r="7558" spans="15:119" x14ac:dyDescent="0.25">
      <c r="O7558" s="268" t="s">
        <v>17044</v>
      </c>
      <c r="P7558" s="268" t="s">
        <v>9492</v>
      </c>
      <c r="Q7558" s="269">
        <v>-11.75</v>
      </c>
      <c r="R7558" s="269">
        <v>-12</v>
      </c>
      <c r="S7558" s="269">
        <v>-61.25</v>
      </c>
      <c r="T7558" s="269">
        <v>-61.5</v>
      </c>
      <c r="DO7558"/>
    </row>
    <row r="7559" spans="15:119" x14ac:dyDescent="0.25">
      <c r="O7559" s="268" t="s">
        <v>17045</v>
      </c>
      <c r="P7559" s="268" t="s">
        <v>9492</v>
      </c>
      <c r="Q7559" s="269">
        <v>-11.75</v>
      </c>
      <c r="R7559" s="269">
        <v>-12</v>
      </c>
      <c r="S7559" s="269">
        <v>-61</v>
      </c>
      <c r="T7559" s="269">
        <v>-61.25</v>
      </c>
      <c r="DO7559"/>
    </row>
    <row r="7560" spans="15:119" x14ac:dyDescent="0.25">
      <c r="O7560" s="268" t="s">
        <v>17046</v>
      </c>
      <c r="P7560" s="268" t="s">
        <v>9490</v>
      </c>
      <c r="Q7560" s="269">
        <v>-11.5</v>
      </c>
      <c r="R7560" s="269">
        <v>-12</v>
      </c>
      <c r="S7560" s="269">
        <v>-60.5</v>
      </c>
      <c r="T7560" s="269">
        <v>-61</v>
      </c>
      <c r="DO7560"/>
    </row>
    <row r="7561" spans="15:119" x14ac:dyDescent="0.25">
      <c r="O7561" s="268" t="s">
        <v>17047</v>
      </c>
      <c r="P7561" s="268" t="s">
        <v>9492</v>
      </c>
      <c r="Q7561" s="269">
        <v>-11.5</v>
      </c>
      <c r="R7561" s="269">
        <v>-11.75</v>
      </c>
      <c r="S7561" s="269">
        <v>-60.75</v>
      </c>
      <c r="T7561" s="269">
        <v>-61</v>
      </c>
      <c r="DO7561"/>
    </row>
    <row r="7562" spans="15:119" x14ac:dyDescent="0.25">
      <c r="O7562" s="268" t="s">
        <v>17048</v>
      </c>
      <c r="P7562" s="268" t="s">
        <v>9492</v>
      </c>
      <c r="Q7562" s="269">
        <v>-11.5</v>
      </c>
      <c r="R7562" s="269">
        <v>-11.75</v>
      </c>
      <c r="S7562" s="269">
        <v>-60.5</v>
      </c>
      <c r="T7562" s="269">
        <v>-60.75</v>
      </c>
      <c r="DO7562"/>
    </row>
    <row r="7563" spans="15:119" x14ac:dyDescent="0.25">
      <c r="O7563" s="268" t="s">
        <v>17049</v>
      </c>
      <c r="P7563" s="268" t="s">
        <v>9492</v>
      </c>
      <c r="Q7563" s="269">
        <v>-11.75</v>
      </c>
      <c r="R7563" s="269">
        <v>-12</v>
      </c>
      <c r="S7563" s="269">
        <v>-60.75</v>
      </c>
      <c r="T7563" s="269">
        <v>-61</v>
      </c>
      <c r="DO7563"/>
    </row>
    <row r="7564" spans="15:119" x14ac:dyDescent="0.25">
      <c r="O7564" s="268" t="s">
        <v>17050</v>
      </c>
      <c r="P7564" s="268" t="s">
        <v>9492</v>
      </c>
      <c r="Q7564" s="269">
        <v>-11.75</v>
      </c>
      <c r="R7564" s="269">
        <v>-12</v>
      </c>
      <c r="S7564" s="269">
        <v>-60.5</v>
      </c>
      <c r="T7564" s="269">
        <v>-60.75</v>
      </c>
      <c r="DO7564"/>
    </row>
    <row r="7565" spans="15:119" x14ac:dyDescent="0.25">
      <c r="O7565" s="268" t="s">
        <v>17051</v>
      </c>
      <c r="P7565" s="268" t="s">
        <v>9490</v>
      </c>
      <c r="Q7565" s="269">
        <v>-11.5</v>
      </c>
      <c r="R7565" s="269">
        <v>-12</v>
      </c>
      <c r="S7565" s="269">
        <v>-60</v>
      </c>
      <c r="T7565" s="269">
        <v>-60.5</v>
      </c>
      <c r="DO7565"/>
    </row>
    <row r="7566" spans="15:119" x14ac:dyDescent="0.25">
      <c r="O7566" s="268" t="s">
        <v>17052</v>
      </c>
      <c r="P7566" s="268" t="s">
        <v>9492</v>
      </c>
      <c r="Q7566" s="269">
        <v>-11.5</v>
      </c>
      <c r="R7566" s="269">
        <v>-11.75</v>
      </c>
      <c r="S7566" s="269">
        <v>-60.25</v>
      </c>
      <c r="T7566" s="269">
        <v>-60.5</v>
      </c>
      <c r="DO7566"/>
    </row>
    <row r="7567" spans="15:119" x14ac:dyDescent="0.25">
      <c r="O7567" s="268" t="s">
        <v>17053</v>
      </c>
      <c r="P7567" s="268" t="s">
        <v>9492</v>
      </c>
      <c r="Q7567" s="269">
        <v>-11.5</v>
      </c>
      <c r="R7567" s="269">
        <v>-11.75</v>
      </c>
      <c r="S7567" s="269">
        <v>-60</v>
      </c>
      <c r="T7567" s="269">
        <v>-60.25</v>
      </c>
      <c r="DO7567"/>
    </row>
    <row r="7568" spans="15:119" x14ac:dyDescent="0.25">
      <c r="O7568" s="268" t="s">
        <v>17054</v>
      </c>
      <c r="P7568" s="268" t="s">
        <v>9492</v>
      </c>
      <c r="Q7568" s="269">
        <v>-11.75</v>
      </c>
      <c r="R7568" s="269">
        <v>-12</v>
      </c>
      <c r="S7568" s="269">
        <v>-60.25</v>
      </c>
      <c r="T7568" s="269">
        <v>-60.5</v>
      </c>
      <c r="DO7568"/>
    </row>
    <row r="7569" spans="15:119" x14ac:dyDescent="0.25">
      <c r="O7569" s="268" t="s">
        <v>17055</v>
      </c>
      <c r="P7569" s="268" t="s">
        <v>9492</v>
      </c>
      <c r="Q7569" s="269">
        <v>-11.75</v>
      </c>
      <c r="R7569" s="269">
        <v>-12</v>
      </c>
      <c r="S7569" s="269">
        <v>-60</v>
      </c>
      <c r="T7569" s="269">
        <v>-60.25</v>
      </c>
      <c r="DO7569"/>
    </row>
    <row r="7570" spans="15:119" x14ac:dyDescent="0.25">
      <c r="O7570" s="268" t="s">
        <v>17056</v>
      </c>
      <c r="P7570" s="268" t="s">
        <v>9484</v>
      </c>
      <c r="Q7570" s="269">
        <v>-8</v>
      </c>
      <c r="R7570" s="269">
        <v>-12</v>
      </c>
      <c r="S7570" s="269">
        <v>-54</v>
      </c>
      <c r="T7570" s="269">
        <v>-60</v>
      </c>
      <c r="DO7570"/>
    </row>
    <row r="7571" spans="15:119" x14ac:dyDescent="0.25">
      <c r="O7571" s="268" t="s">
        <v>17057</v>
      </c>
      <c r="P7571" s="268" t="s">
        <v>9486</v>
      </c>
      <c r="Q7571" s="269">
        <v>-8</v>
      </c>
      <c r="R7571" s="269">
        <v>-10</v>
      </c>
      <c r="S7571" s="269">
        <v>-57</v>
      </c>
      <c r="T7571" s="269">
        <v>-60</v>
      </c>
      <c r="DO7571"/>
    </row>
    <row r="7572" spans="15:119" x14ac:dyDescent="0.25">
      <c r="O7572" s="268" t="s">
        <v>17058</v>
      </c>
      <c r="P7572" s="268" t="s">
        <v>9488</v>
      </c>
      <c r="Q7572" s="269">
        <v>-8</v>
      </c>
      <c r="R7572" s="269">
        <v>-9</v>
      </c>
      <c r="S7572" s="269">
        <v>-58.5</v>
      </c>
      <c r="T7572" s="269">
        <v>-60</v>
      </c>
      <c r="DO7572"/>
    </row>
    <row r="7573" spans="15:119" x14ac:dyDescent="0.25">
      <c r="O7573" s="268" t="s">
        <v>17059</v>
      </c>
      <c r="P7573" s="268" t="s">
        <v>9490</v>
      </c>
      <c r="Q7573" s="269">
        <v>-8</v>
      </c>
      <c r="R7573" s="269">
        <v>-8.5</v>
      </c>
      <c r="S7573" s="269">
        <v>-59.5</v>
      </c>
      <c r="T7573" s="269">
        <v>-60</v>
      </c>
      <c r="DO7573"/>
    </row>
    <row r="7574" spans="15:119" x14ac:dyDescent="0.25">
      <c r="O7574" s="268" t="s">
        <v>17060</v>
      </c>
      <c r="P7574" s="268" t="s">
        <v>9492</v>
      </c>
      <c r="Q7574" s="269">
        <v>-8</v>
      </c>
      <c r="R7574" s="269">
        <v>-8.25</v>
      </c>
      <c r="S7574" s="269">
        <v>-59.75</v>
      </c>
      <c r="T7574" s="269">
        <v>-60</v>
      </c>
      <c r="DO7574"/>
    </row>
    <row r="7575" spans="15:119" x14ac:dyDescent="0.25">
      <c r="O7575" s="268" t="s">
        <v>17061</v>
      </c>
      <c r="P7575" s="268" t="s">
        <v>9492</v>
      </c>
      <c r="Q7575" s="269">
        <v>-8</v>
      </c>
      <c r="R7575" s="269">
        <v>-8.25</v>
      </c>
      <c r="S7575" s="269">
        <v>-59.5</v>
      </c>
      <c r="T7575" s="269">
        <v>-59.75</v>
      </c>
      <c r="DO7575"/>
    </row>
    <row r="7576" spans="15:119" x14ac:dyDescent="0.25">
      <c r="O7576" s="268" t="s">
        <v>17062</v>
      </c>
      <c r="P7576" s="268" t="s">
        <v>9492</v>
      </c>
      <c r="Q7576" s="269">
        <v>-8.25</v>
      </c>
      <c r="R7576" s="269">
        <v>-8.5</v>
      </c>
      <c r="S7576" s="269">
        <v>-59.75</v>
      </c>
      <c r="T7576" s="269">
        <v>-60</v>
      </c>
      <c r="DO7576"/>
    </row>
    <row r="7577" spans="15:119" x14ac:dyDescent="0.25">
      <c r="O7577" s="268" t="s">
        <v>17063</v>
      </c>
      <c r="P7577" s="268" t="s">
        <v>9492</v>
      </c>
      <c r="Q7577" s="269">
        <v>-8.25</v>
      </c>
      <c r="R7577" s="269">
        <v>-8.5</v>
      </c>
      <c r="S7577" s="269">
        <v>-59.5</v>
      </c>
      <c r="T7577" s="269">
        <v>-59.75</v>
      </c>
      <c r="DO7577"/>
    </row>
    <row r="7578" spans="15:119" x14ac:dyDescent="0.25">
      <c r="O7578" s="268" t="s">
        <v>17064</v>
      </c>
      <c r="P7578" s="268" t="s">
        <v>9490</v>
      </c>
      <c r="Q7578" s="269">
        <v>-8</v>
      </c>
      <c r="R7578" s="269">
        <v>-8.5</v>
      </c>
      <c r="S7578" s="269">
        <v>-59</v>
      </c>
      <c r="T7578" s="269">
        <v>-59.5</v>
      </c>
      <c r="DO7578"/>
    </row>
    <row r="7579" spans="15:119" x14ac:dyDescent="0.25">
      <c r="O7579" s="268" t="s">
        <v>17065</v>
      </c>
      <c r="P7579" s="268" t="s">
        <v>9492</v>
      </c>
      <c r="Q7579" s="269">
        <v>-8</v>
      </c>
      <c r="R7579" s="269">
        <v>-8.25</v>
      </c>
      <c r="S7579" s="269">
        <v>-59.25</v>
      </c>
      <c r="T7579" s="269">
        <v>-59.5</v>
      </c>
      <c r="DO7579"/>
    </row>
    <row r="7580" spans="15:119" x14ac:dyDescent="0.25">
      <c r="O7580" s="268" t="s">
        <v>17066</v>
      </c>
      <c r="P7580" s="268" t="s">
        <v>9492</v>
      </c>
      <c r="Q7580" s="269">
        <v>-8</v>
      </c>
      <c r="R7580" s="269">
        <v>-8.25</v>
      </c>
      <c r="S7580" s="269">
        <v>-59</v>
      </c>
      <c r="T7580" s="269">
        <v>-59.25</v>
      </c>
      <c r="DO7580"/>
    </row>
    <row r="7581" spans="15:119" x14ac:dyDescent="0.25">
      <c r="O7581" s="268" t="s">
        <v>17067</v>
      </c>
      <c r="P7581" s="268" t="s">
        <v>9492</v>
      </c>
      <c r="Q7581" s="269">
        <v>-8.25</v>
      </c>
      <c r="R7581" s="269">
        <v>-8.5</v>
      </c>
      <c r="S7581" s="269">
        <v>-59.25</v>
      </c>
      <c r="T7581" s="269">
        <v>-59.5</v>
      </c>
      <c r="DO7581"/>
    </row>
    <row r="7582" spans="15:119" x14ac:dyDescent="0.25">
      <c r="O7582" s="268" t="s">
        <v>17068</v>
      </c>
      <c r="P7582" s="268" t="s">
        <v>9492</v>
      </c>
      <c r="Q7582" s="269">
        <v>-8.25</v>
      </c>
      <c r="R7582" s="269">
        <v>-8.5</v>
      </c>
      <c r="S7582" s="269">
        <v>-59</v>
      </c>
      <c r="T7582" s="269">
        <v>-59.25</v>
      </c>
      <c r="DO7582"/>
    </row>
    <row r="7583" spans="15:119" x14ac:dyDescent="0.25">
      <c r="O7583" s="268" t="s">
        <v>17069</v>
      </c>
      <c r="P7583" s="268" t="s">
        <v>9490</v>
      </c>
      <c r="Q7583" s="269">
        <v>-8</v>
      </c>
      <c r="R7583" s="269">
        <v>-8.5</v>
      </c>
      <c r="S7583" s="269">
        <v>-58.5</v>
      </c>
      <c r="T7583" s="269">
        <v>-59</v>
      </c>
      <c r="DO7583"/>
    </row>
    <row r="7584" spans="15:119" x14ac:dyDescent="0.25">
      <c r="O7584" s="268" t="s">
        <v>17070</v>
      </c>
      <c r="P7584" s="268" t="s">
        <v>9492</v>
      </c>
      <c r="Q7584" s="269">
        <v>-8</v>
      </c>
      <c r="R7584" s="269">
        <v>-8.25</v>
      </c>
      <c r="S7584" s="269">
        <v>-58.75</v>
      </c>
      <c r="T7584" s="269">
        <v>-59</v>
      </c>
      <c r="DO7584"/>
    </row>
    <row r="7585" spans="15:119" x14ac:dyDescent="0.25">
      <c r="O7585" s="268" t="s">
        <v>17071</v>
      </c>
      <c r="P7585" s="268" t="s">
        <v>9492</v>
      </c>
      <c r="Q7585" s="269">
        <v>-8</v>
      </c>
      <c r="R7585" s="269">
        <v>-8.25</v>
      </c>
      <c r="S7585" s="269">
        <v>-58.5</v>
      </c>
      <c r="T7585" s="269">
        <v>-58.75</v>
      </c>
      <c r="DO7585"/>
    </row>
    <row r="7586" spans="15:119" x14ac:dyDescent="0.25">
      <c r="O7586" s="268" t="s">
        <v>17072</v>
      </c>
      <c r="P7586" s="268" t="s">
        <v>9492</v>
      </c>
      <c r="Q7586" s="269">
        <v>-8.25</v>
      </c>
      <c r="R7586" s="269">
        <v>-8.5</v>
      </c>
      <c r="S7586" s="269">
        <v>-58.75</v>
      </c>
      <c r="T7586" s="269">
        <v>-59</v>
      </c>
      <c r="DO7586"/>
    </row>
    <row r="7587" spans="15:119" x14ac:dyDescent="0.25">
      <c r="O7587" s="268" t="s">
        <v>17073</v>
      </c>
      <c r="P7587" s="268" t="s">
        <v>9492</v>
      </c>
      <c r="Q7587" s="269">
        <v>-8.25</v>
      </c>
      <c r="R7587" s="269">
        <v>-8.5</v>
      </c>
      <c r="S7587" s="269">
        <v>-58.5</v>
      </c>
      <c r="T7587" s="269">
        <v>-58.75</v>
      </c>
      <c r="DO7587"/>
    </row>
    <row r="7588" spans="15:119" x14ac:dyDescent="0.25">
      <c r="O7588" s="268" t="s">
        <v>17074</v>
      </c>
      <c r="P7588" s="268" t="s">
        <v>9490</v>
      </c>
      <c r="Q7588" s="269">
        <v>-8.5</v>
      </c>
      <c r="R7588" s="269">
        <v>-9</v>
      </c>
      <c r="S7588" s="269">
        <v>-59.5</v>
      </c>
      <c r="T7588" s="269">
        <v>-60</v>
      </c>
      <c r="DO7588"/>
    </row>
    <row r="7589" spans="15:119" x14ac:dyDescent="0.25">
      <c r="O7589" s="268" t="s">
        <v>17075</v>
      </c>
      <c r="P7589" s="268" t="s">
        <v>9492</v>
      </c>
      <c r="Q7589" s="269">
        <v>-8.5</v>
      </c>
      <c r="R7589" s="269">
        <v>-8.75</v>
      </c>
      <c r="S7589" s="269">
        <v>-59.75</v>
      </c>
      <c r="T7589" s="269">
        <v>-60</v>
      </c>
      <c r="DO7589"/>
    </row>
    <row r="7590" spans="15:119" x14ac:dyDescent="0.25">
      <c r="O7590" s="268" t="s">
        <v>17076</v>
      </c>
      <c r="P7590" s="268" t="s">
        <v>9492</v>
      </c>
      <c r="Q7590" s="269">
        <v>-8.5</v>
      </c>
      <c r="R7590" s="269">
        <v>-8.75</v>
      </c>
      <c r="S7590" s="269">
        <v>-59.5</v>
      </c>
      <c r="T7590" s="269">
        <v>-59.75</v>
      </c>
      <c r="DO7590"/>
    </row>
    <row r="7591" spans="15:119" x14ac:dyDescent="0.25">
      <c r="O7591" s="268" t="s">
        <v>17077</v>
      </c>
      <c r="P7591" s="268" t="s">
        <v>9492</v>
      </c>
      <c r="Q7591" s="269">
        <v>-8.75</v>
      </c>
      <c r="R7591" s="269">
        <v>-9</v>
      </c>
      <c r="S7591" s="269">
        <v>-59.75</v>
      </c>
      <c r="T7591" s="269">
        <v>-60</v>
      </c>
      <c r="DO7591"/>
    </row>
    <row r="7592" spans="15:119" x14ac:dyDescent="0.25">
      <c r="O7592" s="268" t="s">
        <v>17078</v>
      </c>
      <c r="P7592" s="268" t="s">
        <v>9492</v>
      </c>
      <c r="Q7592" s="269">
        <v>-8.75</v>
      </c>
      <c r="R7592" s="269">
        <v>-9</v>
      </c>
      <c r="S7592" s="269">
        <v>-59.5</v>
      </c>
      <c r="T7592" s="269">
        <v>-59.75</v>
      </c>
      <c r="DO7592"/>
    </row>
    <row r="7593" spans="15:119" x14ac:dyDescent="0.25">
      <c r="O7593" s="268" t="s">
        <v>17079</v>
      </c>
      <c r="P7593" s="268" t="s">
        <v>9490</v>
      </c>
      <c r="Q7593" s="269">
        <v>-8.5</v>
      </c>
      <c r="R7593" s="269">
        <v>-9</v>
      </c>
      <c r="S7593" s="269">
        <v>-59</v>
      </c>
      <c r="T7593" s="269">
        <v>-59.5</v>
      </c>
      <c r="DO7593"/>
    </row>
    <row r="7594" spans="15:119" x14ac:dyDescent="0.25">
      <c r="O7594" s="268" t="s">
        <v>17080</v>
      </c>
      <c r="P7594" s="268" t="s">
        <v>9492</v>
      </c>
      <c r="Q7594" s="269">
        <v>-8.5</v>
      </c>
      <c r="R7594" s="269">
        <v>-8.75</v>
      </c>
      <c r="S7594" s="269">
        <v>-59.25</v>
      </c>
      <c r="T7594" s="269">
        <v>-59.5</v>
      </c>
      <c r="DO7594"/>
    </row>
    <row r="7595" spans="15:119" x14ac:dyDescent="0.25">
      <c r="O7595" s="268" t="s">
        <v>17081</v>
      </c>
      <c r="P7595" s="268" t="s">
        <v>9492</v>
      </c>
      <c r="Q7595" s="269">
        <v>-8.5</v>
      </c>
      <c r="R7595" s="269">
        <v>-8.75</v>
      </c>
      <c r="S7595" s="269">
        <v>-59</v>
      </c>
      <c r="T7595" s="269">
        <v>-59.25</v>
      </c>
      <c r="DO7595"/>
    </row>
    <row r="7596" spans="15:119" x14ac:dyDescent="0.25">
      <c r="O7596" s="268" t="s">
        <v>17082</v>
      </c>
      <c r="P7596" s="268" t="s">
        <v>9492</v>
      </c>
      <c r="Q7596" s="269">
        <v>-8.75</v>
      </c>
      <c r="R7596" s="269">
        <v>-9</v>
      </c>
      <c r="S7596" s="269">
        <v>-59.25</v>
      </c>
      <c r="T7596" s="269">
        <v>-59.5</v>
      </c>
      <c r="DO7596"/>
    </row>
    <row r="7597" spans="15:119" x14ac:dyDescent="0.25">
      <c r="O7597" s="268" t="s">
        <v>17083</v>
      </c>
      <c r="P7597" s="268" t="s">
        <v>9492</v>
      </c>
      <c r="Q7597" s="269">
        <v>-8.75</v>
      </c>
      <c r="R7597" s="269">
        <v>-9</v>
      </c>
      <c r="S7597" s="269">
        <v>-59</v>
      </c>
      <c r="T7597" s="269">
        <v>-59.25</v>
      </c>
      <c r="DO7597"/>
    </row>
    <row r="7598" spans="15:119" x14ac:dyDescent="0.25">
      <c r="O7598" s="268" t="s">
        <v>17084</v>
      </c>
      <c r="P7598" s="268" t="s">
        <v>9490</v>
      </c>
      <c r="Q7598" s="269">
        <v>-8.5</v>
      </c>
      <c r="R7598" s="269">
        <v>-9</v>
      </c>
      <c r="S7598" s="269">
        <v>-58.5</v>
      </c>
      <c r="T7598" s="269">
        <v>-59</v>
      </c>
      <c r="DO7598"/>
    </row>
    <row r="7599" spans="15:119" x14ac:dyDescent="0.25">
      <c r="O7599" s="268" t="s">
        <v>17085</v>
      </c>
      <c r="P7599" s="268" t="s">
        <v>9492</v>
      </c>
      <c r="Q7599" s="269">
        <v>-8.5</v>
      </c>
      <c r="R7599" s="269">
        <v>-8.75</v>
      </c>
      <c r="S7599" s="269">
        <v>-58.75</v>
      </c>
      <c r="T7599" s="269">
        <v>-59</v>
      </c>
      <c r="DO7599"/>
    </row>
    <row r="7600" spans="15:119" x14ac:dyDescent="0.25">
      <c r="O7600" s="268" t="s">
        <v>17086</v>
      </c>
      <c r="P7600" s="268" t="s">
        <v>9492</v>
      </c>
      <c r="Q7600" s="269">
        <v>-8.5</v>
      </c>
      <c r="R7600" s="269">
        <v>-8.75</v>
      </c>
      <c r="S7600" s="269">
        <v>-58.5</v>
      </c>
      <c r="T7600" s="269">
        <v>-58.75</v>
      </c>
      <c r="DO7600"/>
    </row>
    <row r="7601" spans="15:119" x14ac:dyDescent="0.25">
      <c r="O7601" s="268" t="s">
        <v>17087</v>
      </c>
      <c r="P7601" s="268" t="s">
        <v>9492</v>
      </c>
      <c r="Q7601" s="269">
        <v>-8.75</v>
      </c>
      <c r="R7601" s="269">
        <v>-9</v>
      </c>
      <c r="S7601" s="269">
        <v>-58.75</v>
      </c>
      <c r="T7601" s="269">
        <v>-59</v>
      </c>
      <c r="DO7601"/>
    </row>
    <row r="7602" spans="15:119" x14ac:dyDescent="0.25">
      <c r="O7602" s="268" t="s">
        <v>17088</v>
      </c>
      <c r="P7602" s="268" t="s">
        <v>9492</v>
      </c>
      <c r="Q7602" s="269">
        <v>-8.75</v>
      </c>
      <c r="R7602" s="269">
        <v>-9</v>
      </c>
      <c r="S7602" s="269">
        <v>-58.5</v>
      </c>
      <c r="T7602" s="269">
        <v>-58.75</v>
      </c>
      <c r="DO7602"/>
    </row>
    <row r="7603" spans="15:119" x14ac:dyDescent="0.25">
      <c r="O7603" s="268" t="s">
        <v>17089</v>
      </c>
      <c r="P7603" s="268" t="s">
        <v>9488</v>
      </c>
      <c r="Q7603" s="269">
        <v>-8</v>
      </c>
      <c r="R7603" s="269">
        <v>-9</v>
      </c>
      <c r="S7603" s="269">
        <v>-57</v>
      </c>
      <c r="T7603" s="269">
        <v>-58.5</v>
      </c>
      <c r="DO7603"/>
    </row>
    <row r="7604" spans="15:119" x14ac:dyDescent="0.25">
      <c r="O7604" s="268" t="s">
        <v>17090</v>
      </c>
      <c r="P7604" s="268" t="s">
        <v>9490</v>
      </c>
      <c r="Q7604" s="269">
        <v>-8</v>
      </c>
      <c r="R7604" s="269">
        <v>-8.5</v>
      </c>
      <c r="S7604" s="269">
        <v>-58</v>
      </c>
      <c r="T7604" s="269">
        <v>-58.5</v>
      </c>
      <c r="DO7604"/>
    </row>
    <row r="7605" spans="15:119" x14ac:dyDescent="0.25">
      <c r="O7605" s="268" t="s">
        <v>17091</v>
      </c>
      <c r="P7605" s="268" t="s">
        <v>9492</v>
      </c>
      <c r="Q7605" s="269">
        <v>-8</v>
      </c>
      <c r="R7605" s="269">
        <v>-8.25</v>
      </c>
      <c r="S7605" s="269">
        <v>-58.25</v>
      </c>
      <c r="T7605" s="269">
        <v>-58.5</v>
      </c>
      <c r="DO7605"/>
    </row>
    <row r="7606" spans="15:119" x14ac:dyDescent="0.25">
      <c r="O7606" s="268" t="s">
        <v>17092</v>
      </c>
      <c r="P7606" s="268" t="s">
        <v>9492</v>
      </c>
      <c r="Q7606" s="269">
        <v>-8</v>
      </c>
      <c r="R7606" s="269">
        <v>-8.25</v>
      </c>
      <c r="S7606" s="269">
        <v>-58</v>
      </c>
      <c r="T7606" s="269">
        <v>-58.25</v>
      </c>
      <c r="DO7606"/>
    </row>
    <row r="7607" spans="15:119" x14ac:dyDescent="0.25">
      <c r="O7607" s="268" t="s">
        <v>17093</v>
      </c>
      <c r="P7607" s="268" t="s">
        <v>9492</v>
      </c>
      <c r="Q7607" s="269">
        <v>-8.25</v>
      </c>
      <c r="R7607" s="269">
        <v>-8.5</v>
      </c>
      <c r="S7607" s="269">
        <v>-58.25</v>
      </c>
      <c r="T7607" s="269">
        <v>-58.5</v>
      </c>
      <c r="DO7607"/>
    </row>
    <row r="7608" spans="15:119" x14ac:dyDescent="0.25">
      <c r="O7608" s="268" t="s">
        <v>17094</v>
      </c>
      <c r="P7608" s="268" t="s">
        <v>9492</v>
      </c>
      <c r="Q7608" s="269">
        <v>-8.25</v>
      </c>
      <c r="R7608" s="269">
        <v>-8.5</v>
      </c>
      <c r="S7608" s="269">
        <v>-58</v>
      </c>
      <c r="T7608" s="269">
        <v>-58.25</v>
      </c>
      <c r="DO7608"/>
    </row>
    <row r="7609" spans="15:119" x14ac:dyDescent="0.25">
      <c r="O7609" s="268" t="s">
        <v>17095</v>
      </c>
      <c r="P7609" s="268" t="s">
        <v>9490</v>
      </c>
      <c r="Q7609" s="269">
        <v>-8</v>
      </c>
      <c r="R7609" s="269">
        <v>-8.5</v>
      </c>
      <c r="S7609" s="269">
        <v>-57.5</v>
      </c>
      <c r="T7609" s="269">
        <v>-58</v>
      </c>
      <c r="DO7609"/>
    </row>
    <row r="7610" spans="15:119" x14ac:dyDescent="0.25">
      <c r="O7610" s="268" t="s">
        <v>17096</v>
      </c>
      <c r="P7610" s="268" t="s">
        <v>9492</v>
      </c>
      <c r="Q7610" s="269">
        <v>-8</v>
      </c>
      <c r="R7610" s="269">
        <v>-8.25</v>
      </c>
      <c r="S7610" s="269">
        <v>-57.75</v>
      </c>
      <c r="T7610" s="269">
        <v>-58</v>
      </c>
      <c r="DO7610"/>
    </row>
    <row r="7611" spans="15:119" x14ac:dyDescent="0.25">
      <c r="O7611" s="268" t="s">
        <v>17097</v>
      </c>
      <c r="P7611" s="268" t="s">
        <v>9492</v>
      </c>
      <c r="Q7611" s="269">
        <v>-8</v>
      </c>
      <c r="R7611" s="269">
        <v>-8.25</v>
      </c>
      <c r="S7611" s="269">
        <v>-57.5</v>
      </c>
      <c r="T7611" s="269">
        <v>-57.75</v>
      </c>
      <c r="DO7611"/>
    </row>
    <row r="7612" spans="15:119" x14ac:dyDescent="0.25">
      <c r="O7612" s="268" t="s">
        <v>17098</v>
      </c>
      <c r="P7612" s="268" t="s">
        <v>9492</v>
      </c>
      <c r="Q7612" s="269">
        <v>-8.25</v>
      </c>
      <c r="R7612" s="269">
        <v>-8.5</v>
      </c>
      <c r="S7612" s="269">
        <v>-57.75</v>
      </c>
      <c r="T7612" s="269">
        <v>-58</v>
      </c>
      <c r="DO7612"/>
    </row>
    <row r="7613" spans="15:119" x14ac:dyDescent="0.25">
      <c r="O7613" s="268" t="s">
        <v>17099</v>
      </c>
      <c r="P7613" s="268" t="s">
        <v>9492</v>
      </c>
      <c r="Q7613" s="269">
        <v>-8.25</v>
      </c>
      <c r="R7613" s="269">
        <v>-8.5</v>
      </c>
      <c r="S7613" s="269">
        <v>-57.5</v>
      </c>
      <c r="T7613" s="269">
        <v>-57.75</v>
      </c>
      <c r="DO7613"/>
    </row>
    <row r="7614" spans="15:119" x14ac:dyDescent="0.25">
      <c r="O7614" s="268" t="s">
        <v>17100</v>
      </c>
      <c r="P7614" s="268" t="s">
        <v>9490</v>
      </c>
      <c r="Q7614" s="269">
        <v>-8</v>
      </c>
      <c r="R7614" s="269">
        <v>-8.5</v>
      </c>
      <c r="S7614" s="269">
        <v>-57</v>
      </c>
      <c r="T7614" s="269">
        <v>-57.5</v>
      </c>
      <c r="DO7614"/>
    </row>
    <row r="7615" spans="15:119" x14ac:dyDescent="0.25">
      <c r="O7615" s="268" t="s">
        <v>17101</v>
      </c>
      <c r="P7615" s="268" t="s">
        <v>9492</v>
      </c>
      <c r="Q7615" s="269">
        <v>-8</v>
      </c>
      <c r="R7615" s="269">
        <v>-8.25</v>
      </c>
      <c r="S7615" s="269">
        <v>-57.25</v>
      </c>
      <c r="T7615" s="269">
        <v>-57.5</v>
      </c>
      <c r="DO7615"/>
    </row>
    <row r="7616" spans="15:119" x14ac:dyDescent="0.25">
      <c r="O7616" s="268" t="s">
        <v>17102</v>
      </c>
      <c r="P7616" s="268" t="s">
        <v>9492</v>
      </c>
      <c r="Q7616" s="269">
        <v>-8</v>
      </c>
      <c r="R7616" s="269">
        <v>-8.25</v>
      </c>
      <c r="S7616" s="269">
        <v>-57</v>
      </c>
      <c r="T7616" s="269">
        <v>-57.25</v>
      </c>
      <c r="DO7616"/>
    </row>
    <row r="7617" spans="15:119" x14ac:dyDescent="0.25">
      <c r="O7617" s="268" t="s">
        <v>17103</v>
      </c>
      <c r="P7617" s="268" t="s">
        <v>9492</v>
      </c>
      <c r="Q7617" s="269">
        <v>-8.25</v>
      </c>
      <c r="R7617" s="269">
        <v>-8.5</v>
      </c>
      <c r="S7617" s="269">
        <v>-57.25</v>
      </c>
      <c r="T7617" s="269">
        <v>-57.5</v>
      </c>
      <c r="DO7617"/>
    </row>
    <row r="7618" spans="15:119" x14ac:dyDescent="0.25">
      <c r="O7618" s="268" t="s">
        <v>17104</v>
      </c>
      <c r="P7618" s="268" t="s">
        <v>9492</v>
      </c>
      <c r="Q7618" s="269">
        <v>-8.25</v>
      </c>
      <c r="R7618" s="269">
        <v>-8.5</v>
      </c>
      <c r="S7618" s="269">
        <v>-57</v>
      </c>
      <c r="T7618" s="269">
        <v>-57.25</v>
      </c>
      <c r="DO7618"/>
    </row>
    <row r="7619" spans="15:119" x14ac:dyDescent="0.25">
      <c r="O7619" s="268" t="s">
        <v>17105</v>
      </c>
      <c r="P7619" s="268" t="s">
        <v>9490</v>
      </c>
      <c r="Q7619" s="269">
        <v>-8.5</v>
      </c>
      <c r="R7619" s="269">
        <v>-9</v>
      </c>
      <c r="S7619" s="269">
        <v>-58</v>
      </c>
      <c r="T7619" s="269">
        <v>-58.5</v>
      </c>
      <c r="DO7619"/>
    </row>
    <row r="7620" spans="15:119" x14ac:dyDescent="0.25">
      <c r="O7620" s="268" t="s">
        <v>17106</v>
      </c>
      <c r="P7620" s="268" t="s">
        <v>9492</v>
      </c>
      <c r="Q7620" s="269">
        <v>-8.5</v>
      </c>
      <c r="R7620" s="269">
        <v>-8.75</v>
      </c>
      <c r="S7620" s="269">
        <v>-58.25</v>
      </c>
      <c r="T7620" s="269">
        <v>-58.5</v>
      </c>
      <c r="DO7620"/>
    </row>
    <row r="7621" spans="15:119" x14ac:dyDescent="0.25">
      <c r="O7621" s="268" t="s">
        <v>17107</v>
      </c>
      <c r="P7621" s="268" t="s">
        <v>9492</v>
      </c>
      <c r="Q7621" s="269">
        <v>-8.5</v>
      </c>
      <c r="R7621" s="269">
        <v>-8.75</v>
      </c>
      <c r="S7621" s="269">
        <v>-58</v>
      </c>
      <c r="T7621" s="269">
        <v>-58.25</v>
      </c>
      <c r="DO7621"/>
    </row>
    <row r="7622" spans="15:119" x14ac:dyDescent="0.25">
      <c r="O7622" s="268" t="s">
        <v>17108</v>
      </c>
      <c r="P7622" s="268" t="s">
        <v>9492</v>
      </c>
      <c r="Q7622" s="269">
        <v>-8.75</v>
      </c>
      <c r="R7622" s="269">
        <v>-9</v>
      </c>
      <c r="S7622" s="269">
        <v>-58.25</v>
      </c>
      <c r="T7622" s="269">
        <v>-58.5</v>
      </c>
      <c r="DO7622"/>
    </row>
    <row r="7623" spans="15:119" x14ac:dyDescent="0.25">
      <c r="O7623" s="268" t="s">
        <v>17109</v>
      </c>
      <c r="P7623" s="268" t="s">
        <v>9492</v>
      </c>
      <c r="Q7623" s="269">
        <v>-8.75</v>
      </c>
      <c r="R7623" s="269">
        <v>-9</v>
      </c>
      <c r="S7623" s="269">
        <v>-58</v>
      </c>
      <c r="T7623" s="269">
        <v>-58.25</v>
      </c>
      <c r="DO7623"/>
    </row>
    <row r="7624" spans="15:119" x14ac:dyDescent="0.25">
      <c r="O7624" s="268" t="s">
        <v>17110</v>
      </c>
      <c r="P7624" s="268" t="s">
        <v>9490</v>
      </c>
      <c r="Q7624" s="269">
        <v>-8.5</v>
      </c>
      <c r="R7624" s="269">
        <v>-9</v>
      </c>
      <c r="S7624" s="269">
        <v>-57.5</v>
      </c>
      <c r="T7624" s="269">
        <v>-58</v>
      </c>
      <c r="DO7624"/>
    </row>
    <row r="7625" spans="15:119" x14ac:dyDescent="0.25">
      <c r="O7625" s="268" t="s">
        <v>17111</v>
      </c>
      <c r="P7625" s="268" t="s">
        <v>9492</v>
      </c>
      <c r="Q7625" s="269">
        <v>-8.5</v>
      </c>
      <c r="R7625" s="269">
        <v>-8.75</v>
      </c>
      <c r="S7625" s="269">
        <v>-57.75</v>
      </c>
      <c r="T7625" s="269">
        <v>-58</v>
      </c>
      <c r="DO7625"/>
    </row>
    <row r="7626" spans="15:119" x14ac:dyDescent="0.25">
      <c r="O7626" s="268" t="s">
        <v>17112</v>
      </c>
      <c r="P7626" s="268" t="s">
        <v>9492</v>
      </c>
      <c r="Q7626" s="269">
        <v>-8.5</v>
      </c>
      <c r="R7626" s="269">
        <v>-8.75</v>
      </c>
      <c r="S7626" s="269">
        <v>-57.5</v>
      </c>
      <c r="T7626" s="269">
        <v>-57.75</v>
      </c>
      <c r="DO7626"/>
    </row>
    <row r="7627" spans="15:119" x14ac:dyDescent="0.25">
      <c r="O7627" s="268" t="s">
        <v>17113</v>
      </c>
      <c r="P7627" s="268" t="s">
        <v>9492</v>
      </c>
      <c r="Q7627" s="269">
        <v>-8.75</v>
      </c>
      <c r="R7627" s="269">
        <v>-9</v>
      </c>
      <c r="S7627" s="269">
        <v>-57.75</v>
      </c>
      <c r="T7627" s="269">
        <v>-58</v>
      </c>
      <c r="DO7627"/>
    </row>
    <row r="7628" spans="15:119" x14ac:dyDescent="0.25">
      <c r="O7628" s="268" t="s">
        <v>17114</v>
      </c>
      <c r="P7628" s="268" t="s">
        <v>9492</v>
      </c>
      <c r="Q7628" s="269">
        <v>-8.75</v>
      </c>
      <c r="R7628" s="269">
        <v>-9</v>
      </c>
      <c r="S7628" s="269">
        <v>-57.5</v>
      </c>
      <c r="T7628" s="269">
        <v>-57.75</v>
      </c>
      <c r="DO7628"/>
    </row>
    <row r="7629" spans="15:119" x14ac:dyDescent="0.25">
      <c r="O7629" s="268" t="s">
        <v>17115</v>
      </c>
      <c r="P7629" s="268" t="s">
        <v>9490</v>
      </c>
      <c r="Q7629" s="269">
        <v>-8.5</v>
      </c>
      <c r="R7629" s="269">
        <v>-9</v>
      </c>
      <c r="S7629" s="269">
        <v>-57</v>
      </c>
      <c r="T7629" s="269">
        <v>-57.5</v>
      </c>
      <c r="DO7629"/>
    </row>
    <row r="7630" spans="15:119" x14ac:dyDescent="0.25">
      <c r="O7630" s="268" t="s">
        <v>17116</v>
      </c>
      <c r="P7630" s="268" t="s">
        <v>9492</v>
      </c>
      <c r="Q7630" s="269">
        <v>-8.5</v>
      </c>
      <c r="R7630" s="269">
        <v>-8.75</v>
      </c>
      <c r="S7630" s="269">
        <v>-57.25</v>
      </c>
      <c r="T7630" s="269">
        <v>-57.5</v>
      </c>
      <c r="DO7630"/>
    </row>
    <row r="7631" spans="15:119" x14ac:dyDescent="0.25">
      <c r="O7631" s="268" t="s">
        <v>17117</v>
      </c>
      <c r="P7631" s="268" t="s">
        <v>9492</v>
      </c>
      <c r="Q7631" s="269">
        <v>-8.5</v>
      </c>
      <c r="R7631" s="269">
        <v>-8.75</v>
      </c>
      <c r="S7631" s="269">
        <v>-57</v>
      </c>
      <c r="T7631" s="269">
        <v>-57.25</v>
      </c>
      <c r="DO7631"/>
    </row>
    <row r="7632" spans="15:119" x14ac:dyDescent="0.25">
      <c r="O7632" s="268" t="s">
        <v>17118</v>
      </c>
      <c r="P7632" s="268" t="s">
        <v>9492</v>
      </c>
      <c r="Q7632" s="269">
        <v>-8.75</v>
      </c>
      <c r="R7632" s="269">
        <v>-9</v>
      </c>
      <c r="S7632" s="269">
        <v>-57.25</v>
      </c>
      <c r="T7632" s="269">
        <v>-57.5</v>
      </c>
      <c r="DO7632"/>
    </row>
    <row r="7633" spans="15:119" x14ac:dyDescent="0.25">
      <c r="O7633" s="268" t="s">
        <v>17119</v>
      </c>
      <c r="P7633" s="268" t="s">
        <v>9492</v>
      </c>
      <c r="Q7633" s="269">
        <v>-8.75</v>
      </c>
      <c r="R7633" s="269">
        <v>-9</v>
      </c>
      <c r="S7633" s="269">
        <v>-57</v>
      </c>
      <c r="T7633" s="269">
        <v>-57.25</v>
      </c>
      <c r="DO7633"/>
    </row>
    <row r="7634" spans="15:119" x14ac:dyDescent="0.25">
      <c r="O7634" s="268" t="s">
        <v>17120</v>
      </c>
      <c r="P7634" s="268" t="s">
        <v>9488</v>
      </c>
      <c r="Q7634" s="269">
        <v>-9</v>
      </c>
      <c r="R7634" s="269">
        <v>-10</v>
      </c>
      <c r="S7634" s="269">
        <v>-58.5</v>
      </c>
      <c r="T7634" s="269">
        <v>-60</v>
      </c>
      <c r="DO7634"/>
    </row>
    <row r="7635" spans="15:119" x14ac:dyDescent="0.25">
      <c r="O7635" s="268" t="s">
        <v>17121</v>
      </c>
      <c r="P7635" s="268" t="s">
        <v>9490</v>
      </c>
      <c r="Q7635" s="269">
        <v>-9</v>
      </c>
      <c r="R7635" s="269">
        <v>-9.5</v>
      </c>
      <c r="S7635" s="269">
        <v>-59.5</v>
      </c>
      <c r="T7635" s="269">
        <v>-60</v>
      </c>
      <c r="DO7635"/>
    </row>
    <row r="7636" spans="15:119" x14ac:dyDescent="0.25">
      <c r="O7636" s="268" t="s">
        <v>17122</v>
      </c>
      <c r="P7636" s="268" t="s">
        <v>9492</v>
      </c>
      <c r="Q7636" s="269">
        <v>-9</v>
      </c>
      <c r="R7636" s="269">
        <v>-9.25</v>
      </c>
      <c r="S7636" s="269">
        <v>-59.75</v>
      </c>
      <c r="T7636" s="269">
        <v>-60</v>
      </c>
      <c r="DO7636"/>
    </row>
    <row r="7637" spans="15:119" x14ac:dyDescent="0.25">
      <c r="O7637" s="268" t="s">
        <v>17123</v>
      </c>
      <c r="P7637" s="268" t="s">
        <v>9492</v>
      </c>
      <c r="Q7637" s="269">
        <v>-9</v>
      </c>
      <c r="R7637" s="269">
        <v>-9.25</v>
      </c>
      <c r="S7637" s="269">
        <v>-59.5</v>
      </c>
      <c r="T7637" s="269">
        <v>-59.75</v>
      </c>
      <c r="DO7637"/>
    </row>
    <row r="7638" spans="15:119" x14ac:dyDescent="0.25">
      <c r="O7638" s="268" t="s">
        <v>17124</v>
      </c>
      <c r="P7638" s="268" t="s">
        <v>9492</v>
      </c>
      <c r="Q7638" s="269">
        <v>-9.25</v>
      </c>
      <c r="R7638" s="269">
        <v>-9.5</v>
      </c>
      <c r="S7638" s="269">
        <v>-59.75</v>
      </c>
      <c r="T7638" s="269">
        <v>-60</v>
      </c>
      <c r="DO7638"/>
    </row>
    <row r="7639" spans="15:119" x14ac:dyDescent="0.25">
      <c r="O7639" s="268" t="s">
        <v>17125</v>
      </c>
      <c r="P7639" s="268" t="s">
        <v>9492</v>
      </c>
      <c r="Q7639" s="269">
        <v>-9.25</v>
      </c>
      <c r="R7639" s="269">
        <v>-9.5</v>
      </c>
      <c r="S7639" s="269">
        <v>-59.5</v>
      </c>
      <c r="T7639" s="269">
        <v>-59.75</v>
      </c>
      <c r="DO7639"/>
    </row>
    <row r="7640" spans="15:119" x14ac:dyDescent="0.25">
      <c r="O7640" s="268" t="s">
        <v>17126</v>
      </c>
      <c r="P7640" s="268" t="s">
        <v>9490</v>
      </c>
      <c r="Q7640" s="269">
        <v>-9</v>
      </c>
      <c r="R7640" s="269">
        <v>-9.5</v>
      </c>
      <c r="S7640" s="269">
        <v>-59</v>
      </c>
      <c r="T7640" s="269">
        <v>-59.5</v>
      </c>
      <c r="DO7640"/>
    </row>
    <row r="7641" spans="15:119" x14ac:dyDescent="0.25">
      <c r="O7641" s="268" t="s">
        <v>17127</v>
      </c>
      <c r="P7641" s="268" t="s">
        <v>9492</v>
      </c>
      <c r="Q7641" s="269">
        <v>-9</v>
      </c>
      <c r="R7641" s="269">
        <v>-9.25</v>
      </c>
      <c r="S7641" s="269">
        <v>-59.25</v>
      </c>
      <c r="T7641" s="269">
        <v>-59.5</v>
      </c>
      <c r="DO7641"/>
    </row>
    <row r="7642" spans="15:119" x14ac:dyDescent="0.25">
      <c r="O7642" s="268" t="s">
        <v>17128</v>
      </c>
      <c r="P7642" s="268" t="s">
        <v>9492</v>
      </c>
      <c r="Q7642" s="269">
        <v>-9</v>
      </c>
      <c r="R7642" s="269">
        <v>-9.25</v>
      </c>
      <c r="S7642" s="269">
        <v>-59</v>
      </c>
      <c r="T7642" s="269">
        <v>-59.25</v>
      </c>
      <c r="DO7642"/>
    </row>
    <row r="7643" spans="15:119" x14ac:dyDescent="0.25">
      <c r="O7643" s="268" t="s">
        <v>17129</v>
      </c>
      <c r="P7643" s="268" t="s">
        <v>9492</v>
      </c>
      <c r="Q7643" s="269">
        <v>-9.25</v>
      </c>
      <c r="R7643" s="269">
        <v>-9.5</v>
      </c>
      <c r="S7643" s="269">
        <v>-59.25</v>
      </c>
      <c r="T7643" s="269">
        <v>-59.5</v>
      </c>
      <c r="DO7643"/>
    </row>
    <row r="7644" spans="15:119" x14ac:dyDescent="0.25">
      <c r="O7644" s="268" t="s">
        <v>17130</v>
      </c>
      <c r="P7644" s="268" t="s">
        <v>9492</v>
      </c>
      <c r="Q7644" s="269">
        <v>-9.25</v>
      </c>
      <c r="R7644" s="269">
        <v>-9.5</v>
      </c>
      <c r="S7644" s="269">
        <v>-59</v>
      </c>
      <c r="T7644" s="269">
        <v>-59.25</v>
      </c>
      <c r="DO7644"/>
    </row>
    <row r="7645" spans="15:119" x14ac:dyDescent="0.25">
      <c r="O7645" s="268" t="s">
        <v>17131</v>
      </c>
      <c r="P7645" s="268" t="s">
        <v>9490</v>
      </c>
      <c r="Q7645" s="269">
        <v>-9</v>
      </c>
      <c r="R7645" s="269">
        <v>-9.5</v>
      </c>
      <c r="S7645" s="269">
        <v>-58.5</v>
      </c>
      <c r="T7645" s="269">
        <v>-59</v>
      </c>
      <c r="DO7645"/>
    </row>
    <row r="7646" spans="15:119" x14ac:dyDescent="0.25">
      <c r="O7646" s="268" t="s">
        <v>17132</v>
      </c>
      <c r="P7646" s="268" t="s">
        <v>9492</v>
      </c>
      <c r="Q7646" s="269">
        <v>-9</v>
      </c>
      <c r="R7646" s="269">
        <v>-9.25</v>
      </c>
      <c r="S7646" s="269">
        <v>-58.75</v>
      </c>
      <c r="T7646" s="269">
        <v>-59</v>
      </c>
      <c r="DO7646"/>
    </row>
    <row r="7647" spans="15:119" x14ac:dyDescent="0.25">
      <c r="O7647" s="268" t="s">
        <v>17133</v>
      </c>
      <c r="P7647" s="268" t="s">
        <v>9492</v>
      </c>
      <c r="Q7647" s="269">
        <v>-9</v>
      </c>
      <c r="R7647" s="269">
        <v>-9.25</v>
      </c>
      <c r="S7647" s="269">
        <v>-58.5</v>
      </c>
      <c r="T7647" s="269">
        <v>-58.75</v>
      </c>
      <c r="DO7647"/>
    </row>
    <row r="7648" spans="15:119" x14ac:dyDescent="0.25">
      <c r="O7648" s="268" t="s">
        <v>17134</v>
      </c>
      <c r="P7648" s="268" t="s">
        <v>9492</v>
      </c>
      <c r="Q7648" s="269">
        <v>-9.25</v>
      </c>
      <c r="R7648" s="269">
        <v>-9.5</v>
      </c>
      <c r="S7648" s="269">
        <v>-58.75</v>
      </c>
      <c r="T7648" s="269">
        <v>-59</v>
      </c>
      <c r="DO7648"/>
    </row>
    <row r="7649" spans="15:119" x14ac:dyDescent="0.25">
      <c r="O7649" s="268" t="s">
        <v>17135</v>
      </c>
      <c r="P7649" s="268" t="s">
        <v>9492</v>
      </c>
      <c r="Q7649" s="269">
        <v>-9.25</v>
      </c>
      <c r="R7649" s="269">
        <v>-9.5</v>
      </c>
      <c r="S7649" s="269">
        <v>-58.5</v>
      </c>
      <c r="T7649" s="269">
        <v>-58.75</v>
      </c>
      <c r="DO7649"/>
    </row>
    <row r="7650" spans="15:119" x14ac:dyDescent="0.25">
      <c r="O7650" s="268" t="s">
        <v>17136</v>
      </c>
      <c r="P7650" s="268" t="s">
        <v>9490</v>
      </c>
      <c r="Q7650" s="269">
        <v>-9.5</v>
      </c>
      <c r="R7650" s="269">
        <v>-10</v>
      </c>
      <c r="S7650" s="269">
        <v>-59.5</v>
      </c>
      <c r="T7650" s="269">
        <v>-60</v>
      </c>
      <c r="DO7650"/>
    </row>
    <row r="7651" spans="15:119" x14ac:dyDescent="0.25">
      <c r="O7651" s="268" t="s">
        <v>17137</v>
      </c>
      <c r="P7651" s="268" t="s">
        <v>9492</v>
      </c>
      <c r="Q7651" s="269">
        <v>-9.5</v>
      </c>
      <c r="R7651" s="269">
        <v>-9.75</v>
      </c>
      <c r="S7651" s="269">
        <v>-59.75</v>
      </c>
      <c r="T7651" s="269">
        <v>-60</v>
      </c>
      <c r="DO7651"/>
    </row>
    <row r="7652" spans="15:119" x14ac:dyDescent="0.25">
      <c r="O7652" s="268" t="s">
        <v>17138</v>
      </c>
      <c r="P7652" s="268" t="s">
        <v>9492</v>
      </c>
      <c r="Q7652" s="269">
        <v>-9.5</v>
      </c>
      <c r="R7652" s="269">
        <v>-9.75</v>
      </c>
      <c r="S7652" s="269">
        <v>-59.5</v>
      </c>
      <c r="T7652" s="269">
        <v>-59.75</v>
      </c>
      <c r="DO7652"/>
    </row>
    <row r="7653" spans="15:119" x14ac:dyDescent="0.25">
      <c r="O7653" s="268" t="s">
        <v>17139</v>
      </c>
      <c r="P7653" s="268" t="s">
        <v>9492</v>
      </c>
      <c r="Q7653" s="269">
        <v>-9.75</v>
      </c>
      <c r="R7653" s="269">
        <v>-10</v>
      </c>
      <c r="S7653" s="269">
        <v>-59.75</v>
      </c>
      <c r="T7653" s="269">
        <v>-60</v>
      </c>
      <c r="DO7653"/>
    </row>
    <row r="7654" spans="15:119" x14ac:dyDescent="0.25">
      <c r="O7654" s="268" t="s">
        <v>17140</v>
      </c>
      <c r="P7654" s="268" t="s">
        <v>9492</v>
      </c>
      <c r="Q7654" s="269">
        <v>-9.75</v>
      </c>
      <c r="R7654" s="269">
        <v>-10</v>
      </c>
      <c r="S7654" s="269">
        <v>-59.5</v>
      </c>
      <c r="T7654" s="269">
        <v>-59.75</v>
      </c>
      <c r="DO7654"/>
    </row>
    <row r="7655" spans="15:119" x14ac:dyDescent="0.25">
      <c r="O7655" s="268" t="s">
        <v>17141</v>
      </c>
      <c r="P7655" s="268" t="s">
        <v>9490</v>
      </c>
      <c r="Q7655" s="269">
        <v>-9.5</v>
      </c>
      <c r="R7655" s="269">
        <v>-10</v>
      </c>
      <c r="S7655" s="269">
        <v>-59</v>
      </c>
      <c r="T7655" s="269">
        <v>-59.5</v>
      </c>
      <c r="DO7655"/>
    </row>
    <row r="7656" spans="15:119" x14ac:dyDescent="0.25">
      <c r="O7656" s="268" t="s">
        <v>17142</v>
      </c>
      <c r="P7656" s="268" t="s">
        <v>9492</v>
      </c>
      <c r="Q7656" s="269">
        <v>-9.5</v>
      </c>
      <c r="R7656" s="269">
        <v>-9.75</v>
      </c>
      <c r="S7656" s="269">
        <v>-59.25</v>
      </c>
      <c r="T7656" s="269">
        <v>-59.5</v>
      </c>
      <c r="DO7656"/>
    </row>
    <row r="7657" spans="15:119" x14ac:dyDescent="0.25">
      <c r="O7657" s="268" t="s">
        <v>17143</v>
      </c>
      <c r="P7657" s="268" t="s">
        <v>9492</v>
      </c>
      <c r="Q7657" s="269">
        <v>-9.5</v>
      </c>
      <c r="R7657" s="269">
        <v>-9.75</v>
      </c>
      <c r="S7657" s="269">
        <v>-59</v>
      </c>
      <c r="T7657" s="269">
        <v>-59.25</v>
      </c>
      <c r="DO7657"/>
    </row>
    <row r="7658" spans="15:119" x14ac:dyDescent="0.25">
      <c r="O7658" s="268" t="s">
        <v>17144</v>
      </c>
      <c r="P7658" s="268" t="s">
        <v>9492</v>
      </c>
      <c r="Q7658" s="269">
        <v>-9.75</v>
      </c>
      <c r="R7658" s="269">
        <v>-10</v>
      </c>
      <c r="S7658" s="269">
        <v>-59.25</v>
      </c>
      <c r="T7658" s="269">
        <v>-59.5</v>
      </c>
      <c r="DO7658"/>
    </row>
    <row r="7659" spans="15:119" x14ac:dyDescent="0.25">
      <c r="O7659" s="268" t="s">
        <v>17145</v>
      </c>
      <c r="P7659" s="268" t="s">
        <v>9492</v>
      </c>
      <c r="Q7659" s="269">
        <v>-9.75</v>
      </c>
      <c r="R7659" s="269">
        <v>-10</v>
      </c>
      <c r="S7659" s="269">
        <v>-59</v>
      </c>
      <c r="T7659" s="269">
        <v>-59.25</v>
      </c>
      <c r="DO7659"/>
    </row>
    <row r="7660" spans="15:119" x14ac:dyDescent="0.25">
      <c r="O7660" s="268" t="s">
        <v>17146</v>
      </c>
      <c r="P7660" s="268" t="s">
        <v>9490</v>
      </c>
      <c r="Q7660" s="269">
        <v>-9.5</v>
      </c>
      <c r="R7660" s="269">
        <v>-10</v>
      </c>
      <c r="S7660" s="269">
        <v>-58.5</v>
      </c>
      <c r="T7660" s="269">
        <v>-59</v>
      </c>
      <c r="DO7660"/>
    </row>
    <row r="7661" spans="15:119" x14ac:dyDescent="0.25">
      <c r="O7661" s="268" t="s">
        <v>17147</v>
      </c>
      <c r="P7661" s="268" t="s">
        <v>9492</v>
      </c>
      <c r="Q7661" s="269">
        <v>-9.5</v>
      </c>
      <c r="R7661" s="269">
        <v>-9.75</v>
      </c>
      <c r="S7661" s="269">
        <v>-58.75</v>
      </c>
      <c r="T7661" s="269">
        <v>-59</v>
      </c>
      <c r="DO7661"/>
    </row>
    <row r="7662" spans="15:119" x14ac:dyDescent="0.25">
      <c r="O7662" s="268" t="s">
        <v>17148</v>
      </c>
      <c r="P7662" s="268" t="s">
        <v>9492</v>
      </c>
      <c r="Q7662" s="269">
        <v>-9.5</v>
      </c>
      <c r="R7662" s="269">
        <v>-9.75</v>
      </c>
      <c r="S7662" s="269">
        <v>-58.5</v>
      </c>
      <c r="T7662" s="269">
        <v>-58.75</v>
      </c>
      <c r="DO7662"/>
    </row>
    <row r="7663" spans="15:119" x14ac:dyDescent="0.25">
      <c r="O7663" s="268" t="s">
        <v>17149</v>
      </c>
      <c r="P7663" s="268" t="s">
        <v>9492</v>
      </c>
      <c r="Q7663" s="269">
        <v>-9.75</v>
      </c>
      <c r="R7663" s="269">
        <v>-10</v>
      </c>
      <c r="S7663" s="269">
        <v>-58.75</v>
      </c>
      <c r="T7663" s="269">
        <v>-59</v>
      </c>
      <c r="DO7663"/>
    </row>
    <row r="7664" spans="15:119" x14ac:dyDescent="0.25">
      <c r="O7664" s="268" t="s">
        <v>17150</v>
      </c>
      <c r="P7664" s="268" t="s">
        <v>9492</v>
      </c>
      <c r="Q7664" s="269">
        <v>-9.75</v>
      </c>
      <c r="R7664" s="269">
        <v>-10</v>
      </c>
      <c r="S7664" s="269">
        <v>-58.5</v>
      </c>
      <c r="T7664" s="269">
        <v>-58.75</v>
      </c>
      <c r="DO7664"/>
    </row>
    <row r="7665" spans="15:119" x14ac:dyDescent="0.25">
      <c r="O7665" s="268" t="s">
        <v>17151</v>
      </c>
      <c r="P7665" s="268" t="s">
        <v>9488</v>
      </c>
      <c r="Q7665" s="269">
        <v>-9</v>
      </c>
      <c r="R7665" s="269">
        <v>-10</v>
      </c>
      <c r="S7665" s="269">
        <v>-57</v>
      </c>
      <c r="T7665" s="269">
        <v>-58.5</v>
      </c>
      <c r="DO7665"/>
    </row>
    <row r="7666" spans="15:119" x14ac:dyDescent="0.25">
      <c r="O7666" s="268" t="s">
        <v>17152</v>
      </c>
      <c r="P7666" s="268" t="s">
        <v>9490</v>
      </c>
      <c r="Q7666" s="269">
        <v>-9</v>
      </c>
      <c r="R7666" s="269">
        <v>-9.5</v>
      </c>
      <c r="S7666" s="269">
        <v>-58</v>
      </c>
      <c r="T7666" s="269">
        <v>-58.5</v>
      </c>
      <c r="DO7666"/>
    </row>
    <row r="7667" spans="15:119" x14ac:dyDescent="0.25">
      <c r="O7667" s="268" t="s">
        <v>17153</v>
      </c>
      <c r="P7667" s="268" t="s">
        <v>9492</v>
      </c>
      <c r="Q7667" s="269">
        <v>-9</v>
      </c>
      <c r="R7667" s="269">
        <v>-9.25</v>
      </c>
      <c r="S7667" s="269">
        <v>-58.25</v>
      </c>
      <c r="T7667" s="269">
        <v>-58.5</v>
      </c>
      <c r="DO7667"/>
    </row>
    <row r="7668" spans="15:119" x14ac:dyDescent="0.25">
      <c r="O7668" s="268" t="s">
        <v>17154</v>
      </c>
      <c r="P7668" s="268" t="s">
        <v>9492</v>
      </c>
      <c r="Q7668" s="269">
        <v>-9</v>
      </c>
      <c r="R7668" s="269">
        <v>-9.25</v>
      </c>
      <c r="S7668" s="269">
        <v>-58</v>
      </c>
      <c r="T7668" s="269">
        <v>-58.25</v>
      </c>
      <c r="DO7668"/>
    </row>
    <row r="7669" spans="15:119" x14ac:dyDescent="0.25">
      <c r="O7669" s="268" t="s">
        <v>17155</v>
      </c>
      <c r="P7669" s="268" t="s">
        <v>9492</v>
      </c>
      <c r="Q7669" s="269">
        <v>-9.25</v>
      </c>
      <c r="R7669" s="269">
        <v>-9.5</v>
      </c>
      <c r="S7669" s="269">
        <v>-58.25</v>
      </c>
      <c r="T7669" s="269">
        <v>-58.5</v>
      </c>
      <c r="DO7669"/>
    </row>
    <row r="7670" spans="15:119" x14ac:dyDescent="0.25">
      <c r="O7670" s="268" t="s">
        <v>17156</v>
      </c>
      <c r="P7670" s="268" t="s">
        <v>9492</v>
      </c>
      <c r="Q7670" s="269">
        <v>-9.25</v>
      </c>
      <c r="R7670" s="269">
        <v>-9.5</v>
      </c>
      <c r="S7670" s="269">
        <v>-58</v>
      </c>
      <c r="T7670" s="269">
        <v>-58.25</v>
      </c>
      <c r="DO7670"/>
    </row>
    <row r="7671" spans="15:119" x14ac:dyDescent="0.25">
      <c r="O7671" s="268" t="s">
        <v>17157</v>
      </c>
      <c r="P7671" s="268" t="s">
        <v>9490</v>
      </c>
      <c r="Q7671" s="269">
        <v>-9</v>
      </c>
      <c r="R7671" s="269">
        <v>-9.5</v>
      </c>
      <c r="S7671" s="269">
        <v>-57.5</v>
      </c>
      <c r="T7671" s="269">
        <v>-58</v>
      </c>
      <c r="DO7671"/>
    </row>
    <row r="7672" spans="15:119" x14ac:dyDescent="0.25">
      <c r="O7672" s="268" t="s">
        <v>17158</v>
      </c>
      <c r="P7672" s="268" t="s">
        <v>9492</v>
      </c>
      <c r="Q7672" s="269">
        <v>-9</v>
      </c>
      <c r="R7672" s="269">
        <v>-9.25</v>
      </c>
      <c r="S7672" s="269">
        <v>-57.75</v>
      </c>
      <c r="T7672" s="269">
        <v>-58</v>
      </c>
      <c r="DO7672"/>
    </row>
    <row r="7673" spans="15:119" x14ac:dyDescent="0.25">
      <c r="O7673" s="268" t="s">
        <v>17159</v>
      </c>
      <c r="P7673" s="268" t="s">
        <v>9492</v>
      </c>
      <c r="Q7673" s="269">
        <v>-9</v>
      </c>
      <c r="R7673" s="269">
        <v>-9.25</v>
      </c>
      <c r="S7673" s="269">
        <v>-57.5</v>
      </c>
      <c r="T7673" s="269">
        <v>-57.75</v>
      </c>
      <c r="DO7673"/>
    </row>
    <row r="7674" spans="15:119" x14ac:dyDescent="0.25">
      <c r="O7674" s="268" t="s">
        <v>17160</v>
      </c>
      <c r="P7674" s="268" t="s">
        <v>9492</v>
      </c>
      <c r="Q7674" s="269">
        <v>-9.25</v>
      </c>
      <c r="R7674" s="269">
        <v>-9.5</v>
      </c>
      <c r="S7674" s="269">
        <v>-57.75</v>
      </c>
      <c r="T7674" s="269">
        <v>-58</v>
      </c>
      <c r="DO7674"/>
    </row>
    <row r="7675" spans="15:119" x14ac:dyDescent="0.25">
      <c r="O7675" s="268" t="s">
        <v>17161</v>
      </c>
      <c r="P7675" s="268" t="s">
        <v>9492</v>
      </c>
      <c r="Q7675" s="269">
        <v>-9.25</v>
      </c>
      <c r="R7675" s="269">
        <v>-9.5</v>
      </c>
      <c r="S7675" s="269">
        <v>-57.5</v>
      </c>
      <c r="T7675" s="269">
        <v>-57.75</v>
      </c>
      <c r="DO7675"/>
    </row>
    <row r="7676" spans="15:119" x14ac:dyDescent="0.25">
      <c r="O7676" s="268" t="s">
        <v>17162</v>
      </c>
      <c r="P7676" s="268" t="s">
        <v>9490</v>
      </c>
      <c r="Q7676" s="269">
        <v>-9</v>
      </c>
      <c r="R7676" s="269">
        <v>-9.5</v>
      </c>
      <c r="S7676" s="269">
        <v>-57</v>
      </c>
      <c r="T7676" s="269">
        <v>-57.5</v>
      </c>
      <c r="DO7676"/>
    </row>
    <row r="7677" spans="15:119" x14ac:dyDescent="0.25">
      <c r="O7677" s="268" t="s">
        <v>17163</v>
      </c>
      <c r="P7677" s="268" t="s">
        <v>9492</v>
      </c>
      <c r="Q7677" s="269">
        <v>-9</v>
      </c>
      <c r="R7677" s="269">
        <v>-9.25</v>
      </c>
      <c r="S7677" s="269">
        <v>-57.25</v>
      </c>
      <c r="T7677" s="269">
        <v>-57.5</v>
      </c>
      <c r="DO7677"/>
    </row>
    <row r="7678" spans="15:119" x14ac:dyDescent="0.25">
      <c r="O7678" s="268" t="s">
        <v>17164</v>
      </c>
      <c r="P7678" s="268" t="s">
        <v>9492</v>
      </c>
      <c r="Q7678" s="269">
        <v>-9</v>
      </c>
      <c r="R7678" s="269">
        <v>-9.25</v>
      </c>
      <c r="S7678" s="269">
        <v>-57</v>
      </c>
      <c r="T7678" s="269">
        <v>-57.25</v>
      </c>
      <c r="DO7678"/>
    </row>
    <row r="7679" spans="15:119" x14ac:dyDescent="0.25">
      <c r="O7679" s="268" t="s">
        <v>17165</v>
      </c>
      <c r="P7679" s="268" t="s">
        <v>9492</v>
      </c>
      <c r="Q7679" s="269">
        <v>-9.25</v>
      </c>
      <c r="R7679" s="269">
        <v>-9.5</v>
      </c>
      <c r="S7679" s="269">
        <v>-57.25</v>
      </c>
      <c r="T7679" s="269">
        <v>-57.5</v>
      </c>
      <c r="DO7679"/>
    </row>
    <row r="7680" spans="15:119" x14ac:dyDescent="0.25">
      <c r="O7680" s="268" t="s">
        <v>17166</v>
      </c>
      <c r="P7680" s="268" t="s">
        <v>9492</v>
      </c>
      <c r="Q7680" s="269">
        <v>-9.25</v>
      </c>
      <c r="R7680" s="269">
        <v>-9.5</v>
      </c>
      <c r="S7680" s="269">
        <v>-57</v>
      </c>
      <c r="T7680" s="269">
        <v>-57.25</v>
      </c>
      <c r="DO7680"/>
    </row>
    <row r="7681" spans="15:119" x14ac:dyDescent="0.25">
      <c r="O7681" s="268" t="s">
        <v>17167</v>
      </c>
      <c r="P7681" s="268" t="s">
        <v>9490</v>
      </c>
      <c r="Q7681" s="269">
        <v>-9.5</v>
      </c>
      <c r="R7681" s="269">
        <v>-10</v>
      </c>
      <c r="S7681" s="269">
        <v>-58</v>
      </c>
      <c r="T7681" s="269">
        <v>-58.5</v>
      </c>
      <c r="DO7681"/>
    </row>
    <row r="7682" spans="15:119" x14ac:dyDescent="0.25">
      <c r="O7682" s="268" t="s">
        <v>17168</v>
      </c>
      <c r="P7682" s="268" t="s">
        <v>9492</v>
      </c>
      <c r="Q7682" s="269">
        <v>-9.5</v>
      </c>
      <c r="R7682" s="269">
        <v>-9.75</v>
      </c>
      <c r="S7682" s="269">
        <v>-58.25</v>
      </c>
      <c r="T7682" s="269">
        <v>-58.5</v>
      </c>
      <c r="DO7682"/>
    </row>
    <row r="7683" spans="15:119" x14ac:dyDescent="0.25">
      <c r="O7683" s="268" t="s">
        <v>17169</v>
      </c>
      <c r="P7683" s="268" t="s">
        <v>9492</v>
      </c>
      <c r="Q7683" s="269">
        <v>-9.5</v>
      </c>
      <c r="R7683" s="269">
        <v>-9.75</v>
      </c>
      <c r="S7683" s="269">
        <v>-58</v>
      </c>
      <c r="T7683" s="269">
        <v>-58.25</v>
      </c>
      <c r="DO7683"/>
    </row>
    <row r="7684" spans="15:119" x14ac:dyDescent="0.25">
      <c r="O7684" s="268" t="s">
        <v>17170</v>
      </c>
      <c r="P7684" s="268" t="s">
        <v>9492</v>
      </c>
      <c r="Q7684" s="269">
        <v>-9.75</v>
      </c>
      <c r="R7684" s="269">
        <v>-10</v>
      </c>
      <c r="S7684" s="269">
        <v>-58.25</v>
      </c>
      <c r="T7684" s="269">
        <v>-58.5</v>
      </c>
      <c r="DO7684"/>
    </row>
    <row r="7685" spans="15:119" x14ac:dyDescent="0.25">
      <c r="O7685" s="268" t="s">
        <v>17171</v>
      </c>
      <c r="P7685" s="268" t="s">
        <v>9492</v>
      </c>
      <c r="Q7685" s="269">
        <v>-9.75</v>
      </c>
      <c r="R7685" s="269">
        <v>-10</v>
      </c>
      <c r="S7685" s="269">
        <v>-58</v>
      </c>
      <c r="T7685" s="269">
        <v>-58.25</v>
      </c>
      <c r="DO7685"/>
    </row>
    <row r="7686" spans="15:119" x14ac:dyDescent="0.25">
      <c r="O7686" s="268" t="s">
        <v>17172</v>
      </c>
      <c r="P7686" s="268" t="s">
        <v>9490</v>
      </c>
      <c r="Q7686" s="269">
        <v>-9.5</v>
      </c>
      <c r="R7686" s="269">
        <v>-10</v>
      </c>
      <c r="S7686" s="269">
        <v>-57.5</v>
      </c>
      <c r="T7686" s="269">
        <v>-58</v>
      </c>
      <c r="DO7686"/>
    </row>
    <row r="7687" spans="15:119" x14ac:dyDescent="0.25">
      <c r="O7687" s="268" t="s">
        <v>17173</v>
      </c>
      <c r="P7687" s="268" t="s">
        <v>9492</v>
      </c>
      <c r="Q7687" s="269">
        <v>-9.5</v>
      </c>
      <c r="R7687" s="269">
        <v>-9.75</v>
      </c>
      <c r="S7687" s="269">
        <v>-57.75</v>
      </c>
      <c r="T7687" s="269">
        <v>-58</v>
      </c>
      <c r="DO7687"/>
    </row>
    <row r="7688" spans="15:119" x14ac:dyDescent="0.25">
      <c r="O7688" s="268" t="s">
        <v>17174</v>
      </c>
      <c r="P7688" s="268" t="s">
        <v>9492</v>
      </c>
      <c r="Q7688" s="269">
        <v>-9.5</v>
      </c>
      <c r="R7688" s="269">
        <v>-9.75</v>
      </c>
      <c r="S7688" s="269">
        <v>-57.5</v>
      </c>
      <c r="T7688" s="269">
        <v>-57.75</v>
      </c>
      <c r="DO7688"/>
    </row>
    <row r="7689" spans="15:119" x14ac:dyDescent="0.25">
      <c r="O7689" s="268" t="s">
        <v>17175</v>
      </c>
      <c r="P7689" s="268" t="s">
        <v>9492</v>
      </c>
      <c r="Q7689" s="269">
        <v>-9.75</v>
      </c>
      <c r="R7689" s="269">
        <v>-10</v>
      </c>
      <c r="S7689" s="269">
        <v>-57.75</v>
      </c>
      <c r="T7689" s="269">
        <v>-58</v>
      </c>
      <c r="DO7689"/>
    </row>
    <row r="7690" spans="15:119" x14ac:dyDescent="0.25">
      <c r="O7690" s="268" t="s">
        <v>17176</v>
      </c>
      <c r="P7690" s="268" t="s">
        <v>9492</v>
      </c>
      <c r="Q7690" s="269">
        <v>-9.75</v>
      </c>
      <c r="R7690" s="269">
        <v>-10</v>
      </c>
      <c r="S7690" s="269">
        <v>-57.5</v>
      </c>
      <c r="T7690" s="269">
        <v>-57.75</v>
      </c>
      <c r="DO7690"/>
    </row>
    <row r="7691" spans="15:119" x14ac:dyDescent="0.25">
      <c r="O7691" s="268" t="s">
        <v>17177</v>
      </c>
      <c r="P7691" s="268" t="s">
        <v>9490</v>
      </c>
      <c r="Q7691" s="269">
        <v>-9.5</v>
      </c>
      <c r="R7691" s="269">
        <v>-10</v>
      </c>
      <c r="S7691" s="269">
        <v>-57</v>
      </c>
      <c r="T7691" s="269">
        <v>-57.5</v>
      </c>
      <c r="DO7691"/>
    </row>
    <row r="7692" spans="15:119" x14ac:dyDescent="0.25">
      <c r="O7692" s="268" t="s">
        <v>17178</v>
      </c>
      <c r="P7692" s="268" t="s">
        <v>9492</v>
      </c>
      <c r="Q7692" s="269">
        <v>-9.5</v>
      </c>
      <c r="R7692" s="269">
        <v>-9.75</v>
      </c>
      <c r="S7692" s="269">
        <v>-57.25</v>
      </c>
      <c r="T7692" s="269">
        <v>-57.5</v>
      </c>
      <c r="DO7692"/>
    </row>
    <row r="7693" spans="15:119" x14ac:dyDescent="0.25">
      <c r="O7693" s="268" t="s">
        <v>17179</v>
      </c>
      <c r="P7693" s="268" t="s">
        <v>9492</v>
      </c>
      <c r="Q7693" s="269">
        <v>-9.5</v>
      </c>
      <c r="R7693" s="269">
        <v>-9.75</v>
      </c>
      <c r="S7693" s="269">
        <v>-57</v>
      </c>
      <c r="T7693" s="269">
        <v>-57.25</v>
      </c>
      <c r="DO7693"/>
    </row>
    <row r="7694" spans="15:119" x14ac:dyDescent="0.25">
      <c r="O7694" s="268" t="s">
        <v>17180</v>
      </c>
      <c r="P7694" s="268" t="s">
        <v>9492</v>
      </c>
      <c r="Q7694" s="269">
        <v>-9.75</v>
      </c>
      <c r="R7694" s="269">
        <v>-10</v>
      </c>
      <c r="S7694" s="269">
        <v>-57.25</v>
      </c>
      <c r="T7694" s="269">
        <v>-57.5</v>
      </c>
      <c r="DO7694"/>
    </row>
    <row r="7695" spans="15:119" x14ac:dyDescent="0.25">
      <c r="O7695" s="268" t="s">
        <v>17181</v>
      </c>
      <c r="P7695" s="268" t="s">
        <v>9492</v>
      </c>
      <c r="Q7695" s="269">
        <v>-9.75</v>
      </c>
      <c r="R7695" s="269">
        <v>-10</v>
      </c>
      <c r="S7695" s="269">
        <v>-57</v>
      </c>
      <c r="T7695" s="269">
        <v>-57.25</v>
      </c>
      <c r="DO7695"/>
    </row>
    <row r="7696" spans="15:119" x14ac:dyDescent="0.25">
      <c r="O7696" s="268" t="s">
        <v>17182</v>
      </c>
      <c r="P7696" s="268" t="s">
        <v>9486</v>
      </c>
      <c r="Q7696" s="269">
        <v>-8</v>
      </c>
      <c r="R7696" s="269">
        <v>-10</v>
      </c>
      <c r="S7696" s="269">
        <v>-54</v>
      </c>
      <c r="T7696" s="269">
        <v>-57</v>
      </c>
      <c r="DO7696"/>
    </row>
    <row r="7697" spans="15:119" x14ac:dyDescent="0.25">
      <c r="O7697" s="268" t="s">
        <v>17183</v>
      </c>
      <c r="P7697" s="268" t="s">
        <v>9488</v>
      </c>
      <c r="Q7697" s="269">
        <v>-8</v>
      </c>
      <c r="R7697" s="269">
        <v>-9</v>
      </c>
      <c r="S7697" s="269">
        <v>-55.5</v>
      </c>
      <c r="T7697" s="269">
        <v>-57</v>
      </c>
      <c r="DO7697"/>
    </row>
    <row r="7698" spans="15:119" x14ac:dyDescent="0.25">
      <c r="O7698" s="268" t="s">
        <v>17184</v>
      </c>
      <c r="P7698" s="268" t="s">
        <v>9490</v>
      </c>
      <c r="Q7698" s="269">
        <v>-8</v>
      </c>
      <c r="R7698" s="269">
        <v>-8.5</v>
      </c>
      <c r="S7698" s="269">
        <v>-56.5</v>
      </c>
      <c r="T7698" s="269">
        <v>-57</v>
      </c>
      <c r="DO7698"/>
    </row>
    <row r="7699" spans="15:119" x14ac:dyDescent="0.25">
      <c r="O7699" s="268" t="s">
        <v>17185</v>
      </c>
      <c r="P7699" s="268" t="s">
        <v>9492</v>
      </c>
      <c r="Q7699" s="269">
        <v>-8</v>
      </c>
      <c r="R7699" s="269">
        <v>-8.25</v>
      </c>
      <c r="S7699" s="269">
        <v>-56.75</v>
      </c>
      <c r="T7699" s="269">
        <v>-57</v>
      </c>
      <c r="DO7699"/>
    </row>
    <row r="7700" spans="15:119" x14ac:dyDescent="0.25">
      <c r="O7700" s="268" t="s">
        <v>17186</v>
      </c>
      <c r="P7700" s="268" t="s">
        <v>9492</v>
      </c>
      <c r="Q7700" s="269">
        <v>-8</v>
      </c>
      <c r="R7700" s="269">
        <v>-8.25</v>
      </c>
      <c r="S7700" s="269">
        <v>-56.5</v>
      </c>
      <c r="T7700" s="269">
        <v>-56.75</v>
      </c>
      <c r="DO7700"/>
    </row>
    <row r="7701" spans="15:119" x14ac:dyDescent="0.25">
      <c r="O7701" s="268" t="s">
        <v>17187</v>
      </c>
      <c r="P7701" s="268" t="s">
        <v>9492</v>
      </c>
      <c r="Q7701" s="269">
        <v>-8.25</v>
      </c>
      <c r="R7701" s="269">
        <v>-8.5</v>
      </c>
      <c r="S7701" s="269">
        <v>-56.75</v>
      </c>
      <c r="T7701" s="269">
        <v>-57</v>
      </c>
      <c r="DO7701"/>
    </row>
    <row r="7702" spans="15:119" x14ac:dyDescent="0.25">
      <c r="O7702" s="268" t="s">
        <v>17188</v>
      </c>
      <c r="P7702" s="268" t="s">
        <v>9492</v>
      </c>
      <c r="Q7702" s="269">
        <v>-8.25</v>
      </c>
      <c r="R7702" s="269">
        <v>-8.5</v>
      </c>
      <c r="S7702" s="269">
        <v>-56.5</v>
      </c>
      <c r="T7702" s="269">
        <v>-56.75</v>
      </c>
      <c r="DO7702"/>
    </row>
    <row r="7703" spans="15:119" x14ac:dyDescent="0.25">
      <c r="O7703" s="268" t="s">
        <v>17189</v>
      </c>
      <c r="P7703" s="268" t="s">
        <v>9490</v>
      </c>
      <c r="Q7703" s="269">
        <v>-8</v>
      </c>
      <c r="R7703" s="269">
        <v>-8.5</v>
      </c>
      <c r="S7703" s="269">
        <v>-56</v>
      </c>
      <c r="T7703" s="269">
        <v>-56.5</v>
      </c>
      <c r="DO7703"/>
    </row>
    <row r="7704" spans="15:119" x14ac:dyDescent="0.25">
      <c r="O7704" s="268" t="s">
        <v>17190</v>
      </c>
      <c r="P7704" s="268" t="s">
        <v>9492</v>
      </c>
      <c r="Q7704" s="269">
        <v>-8</v>
      </c>
      <c r="R7704" s="269">
        <v>-8.25</v>
      </c>
      <c r="S7704" s="269">
        <v>-56.25</v>
      </c>
      <c r="T7704" s="269">
        <v>-56.5</v>
      </c>
      <c r="DO7704"/>
    </row>
    <row r="7705" spans="15:119" x14ac:dyDescent="0.25">
      <c r="O7705" s="268" t="s">
        <v>17191</v>
      </c>
      <c r="P7705" s="268" t="s">
        <v>9492</v>
      </c>
      <c r="Q7705" s="269">
        <v>-8</v>
      </c>
      <c r="R7705" s="269">
        <v>-8.25</v>
      </c>
      <c r="S7705" s="269">
        <v>-56</v>
      </c>
      <c r="T7705" s="269">
        <v>-56.25</v>
      </c>
      <c r="DO7705"/>
    </row>
    <row r="7706" spans="15:119" x14ac:dyDescent="0.25">
      <c r="O7706" s="268" t="s">
        <v>17192</v>
      </c>
      <c r="P7706" s="268" t="s">
        <v>9492</v>
      </c>
      <c r="Q7706" s="269">
        <v>-8.25</v>
      </c>
      <c r="R7706" s="269">
        <v>-8.5</v>
      </c>
      <c r="S7706" s="269">
        <v>-56.25</v>
      </c>
      <c r="T7706" s="269">
        <v>-56.5</v>
      </c>
      <c r="DO7706"/>
    </row>
    <row r="7707" spans="15:119" x14ac:dyDescent="0.25">
      <c r="O7707" s="268" t="s">
        <v>17193</v>
      </c>
      <c r="P7707" s="268" t="s">
        <v>9492</v>
      </c>
      <c r="Q7707" s="269">
        <v>-8.25</v>
      </c>
      <c r="R7707" s="269">
        <v>-8.5</v>
      </c>
      <c r="S7707" s="269">
        <v>-56</v>
      </c>
      <c r="T7707" s="269">
        <v>-56.25</v>
      </c>
      <c r="DO7707"/>
    </row>
    <row r="7708" spans="15:119" x14ac:dyDescent="0.25">
      <c r="O7708" s="268" t="s">
        <v>17194</v>
      </c>
      <c r="P7708" s="268" t="s">
        <v>9490</v>
      </c>
      <c r="Q7708" s="269">
        <v>-8</v>
      </c>
      <c r="R7708" s="269">
        <v>-8.5</v>
      </c>
      <c r="S7708" s="269">
        <v>-55.5</v>
      </c>
      <c r="T7708" s="269">
        <v>-56</v>
      </c>
      <c r="DO7708"/>
    </row>
    <row r="7709" spans="15:119" x14ac:dyDescent="0.25">
      <c r="O7709" s="268" t="s">
        <v>17195</v>
      </c>
      <c r="P7709" s="268" t="s">
        <v>9492</v>
      </c>
      <c r="Q7709" s="269">
        <v>-8</v>
      </c>
      <c r="R7709" s="269">
        <v>-8.25</v>
      </c>
      <c r="S7709" s="269">
        <v>-55.75</v>
      </c>
      <c r="T7709" s="269">
        <v>-56</v>
      </c>
      <c r="DO7709"/>
    </row>
    <row r="7710" spans="15:119" x14ac:dyDescent="0.25">
      <c r="O7710" s="268" t="s">
        <v>17196</v>
      </c>
      <c r="P7710" s="268" t="s">
        <v>9492</v>
      </c>
      <c r="Q7710" s="269">
        <v>-8</v>
      </c>
      <c r="R7710" s="269">
        <v>-8.25</v>
      </c>
      <c r="S7710" s="269">
        <v>-55.5</v>
      </c>
      <c r="T7710" s="269">
        <v>-55.75</v>
      </c>
      <c r="DO7710"/>
    </row>
    <row r="7711" spans="15:119" x14ac:dyDescent="0.25">
      <c r="O7711" s="268" t="s">
        <v>17197</v>
      </c>
      <c r="P7711" s="268" t="s">
        <v>9492</v>
      </c>
      <c r="Q7711" s="269">
        <v>-8.25</v>
      </c>
      <c r="R7711" s="269">
        <v>-8.5</v>
      </c>
      <c r="S7711" s="269">
        <v>-55.75</v>
      </c>
      <c r="T7711" s="269">
        <v>-56</v>
      </c>
      <c r="DO7711"/>
    </row>
    <row r="7712" spans="15:119" x14ac:dyDescent="0.25">
      <c r="O7712" s="268" t="s">
        <v>17198</v>
      </c>
      <c r="P7712" s="268" t="s">
        <v>9492</v>
      </c>
      <c r="Q7712" s="269">
        <v>-8.25</v>
      </c>
      <c r="R7712" s="269">
        <v>-8.5</v>
      </c>
      <c r="S7712" s="269">
        <v>-55.5</v>
      </c>
      <c r="T7712" s="269">
        <v>-55.75</v>
      </c>
      <c r="DO7712"/>
    </row>
    <row r="7713" spans="15:119" x14ac:dyDescent="0.25">
      <c r="O7713" s="268" t="s">
        <v>17199</v>
      </c>
      <c r="P7713" s="268" t="s">
        <v>9490</v>
      </c>
      <c r="Q7713" s="269">
        <v>-8.5</v>
      </c>
      <c r="R7713" s="269">
        <v>-9</v>
      </c>
      <c r="S7713" s="269">
        <v>-56.5</v>
      </c>
      <c r="T7713" s="269">
        <v>-57</v>
      </c>
      <c r="DO7713"/>
    </row>
    <row r="7714" spans="15:119" x14ac:dyDescent="0.25">
      <c r="O7714" s="268" t="s">
        <v>17200</v>
      </c>
      <c r="P7714" s="268" t="s">
        <v>9492</v>
      </c>
      <c r="Q7714" s="269">
        <v>-8.5</v>
      </c>
      <c r="R7714" s="269">
        <v>-8.75</v>
      </c>
      <c r="S7714" s="269">
        <v>-56.75</v>
      </c>
      <c r="T7714" s="269">
        <v>-57</v>
      </c>
      <c r="DO7714"/>
    </row>
    <row r="7715" spans="15:119" x14ac:dyDescent="0.25">
      <c r="O7715" s="268" t="s">
        <v>17201</v>
      </c>
      <c r="P7715" s="268" t="s">
        <v>9492</v>
      </c>
      <c r="Q7715" s="269">
        <v>-8.5</v>
      </c>
      <c r="R7715" s="269">
        <v>-8.75</v>
      </c>
      <c r="S7715" s="269">
        <v>-56.5</v>
      </c>
      <c r="T7715" s="269">
        <v>-56.75</v>
      </c>
      <c r="DO7715"/>
    </row>
    <row r="7716" spans="15:119" x14ac:dyDescent="0.25">
      <c r="O7716" s="268" t="s">
        <v>17202</v>
      </c>
      <c r="P7716" s="268" t="s">
        <v>9492</v>
      </c>
      <c r="Q7716" s="269">
        <v>-8.75</v>
      </c>
      <c r="R7716" s="269">
        <v>-9</v>
      </c>
      <c r="S7716" s="269">
        <v>-56.75</v>
      </c>
      <c r="T7716" s="269">
        <v>-57</v>
      </c>
      <c r="DO7716"/>
    </row>
    <row r="7717" spans="15:119" x14ac:dyDescent="0.25">
      <c r="O7717" s="268" t="s">
        <v>17203</v>
      </c>
      <c r="P7717" s="268" t="s">
        <v>9492</v>
      </c>
      <c r="Q7717" s="269">
        <v>-8.75</v>
      </c>
      <c r="R7717" s="269">
        <v>-9</v>
      </c>
      <c r="S7717" s="269">
        <v>-56.5</v>
      </c>
      <c r="T7717" s="269">
        <v>-56.75</v>
      </c>
      <c r="DO7717"/>
    </row>
    <row r="7718" spans="15:119" x14ac:dyDescent="0.25">
      <c r="O7718" s="268" t="s">
        <v>17204</v>
      </c>
      <c r="P7718" s="268" t="s">
        <v>9490</v>
      </c>
      <c r="Q7718" s="269">
        <v>-8.5</v>
      </c>
      <c r="R7718" s="269">
        <v>-9</v>
      </c>
      <c r="S7718" s="269">
        <v>-56</v>
      </c>
      <c r="T7718" s="269">
        <v>-56.5</v>
      </c>
      <c r="DO7718"/>
    </row>
    <row r="7719" spans="15:119" x14ac:dyDescent="0.25">
      <c r="O7719" s="268" t="s">
        <v>17205</v>
      </c>
      <c r="P7719" s="268" t="s">
        <v>9492</v>
      </c>
      <c r="Q7719" s="269">
        <v>-8.5</v>
      </c>
      <c r="R7719" s="269">
        <v>-8.75</v>
      </c>
      <c r="S7719" s="269">
        <v>-56.25</v>
      </c>
      <c r="T7719" s="269">
        <v>-56.5</v>
      </c>
      <c r="DO7719"/>
    </row>
    <row r="7720" spans="15:119" x14ac:dyDescent="0.25">
      <c r="O7720" s="268" t="s">
        <v>17206</v>
      </c>
      <c r="P7720" s="268" t="s">
        <v>9492</v>
      </c>
      <c r="Q7720" s="269">
        <v>-8.5</v>
      </c>
      <c r="R7720" s="269">
        <v>-8.75</v>
      </c>
      <c r="S7720" s="269">
        <v>-56</v>
      </c>
      <c r="T7720" s="269">
        <v>-56.25</v>
      </c>
      <c r="DO7720"/>
    </row>
    <row r="7721" spans="15:119" x14ac:dyDescent="0.25">
      <c r="O7721" s="268" t="s">
        <v>17207</v>
      </c>
      <c r="P7721" s="268" t="s">
        <v>9492</v>
      </c>
      <c r="Q7721" s="269">
        <v>-8.75</v>
      </c>
      <c r="R7721" s="269">
        <v>-9</v>
      </c>
      <c r="S7721" s="269">
        <v>-56.25</v>
      </c>
      <c r="T7721" s="269">
        <v>-56.5</v>
      </c>
      <c r="DO7721"/>
    </row>
    <row r="7722" spans="15:119" x14ac:dyDescent="0.25">
      <c r="O7722" s="268" t="s">
        <v>17208</v>
      </c>
      <c r="P7722" s="268" t="s">
        <v>9492</v>
      </c>
      <c r="Q7722" s="269">
        <v>-8.75</v>
      </c>
      <c r="R7722" s="269">
        <v>-9</v>
      </c>
      <c r="S7722" s="269">
        <v>-56</v>
      </c>
      <c r="T7722" s="269">
        <v>-56.25</v>
      </c>
      <c r="DO7722"/>
    </row>
    <row r="7723" spans="15:119" x14ac:dyDescent="0.25">
      <c r="O7723" s="268" t="s">
        <v>17209</v>
      </c>
      <c r="P7723" s="268" t="s">
        <v>9490</v>
      </c>
      <c r="Q7723" s="269">
        <v>-8.5</v>
      </c>
      <c r="R7723" s="269">
        <v>-9</v>
      </c>
      <c r="S7723" s="269">
        <v>-55.5</v>
      </c>
      <c r="T7723" s="269">
        <v>-56</v>
      </c>
      <c r="DO7723"/>
    </row>
    <row r="7724" spans="15:119" x14ac:dyDescent="0.25">
      <c r="O7724" s="268" t="s">
        <v>17210</v>
      </c>
      <c r="P7724" s="268" t="s">
        <v>9492</v>
      </c>
      <c r="Q7724" s="269">
        <v>-8.5</v>
      </c>
      <c r="R7724" s="269">
        <v>-8.75</v>
      </c>
      <c r="S7724" s="269">
        <v>-55.75</v>
      </c>
      <c r="T7724" s="269">
        <v>-56</v>
      </c>
      <c r="DO7724"/>
    </row>
    <row r="7725" spans="15:119" x14ac:dyDescent="0.25">
      <c r="O7725" s="268" t="s">
        <v>17211</v>
      </c>
      <c r="P7725" s="268" t="s">
        <v>9492</v>
      </c>
      <c r="Q7725" s="269">
        <v>-8.5</v>
      </c>
      <c r="R7725" s="269">
        <v>-8.75</v>
      </c>
      <c r="S7725" s="269">
        <v>-55.5</v>
      </c>
      <c r="T7725" s="269">
        <v>-55.75</v>
      </c>
      <c r="DO7725"/>
    </row>
    <row r="7726" spans="15:119" x14ac:dyDescent="0.25">
      <c r="O7726" s="268" t="s">
        <v>17212</v>
      </c>
      <c r="P7726" s="268" t="s">
        <v>9492</v>
      </c>
      <c r="Q7726" s="269">
        <v>-8.75</v>
      </c>
      <c r="R7726" s="269">
        <v>-9</v>
      </c>
      <c r="S7726" s="269">
        <v>-55.75</v>
      </c>
      <c r="T7726" s="269">
        <v>-56</v>
      </c>
      <c r="DO7726"/>
    </row>
    <row r="7727" spans="15:119" x14ac:dyDescent="0.25">
      <c r="O7727" s="268" t="s">
        <v>17213</v>
      </c>
      <c r="P7727" s="268" t="s">
        <v>9492</v>
      </c>
      <c r="Q7727" s="269">
        <v>-8.75</v>
      </c>
      <c r="R7727" s="269">
        <v>-9</v>
      </c>
      <c r="S7727" s="269">
        <v>-55.5</v>
      </c>
      <c r="T7727" s="269">
        <v>-55.75</v>
      </c>
      <c r="DO7727"/>
    </row>
    <row r="7728" spans="15:119" x14ac:dyDescent="0.25">
      <c r="O7728" s="268" t="s">
        <v>17214</v>
      </c>
      <c r="P7728" s="268" t="s">
        <v>9488</v>
      </c>
      <c r="Q7728" s="269">
        <v>-8</v>
      </c>
      <c r="R7728" s="269">
        <v>-9</v>
      </c>
      <c r="S7728" s="269">
        <v>-54</v>
      </c>
      <c r="T7728" s="269">
        <v>-55.5</v>
      </c>
      <c r="DO7728"/>
    </row>
    <row r="7729" spans="15:119" x14ac:dyDescent="0.25">
      <c r="O7729" s="268" t="s">
        <v>17215</v>
      </c>
      <c r="P7729" s="268" t="s">
        <v>9490</v>
      </c>
      <c r="Q7729" s="269">
        <v>-8</v>
      </c>
      <c r="R7729" s="269">
        <v>-8.5</v>
      </c>
      <c r="S7729" s="269">
        <v>-55</v>
      </c>
      <c r="T7729" s="269">
        <v>-55.5</v>
      </c>
      <c r="DO7729"/>
    </row>
    <row r="7730" spans="15:119" x14ac:dyDescent="0.25">
      <c r="O7730" s="268" t="s">
        <v>17216</v>
      </c>
      <c r="P7730" s="268" t="s">
        <v>9492</v>
      </c>
      <c r="Q7730" s="269">
        <v>-8</v>
      </c>
      <c r="R7730" s="269">
        <v>-8.25</v>
      </c>
      <c r="S7730" s="269">
        <v>-55.25</v>
      </c>
      <c r="T7730" s="269">
        <v>-55.5</v>
      </c>
      <c r="DO7730"/>
    </row>
    <row r="7731" spans="15:119" x14ac:dyDescent="0.25">
      <c r="O7731" s="268" t="s">
        <v>17217</v>
      </c>
      <c r="P7731" s="268" t="s">
        <v>9492</v>
      </c>
      <c r="Q7731" s="269">
        <v>-8</v>
      </c>
      <c r="R7731" s="269">
        <v>-8.25</v>
      </c>
      <c r="S7731" s="269">
        <v>-55</v>
      </c>
      <c r="T7731" s="269">
        <v>-55.25</v>
      </c>
      <c r="DO7731"/>
    </row>
    <row r="7732" spans="15:119" x14ac:dyDescent="0.25">
      <c r="O7732" s="268" t="s">
        <v>17218</v>
      </c>
      <c r="P7732" s="268" t="s">
        <v>9492</v>
      </c>
      <c r="Q7732" s="269">
        <v>-8.25</v>
      </c>
      <c r="R7732" s="269">
        <v>-8.5</v>
      </c>
      <c r="S7732" s="269">
        <v>-55.25</v>
      </c>
      <c r="T7732" s="269">
        <v>-55.5</v>
      </c>
      <c r="DO7732"/>
    </row>
    <row r="7733" spans="15:119" x14ac:dyDescent="0.25">
      <c r="O7733" s="268" t="s">
        <v>17219</v>
      </c>
      <c r="P7733" s="268" t="s">
        <v>9492</v>
      </c>
      <c r="Q7733" s="269">
        <v>-8.25</v>
      </c>
      <c r="R7733" s="269">
        <v>-8.5</v>
      </c>
      <c r="S7733" s="269">
        <v>-55</v>
      </c>
      <c r="T7733" s="269">
        <v>-55.25</v>
      </c>
      <c r="DO7733"/>
    </row>
    <row r="7734" spans="15:119" x14ac:dyDescent="0.25">
      <c r="O7734" s="268" t="s">
        <v>17220</v>
      </c>
      <c r="P7734" s="268" t="s">
        <v>9490</v>
      </c>
      <c r="Q7734" s="269">
        <v>-8</v>
      </c>
      <c r="R7734" s="269">
        <v>-8.5</v>
      </c>
      <c r="S7734" s="269">
        <v>-54.5</v>
      </c>
      <c r="T7734" s="269">
        <v>-55</v>
      </c>
      <c r="DO7734"/>
    </row>
    <row r="7735" spans="15:119" x14ac:dyDescent="0.25">
      <c r="O7735" s="268" t="s">
        <v>17221</v>
      </c>
      <c r="P7735" s="268" t="s">
        <v>9492</v>
      </c>
      <c r="Q7735" s="269">
        <v>-8</v>
      </c>
      <c r="R7735" s="269">
        <v>-8.25</v>
      </c>
      <c r="S7735" s="269">
        <v>-54.75</v>
      </c>
      <c r="T7735" s="269">
        <v>-55</v>
      </c>
      <c r="DO7735"/>
    </row>
    <row r="7736" spans="15:119" x14ac:dyDescent="0.25">
      <c r="O7736" s="268" t="s">
        <v>17222</v>
      </c>
      <c r="P7736" s="268" t="s">
        <v>9492</v>
      </c>
      <c r="Q7736" s="269">
        <v>-8</v>
      </c>
      <c r="R7736" s="269">
        <v>-8.25</v>
      </c>
      <c r="S7736" s="269">
        <v>-54.5</v>
      </c>
      <c r="T7736" s="269">
        <v>-54.75</v>
      </c>
      <c r="DO7736"/>
    </row>
    <row r="7737" spans="15:119" x14ac:dyDescent="0.25">
      <c r="O7737" s="268" t="s">
        <v>17223</v>
      </c>
      <c r="P7737" s="268" t="s">
        <v>9492</v>
      </c>
      <c r="Q7737" s="269">
        <v>-8.25</v>
      </c>
      <c r="R7737" s="269">
        <v>-8.5</v>
      </c>
      <c r="S7737" s="269">
        <v>-54.75</v>
      </c>
      <c r="T7737" s="269">
        <v>-55</v>
      </c>
      <c r="DO7737"/>
    </row>
    <row r="7738" spans="15:119" x14ac:dyDescent="0.25">
      <c r="O7738" s="268" t="s">
        <v>17224</v>
      </c>
      <c r="P7738" s="268" t="s">
        <v>9492</v>
      </c>
      <c r="Q7738" s="269">
        <v>-8.25</v>
      </c>
      <c r="R7738" s="269">
        <v>-8.5</v>
      </c>
      <c r="S7738" s="269">
        <v>-54.5</v>
      </c>
      <c r="T7738" s="269">
        <v>-54.75</v>
      </c>
      <c r="DO7738"/>
    </row>
    <row r="7739" spans="15:119" x14ac:dyDescent="0.25">
      <c r="O7739" s="268" t="s">
        <v>17225</v>
      </c>
      <c r="P7739" s="268" t="s">
        <v>9490</v>
      </c>
      <c r="Q7739" s="269">
        <v>-8</v>
      </c>
      <c r="R7739" s="269">
        <v>-8.5</v>
      </c>
      <c r="S7739" s="269">
        <v>-54</v>
      </c>
      <c r="T7739" s="269">
        <v>-54.5</v>
      </c>
      <c r="DO7739"/>
    </row>
    <row r="7740" spans="15:119" x14ac:dyDescent="0.25">
      <c r="O7740" s="268" t="s">
        <v>17226</v>
      </c>
      <c r="P7740" s="268" t="s">
        <v>9492</v>
      </c>
      <c r="Q7740" s="269">
        <v>-8</v>
      </c>
      <c r="R7740" s="269">
        <v>-8.25</v>
      </c>
      <c r="S7740" s="269">
        <v>-54.25</v>
      </c>
      <c r="T7740" s="269">
        <v>-54.5</v>
      </c>
      <c r="DO7740"/>
    </row>
    <row r="7741" spans="15:119" x14ac:dyDescent="0.25">
      <c r="O7741" s="268" t="s">
        <v>17227</v>
      </c>
      <c r="P7741" s="268" t="s">
        <v>9492</v>
      </c>
      <c r="Q7741" s="269">
        <v>-8</v>
      </c>
      <c r="R7741" s="269">
        <v>-8.25</v>
      </c>
      <c r="S7741" s="269">
        <v>-54</v>
      </c>
      <c r="T7741" s="269">
        <v>-54.25</v>
      </c>
      <c r="DO7741"/>
    </row>
    <row r="7742" spans="15:119" x14ac:dyDescent="0.25">
      <c r="O7742" s="268" t="s">
        <v>17228</v>
      </c>
      <c r="P7742" s="268" t="s">
        <v>9492</v>
      </c>
      <c r="Q7742" s="269">
        <v>-8.25</v>
      </c>
      <c r="R7742" s="269">
        <v>-8.5</v>
      </c>
      <c r="S7742" s="269">
        <v>-54.25</v>
      </c>
      <c r="T7742" s="269">
        <v>-54.5</v>
      </c>
      <c r="DO7742"/>
    </row>
    <row r="7743" spans="15:119" x14ac:dyDescent="0.25">
      <c r="O7743" s="268" t="s">
        <v>17229</v>
      </c>
      <c r="P7743" s="268" t="s">
        <v>9492</v>
      </c>
      <c r="Q7743" s="269">
        <v>-8.25</v>
      </c>
      <c r="R7743" s="269">
        <v>-8.5</v>
      </c>
      <c r="S7743" s="269">
        <v>-54</v>
      </c>
      <c r="T7743" s="269">
        <v>-54.25</v>
      </c>
      <c r="DO7743"/>
    </row>
    <row r="7744" spans="15:119" x14ac:dyDescent="0.25">
      <c r="O7744" s="268" t="s">
        <v>17230</v>
      </c>
      <c r="P7744" s="268" t="s">
        <v>9490</v>
      </c>
      <c r="Q7744" s="269">
        <v>-8.5</v>
      </c>
      <c r="R7744" s="269">
        <v>-9</v>
      </c>
      <c r="S7744" s="269">
        <v>-55</v>
      </c>
      <c r="T7744" s="269">
        <v>-55.5</v>
      </c>
      <c r="DO7744"/>
    </row>
    <row r="7745" spans="15:119" x14ac:dyDescent="0.25">
      <c r="O7745" s="268" t="s">
        <v>17231</v>
      </c>
      <c r="P7745" s="268" t="s">
        <v>9492</v>
      </c>
      <c r="Q7745" s="269">
        <v>-8.5</v>
      </c>
      <c r="R7745" s="269">
        <v>-8.75</v>
      </c>
      <c r="S7745" s="269">
        <v>-55.25</v>
      </c>
      <c r="T7745" s="269">
        <v>-55.5</v>
      </c>
      <c r="DO7745"/>
    </row>
    <row r="7746" spans="15:119" x14ac:dyDescent="0.25">
      <c r="O7746" s="268" t="s">
        <v>17232</v>
      </c>
      <c r="P7746" s="268" t="s">
        <v>9492</v>
      </c>
      <c r="Q7746" s="269">
        <v>-8.5</v>
      </c>
      <c r="R7746" s="269">
        <v>-8.75</v>
      </c>
      <c r="S7746" s="269">
        <v>-55</v>
      </c>
      <c r="T7746" s="269">
        <v>-55.25</v>
      </c>
      <c r="DO7746"/>
    </row>
    <row r="7747" spans="15:119" x14ac:dyDescent="0.25">
      <c r="O7747" s="268" t="s">
        <v>17233</v>
      </c>
      <c r="P7747" s="268" t="s">
        <v>9492</v>
      </c>
      <c r="Q7747" s="269">
        <v>-8.75</v>
      </c>
      <c r="R7747" s="269">
        <v>-9</v>
      </c>
      <c r="S7747" s="269">
        <v>-55.25</v>
      </c>
      <c r="T7747" s="269">
        <v>-55.5</v>
      </c>
      <c r="DO7747"/>
    </row>
    <row r="7748" spans="15:119" x14ac:dyDescent="0.25">
      <c r="O7748" s="268" t="s">
        <v>17234</v>
      </c>
      <c r="P7748" s="268" t="s">
        <v>9492</v>
      </c>
      <c r="Q7748" s="269">
        <v>-8.75</v>
      </c>
      <c r="R7748" s="269">
        <v>-9</v>
      </c>
      <c r="S7748" s="269">
        <v>-55</v>
      </c>
      <c r="T7748" s="269">
        <v>-55.25</v>
      </c>
      <c r="DO7748"/>
    </row>
    <row r="7749" spans="15:119" x14ac:dyDescent="0.25">
      <c r="O7749" s="268" t="s">
        <v>17235</v>
      </c>
      <c r="P7749" s="268" t="s">
        <v>9490</v>
      </c>
      <c r="Q7749" s="269">
        <v>-8.5</v>
      </c>
      <c r="R7749" s="269">
        <v>-9</v>
      </c>
      <c r="S7749" s="269">
        <v>-54.5</v>
      </c>
      <c r="T7749" s="269">
        <v>-55</v>
      </c>
      <c r="DO7749"/>
    </row>
    <row r="7750" spans="15:119" x14ac:dyDescent="0.25">
      <c r="O7750" s="268" t="s">
        <v>17236</v>
      </c>
      <c r="P7750" s="268" t="s">
        <v>9492</v>
      </c>
      <c r="Q7750" s="269">
        <v>-8.5</v>
      </c>
      <c r="R7750" s="269">
        <v>-8.75</v>
      </c>
      <c r="S7750" s="269">
        <v>-54.75</v>
      </c>
      <c r="T7750" s="269">
        <v>-55</v>
      </c>
      <c r="DO7750"/>
    </row>
    <row r="7751" spans="15:119" x14ac:dyDescent="0.25">
      <c r="O7751" s="268" t="s">
        <v>17237</v>
      </c>
      <c r="P7751" s="268" t="s">
        <v>9492</v>
      </c>
      <c r="Q7751" s="269">
        <v>-8.5</v>
      </c>
      <c r="R7751" s="269">
        <v>-8.75</v>
      </c>
      <c r="S7751" s="269">
        <v>-54.5</v>
      </c>
      <c r="T7751" s="269">
        <v>-54.75</v>
      </c>
      <c r="DO7751"/>
    </row>
    <row r="7752" spans="15:119" x14ac:dyDescent="0.25">
      <c r="O7752" s="268" t="s">
        <v>17238</v>
      </c>
      <c r="P7752" s="268" t="s">
        <v>9492</v>
      </c>
      <c r="Q7752" s="269">
        <v>-8.75</v>
      </c>
      <c r="R7752" s="269">
        <v>-9</v>
      </c>
      <c r="S7752" s="269">
        <v>-54.75</v>
      </c>
      <c r="T7752" s="269">
        <v>-55</v>
      </c>
      <c r="DO7752"/>
    </row>
    <row r="7753" spans="15:119" x14ac:dyDescent="0.25">
      <c r="O7753" s="268" t="s">
        <v>17239</v>
      </c>
      <c r="P7753" s="268" t="s">
        <v>9492</v>
      </c>
      <c r="Q7753" s="269">
        <v>-8.75</v>
      </c>
      <c r="R7753" s="269">
        <v>-9</v>
      </c>
      <c r="S7753" s="269">
        <v>-54.5</v>
      </c>
      <c r="T7753" s="269">
        <v>-54.75</v>
      </c>
      <c r="DO7753"/>
    </row>
    <row r="7754" spans="15:119" x14ac:dyDescent="0.25">
      <c r="O7754" s="268" t="s">
        <v>17240</v>
      </c>
      <c r="P7754" s="268" t="s">
        <v>9490</v>
      </c>
      <c r="Q7754" s="269">
        <v>-8.5</v>
      </c>
      <c r="R7754" s="269">
        <v>-9</v>
      </c>
      <c r="S7754" s="269">
        <v>-54</v>
      </c>
      <c r="T7754" s="269">
        <v>-54.5</v>
      </c>
      <c r="DO7754"/>
    </row>
    <row r="7755" spans="15:119" x14ac:dyDescent="0.25">
      <c r="O7755" s="268" t="s">
        <v>17241</v>
      </c>
      <c r="P7755" s="268" t="s">
        <v>9492</v>
      </c>
      <c r="Q7755" s="269">
        <v>-8.5</v>
      </c>
      <c r="R7755" s="269">
        <v>-8.75</v>
      </c>
      <c r="S7755" s="269">
        <v>-54.25</v>
      </c>
      <c r="T7755" s="269">
        <v>-54.5</v>
      </c>
      <c r="DO7755"/>
    </row>
    <row r="7756" spans="15:119" x14ac:dyDescent="0.25">
      <c r="O7756" s="268" t="s">
        <v>17242</v>
      </c>
      <c r="P7756" s="268" t="s">
        <v>9492</v>
      </c>
      <c r="Q7756" s="269">
        <v>-8.5</v>
      </c>
      <c r="R7756" s="269">
        <v>-8.75</v>
      </c>
      <c r="S7756" s="269">
        <v>-54</v>
      </c>
      <c r="T7756" s="269">
        <v>-54.25</v>
      </c>
      <c r="DO7756"/>
    </row>
    <row r="7757" spans="15:119" x14ac:dyDescent="0.25">
      <c r="O7757" s="268" t="s">
        <v>17243</v>
      </c>
      <c r="P7757" s="268" t="s">
        <v>9492</v>
      </c>
      <c r="Q7757" s="269">
        <v>-8.75</v>
      </c>
      <c r="R7757" s="269">
        <v>-9</v>
      </c>
      <c r="S7757" s="269">
        <v>-54.25</v>
      </c>
      <c r="T7757" s="269">
        <v>-54.5</v>
      </c>
      <c r="DO7757"/>
    </row>
    <row r="7758" spans="15:119" x14ac:dyDescent="0.25">
      <c r="O7758" s="268" t="s">
        <v>17244</v>
      </c>
      <c r="P7758" s="268" t="s">
        <v>9492</v>
      </c>
      <c r="Q7758" s="269">
        <v>-8.75</v>
      </c>
      <c r="R7758" s="269">
        <v>-9</v>
      </c>
      <c r="S7758" s="269">
        <v>-54</v>
      </c>
      <c r="T7758" s="269">
        <v>-54.25</v>
      </c>
      <c r="DO7758"/>
    </row>
    <row r="7759" spans="15:119" x14ac:dyDescent="0.25">
      <c r="O7759" s="268" t="s">
        <v>17245</v>
      </c>
      <c r="P7759" s="268" t="s">
        <v>9488</v>
      </c>
      <c r="Q7759" s="269">
        <v>-9</v>
      </c>
      <c r="R7759" s="269">
        <v>-10</v>
      </c>
      <c r="S7759" s="269">
        <v>-55.5</v>
      </c>
      <c r="T7759" s="269">
        <v>-57</v>
      </c>
      <c r="DO7759"/>
    </row>
    <row r="7760" spans="15:119" x14ac:dyDescent="0.25">
      <c r="O7760" s="268" t="s">
        <v>17246</v>
      </c>
      <c r="P7760" s="268" t="s">
        <v>9490</v>
      </c>
      <c r="Q7760" s="269">
        <v>-9</v>
      </c>
      <c r="R7760" s="269">
        <v>-9.5</v>
      </c>
      <c r="S7760" s="269">
        <v>-56.5</v>
      </c>
      <c r="T7760" s="269">
        <v>-57</v>
      </c>
      <c r="DO7760"/>
    </row>
    <row r="7761" spans="15:119" x14ac:dyDescent="0.25">
      <c r="O7761" s="268" t="s">
        <v>17247</v>
      </c>
      <c r="P7761" s="268" t="s">
        <v>9492</v>
      </c>
      <c r="Q7761" s="269">
        <v>-9</v>
      </c>
      <c r="R7761" s="269">
        <v>-9.25</v>
      </c>
      <c r="S7761" s="269">
        <v>-56.75</v>
      </c>
      <c r="T7761" s="269">
        <v>-57</v>
      </c>
      <c r="DO7761"/>
    </row>
    <row r="7762" spans="15:119" x14ac:dyDescent="0.25">
      <c r="O7762" s="268" t="s">
        <v>17248</v>
      </c>
      <c r="P7762" s="268" t="s">
        <v>9492</v>
      </c>
      <c r="Q7762" s="269">
        <v>-9</v>
      </c>
      <c r="R7762" s="269">
        <v>-9.25</v>
      </c>
      <c r="S7762" s="269">
        <v>-56.5</v>
      </c>
      <c r="T7762" s="269">
        <v>-56.75</v>
      </c>
      <c r="DO7762"/>
    </row>
    <row r="7763" spans="15:119" x14ac:dyDescent="0.25">
      <c r="O7763" s="268" t="s">
        <v>17249</v>
      </c>
      <c r="P7763" s="268" t="s">
        <v>9492</v>
      </c>
      <c r="Q7763" s="269">
        <v>-9.25</v>
      </c>
      <c r="R7763" s="269">
        <v>-9.5</v>
      </c>
      <c r="S7763" s="269">
        <v>-56.75</v>
      </c>
      <c r="T7763" s="269">
        <v>-57</v>
      </c>
      <c r="DO7763"/>
    </row>
    <row r="7764" spans="15:119" x14ac:dyDescent="0.25">
      <c r="O7764" s="268" t="s">
        <v>17250</v>
      </c>
      <c r="P7764" s="268" t="s">
        <v>9492</v>
      </c>
      <c r="Q7764" s="269">
        <v>-9.25</v>
      </c>
      <c r="R7764" s="269">
        <v>-9.5</v>
      </c>
      <c r="S7764" s="269">
        <v>-56.5</v>
      </c>
      <c r="T7764" s="269">
        <v>-56.75</v>
      </c>
      <c r="DO7764"/>
    </row>
    <row r="7765" spans="15:119" x14ac:dyDescent="0.25">
      <c r="O7765" s="268" t="s">
        <v>17251</v>
      </c>
      <c r="P7765" s="268" t="s">
        <v>9490</v>
      </c>
      <c r="Q7765" s="269">
        <v>-9</v>
      </c>
      <c r="R7765" s="269">
        <v>-9.5</v>
      </c>
      <c r="S7765" s="269">
        <v>-56</v>
      </c>
      <c r="T7765" s="269">
        <v>-56.5</v>
      </c>
      <c r="DO7765"/>
    </row>
    <row r="7766" spans="15:119" x14ac:dyDescent="0.25">
      <c r="O7766" s="268" t="s">
        <v>17252</v>
      </c>
      <c r="P7766" s="268" t="s">
        <v>9492</v>
      </c>
      <c r="Q7766" s="269">
        <v>-9</v>
      </c>
      <c r="R7766" s="269">
        <v>-9.25</v>
      </c>
      <c r="S7766" s="269">
        <v>-56.25</v>
      </c>
      <c r="T7766" s="269">
        <v>-56.5</v>
      </c>
      <c r="DO7766"/>
    </row>
    <row r="7767" spans="15:119" x14ac:dyDescent="0.25">
      <c r="O7767" s="268" t="s">
        <v>17253</v>
      </c>
      <c r="P7767" s="268" t="s">
        <v>9492</v>
      </c>
      <c r="Q7767" s="269">
        <v>-9</v>
      </c>
      <c r="R7767" s="269">
        <v>-9.25</v>
      </c>
      <c r="S7767" s="269">
        <v>-56</v>
      </c>
      <c r="T7767" s="269">
        <v>-56.25</v>
      </c>
      <c r="DO7767"/>
    </row>
    <row r="7768" spans="15:119" x14ac:dyDescent="0.25">
      <c r="O7768" s="268" t="s">
        <v>17254</v>
      </c>
      <c r="P7768" s="268" t="s">
        <v>9492</v>
      </c>
      <c r="Q7768" s="269">
        <v>-9.25</v>
      </c>
      <c r="R7768" s="269">
        <v>-9.5</v>
      </c>
      <c r="S7768" s="269">
        <v>-56.25</v>
      </c>
      <c r="T7768" s="269">
        <v>-56.5</v>
      </c>
      <c r="DO7768"/>
    </row>
    <row r="7769" spans="15:119" x14ac:dyDescent="0.25">
      <c r="O7769" s="268" t="s">
        <v>17255</v>
      </c>
      <c r="P7769" s="268" t="s">
        <v>9492</v>
      </c>
      <c r="Q7769" s="269">
        <v>-9.25</v>
      </c>
      <c r="R7769" s="269">
        <v>-9.5</v>
      </c>
      <c r="S7769" s="269">
        <v>-56</v>
      </c>
      <c r="T7769" s="269">
        <v>-56.25</v>
      </c>
      <c r="DO7769"/>
    </row>
    <row r="7770" spans="15:119" x14ac:dyDescent="0.25">
      <c r="O7770" s="268" t="s">
        <v>17256</v>
      </c>
      <c r="P7770" s="268" t="s">
        <v>9490</v>
      </c>
      <c r="Q7770" s="269">
        <v>-9</v>
      </c>
      <c r="R7770" s="269">
        <v>-9.5</v>
      </c>
      <c r="S7770" s="269">
        <v>-55.5</v>
      </c>
      <c r="T7770" s="269">
        <v>-56</v>
      </c>
      <c r="DO7770"/>
    </row>
    <row r="7771" spans="15:119" x14ac:dyDescent="0.25">
      <c r="O7771" s="268" t="s">
        <v>17257</v>
      </c>
      <c r="P7771" s="268" t="s">
        <v>9492</v>
      </c>
      <c r="Q7771" s="269">
        <v>-9</v>
      </c>
      <c r="R7771" s="269">
        <v>-9.25</v>
      </c>
      <c r="S7771" s="269">
        <v>-55.75</v>
      </c>
      <c r="T7771" s="269">
        <v>-56</v>
      </c>
      <c r="DO7771"/>
    </row>
    <row r="7772" spans="15:119" x14ac:dyDescent="0.25">
      <c r="O7772" s="268" t="s">
        <v>17258</v>
      </c>
      <c r="P7772" s="268" t="s">
        <v>9492</v>
      </c>
      <c r="Q7772" s="269">
        <v>-9</v>
      </c>
      <c r="R7772" s="269">
        <v>-9.25</v>
      </c>
      <c r="S7772" s="269">
        <v>-55.5</v>
      </c>
      <c r="T7772" s="269">
        <v>-55.75</v>
      </c>
      <c r="DO7772"/>
    </row>
    <row r="7773" spans="15:119" x14ac:dyDescent="0.25">
      <c r="O7773" s="268" t="s">
        <v>17259</v>
      </c>
      <c r="P7773" s="268" t="s">
        <v>9492</v>
      </c>
      <c r="Q7773" s="269">
        <v>-9.25</v>
      </c>
      <c r="R7773" s="269">
        <v>-9.5</v>
      </c>
      <c r="S7773" s="269">
        <v>-55.75</v>
      </c>
      <c r="T7773" s="269">
        <v>-56</v>
      </c>
      <c r="DO7773"/>
    </row>
    <row r="7774" spans="15:119" x14ac:dyDescent="0.25">
      <c r="O7774" s="268" t="s">
        <v>17260</v>
      </c>
      <c r="P7774" s="268" t="s">
        <v>9492</v>
      </c>
      <c r="Q7774" s="269">
        <v>-9.25</v>
      </c>
      <c r="R7774" s="269">
        <v>-9.5</v>
      </c>
      <c r="S7774" s="269">
        <v>-55.5</v>
      </c>
      <c r="T7774" s="269">
        <v>-55.75</v>
      </c>
      <c r="DO7774"/>
    </row>
    <row r="7775" spans="15:119" x14ac:dyDescent="0.25">
      <c r="O7775" s="268" t="s">
        <v>17261</v>
      </c>
      <c r="P7775" s="268" t="s">
        <v>9490</v>
      </c>
      <c r="Q7775" s="269">
        <v>-9.5</v>
      </c>
      <c r="R7775" s="269">
        <v>-10</v>
      </c>
      <c r="S7775" s="269">
        <v>-56.5</v>
      </c>
      <c r="T7775" s="269">
        <v>-57</v>
      </c>
      <c r="DO7775"/>
    </row>
    <row r="7776" spans="15:119" x14ac:dyDescent="0.25">
      <c r="O7776" s="268" t="s">
        <v>17262</v>
      </c>
      <c r="P7776" s="268" t="s">
        <v>9492</v>
      </c>
      <c r="Q7776" s="269">
        <v>-9.5</v>
      </c>
      <c r="R7776" s="269">
        <v>-9.75</v>
      </c>
      <c r="S7776" s="269">
        <v>-56.75</v>
      </c>
      <c r="T7776" s="269">
        <v>-57</v>
      </c>
      <c r="DO7776"/>
    </row>
    <row r="7777" spans="15:119" x14ac:dyDescent="0.25">
      <c r="O7777" s="268" t="s">
        <v>17263</v>
      </c>
      <c r="P7777" s="268" t="s">
        <v>9492</v>
      </c>
      <c r="Q7777" s="269">
        <v>-9.5</v>
      </c>
      <c r="R7777" s="269">
        <v>-9.75</v>
      </c>
      <c r="S7777" s="269">
        <v>-56.5</v>
      </c>
      <c r="T7777" s="269">
        <v>-56.75</v>
      </c>
      <c r="DO7777"/>
    </row>
    <row r="7778" spans="15:119" x14ac:dyDescent="0.25">
      <c r="O7778" s="268" t="s">
        <v>17264</v>
      </c>
      <c r="P7778" s="268" t="s">
        <v>9492</v>
      </c>
      <c r="Q7778" s="269">
        <v>-9.75</v>
      </c>
      <c r="R7778" s="269">
        <v>-10</v>
      </c>
      <c r="S7778" s="269">
        <v>-56.75</v>
      </c>
      <c r="T7778" s="269">
        <v>-57</v>
      </c>
      <c r="DO7778"/>
    </row>
    <row r="7779" spans="15:119" x14ac:dyDescent="0.25">
      <c r="O7779" s="268" t="s">
        <v>17265</v>
      </c>
      <c r="P7779" s="268" t="s">
        <v>9492</v>
      </c>
      <c r="Q7779" s="269">
        <v>-9.75</v>
      </c>
      <c r="R7779" s="269">
        <v>-10</v>
      </c>
      <c r="S7779" s="269">
        <v>-56.5</v>
      </c>
      <c r="T7779" s="269">
        <v>-56.75</v>
      </c>
      <c r="DO7779"/>
    </row>
    <row r="7780" spans="15:119" x14ac:dyDescent="0.25">
      <c r="O7780" s="268" t="s">
        <v>17266</v>
      </c>
      <c r="P7780" s="268" t="s">
        <v>9490</v>
      </c>
      <c r="Q7780" s="269">
        <v>-9.5</v>
      </c>
      <c r="R7780" s="269">
        <v>-10</v>
      </c>
      <c r="S7780" s="269">
        <v>-56</v>
      </c>
      <c r="T7780" s="269">
        <v>-56.5</v>
      </c>
      <c r="DO7780"/>
    </row>
    <row r="7781" spans="15:119" x14ac:dyDescent="0.25">
      <c r="O7781" s="268" t="s">
        <v>17267</v>
      </c>
      <c r="P7781" s="268" t="s">
        <v>9492</v>
      </c>
      <c r="Q7781" s="269">
        <v>-9.5</v>
      </c>
      <c r="R7781" s="269">
        <v>-9.75</v>
      </c>
      <c r="S7781" s="269">
        <v>-56.25</v>
      </c>
      <c r="T7781" s="269">
        <v>-56.5</v>
      </c>
      <c r="DO7781"/>
    </row>
    <row r="7782" spans="15:119" x14ac:dyDescent="0.25">
      <c r="O7782" s="268" t="s">
        <v>17268</v>
      </c>
      <c r="P7782" s="268" t="s">
        <v>9492</v>
      </c>
      <c r="Q7782" s="269">
        <v>-9.5</v>
      </c>
      <c r="R7782" s="269">
        <v>-9.75</v>
      </c>
      <c r="S7782" s="269">
        <v>-56</v>
      </c>
      <c r="T7782" s="269">
        <v>-56.25</v>
      </c>
      <c r="DO7782"/>
    </row>
    <row r="7783" spans="15:119" x14ac:dyDescent="0.25">
      <c r="O7783" s="268" t="s">
        <v>17269</v>
      </c>
      <c r="P7783" s="268" t="s">
        <v>9492</v>
      </c>
      <c r="Q7783" s="269">
        <v>-9.75</v>
      </c>
      <c r="R7783" s="269">
        <v>-10</v>
      </c>
      <c r="S7783" s="269">
        <v>-56.25</v>
      </c>
      <c r="T7783" s="269">
        <v>-56.5</v>
      </c>
      <c r="DO7783"/>
    </row>
    <row r="7784" spans="15:119" x14ac:dyDescent="0.25">
      <c r="O7784" s="268" t="s">
        <v>17270</v>
      </c>
      <c r="P7784" s="268" t="s">
        <v>9492</v>
      </c>
      <c r="Q7784" s="269">
        <v>-9.75</v>
      </c>
      <c r="R7784" s="269">
        <v>-10</v>
      </c>
      <c r="S7784" s="269">
        <v>-56</v>
      </c>
      <c r="T7784" s="269">
        <v>-56.25</v>
      </c>
      <c r="DO7784"/>
    </row>
    <row r="7785" spans="15:119" x14ac:dyDescent="0.25">
      <c r="O7785" s="268" t="s">
        <v>17271</v>
      </c>
      <c r="P7785" s="268" t="s">
        <v>9490</v>
      </c>
      <c r="Q7785" s="269">
        <v>-9.5</v>
      </c>
      <c r="R7785" s="269">
        <v>-10</v>
      </c>
      <c r="S7785" s="269">
        <v>-55.5</v>
      </c>
      <c r="T7785" s="269">
        <v>-56</v>
      </c>
      <c r="DO7785"/>
    </row>
    <row r="7786" spans="15:119" x14ac:dyDescent="0.25">
      <c r="O7786" s="268" t="s">
        <v>17272</v>
      </c>
      <c r="P7786" s="268" t="s">
        <v>9492</v>
      </c>
      <c r="Q7786" s="269">
        <v>-9.5</v>
      </c>
      <c r="R7786" s="269">
        <v>-9.75</v>
      </c>
      <c r="S7786" s="269">
        <v>-55.75</v>
      </c>
      <c r="T7786" s="269">
        <v>-56</v>
      </c>
      <c r="DO7786"/>
    </row>
    <row r="7787" spans="15:119" x14ac:dyDescent="0.25">
      <c r="O7787" s="268" t="s">
        <v>17273</v>
      </c>
      <c r="P7787" s="268" t="s">
        <v>9492</v>
      </c>
      <c r="Q7787" s="269">
        <v>-9.5</v>
      </c>
      <c r="R7787" s="269">
        <v>-9.75</v>
      </c>
      <c r="S7787" s="269">
        <v>-55.5</v>
      </c>
      <c r="T7787" s="269">
        <v>-55.75</v>
      </c>
      <c r="DO7787"/>
    </row>
    <row r="7788" spans="15:119" x14ac:dyDescent="0.25">
      <c r="O7788" s="268" t="s">
        <v>17274</v>
      </c>
      <c r="P7788" s="268" t="s">
        <v>9492</v>
      </c>
      <c r="Q7788" s="269">
        <v>-9.75</v>
      </c>
      <c r="R7788" s="269">
        <v>-10</v>
      </c>
      <c r="S7788" s="269">
        <v>-55.75</v>
      </c>
      <c r="T7788" s="269">
        <v>-56</v>
      </c>
      <c r="DO7788"/>
    </row>
    <row r="7789" spans="15:119" x14ac:dyDescent="0.25">
      <c r="O7789" s="268" t="s">
        <v>17275</v>
      </c>
      <c r="P7789" s="268" t="s">
        <v>9492</v>
      </c>
      <c r="Q7789" s="269">
        <v>-9.75</v>
      </c>
      <c r="R7789" s="269">
        <v>-10</v>
      </c>
      <c r="S7789" s="269">
        <v>-55.5</v>
      </c>
      <c r="T7789" s="269">
        <v>-55.75</v>
      </c>
      <c r="DO7789"/>
    </row>
    <row r="7790" spans="15:119" x14ac:dyDescent="0.25">
      <c r="O7790" s="268" t="s">
        <v>17276</v>
      </c>
      <c r="P7790" s="268" t="s">
        <v>9488</v>
      </c>
      <c r="Q7790" s="269">
        <v>-9</v>
      </c>
      <c r="R7790" s="269">
        <v>-10</v>
      </c>
      <c r="S7790" s="269">
        <v>-54</v>
      </c>
      <c r="T7790" s="269">
        <v>-55.5</v>
      </c>
      <c r="DO7790"/>
    </row>
    <row r="7791" spans="15:119" x14ac:dyDescent="0.25">
      <c r="O7791" s="268" t="s">
        <v>17277</v>
      </c>
      <c r="P7791" s="268" t="s">
        <v>9490</v>
      </c>
      <c r="Q7791" s="269">
        <v>-9</v>
      </c>
      <c r="R7791" s="269">
        <v>-9.5</v>
      </c>
      <c r="S7791" s="269">
        <v>-55</v>
      </c>
      <c r="T7791" s="269">
        <v>-55.5</v>
      </c>
      <c r="DO7791"/>
    </row>
    <row r="7792" spans="15:119" x14ac:dyDescent="0.25">
      <c r="O7792" s="268" t="s">
        <v>17278</v>
      </c>
      <c r="P7792" s="268" t="s">
        <v>9492</v>
      </c>
      <c r="Q7792" s="269">
        <v>-9</v>
      </c>
      <c r="R7792" s="269">
        <v>-9.25</v>
      </c>
      <c r="S7792" s="269">
        <v>-55.25</v>
      </c>
      <c r="T7792" s="269">
        <v>-55.5</v>
      </c>
      <c r="DO7792"/>
    </row>
    <row r="7793" spans="15:119" x14ac:dyDescent="0.25">
      <c r="O7793" s="268" t="s">
        <v>17279</v>
      </c>
      <c r="P7793" s="268" t="s">
        <v>9492</v>
      </c>
      <c r="Q7793" s="269">
        <v>-9</v>
      </c>
      <c r="R7793" s="269">
        <v>-9.25</v>
      </c>
      <c r="S7793" s="269">
        <v>-55</v>
      </c>
      <c r="T7793" s="269">
        <v>-55.25</v>
      </c>
      <c r="DO7793"/>
    </row>
    <row r="7794" spans="15:119" x14ac:dyDescent="0.25">
      <c r="O7794" s="268" t="s">
        <v>17280</v>
      </c>
      <c r="P7794" s="268" t="s">
        <v>9492</v>
      </c>
      <c r="Q7794" s="269">
        <v>-9.25</v>
      </c>
      <c r="R7794" s="269">
        <v>-9.5</v>
      </c>
      <c r="S7794" s="269">
        <v>-55.25</v>
      </c>
      <c r="T7794" s="269">
        <v>-55.5</v>
      </c>
      <c r="DO7794"/>
    </row>
    <row r="7795" spans="15:119" x14ac:dyDescent="0.25">
      <c r="O7795" s="268" t="s">
        <v>17281</v>
      </c>
      <c r="P7795" s="268" t="s">
        <v>9492</v>
      </c>
      <c r="Q7795" s="269">
        <v>-9.25</v>
      </c>
      <c r="R7795" s="269">
        <v>-9.5</v>
      </c>
      <c r="S7795" s="269">
        <v>-55</v>
      </c>
      <c r="T7795" s="269">
        <v>-55.25</v>
      </c>
      <c r="DO7795"/>
    </row>
    <row r="7796" spans="15:119" x14ac:dyDescent="0.25">
      <c r="O7796" s="268" t="s">
        <v>17282</v>
      </c>
      <c r="P7796" s="268" t="s">
        <v>9490</v>
      </c>
      <c r="Q7796" s="269">
        <v>-9</v>
      </c>
      <c r="R7796" s="269">
        <v>-9.5</v>
      </c>
      <c r="S7796" s="269">
        <v>-54.5</v>
      </c>
      <c r="T7796" s="269">
        <v>-55</v>
      </c>
      <c r="DO7796"/>
    </row>
    <row r="7797" spans="15:119" x14ac:dyDescent="0.25">
      <c r="O7797" s="268" t="s">
        <v>17283</v>
      </c>
      <c r="P7797" s="268" t="s">
        <v>9492</v>
      </c>
      <c r="Q7797" s="269">
        <v>-9</v>
      </c>
      <c r="R7797" s="269">
        <v>-9.25</v>
      </c>
      <c r="S7797" s="269">
        <v>-54.75</v>
      </c>
      <c r="T7797" s="269">
        <v>-55</v>
      </c>
      <c r="DO7797"/>
    </row>
    <row r="7798" spans="15:119" x14ac:dyDescent="0.25">
      <c r="O7798" s="268" t="s">
        <v>17284</v>
      </c>
      <c r="P7798" s="268" t="s">
        <v>9492</v>
      </c>
      <c r="Q7798" s="269">
        <v>-9</v>
      </c>
      <c r="R7798" s="269">
        <v>-9.25</v>
      </c>
      <c r="S7798" s="269">
        <v>-54.5</v>
      </c>
      <c r="T7798" s="269">
        <v>-54.75</v>
      </c>
      <c r="DO7798"/>
    </row>
    <row r="7799" spans="15:119" x14ac:dyDescent="0.25">
      <c r="O7799" s="268" t="s">
        <v>17285</v>
      </c>
      <c r="P7799" s="268" t="s">
        <v>9492</v>
      </c>
      <c r="Q7799" s="269">
        <v>-9.25</v>
      </c>
      <c r="R7799" s="269">
        <v>-9.5</v>
      </c>
      <c r="S7799" s="269">
        <v>-54.75</v>
      </c>
      <c r="T7799" s="269">
        <v>-55</v>
      </c>
      <c r="DO7799"/>
    </row>
    <row r="7800" spans="15:119" x14ac:dyDescent="0.25">
      <c r="O7800" s="268" t="s">
        <v>17286</v>
      </c>
      <c r="P7800" s="268" t="s">
        <v>9492</v>
      </c>
      <c r="Q7800" s="269">
        <v>-9.25</v>
      </c>
      <c r="R7800" s="269">
        <v>-9.5</v>
      </c>
      <c r="S7800" s="269">
        <v>-54.5</v>
      </c>
      <c r="T7800" s="269">
        <v>-54.75</v>
      </c>
      <c r="DO7800"/>
    </row>
    <row r="7801" spans="15:119" x14ac:dyDescent="0.25">
      <c r="O7801" s="268" t="s">
        <v>17287</v>
      </c>
      <c r="P7801" s="268" t="s">
        <v>9490</v>
      </c>
      <c r="Q7801" s="269">
        <v>-9</v>
      </c>
      <c r="R7801" s="269">
        <v>-9.5</v>
      </c>
      <c r="S7801" s="269">
        <v>-54</v>
      </c>
      <c r="T7801" s="269">
        <v>-54.5</v>
      </c>
      <c r="DO7801"/>
    </row>
    <row r="7802" spans="15:119" x14ac:dyDescent="0.25">
      <c r="O7802" s="268" t="s">
        <v>17288</v>
      </c>
      <c r="P7802" s="268" t="s">
        <v>9492</v>
      </c>
      <c r="Q7802" s="269">
        <v>-9</v>
      </c>
      <c r="R7802" s="269">
        <v>-9.25</v>
      </c>
      <c r="S7802" s="269">
        <v>-54.25</v>
      </c>
      <c r="T7802" s="269">
        <v>-54.5</v>
      </c>
      <c r="DO7802"/>
    </row>
    <row r="7803" spans="15:119" x14ac:dyDescent="0.25">
      <c r="O7803" s="268" t="s">
        <v>17289</v>
      </c>
      <c r="P7803" s="268" t="s">
        <v>9492</v>
      </c>
      <c r="Q7803" s="269">
        <v>-9</v>
      </c>
      <c r="R7803" s="269">
        <v>-9.25</v>
      </c>
      <c r="S7803" s="269">
        <v>-54</v>
      </c>
      <c r="T7803" s="269">
        <v>-54.25</v>
      </c>
      <c r="DO7803"/>
    </row>
    <row r="7804" spans="15:119" x14ac:dyDescent="0.25">
      <c r="O7804" s="268" t="s">
        <v>17290</v>
      </c>
      <c r="P7804" s="268" t="s">
        <v>9492</v>
      </c>
      <c r="Q7804" s="269">
        <v>-9.25</v>
      </c>
      <c r="R7804" s="269">
        <v>-9.5</v>
      </c>
      <c r="S7804" s="269">
        <v>-54.25</v>
      </c>
      <c r="T7804" s="269">
        <v>-54.5</v>
      </c>
      <c r="DO7804"/>
    </row>
    <row r="7805" spans="15:119" x14ac:dyDescent="0.25">
      <c r="O7805" s="268" t="s">
        <v>17291</v>
      </c>
      <c r="P7805" s="268" t="s">
        <v>9492</v>
      </c>
      <c r="Q7805" s="269">
        <v>-9.25</v>
      </c>
      <c r="R7805" s="269">
        <v>-9.5</v>
      </c>
      <c r="S7805" s="269">
        <v>-54</v>
      </c>
      <c r="T7805" s="269">
        <v>-54.25</v>
      </c>
      <c r="DO7805"/>
    </row>
    <row r="7806" spans="15:119" x14ac:dyDescent="0.25">
      <c r="O7806" s="268" t="s">
        <v>17292</v>
      </c>
      <c r="P7806" s="268" t="s">
        <v>9490</v>
      </c>
      <c r="Q7806" s="269">
        <v>-9.5</v>
      </c>
      <c r="R7806" s="269">
        <v>-10</v>
      </c>
      <c r="S7806" s="269">
        <v>-55</v>
      </c>
      <c r="T7806" s="269">
        <v>-55.5</v>
      </c>
      <c r="DO7806"/>
    </row>
    <row r="7807" spans="15:119" x14ac:dyDescent="0.25">
      <c r="O7807" s="268" t="s">
        <v>17293</v>
      </c>
      <c r="P7807" s="268" t="s">
        <v>9492</v>
      </c>
      <c r="Q7807" s="269">
        <v>-9.5</v>
      </c>
      <c r="R7807" s="269">
        <v>-9.75</v>
      </c>
      <c r="S7807" s="269">
        <v>-55.25</v>
      </c>
      <c r="T7807" s="269">
        <v>-55.5</v>
      </c>
      <c r="DO7807"/>
    </row>
    <row r="7808" spans="15:119" x14ac:dyDescent="0.25">
      <c r="O7808" s="268" t="s">
        <v>17294</v>
      </c>
      <c r="P7808" s="268" t="s">
        <v>9492</v>
      </c>
      <c r="Q7808" s="269">
        <v>-9.5</v>
      </c>
      <c r="R7808" s="269">
        <v>-9.75</v>
      </c>
      <c r="S7808" s="269">
        <v>-55</v>
      </c>
      <c r="T7808" s="269">
        <v>-55.25</v>
      </c>
      <c r="DO7808"/>
    </row>
    <row r="7809" spans="15:119" x14ac:dyDescent="0.25">
      <c r="O7809" s="268" t="s">
        <v>17295</v>
      </c>
      <c r="P7809" s="268" t="s">
        <v>9492</v>
      </c>
      <c r="Q7809" s="269">
        <v>-9.75</v>
      </c>
      <c r="R7809" s="269">
        <v>-10</v>
      </c>
      <c r="S7809" s="269">
        <v>-55.25</v>
      </c>
      <c r="T7809" s="269">
        <v>-55.5</v>
      </c>
      <c r="DO7809"/>
    </row>
    <row r="7810" spans="15:119" x14ac:dyDescent="0.25">
      <c r="O7810" s="268" t="s">
        <v>17296</v>
      </c>
      <c r="P7810" s="268" t="s">
        <v>9492</v>
      </c>
      <c r="Q7810" s="269">
        <v>-9.75</v>
      </c>
      <c r="R7810" s="269">
        <v>-10</v>
      </c>
      <c r="S7810" s="269">
        <v>-55</v>
      </c>
      <c r="T7810" s="269">
        <v>-55.25</v>
      </c>
      <c r="DO7810"/>
    </row>
    <row r="7811" spans="15:119" x14ac:dyDescent="0.25">
      <c r="O7811" s="268" t="s">
        <v>17297</v>
      </c>
      <c r="P7811" s="268" t="s">
        <v>9490</v>
      </c>
      <c r="Q7811" s="269">
        <v>-9.5</v>
      </c>
      <c r="R7811" s="269">
        <v>-10</v>
      </c>
      <c r="S7811" s="269">
        <v>-54.5</v>
      </c>
      <c r="T7811" s="269">
        <v>-55</v>
      </c>
      <c r="DO7811"/>
    </row>
    <row r="7812" spans="15:119" x14ac:dyDescent="0.25">
      <c r="O7812" s="268" t="s">
        <v>17298</v>
      </c>
      <c r="P7812" s="268" t="s">
        <v>9492</v>
      </c>
      <c r="Q7812" s="269">
        <v>-9.5</v>
      </c>
      <c r="R7812" s="269">
        <v>-9.75</v>
      </c>
      <c r="S7812" s="269">
        <v>-54.75</v>
      </c>
      <c r="T7812" s="269">
        <v>-55</v>
      </c>
      <c r="DO7812"/>
    </row>
    <row r="7813" spans="15:119" x14ac:dyDescent="0.25">
      <c r="O7813" s="268" t="s">
        <v>17299</v>
      </c>
      <c r="P7813" s="268" t="s">
        <v>9492</v>
      </c>
      <c r="Q7813" s="269">
        <v>-9.5</v>
      </c>
      <c r="R7813" s="269">
        <v>-9.75</v>
      </c>
      <c r="S7813" s="269">
        <v>-54.5</v>
      </c>
      <c r="T7813" s="269">
        <v>-54.75</v>
      </c>
      <c r="DO7813"/>
    </row>
    <row r="7814" spans="15:119" x14ac:dyDescent="0.25">
      <c r="O7814" s="268" t="s">
        <v>17300</v>
      </c>
      <c r="P7814" s="268" t="s">
        <v>9492</v>
      </c>
      <c r="Q7814" s="269">
        <v>-9.75</v>
      </c>
      <c r="R7814" s="269">
        <v>-10</v>
      </c>
      <c r="S7814" s="269">
        <v>-54.75</v>
      </c>
      <c r="T7814" s="269">
        <v>-55</v>
      </c>
      <c r="DO7814"/>
    </row>
    <row r="7815" spans="15:119" x14ac:dyDescent="0.25">
      <c r="O7815" s="268" t="s">
        <v>17301</v>
      </c>
      <c r="P7815" s="268" t="s">
        <v>9492</v>
      </c>
      <c r="Q7815" s="269">
        <v>-9.75</v>
      </c>
      <c r="R7815" s="269">
        <v>-10</v>
      </c>
      <c r="S7815" s="269">
        <v>-54.5</v>
      </c>
      <c r="T7815" s="269">
        <v>-54.75</v>
      </c>
      <c r="DO7815"/>
    </row>
    <row r="7816" spans="15:119" x14ac:dyDescent="0.25">
      <c r="O7816" s="268" t="s">
        <v>17302</v>
      </c>
      <c r="P7816" s="268" t="s">
        <v>9490</v>
      </c>
      <c r="Q7816" s="269">
        <v>-9.5</v>
      </c>
      <c r="R7816" s="269">
        <v>-10</v>
      </c>
      <c r="S7816" s="269">
        <v>-54</v>
      </c>
      <c r="T7816" s="269">
        <v>-54.5</v>
      </c>
      <c r="DO7816"/>
    </row>
    <row r="7817" spans="15:119" x14ac:dyDescent="0.25">
      <c r="O7817" s="268" t="s">
        <v>17303</v>
      </c>
      <c r="P7817" s="268" t="s">
        <v>9492</v>
      </c>
      <c r="Q7817" s="269">
        <v>-9.5</v>
      </c>
      <c r="R7817" s="269">
        <v>-9.75</v>
      </c>
      <c r="S7817" s="269">
        <v>-54.25</v>
      </c>
      <c r="T7817" s="269">
        <v>-54.5</v>
      </c>
      <c r="DO7817"/>
    </row>
    <row r="7818" spans="15:119" x14ac:dyDescent="0.25">
      <c r="O7818" s="268" t="s">
        <v>17304</v>
      </c>
      <c r="P7818" s="268" t="s">
        <v>9492</v>
      </c>
      <c r="Q7818" s="269">
        <v>-9.5</v>
      </c>
      <c r="R7818" s="269">
        <v>-9.75</v>
      </c>
      <c r="S7818" s="269">
        <v>-54</v>
      </c>
      <c r="T7818" s="269">
        <v>-54.25</v>
      </c>
      <c r="DO7818"/>
    </row>
    <row r="7819" spans="15:119" x14ac:dyDescent="0.25">
      <c r="O7819" s="268" t="s">
        <v>17305</v>
      </c>
      <c r="P7819" s="268" t="s">
        <v>9492</v>
      </c>
      <c r="Q7819" s="269">
        <v>-9.75</v>
      </c>
      <c r="R7819" s="269">
        <v>-10</v>
      </c>
      <c r="S7819" s="269">
        <v>-54.25</v>
      </c>
      <c r="T7819" s="269">
        <v>-54.5</v>
      </c>
      <c r="DO7819"/>
    </row>
    <row r="7820" spans="15:119" x14ac:dyDescent="0.25">
      <c r="O7820" s="268" t="s">
        <v>17306</v>
      </c>
      <c r="P7820" s="268" t="s">
        <v>9492</v>
      </c>
      <c r="Q7820" s="269">
        <v>-9.75</v>
      </c>
      <c r="R7820" s="269">
        <v>-10</v>
      </c>
      <c r="S7820" s="269">
        <v>-54</v>
      </c>
      <c r="T7820" s="269">
        <v>-54.25</v>
      </c>
      <c r="DO7820"/>
    </row>
    <row r="7821" spans="15:119" x14ac:dyDescent="0.25">
      <c r="O7821" s="268" t="s">
        <v>17307</v>
      </c>
      <c r="P7821" s="268" t="s">
        <v>9486</v>
      </c>
      <c r="Q7821" s="269">
        <v>-10</v>
      </c>
      <c r="R7821" s="269">
        <v>-12</v>
      </c>
      <c r="S7821" s="269">
        <v>-57</v>
      </c>
      <c r="T7821" s="269">
        <v>-60</v>
      </c>
      <c r="DO7821"/>
    </row>
    <row r="7822" spans="15:119" x14ac:dyDescent="0.25">
      <c r="O7822" s="268" t="s">
        <v>17308</v>
      </c>
      <c r="P7822" s="268" t="s">
        <v>9488</v>
      </c>
      <c r="Q7822" s="269">
        <v>-10</v>
      </c>
      <c r="R7822" s="269">
        <v>-11</v>
      </c>
      <c r="S7822" s="269">
        <v>-58.5</v>
      </c>
      <c r="T7822" s="269">
        <v>-60</v>
      </c>
      <c r="DO7822"/>
    </row>
    <row r="7823" spans="15:119" x14ac:dyDescent="0.25">
      <c r="O7823" s="268" t="s">
        <v>17309</v>
      </c>
      <c r="P7823" s="268" t="s">
        <v>9490</v>
      </c>
      <c r="Q7823" s="269">
        <v>-10</v>
      </c>
      <c r="R7823" s="269">
        <v>-10.5</v>
      </c>
      <c r="S7823" s="269">
        <v>-59.5</v>
      </c>
      <c r="T7823" s="269">
        <v>-60</v>
      </c>
      <c r="DO7823"/>
    </row>
    <row r="7824" spans="15:119" x14ac:dyDescent="0.25">
      <c r="O7824" s="268" t="s">
        <v>17310</v>
      </c>
      <c r="P7824" s="268" t="s">
        <v>9492</v>
      </c>
      <c r="Q7824" s="269">
        <v>-10</v>
      </c>
      <c r="R7824" s="269">
        <v>-10.25</v>
      </c>
      <c r="S7824" s="269">
        <v>-59.75</v>
      </c>
      <c r="T7824" s="269">
        <v>-60</v>
      </c>
      <c r="DO7824"/>
    </row>
    <row r="7825" spans="15:119" x14ac:dyDescent="0.25">
      <c r="O7825" s="268" t="s">
        <v>17311</v>
      </c>
      <c r="P7825" s="268" t="s">
        <v>9492</v>
      </c>
      <c r="Q7825" s="269">
        <v>-10</v>
      </c>
      <c r="R7825" s="269">
        <v>-10.25</v>
      </c>
      <c r="S7825" s="269">
        <v>-59.5</v>
      </c>
      <c r="T7825" s="269">
        <v>-59.75</v>
      </c>
      <c r="DO7825"/>
    </row>
    <row r="7826" spans="15:119" x14ac:dyDescent="0.25">
      <c r="O7826" s="268" t="s">
        <v>17312</v>
      </c>
      <c r="P7826" s="268" t="s">
        <v>9492</v>
      </c>
      <c r="Q7826" s="269">
        <v>-10.25</v>
      </c>
      <c r="R7826" s="269">
        <v>-10.5</v>
      </c>
      <c r="S7826" s="269">
        <v>-59.75</v>
      </c>
      <c r="T7826" s="269">
        <v>-60</v>
      </c>
      <c r="DO7826"/>
    </row>
    <row r="7827" spans="15:119" x14ac:dyDescent="0.25">
      <c r="O7827" s="268" t="s">
        <v>17313</v>
      </c>
      <c r="P7827" s="268" t="s">
        <v>9492</v>
      </c>
      <c r="Q7827" s="269">
        <v>-10.25</v>
      </c>
      <c r="R7827" s="269">
        <v>-10.5</v>
      </c>
      <c r="S7827" s="269">
        <v>-59.5</v>
      </c>
      <c r="T7827" s="269">
        <v>-59.75</v>
      </c>
      <c r="DO7827"/>
    </row>
    <row r="7828" spans="15:119" x14ac:dyDescent="0.25">
      <c r="O7828" s="268" t="s">
        <v>17314</v>
      </c>
      <c r="P7828" s="268" t="s">
        <v>9490</v>
      </c>
      <c r="Q7828" s="269">
        <v>-10</v>
      </c>
      <c r="R7828" s="269">
        <v>-10.5</v>
      </c>
      <c r="S7828" s="269">
        <v>-59</v>
      </c>
      <c r="T7828" s="269">
        <v>-59.5</v>
      </c>
      <c r="DO7828"/>
    </row>
    <row r="7829" spans="15:119" x14ac:dyDescent="0.25">
      <c r="O7829" s="268" t="s">
        <v>17315</v>
      </c>
      <c r="P7829" s="268" t="s">
        <v>9492</v>
      </c>
      <c r="Q7829" s="269">
        <v>-10</v>
      </c>
      <c r="R7829" s="269">
        <v>-10.25</v>
      </c>
      <c r="S7829" s="269">
        <v>-59.25</v>
      </c>
      <c r="T7829" s="269">
        <v>-59.5</v>
      </c>
      <c r="DO7829"/>
    </row>
    <row r="7830" spans="15:119" x14ac:dyDescent="0.25">
      <c r="O7830" s="268" t="s">
        <v>17316</v>
      </c>
      <c r="P7830" s="268" t="s">
        <v>9492</v>
      </c>
      <c r="Q7830" s="269">
        <v>-10</v>
      </c>
      <c r="R7830" s="269">
        <v>-10.25</v>
      </c>
      <c r="S7830" s="269">
        <v>-59</v>
      </c>
      <c r="T7830" s="269">
        <v>-59.25</v>
      </c>
      <c r="DO7830"/>
    </row>
    <row r="7831" spans="15:119" x14ac:dyDescent="0.25">
      <c r="O7831" s="268" t="s">
        <v>17317</v>
      </c>
      <c r="P7831" s="268" t="s">
        <v>9492</v>
      </c>
      <c r="Q7831" s="269">
        <v>-10.25</v>
      </c>
      <c r="R7831" s="269">
        <v>-10.5</v>
      </c>
      <c r="S7831" s="269">
        <v>-59.25</v>
      </c>
      <c r="T7831" s="269">
        <v>-59.5</v>
      </c>
      <c r="DO7831"/>
    </row>
    <row r="7832" spans="15:119" x14ac:dyDescent="0.25">
      <c r="O7832" s="268" t="s">
        <v>17318</v>
      </c>
      <c r="P7832" s="268" t="s">
        <v>9492</v>
      </c>
      <c r="Q7832" s="269">
        <v>-10.25</v>
      </c>
      <c r="R7832" s="269">
        <v>-10.5</v>
      </c>
      <c r="S7832" s="269">
        <v>-59</v>
      </c>
      <c r="T7832" s="269">
        <v>-59.25</v>
      </c>
      <c r="DO7832"/>
    </row>
    <row r="7833" spans="15:119" x14ac:dyDescent="0.25">
      <c r="O7833" s="268" t="s">
        <v>17319</v>
      </c>
      <c r="P7833" s="268" t="s">
        <v>9490</v>
      </c>
      <c r="Q7833" s="269">
        <v>-10</v>
      </c>
      <c r="R7833" s="269">
        <v>-10.5</v>
      </c>
      <c r="S7833" s="269">
        <v>-58.5</v>
      </c>
      <c r="T7833" s="269">
        <v>-59</v>
      </c>
      <c r="DO7833"/>
    </row>
    <row r="7834" spans="15:119" x14ac:dyDescent="0.25">
      <c r="O7834" s="268" t="s">
        <v>17320</v>
      </c>
      <c r="P7834" s="268" t="s">
        <v>9492</v>
      </c>
      <c r="Q7834" s="269">
        <v>-10</v>
      </c>
      <c r="R7834" s="269">
        <v>-10.25</v>
      </c>
      <c r="S7834" s="269">
        <v>-58.75</v>
      </c>
      <c r="T7834" s="269">
        <v>-59</v>
      </c>
      <c r="DO7834"/>
    </row>
    <row r="7835" spans="15:119" x14ac:dyDescent="0.25">
      <c r="O7835" s="268" t="s">
        <v>17321</v>
      </c>
      <c r="P7835" s="268" t="s">
        <v>9492</v>
      </c>
      <c r="Q7835" s="269">
        <v>-10</v>
      </c>
      <c r="R7835" s="269">
        <v>-10.25</v>
      </c>
      <c r="S7835" s="269">
        <v>-58.5</v>
      </c>
      <c r="T7835" s="269">
        <v>-58.75</v>
      </c>
      <c r="DO7835"/>
    </row>
    <row r="7836" spans="15:119" x14ac:dyDescent="0.25">
      <c r="O7836" s="268" t="s">
        <v>17322</v>
      </c>
      <c r="P7836" s="268" t="s">
        <v>9492</v>
      </c>
      <c r="Q7836" s="269">
        <v>-10.25</v>
      </c>
      <c r="R7836" s="269">
        <v>-10.5</v>
      </c>
      <c r="S7836" s="269">
        <v>-58.75</v>
      </c>
      <c r="T7836" s="269">
        <v>-59</v>
      </c>
      <c r="DO7836"/>
    </row>
    <row r="7837" spans="15:119" x14ac:dyDescent="0.25">
      <c r="O7837" s="268" t="s">
        <v>17323</v>
      </c>
      <c r="P7837" s="268" t="s">
        <v>9492</v>
      </c>
      <c r="Q7837" s="269">
        <v>-10.25</v>
      </c>
      <c r="R7837" s="269">
        <v>-10.5</v>
      </c>
      <c r="S7837" s="269">
        <v>-58.5</v>
      </c>
      <c r="T7837" s="269">
        <v>-58.75</v>
      </c>
      <c r="DO7837"/>
    </row>
    <row r="7838" spans="15:119" x14ac:dyDescent="0.25">
      <c r="O7838" s="268" t="s">
        <v>17324</v>
      </c>
      <c r="P7838" s="268" t="s">
        <v>9490</v>
      </c>
      <c r="Q7838" s="269">
        <v>-10.5</v>
      </c>
      <c r="R7838" s="269">
        <v>-11</v>
      </c>
      <c r="S7838" s="269">
        <v>-59.5</v>
      </c>
      <c r="T7838" s="269">
        <v>-60</v>
      </c>
      <c r="DO7838"/>
    </row>
    <row r="7839" spans="15:119" x14ac:dyDescent="0.25">
      <c r="O7839" s="268" t="s">
        <v>17325</v>
      </c>
      <c r="P7839" s="268" t="s">
        <v>9492</v>
      </c>
      <c r="Q7839" s="269">
        <v>-10.5</v>
      </c>
      <c r="R7839" s="269">
        <v>-10.75</v>
      </c>
      <c r="S7839" s="269">
        <v>-59.75</v>
      </c>
      <c r="T7839" s="269">
        <v>-60</v>
      </c>
      <c r="DO7839"/>
    </row>
    <row r="7840" spans="15:119" x14ac:dyDescent="0.25">
      <c r="O7840" s="268" t="s">
        <v>17326</v>
      </c>
      <c r="P7840" s="268" t="s">
        <v>9492</v>
      </c>
      <c r="Q7840" s="269">
        <v>-10.5</v>
      </c>
      <c r="R7840" s="269">
        <v>-10.75</v>
      </c>
      <c r="S7840" s="269">
        <v>-59.5</v>
      </c>
      <c r="T7840" s="269">
        <v>-59.75</v>
      </c>
      <c r="DO7840"/>
    </row>
    <row r="7841" spans="15:119" x14ac:dyDescent="0.25">
      <c r="O7841" s="268" t="s">
        <v>17327</v>
      </c>
      <c r="P7841" s="268" t="s">
        <v>9492</v>
      </c>
      <c r="Q7841" s="269">
        <v>-10.75</v>
      </c>
      <c r="R7841" s="269">
        <v>-11</v>
      </c>
      <c r="S7841" s="269">
        <v>-59.75</v>
      </c>
      <c r="T7841" s="269">
        <v>-60</v>
      </c>
      <c r="DO7841"/>
    </row>
    <row r="7842" spans="15:119" x14ac:dyDescent="0.25">
      <c r="O7842" s="268" t="s">
        <v>17328</v>
      </c>
      <c r="P7842" s="268" t="s">
        <v>9492</v>
      </c>
      <c r="Q7842" s="269">
        <v>-10.75</v>
      </c>
      <c r="R7842" s="269">
        <v>-11</v>
      </c>
      <c r="S7842" s="269">
        <v>-59.5</v>
      </c>
      <c r="T7842" s="269">
        <v>-59.75</v>
      </c>
      <c r="DO7842"/>
    </row>
    <row r="7843" spans="15:119" x14ac:dyDescent="0.25">
      <c r="O7843" s="268" t="s">
        <v>17329</v>
      </c>
      <c r="P7843" s="268" t="s">
        <v>9490</v>
      </c>
      <c r="Q7843" s="269">
        <v>-10.5</v>
      </c>
      <c r="R7843" s="269">
        <v>-11</v>
      </c>
      <c r="S7843" s="269">
        <v>-59</v>
      </c>
      <c r="T7843" s="269">
        <v>-59.5</v>
      </c>
      <c r="DO7843"/>
    </row>
    <row r="7844" spans="15:119" x14ac:dyDescent="0.25">
      <c r="O7844" s="268" t="s">
        <v>17330</v>
      </c>
      <c r="P7844" s="268" t="s">
        <v>9492</v>
      </c>
      <c r="Q7844" s="269">
        <v>-10.5</v>
      </c>
      <c r="R7844" s="269">
        <v>-10.75</v>
      </c>
      <c r="S7844" s="269">
        <v>-59.25</v>
      </c>
      <c r="T7844" s="269">
        <v>-59.5</v>
      </c>
      <c r="DO7844"/>
    </row>
    <row r="7845" spans="15:119" x14ac:dyDescent="0.25">
      <c r="O7845" s="268" t="s">
        <v>17331</v>
      </c>
      <c r="P7845" s="268" t="s">
        <v>9492</v>
      </c>
      <c r="Q7845" s="269">
        <v>-10.5</v>
      </c>
      <c r="R7845" s="269">
        <v>-10.75</v>
      </c>
      <c r="S7845" s="269">
        <v>-59</v>
      </c>
      <c r="T7845" s="269">
        <v>-59.25</v>
      </c>
      <c r="DO7845"/>
    </row>
    <row r="7846" spans="15:119" x14ac:dyDescent="0.25">
      <c r="O7846" s="268" t="s">
        <v>17332</v>
      </c>
      <c r="P7846" s="268" t="s">
        <v>9492</v>
      </c>
      <c r="Q7846" s="269">
        <v>-10.75</v>
      </c>
      <c r="R7846" s="269">
        <v>-11</v>
      </c>
      <c r="S7846" s="269">
        <v>-59.25</v>
      </c>
      <c r="T7846" s="269">
        <v>-59.5</v>
      </c>
      <c r="DO7846"/>
    </row>
    <row r="7847" spans="15:119" x14ac:dyDescent="0.25">
      <c r="O7847" s="268" t="s">
        <v>17333</v>
      </c>
      <c r="P7847" s="268" t="s">
        <v>9492</v>
      </c>
      <c r="Q7847" s="269">
        <v>-10.75</v>
      </c>
      <c r="R7847" s="269">
        <v>-11</v>
      </c>
      <c r="S7847" s="269">
        <v>-59</v>
      </c>
      <c r="T7847" s="269">
        <v>-59.25</v>
      </c>
      <c r="DO7847"/>
    </row>
    <row r="7848" spans="15:119" x14ac:dyDescent="0.25">
      <c r="O7848" s="268" t="s">
        <v>17334</v>
      </c>
      <c r="P7848" s="268" t="s">
        <v>9490</v>
      </c>
      <c r="Q7848" s="269">
        <v>-10.5</v>
      </c>
      <c r="R7848" s="269">
        <v>-11</v>
      </c>
      <c r="S7848" s="269">
        <v>-58.5</v>
      </c>
      <c r="T7848" s="269">
        <v>-59</v>
      </c>
      <c r="DO7848"/>
    </row>
    <row r="7849" spans="15:119" x14ac:dyDescent="0.25">
      <c r="O7849" s="268" t="s">
        <v>17335</v>
      </c>
      <c r="P7849" s="268" t="s">
        <v>9492</v>
      </c>
      <c r="Q7849" s="269">
        <v>-10.5</v>
      </c>
      <c r="R7849" s="269">
        <v>-10.75</v>
      </c>
      <c r="S7849" s="269">
        <v>-58.75</v>
      </c>
      <c r="T7849" s="269">
        <v>-59</v>
      </c>
      <c r="DO7849"/>
    </row>
    <row r="7850" spans="15:119" x14ac:dyDescent="0.25">
      <c r="O7850" s="268" t="s">
        <v>17336</v>
      </c>
      <c r="P7850" s="268" t="s">
        <v>9492</v>
      </c>
      <c r="Q7850" s="269">
        <v>-10.5</v>
      </c>
      <c r="R7850" s="269">
        <v>-10.75</v>
      </c>
      <c r="S7850" s="269">
        <v>-58.5</v>
      </c>
      <c r="T7850" s="269">
        <v>-58.75</v>
      </c>
      <c r="DO7850"/>
    </row>
    <row r="7851" spans="15:119" x14ac:dyDescent="0.25">
      <c r="O7851" s="268" t="s">
        <v>17337</v>
      </c>
      <c r="P7851" s="268" t="s">
        <v>9492</v>
      </c>
      <c r="Q7851" s="269">
        <v>-10.75</v>
      </c>
      <c r="R7851" s="269">
        <v>-11</v>
      </c>
      <c r="S7851" s="269">
        <v>-58.75</v>
      </c>
      <c r="T7851" s="269">
        <v>-59</v>
      </c>
      <c r="DO7851"/>
    </row>
    <row r="7852" spans="15:119" x14ac:dyDescent="0.25">
      <c r="O7852" s="268" t="s">
        <v>17338</v>
      </c>
      <c r="P7852" s="268" t="s">
        <v>9492</v>
      </c>
      <c r="Q7852" s="269">
        <v>-10.75</v>
      </c>
      <c r="R7852" s="269">
        <v>-11</v>
      </c>
      <c r="S7852" s="269">
        <v>-58.5</v>
      </c>
      <c r="T7852" s="269">
        <v>-58.75</v>
      </c>
      <c r="DO7852"/>
    </row>
    <row r="7853" spans="15:119" x14ac:dyDescent="0.25">
      <c r="O7853" s="268" t="s">
        <v>17339</v>
      </c>
      <c r="P7853" s="268" t="s">
        <v>9488</v>
      </c>
      <c r="Q7853" s="269">
        <v>-10</v>
      </c>
      <c r="R7853" s="269">
        <v>-11</v>
      </c>
      <c r="S7853" s="269">
        <v>-57</v>
      </c>
      <c r="T7853" s="269">
        <v>-58.5</v>
      </c>
      <c r="DO7853"/>
    </row>
    <row r="7854" spans="15:119" x14ac:dyDescent="0.25">
      <c r="O7854" s="268" t="s">
        <v>17340</v>
      </c>
      <c r="P7854" s="268" t="s">
        <v>9490</v>
      </c>
      <c r="Q7854" s="269">
        <v>-10</v>
      </c>
      <c r="R7854" s="269">
        <v>-10.5</v>
      </c>
      <c r="S7854" s="269">
        <v>-58</v>
      </c>
      <c r="T7854" s="269">
        <v>-58.5</v>
      </c>
      <c r="DO7854"/>
    </row>
    <row r="7855" spans="15:119" x14ac:dyDescent="0.25">
      <c r="O7855" s="268" t="s">
        <v>17341</v>
      </c>
      <c r="P7855" s="268" t="s">
        <v>9492</v>
      </c>
      <c r="Q7855" s="269">
        <v>-10</v>
      </c>
      <c r="R7855" s="269">
        <v>-10.25</v>
      </c>
      <c r="S7855" s="269">
        <v>-58.25</v>
      </c>
      <c r="T7855" s="269">
        <v>-58.5</v>
      </c>
      <c r="DO7855"/>
    </row>
    <row r="7856" spans="15:119" x14ac:dyDescent="0.25">
      <c r="O7856" s="268" t="s">
        <v>17342</v>
      </c>
      <c r="P7856" s="268" t="s">
        <v>9492</v>
      </c>
      <c r="Q7856" s="269">
        <v>-10</v>
      </c>
      <c r="R7856" s="269">
        <v>-10.25</v>
      </c>
      <c r="S7856" s="269">
        <v>-58</v>
      </c>
      <c r="T7856" s="269">
        <v>-58.25</v>
      </c>
      <c r="DO7856"/>
    </row>
    <row r="7857" spans="15:119" x14ac:dyDescent="0.25">
      <c r="O7857" s="268" t="s">
        <v>17343</v>
      </c>
      <c r="P7857" s="268" t="s">
        <v>9492</v>
      </c>
      <c r="Q7857" s="269">
        <v>-10.25</v>
      </c>
      <c r="R7857" s="269">
        <v>-10.5</v>
      </c>
      <c r="S7857" s="269">
        <v>-58.25</v>
      </c>
      <c r="T7857" s="269">
        <v>-58.5</v>
      </c>
      <c r="DO7857"/>
    </row>
    <row r="7858" spans="15:119" x14ac:dyDescent="0.25">
      <c r="O7858" s="268" t="s">
        <v>17344</v>
      </c>
      <c r="P7858" s="268" t="s">
        <v>9492</v>
      </c>
      <c r="Q7858" s="269">
        <v>-10.25</v>
      </c>
      <c r="R7858" s="269">
        <v>-10.5</v>
      </c>
      <c r="S7858" s="269">
        <v>-58</v>
      </c>
      <c r="T7858" s="269">
        <v>-58.25</v>
      </c>
      <c r="DO7858"/>
    </row>
    <row r="7859" spans="15:119" x14ac:dyDescent="0.25">
      <c r="O7859" s="268" t="s">
        <v>17345</v>
      </c>
      <c r="P7859" s="268" t="s">
        <v>9490</v>
      </c>
      <c r="Q7859" s="269">
        <v>-10</v>
      </c>
      <c r="R7859" s="269">
        <v>-10.5</v>
      </c>
      <c r="S7859" s="269">
        <v>-57.5</v>
      </c>
      <c r="T7859" s="269">
        <v>-58</v>
      </c>
      <c r="DO7859"/>
    </row>
    <row r="7860" spans="15:119" x14ac:dyDescent="0.25">
      <c r="O7860" s="268" t="s">
        <v>17346</v>
      </c>
      <c r="P7860" s="268" t="s">
        <v>9492</v>
      </c>
      <c r="Q7860" s="269">
        <v>-10</v>
      </c>
      <c r="R7860" s="269">
        <v>-10.25</v>
      </c>
      <c r="S7860" s="269">
        <v>-57.75</v>
      </c>
      <c r="T7860" s="269">
        <v>-58</v>
      </c>
      <c r="DO7860"/>
    </row>
    <row r="7861" spans="15:119" x14ac:dyDescent="0.25">
      <c r="O7861" s="268" t="s">
        <v>17347</v>
      </c>
      <c r="P7861" s="268" t="s">
        <v>9492</v>
      </c>
      <c r="Q7861" s="269">
        <v>-10</v>
      </c>
      <c r="R7861" s="269">
        <v>-10.25</v>
      </c>
      <c r="S7861" s="269">
        <v>-57.5</v>
      </c>
      <c r="T7861" s="269">
        <v>-57.75</v>
      </c>
      <c r="DO7861"/>
    </row>
    <row r="7862" spans="15:119" x14ac:dyDescent="0.25">
      <c r="O7862" s="268" t="s">
        <v>17348</v>
      </c>
      <c r="P7862" s="268" t="s">
        <v>9492</v>
      </c>
      <c r="Q7862" s="269">
        <v>-10.25</v>
      </c>
      <c r="R7862" s="269">
        <v>-10.5</v>
      </c>
      <c r="S7862" s="269">
        <v>-57.75</v>
      </c>
      <c r="T7862" s="269">
        <v>-58</v>
      </c>
      <c r="DO7862"/>
    </row>
    <row r="7863" spans="15:119" x14ac:dyDescent="0.25">
      <c r="O7863" s="268" t="s">
        <v>17349</v>
      </c>
      <c r="P7863" s="268" t="s">
        <v>9492</v>
      </c>
      <c r="Q7863" s="269">
        <v>-10.25</v>
      </c>
      <c r="R7863" s="269">
        <v>-10.5</v>
      </c>
      <c r="S7863" s="269">
        <v>-57.5</v>
      </c>
      <c r="T7863" s="269">
        <v>-57.75</v>
      </c>
      <c r="DO7863"/>
    </row>
    <row r="7864" spans="15:119" x14ac:dyDescent="0.25">
      <c r="O7864" s="268" t="s">
        <v>17350</v>
      </c>
      <c r="P7864" s="268" t="s">
        <v>9490</v>
      </c>
      <c r="Q7864" s="269">
        <v>-10</v>
      </c>
      <c r="R7864" s="269">
        <v>-10.5</v>
      </c>
      <c r="S7864" s="269">
        <v>-57</v>
      </c>
      <c r="T7864" s="269">
        <v>-57.5</v>
      </c>
      <c r="DO7864"/>
    </row>
    <row r="7865" spans="15:119" x14ac:dyDescent="0.25">
      <c r="O7865" s="268" t="s">
        <v>17351</v>
      </c>
      <c r="P7865" s="268" t="s">
        <v>9492</v>
      </c>
      <c r="Q7865" s="269">
        <v>-10</v>
      </c>
      <c r="R7865" s="269">
        <v>-10.25</v>
      </c>
      <c r="S7865" s="269">
        <v>-57.25</v>
      </c>
      <c r="T7865" s="269">
        <v>-57.5</v>
      </c>
      <c r="DO7865"/>
    </row>
    <row r="7866" spans="15:119" x14ac:dyDescent="0.25">
      <c r="O7866" s="268" t="s">
        <v>17352</v>
      </c>
      <c r="P7866" s="268" t="s">
        <v>9492</v>
      </c>
      <c r="Q7866" s="269">
        <v>-10</v>
      </c>
      <c r="R7866" s="269">
        <v>-10.25</v>
      </c>
      <c r="S7866" s="269">
        <v>-57</v>
      </c>
      <c r="T7866" s="269">
        <v>-57.25</v>
      </c>
      <c r="DO7866"/>
    </row>
    <row r="7867" spans="15:119" x14ac:dyDescent="0.25">
      <c r="O7867" s="268" t="s">
        <v>17353</v>
      </c>
      <c r="P7867" s="268" t="s">
        <v>9492</v>
      </c>
      <c r="Q7867" s="269">
        <v>-10.25</v>
      </c>
      <c r="R7867" s="269">
        <v>-10.5</v>
      </c>
      <c r="S7867" s="269">
        <v>-57.25</v>
      </c>
      <c r="T7867" s="269">
        <v>-57.5</v>
      </c>
      <c r="DO7867"/>
    </row>
    <row r="7868" spans="15:119" x14ac:dyDescent="0.25">
      <c r="O7868" s="268" t="s">
        <v>17354</v>
      </c>
      <c r="P7868" s="268" t="s">
        <v>9492</v>
      </c>
      <c r="Q7868" s="269">
        <v>-10.25</v>
      </c>
      <c r="R7868" s="269">
        <v>-10.5</v>
      </c>
      <c r="S7868" s="269">
        <v>-57</v>
      </c>
      <c r="T7868" s="269">
        <v>-57.25</v>
      </c>
      <c r="DO7868"/>
    </row>
    <row r="7869" spans="15:119" x14ac:dyDescent="0.25">
      <c r="O7869" s="268" t="s">
        <v>17355</v>
      </c>
      <c r="P7869" s="268" t="s">
        <v>9490</v>
      </c>
      <c r="Q7869" s="269">
        <v>-10.5</v>
      </c>
      <c r="R7869" s="269">
        <v>-11</v>
      </c>
      <c r="S7869" s="269">
        <v>-58</v>
      </c>
      <c r="T7869" s="269">
        <v>-58.5</v>
      </c>
      <c r="DO7869"/>
    </row>
    <row r="7870" spans="15:119" x14ac:dyDescent="0.25">
      <c r="O7870" s="268" t="s">
        <v>17356</v>
      </c>
      <c r="P7870" s="268" t="s">
        <v>9492</v>
      </c>
      <c r="Q7870" s="269">
        <v>-10.5</v>
      </c>
      <c r="R7870" s="269">
        <v>-10.75</v>
      </c>
      <c r="S7870" s="269">
        <v>-58.25</v>
      </c>
      <c r="T7870" s="269">
        <v>-58.5</v>
      </c>
      <c r="DO7870"/>
    </row>
    <row r="7871" spans="15:119" x14ac:dyDescent="0.25">
      <c r="O7871" s="268" t="s">
        <v>17357</v>
      </c>
      <c r="P7871" s="268" t="s">
        <v>9492</v>
      </c>
      <c r="Q7871" s="269">
        <v>-10.5</v>
      </c>
      <c r="R7871" s="269">
        <v>-10.75</v>
      </c>
      <c r="S7871" s="269">
        <v>-58</v>
      </c>
      <c r="T7871" s="269">
        <v>-58.25</v>
      </c>
      <c r="DO7871"/>
    </row>
    <row r="7872" spans="15:119" x14ac:dyDescent="0.25">
      <c r="O7872" s="268" t="s">
        <v>17358</v>
      </c>
      <c r="P7872" s="268" t="s">
        <v>9492</v>
      </c>
      <c r="Q7872" s="269">
        <v>-10.75</v>
      </c>
      <c r="R7872" s="269">
        <v>-11</v>
      </c>
      <c r="S7872" s="269">
        <v>-58.25</v>
      </c>
      <c r="T7872" s="269">
        <v>-58.5</v>
      </c>
      <c r="DO7872"/>
    </row>
    <row r="7873" spans="15:119" x14ac:dyDescent="0.25">
      <c r="O7873" s="268" t="s">
        <v>17359</v>
      </c>
      <c r="P7873" s="268" t="s">
        <v>9492</v>
      </c>
      <c r="Q7873" s="269">
        <v>-10.75</v>
      </c>
      <c r="R7873" s="269">
        <v>-11</v>
      </c>
      <c r="S7873" s="269">
        <v>-58</v>
      </c>
      <c r="T7873" s="269">
        <v>-58.25</v>
      </c>
      <c r="DO7873"/>
    </row>
    <row r="7874" spans="15:119" x14ac:dyDescent="0.25">
      <c r="O7874" s="268" t="s">
        <v>17360</v>
      </c>
      <c r="P7874" s="268" t="s">
        <v>9490</v>
      </c>
      <c r="Q7874" s="269">
        <v>-10.5</v>
      </c>
      <c r="R7874" s="269">
        <v>-11</v>
      </c>
      <c r="S7874" s="269">
        <v>-57.5</v>
      </c>
      <c r="T7874" s="269">
        <v>-58</v>
      </c>
      <c r="DO7874"/>
    </row>
    <row r="7875" spans="15:119" x14ac:dyDescent="0.25">
      <c r="O7875" s="268" t="s">
        <v>17361</v>
      </c>
      <c r="P7875" s="268" t="s">
        <v>9492</v>
      </c>
      <c r="Q7875" s="269">
        <v>-10.5</v>
      </c>
      <c r="R7875" s="269">
        <v>-10.75</v>
      </c>
      <c r="S7875" s="269">
        <v>-57.75</v>
      </c>
      <c r="T7875" s="269">
        <v>-58</v>
      </c>
      <c r="DO7875"/>
    </row>
    <row r="7876" spans="15:119" x14ac:dyDescent="0.25">
      <c r="O7876" s="268" t="s">
        <v>17362</v>
      </c>
      <c r="P7876" s="268" t="s">
        <v>9492</v>
      </c>
      <c r="Q7876" s="269">
        <v>-10.5</v>
      </c>
      <c r="R7876" s="269">
        <v>-10.75</v>
      </c>
      <c r="S7876" s="269">
        <v>-57.5</v>
      </c>
      <c r="T7876" s="269">
        <v>-57.75</v>
      </c>
      <c r="DO7876"/>
    </row>
    <row r="7877" spans="15:119" x14ac:dyDescent="0.25">
      <c r="O7877" s="268" t="s">
        <v>17363</v>
      </c>
      <c r="P7877" s="268" t="s">
        <v>9492</v>
      </c>
      <c r="Q7877" s="269">
        <v>-10.75</v>
      </c>
      <c r="R7877" s="269">
        <v>-11</v>
      </c>
      <c r="S7877" s="269">
        <v>-57.75</v>
      </c>
      <c r="T7877" s="269">
        <v>-58</v>
      </c>
      <c r="DO7877"/>
    </row>
    <row r="7878" spans="15:119" x14ac:dyDescent="0.25">
      <c r="O7878" s="268" t="s">
        <v>17364</v>
      </c>
      <c r="P7878" s="268" t="s">
        <v>9492</v>
      </c>
      <c r="Q7878" s="269">
        <v>-10.75</v>
      </c>
      <c r="R7878" s="269">
        <v>-11</v>
      </c>
      <c r="S7878" s="269">
        <v>-57.5</v>
      </c>
      <c r="T7878" s="269">
        <v>-57.75</v>
      </c>
      <c r="DO7878"/>
    </row>
    <row r="7879" spans="15:119" x14ac:dyDescent="0.25">
      <c r="O7879" s="268" t="s">
        <v>17365</v>
      </c>
      <c r="P7879" s="268" t="s">
        <v>9490</v>
      </c>
      <c r="Q7879" s="269">
        <v>-10.5</v>
      </c>
      <c r="R7879" s="269">
        <v>-11</v>
      </c>
      <c r="S7879" s="269">
        <v>-57</v>
      </c>
      <c r="T7879" s="269">
        <v>-57.5</v>
      </c>
      <c r="DO7879"/>
    </row>
    <row r="7880" spans="15:119" x14ac:dyDescent="0.25">
      <c r="O7880" s="268" t="s">
        <v>17366</v>
      </c>
      <c r="P7880" s="268" t="s">
        <v>9492</v>
      </c>
      <c r="Q7880" s="269">
        <v>-10.5</v>
      </c>
      <c r="R7880" s="269">
        <v>-10.75</v>
      </c>
      <c r="S7880" s="269">
        <v>-57.25</v>
      </c>
      <c r="T7880" s="269">
        <v>-57.5</v>
      </c>
      <c r="DO7880"/>
    </row>
    <row r="7881" spans="15:119" x14ac:dyDescent="0.25">
      <c r="O7881" s="268" t="s">
        <v>17367</v>
      </c>
      <c r="P7881" s="268" t="s">
        <v>9492</v>
      </c>
      <c r="Q7881" s="269">
        <v>-10.5</v>
      </c>
      <c r="R7881" s="269">
        <v>-10.75</v>
      </c>
      <c r="S7881" s="269">
        <v>-57</v>
      </c>
      <c r="T7881" s="269">
        <v>-57.25</v>
      </c>
      <c r="DO7881"/>
    </row>
    <row r="7882" spans="15:119" x14ac:dyDescent="0.25">
      <c r="O7882" s="268" t="s">
        <v>17368</v>
      </c>
      <c r="P7882" s="268" t="s">
        <v>9492</v>
      </c>
      <c r="Q7882" s="269">
        <v>-10.75</v>
      </c>
      <c r="R7882" s="269">
        <v>-11</v>
      </c>
      <c r="S7882" s="269">
        <v>-57.25</v>
      </c>
      <c r="T7882" s="269">
        <v>-57.5</v>
      </c>
      <c r="DO7882"/>
    </row>
    <row r="7883" spans="15:119" x14ac:dyDescent="0.25">
      <c r="O7883" s="268" t="s">
        <v>17369</v>
      </c>
      <c r="P7883" s="268" t="s">
        <v>9492</v>
      </c>
      <c r="Q7883" s="269">
        <v>-10.75</v>
      </c>
      <c r="R7883" s="269">
        <v>-11</v>
      </c>
      <c r="S7883" s="269">
        <v>-57</v>
      </c>
      <c r="T7883" s="269">
        <v>-57.25</v>
      </c>
      <c r="DO7883"/>
    </row>
    <row r="7884" spans="15:119" x14ac:dyDescent="0.25">
      <c r="O7884" s="268" t="s">
        <v>17370</v>
      </c>
      <c r="P7884" s="268" t="s">
        <v>9488</v>
      </c>
      <c r="Q7884" s="269">
        <v>-11</v>
      </c>
      <c r="R7884" s="269">
        <v>-12</v>
      </c>
      <c r="S7884" s="269">
        <v>-58.5</v>
      </c>
      <c r="T7884" s="269">
        <v>-60</v>
      </c>
      <c r="DO7884"/>
    </row>
    <row r="7885" spans="15:119" x14ac:dyDescent="0.25">
      <c r="O7885" s="268" t="s">
        <v>17371</v>
      </c>
      <c r="P7885" s="268" t="s">
        <v>9490</v>
      </c>
      <c r="Q7885" s="269">
        <v>-11</v>
      </c>
      <c r="R7885" s="269">
        <v>-11.5</v>
      </c>
      <c r="S7885" s="269">
        <v>-59.5</v>
      </c>
      <c r="T7885" s="269">
        <v>-60</v>
      </c>
      <c r="DO7885"/>
    </row>
    <row r="7886" spans="15:119" x14ac:dyDescent="0.25">
      <c r="O7886" s="268" t="s">
        <v>17372</v>
      </c>
      <c r="P7886" s="268" t="s">
        <v>9492</v>
      </c>
      <c r="Q7886" s="269">
        <v>-11</v>
      </c>
      <c r="R7886" s="269">
        <v>-11.25</v>
      </c>
      <c r="S7886" s="269">
        <v>-59.75</v>
      </c>
      <c r="T7886" s="269">
        <v>-60</v>
      </c>
      <c r="DO7886"/>
    </row>
    <row r="7887" spans="15:119" x14ac:dyDescent="0.25">
      <c r="O7887" s="268" t="s">
        <v>17373</v>
      </c>
      <c r="P7887" s="268" t="s">
        <v>9492</v>
      </c>
      <c r="Q7887" s="269">
        <v>-11</v>
      </c>
      <c r="R7887" s="269">
        <v>-11.25</v>
      </c>
      <c r="S7887" s="269">
        <v>-59.5</v>
      </c>
      <c r="T7887" s="269">
        <v>-59.75</v>
      </c>
      <c r="DO7887"/>
    </row>
    <row r="7888" spans="15:119" x14ac:dyDescent="0.25">
      <c r="O7888" s="268" t="s">
        <v>17374</v>
      </c>
      <c r="P7888" s="268" t="s">
        <v>9492</v>
      </c>
      <c r="Q7888" s="269">
        <v>-11.25</v>
      </c>
      <c r="R7888" s="269">
        <v>-11.5</v>
      </c>
      <c r="S7888" s="269">
        <v>-59.75</v>
      </c>
      <c r="T7888" s="269">
        <v>-60</v>
      </c>
      <c r="DO7888"/>
    </row>
    <row r="7889" spans="15:119" x14ac:dyDescent="0.25">
      <c r="O7889" s="268" t="s">
        <v>17375</v>
      </c>
      <c r="P7889" s="268" t="s">
        <v>9492</v>
      </c>
      <c r="Q7889" s="269">
        <v>-11.25</v>
      </c>
      <c r="R7889" s="269">
        <v>-11.5</v>
      </c>
      <c r="S7889" s="269">
        <v>-59.5</v>
      </c>
      <c r="T7889" s="269">
        <v>-59.75</v>
      </c>
      <c r="DO7889"/>
    </row>
    <row r="7890" spans="15:119" x14ac:dyDescent="0.25">
      <c r="O7890" s="268" t="s">
        <v>17376</v>
      </c>
      <c r="P7890" s="268" t="s">
        <v>9490</v>
      </c>
      <c r="Q7890" s="269">
        <v>-11</v>
      </c>
      <c r="R7890" s="269">
        <v>-11.5</v>
      </c>
      <c r="S7890" s="269">
        <v>-59</v>
      </c>
      <c r="T7890" s="269">
        <v>-59.5</v>
      </c>
      <c r="DO7890"/>
    </row>
    <row r="7891" spans="15:119" x14ac:dyDescent="0.25">
      <c r="O7891" s="268" t="s">
        <v>17377</v>
      </c>
      <c r="P7891" s="268" t="s">
        <v>9492</v>
      </c>
      <c r="Q7891" s="269">
        <v>-11</v>
      </c>
      <c r="R7891" s="269">
        <v>-11.25</v>
      </c>
      <c r="S7891" s="269">
        <v>-59.25</v>
      </c>
      <c r="T7891" s="269">
        <v>-59.5</v>
      </c>
      <c r="DO7891"/>
    </row>
    <row r="7892" spans="15:119" x14ac:dyDescent="0.25">
      <c r="O7892" s="268" t="s">
        <v>17378</v>
      </c>
      <c r="P7892" s="268" t="s">
        <v>9492</v>
      </c>
      <c r="Q7892" s="269">
        <v>-11</v>
      </c>
      <c r="R7892" s="269">
        <v>-11.25</v>
      </c>
      <c r="S7892" s="269">
        <v>-59</v>
      </c>
      <c r="T7892" s="269">
        <v>-59.25</v>
      </c>
      <c r="DO7892"/>
    </row>
    <row r="7893" spans="15:119" x14ac:dyDescent="0.25">
      <c r="O7893" s="268" t="s">
        <v>17379</v>
      </c>
      <c r="P7893" s="268" t="s">
        <v>9492</v>
      </c>
      <c r="Q7893" s="269">
        <v>-11.25</v>
      </c>
      <c r="R7893" s="269">
        <v>-11.5</v>
      </c>
      <c r="S7893" s="269">
        <v>-59.25</v>
      </c>
      <c r="T7893" s="269">
        <v>-59.5</v>
      </c>
      <c r="DO7893"/>
    </row>
    <row r="7894" spans="15:119" x14ac:dyDescent="0.25">
      <c r="O7894" s="268" t="s">
        <v>17380</v>
      </c>
      <c r="P7894" s="268" t="s">
        <v>9492</v>
      </c>
      <c r="Q7894" s="269">
        <v>-11.25</v>
      </c>
      <c r="R7894" s="269">
        <v>-11.5</v>
      </c>
      <c r="S7894" s="269">
        <v>-59</v>
      </c>
      <c r="T7894" s="269">
        <v>-59.25</v>
      </c>
      <c r="DO7894"/>
    </row>
    <row r="7895" spans="15:119" x14ac:dyDescent="0.25">
      <c r="O7895" s="268" t="s">
        <v>17381</v>
      </c>
      <c r="P7895" s="268" t="s">
        <v>9490</v>
      </c>
      <c r="Q7895" s="269">
        <v>-11</v>
      </c>
      <c r="R7895" s="269">
        <v>-11.5</v>
      </c>
      <c r="S7895" s="269">
        <v>-58.5</v>
      </c>
      <c r="T7895" s="269">
        <v>-59</v>
      </c>
      <c r="DO7895"/>
    </row>
    <row r="7896" spans="15:119" x14ac:dyDescent="0.25">
      <c r="O7896" s="268" t="s">
        <v>17382</v>
      </c>
      <c r="P7896" s="268" t="s">
        <v>9492</v>
      </c>
      <c r="Q7896" s="269">
        <v>-11</v>
      </c>
      <c r="R7896" s="269">
        <v>-11.25</v>
      </c>
      <c r="S7896" s="269">
        <v>-58.75</v>
      </c>
      <c r="T7896" s="269">
        <v>-59</v>
      </c>
      <c r="DO7896"/>
    </row>
    <row r="7897" spans="15:119" x14ac:dyDescent="0.25">
      <c r="O7897" s="268" t="s">
        <v>17383</v>
      </c>
      <c r="P7897" s="268" t="s">
        <v>9492</v>
      </c>
      <c r="Q7897" s="269">
        <v>-11</v>
      </c>
      <c r="R7897" s="269">
        <v>-11.25</v>
      </c>
      <c r="S7897" s="269">
        <v>-58.5</v>
      </c>
      <c r="T7897" s="269">
        <v>-58.75</v>
      </c>
      <c r="DO7897"/>
    </row>
    <row r="7898" spans="15:119" x14ac:dyDescent="0.25">
      <c r="O7898" s="268" t="s">
        <v>17384</v>
      </c>
      <c r="P7898" s="268" t="s">
        <v>9492</v>
      </c>
      <c r="Q7898" s="269">
        <v>-11.25</v>
      </c>
      <c r="R7898" s="269">
        <v>-11.5</v>
      </c>
      <c r="S7898" s="269">
        <v>-58.75</v>
      </c>
      <c r="T7898" s="269">
        <v>-59</v>
      </c>
      <c r="DO7898"/>
    </row>
    <row r="7899" spans="15:119" x14ac:dyDescent="0.25">
      <c r="O7899" s="268" t="s">
        <v>17385</v>
      </c>
      <c r="P7899" s="268" t="s">
        <v>9492</v>
      </c>
      <c r="Q7899" s="269">
        <v>-11.25</v>
      </c>
      <c r="R7899" s="269">
        <v>-11.5</v>
      </c>
      <c r="S7899" s="269">
        <v>-58.5</v>
      </c>
      <c r="T7899" s="269">
        <v>-58.75</v>
      </c>
      <c r="DO7899"/>
    </row>
    <row r="7900" spans="15:119" x14ac:dyDescent="0.25">
      <c r="O7900" s="268" t="s">
        <v>17386</v>
      </c>
      <c r="P7900" s="268" t="s">
        <v>9490</v>
      </c>
      <c r="Q7900" s="269">
        <v>-11.5</v>
      </c>
      <c r="R7900" s="269">
        <v>-12</v>
      </c>
      <c r="S7900" s="269">
        <v>-59.5</v>
      </c>
      <c r="T7900" s="269">
        <v>-60</v>
      </c>
      <c r="DO7900"/>
    </row>
    <row r="7901" spans="15:119" x14ac:dyDescent="0.25">
      <c r="O7901" s="268" t="s">
        <v>17387</v>
      </c>
      <c r="P7901" s="268" t="s">
        <v>9492</v>
      </c>
      <c r="Q7901" s="269">
        <v>-11.5</v>
      </c>
      <c r="R7901" s="269">
        <v>-11.75</v>
      </c>
      <c r="S7901" s="269">
        <v>-59.75</v>
      </c>
      <c r="T7901" s="269">
        <v>-60</v>
      </c>
      <c r="DO7901"/>
    </row>
    <row r="7902" spans="15:119" x14ac:dyDescent="0.25">
      <c r="O7902" s="268" t="s">
        <v>17388</v>
      </c>
      <c r="P7902" s="268" t="s">
        <v>9492</v>
      </c>
      <c r="Q7902" s="269">
        <v>-11.5</v>
      </c>
      <c r="R7902" s="269">
        <v>-11.75</v>
      </c>
      <c r="S7902" s="269">
        <v>-59.5</v>
      </c>
      <c r="T7902" s="269">
        <v>-59.75</v>
      </c>
      <c r="DO7902"/>
    </row>
    <row r="7903" spans="15:119" x14ac:dyDescent="0.25">
      <c r="O7903" s="268" t="s">
        <v>17389</v>
      </c>
      <c r="P7903" s="268" t="s">
        <v>9492</v>
      </c>
      <c r="Q7903" s="269">
        <v>-11.75</v>
      </c>
      <c r="R7903" s="269">
        <v>-12</v>
      </c>
      <c r="S7903" s="269">
        <v>-59.75</v>
      </c>
      <c r="T7903" s="269">
        <v>-60</v>
      </c>
      <c r="DO7903"/>
    </row>
    <row r="7904" spans="15:119" x14ac:dyDescent="0.25">
      <c r="O7904" s="268" t="s">
        <v>17390</v>
      </c>
      <c r="P7904" s="268" t="s">
        <v>9492</v>
      </c>
      <c r="Q7904" s="269">
        <v>-11.75</v>
      </c>
      <c r="R7904" s="269">
        <v>-12</v>
      </c>
      <c r="S7904" s="269">
        <v>-59.5</v>
      </c>
      <c r="T7904" s="269">
        <v>-59.75</v>
      </c>
      <c r="DO7904"/>
    </row>
    <row r="7905" spans="15:119" x14ac:dyDescent="0.25">
      <c r="O7905" s="268" t="s">
        <v>17391</v>
      </c>
      <c r="P7905" s="268" t="s">
        <v>9490</v>
      </c>
      <c r="Q7905" s="269">
        <v>-11.5</v>
      </c>
      <c r="R7905" s="269">
        <v>-12</v>
      </c>
      <c r="S7905" s="269">
        <v>-59</v>
      </c>
      <c r="T7905" s="269">
        <v>-59.5</v>
      </c>
      <c r="DO7905"/>
    </row>
    <row r="7906" spans="15:119" x14ac:dyDescent="0.25">
      <c r="O7906" s="268" t="s">
        <v>17392</v>
      </c>
      <c r="P7906" s="268" t="s">
        <v>9492</v>
      </c>
      <c r="Q7906" s="269">
        <v>-11.5</v>
      </c>
      <c r="R7906" s="269">
        <v>-11.75</v>
      </c>
      <c r="S7906" s="269">
        <v>-59.25</v>
      </c>
      <c r="T7906" s="269">
        <v>-59.5</v>
      </c>
      <c r="DO7906"/>
    </row>
    <row r="7907" spans="15:119" x14ac:dyDescent="0.25">
      <c r="O7907" s="268" t="s">
        <v>17393</v>
      </c>
      <c r="P7907" s="268" t="s">
        <v>9492</v>
      </c>
      <c r="Q7907" s="269">
        <v>-11.5</v>
      </c>
      <c r="R7907" s="269">
        <v>-11.75</v>
      </c>
      <c r="S7907" s="269">
        <v>-59</v>
      </c>
      <c r="T7907" s="269">
        <v>-59.25</v>
      </c>
      <c r="DO7907"/>
    </row>
    <row r="7908" spans="15:119" x14ac:dyDescent="0.25">
      <c r="O7908" s="268" t="s">
        <v>17394</v>
      </c>
      <c r="P7908" s="268" t="s">
        <v>9492</v>
      </c>
      <c r="Q7908" s="269">
        <v>-11.75</v>
      </c>
      <c r="R7908" s="269">
        <v>-12</v>
      </c>
      <c r="S7908" s="269">
        <v>-59.25</v>
      </c>
      <c r="T7908" s="269">
        <v>-59.5</v>
      </c>
      <c r="DO7908"/>
    </row>
    <row r="7909" spans="15:119" x14ac:dyDescent="0.25">
      <c r="O7909" s="268" t="s">
        <v>17395</v>
      </c>
      <c r="P7909" s="268" t="s">
        <v>9492</v>
      </c>
      <c r="Q7909" s="269">
        <v>-11.75</v>
      </c>
      <c r="R7909" s="269">
        <v>-12</v>
      </c>
      <c r="S7909" s="269">
        <v>-59</v>
      </c>
      <c r="T7909" s="269">
        <v>-59.25</v>
      </c>
      <c r="DO7909"/>
    </row>
    <row r="7910" spans="15:119" x14ac:dyDescent="0.25">
      <c r="O7910" s="268" t="s">
        <v>17396</v>
      </c>
      <c r="P7910" s="268" t="s">
        <v>9490</v>
      </c>
      <c r="Q7910" s="269">
        <v>-11.5</v>
      </c>
      <c r="R7910" s="269">
        <v>-12</v>
      </c>
      <c r="S7910" s="269">
        <v>-58.5</v>
      </c>
      <c r="T7910" s="269">
        <v>-59</v>
      </c>
      <c r="DO7910"/>
    </row>
    <row r="7911" spans="15:119" x14ac:dyDescent="0.25">
      <c r="O7911" s="268" t="s">
        <v>17397</v>
      </c>
      <c r="P7911" s="268" t="s">
        <v>9492</v>
      </c>
      <c r="Q7911" s="269">
        <v>-11.5</v>
      </c>
      <c r="R7911" s="269">
        <v>-11.75</v>
      </c>
      <c r="S7911" s="269">
        <v>-58.75</v>
      </c>
      <c r="T7911" s="269">
        <v>-59</v>
      </c>
      <c r="DO7911"/>
    </row>
    <row r="7912" spans="15:119" x14ac:dyDescent="0.25">
      <c r="O7912" s="268" t="s">
        <v>17398</v>
      </c>
      <c r="P7912" s="268" t="s">
        <v>9492</v>
      </c>
      <c r="Q7912" s="269">
        <v>-11.5</v>
      </c>
      <c r="R7912" s="269">
        <v>-11.75</v>
      </c>
      <c r="S7912" s="269">
        <v>-58.5</v>
      </c>
      <c r="T7912" s="269">
        <v>-58.75</v>
      </c>
      <c r="DO7912"/>
    </row>
    <row r="7913" spans="15:119" x14ac:dyDescent="0.25">
      <c r="O7913" s="268" t="s">
        <v>17399</v>
      </c>
      <c r="P7913" s="268" t="s">
        <v>9492</v>
      </c>
      <c r="Q7913" s="269">
        <v>-11.75</v>
      </c>
      <c r="R7913" s="269">
        <v>-12</v>
      </c>
      <c r="S7913" s="269">
        <v>-58.75</v>
      </c>
      <c r="T7913" s="269">
        <v>-59</v>
      </c>
      <c r="DO7913"/>
    </row>
    <row r="7914" spans="15:119" x14ac:dyDescent="0.25">
      <c r="O7914" s="268" t="s">
        <v>17400</v>
      </c>
      <c r="P7914" s="268" t="s">
        <v>9492</v>
      </c>
      <c r="Q7914" s="269">
        <v>-11.75</v>
      </c>
      <c r="R7914" s="269">
        <v>-12</v>
      </c>
      <c r="S7914" s="269">
        <v>-58.5</v>
      </c>
      <c r="T7914" s="269">
        <v>-58.75</v>
      </c>
      <c r="DO7914"/>
    </row>
    <row r="7915" spans="15:119" x14ac:dyDescent="0.25">
      <c r="O7915" s="268" t="s">
        <v>17401</v>
      </c>
      <c r="P7915" s="268" t="s">
        <v>9488</v>
      </c>
      <c r="Q7915" s="269">
        <v>-11</v>
      </c>
      <c r="R7915" s="269">
        <v>-12</v>
      </c>
      <c r="S7915" s="269">
        <v>-57</v>
      </c>
      <c r="T7915" s="269">
        <v>-58.5</v>
      </c>
      <c r="DO7915"/>
    </row>
    <row r="7916" spans="15:119" x14ac:dyDescent="0.25">
      <c r="O7916" s="268" t="s">
        <v>17402</v>
      </c>
      <c r="P7916" s="268" t="s">
        <v>9490</v>
      </c>
      <c r="Q7916" s="269">
        <v>-11</v>
      </c>
      <c r="R7916" s="269">
        <v>-11.5</v>
      </c>
      <c r="S7916" s="269">
        <v>-58</v>
      </c>
      <c r="T7916" s="269">
        <v>-58.5</v>
      </c>
      <c r="DO7916"/>
    </row>
    <row r="7917" spans="15:119" x14ac:dyDescent="0.25">
      <c r="O7917" s="268" t="s">
        <v>17403</v>
      </c>
      <c r="P7917" s="268" t="s">
        <v>9492</v>
      </c>
      <c r="Q7917" s="269">
        <v>-11</v>
      </c>
      <c r="R7917" s="269">
        <v>-11.25</v>
      </c>
      <c r="S7917" s="269">
        <v>-58.25</v>
      </c>
      <c r="T7917" s="269">
        <v>-58.5</v>
      </c>
      <c r="DO7917"/>
    </row>
    <row r="7918" spans="15:119" x14ac:dyDescent="0.25">
      <c r="O7918" s="268" t="s">
        <v>17404</v>
      </c>
      <c r="P7918" s="268" t="s">
        <v>9492</v>
      </c>
      <c r="Q7918" s="269">
        <v>-11</v>
      </c>
      <c r="R7918" s="269">
        <v>-11.25</v>
      </c>
      <c r="S7918" s="269">
        <v>-58</v>
      </c>
      <c r="T7918" s="269">
        <v>-58.25</v>
      </c>
      <c r="DO7918"/>
    </row>
    <row r="7919" spans="15:119" x14ac:dyDescent="0.25">
      <c r="O7919" s="268" t="s">
        <v>17405</v>
      </c>
      <c r="P7919" s="268" t="s">
        <v>9492</v>
      </c>
      <c r="Q7919" s="269">
        <v>-11.25</v>
      </c>
      <c r="R7919" s="269">
        <v>-11.5</v>
      </c>
      <c r="S7919" s="269">
        <v>-58.25</v>
      </c>
      <c r="T7919" s="269">
        <v>-58.5</v>
      </c>
      <c r="DO7919"/>
    </row>
    <row r="7920" spans="15:119" x14ac:dyDescent="0.25">
      <c r="O7920" s="268" t="s">
        <v>17406</v>
      </c>
      <c r="P7920" s="268" t="s">
        <v>9492</v>
      </c>
      <c r="Q7920" s="269">
        <v>-11.25</v>
      </c>
      <c r="R7920" s="269">
        <v>-11.5</v>
      </c>
      <c r="S7920" s="269">
        <v>-58</v>
      </c>
      <c r="T7920" s="269">
        <v>-58.25</v>
      </c>
      <c r="DO7920"/>
    </row>
    <row r="7921" spans="15:119" x14ac:dyDescent="0.25">
      <c r="O7921" s="268" t="s">
        <v>17407</v>
      </c>
      <c r="P7921" s="268" t="s">
        <v>9490</v>
      </c>
      <c r="Q7921" s="269">
        <v>-11</v>
      </c>
      <c r="R7921" s="269">
        <v>-11.5</v>
      </c>
      <c r="S7921" s="269">
        <v>-57.5</v>
      </c>
      <c r="T7921" s="269">
        <v>-58</v>
      </c>
      <c r="DO7921"/>
    </row>
    <row r="7922" spans="15:119" x14ac:dyDescent="0.25">
      <c r="O7922" s="268" t="s">
        <v>17408</v>
      </c>
      <c r="P7922" s="268" t="s">
        <v>9492</v>
      </c>
      <c r="Q7922" s="269">
        <v>-11</v>
      </c>
      <c r="R7922" s="269">
        <v>-11.25</v>
      </c>
      <c r="S7922" s="269">
        <v>-57.75</v>
      </c>
      <c r="T7922" s="269">
        <v>-58</v>
      </c>
      <c r="DO7922"/>
    </row>
    <row r="7923" spans="15:119" x14ac:dyDescent="0.25">
      <c r="O7923" s="268" t="s">
        <v>17409</v>
      </c>
      <c r="P7923" s="268" t="s">
        <v>9492</v>
      </c>
      <c r="Q7923" s="269">
        <v>-11</v>
      </c>
      <c r="R7923" s="269">
        <v>-11.25</v>
      </c>
      <c r="S7923" s="269">
        <v>-57.5</v>
      </c>
      <c r="T7923" s="269">
        <v>-57.75</v>
      </c>
      <c r="DO7923"/>
    </row>
    <row r="7924" spans="15:119" x14ac:dyDescent="0.25">
      <c r="O7924" s="268" t="s">
        <v>17410</v>
      </c>
      <c r="P7924" s="268" t="s">
        <v>9492</v>
      </c>
      <c r="Q7924" s="269">
        <v>-11.25</v>
      </c>
      <c r="R7924" s="269">
        <v>-11.5</v>
      </c>
      <c r="S7924" s="269">
        <v>-57.75</v>
      </c>
      <c r="T7924" s="269">
        <v>-58</v>
      </c>
      <c r="DO7924"/>
    </row>
    <row r="7925" spans="15:119" x14ac:dyDescent="0.25">
      <c r="O7925" s="268" t="s">
        <v>17411</v>
      </c>
      <c r="P7925" s="268" t="s">
        <v>9492</v>
      </c>
      <c r="Q7925" s="269">
        <v>-11.25</v>
      </c>
      <c r="R7925" s="269">
        <v>-11.5</v>
      </c>
      <c r="S7925" s="269">
        <v>-57.5</v>
      </c>
      <c r="T7925" s="269">
        <v>-57.75</v>
      </c>
      <c r="DO7925"/>
    </row>
    <row r="7926" spans="15:119" x14ac:dyDescent="0.25">
      <c r="O7926" s="268" t="s">
        <v>17412</v>
      </c>
      <c r="P7926" s="268" t="s">
        <v>9490</v>
      </c>
      <c r="Q7926" s="269">
        <v>-11</v>
      </c>
      <c r="R7926" s="269">
        <v>-11.5</v>
      </c>
      <c r="S7926" s="269">
        <v>-57</v>
      </c>
      <c r="T7926" s="269">
        <v>-57.5</v>
      </c>
      <c r="DO7926"/>
    </row>
    <row r="7927" spans="15:119" x14ac:dyDescent="0.25">
      <c r="O7927" s="268" t="s">
        <v>17413</v>
      </c>
      <c r="P7927" s="268" t="s">
        <v>9492</v>
      </c>
      <c r="Q7927" s="269">
        <v>-11</v>
      </c>
      <c r="R7927" s="269">
        <v>-11.25</v>
      </c>
      <c r="S7927" s="269">
        <v>-57.25</v>
      </c>
      <c r="T7927" s="269">
        <v>-57.5</v>
      </c>
      <c r="DO7927"/>
    </row>
    <row r="7928" spans="15:119" x14ac:dyDescent="0.25">
      <c r="O7928" s="268" t="s">
        <v>17414</v>
      </c>
      <c r="P7928" s="268" t="s">
        <v>9492</v>
      </c>
      <c r="Q7928" s="269">
        <v>-11</v>
      </c>
      <c r="R7928" s="269">
        <v>-11.25</v>
      </c>
      <c r="S7928" s="269">
        <v>-57</v>
      </c>
      <c r="T7928" s="269">
        <v>-57.25</v>
      </c>
      <c r="DO7928"/>
    </row>
    <row r="7929" spans="15:119" x14ac:dyDescent="0.25">
      <c r="O7929" s="268" t="s">
        <v>17415</v>
      </c>
      <c r="P7929" s="268" t="s">
        <v>9492</v>
      </c>
      <c r="Q7929" s="269">
        <v>-11.25</v>
      </c>
      <c r="R7929" s="269">
        <v>-11.5</v>
      </c>
      <c r="S7929" s="269">
        <v>-57.25</v>
      </c>
      <c r="T7929" s="269">
        <v>-57.5</v>
      </c>
      <c r="DO7929"/>
    </row>
    <row r="7930" spans="15:119" x14ac:dyDescent="0.25">
      <c r="O7930" s="268" t="s">
        <v>17416</v>
      </c>
      <c r="P7930" s="268" t="s">
        <v>9492</v>
      </c>
      <c r="Q7930" s="269">
        <v>-11.25</v>
      </c>
      <c r="R7930" s="269">
        <v>-11.5</v>
      </c>
      <c r="S7930" s="269">
        <v>-57</v>
      </c>
      <c r="T7930" s="269">
        <v>-57.25</v>
      </c>
      <c r="DO7930"/>
    </row>
    <row r="7931" spans="15:119" x14ac:dyDescent="0.25">
      <c r="O7931" s="268" t="s">
        <v>17417</v>
      </c>
      <c r="P7931" s="268" t="s">
        <v>9490</v>
      </c>
      <c r="Q7931" s="269">
        <v>-11.5</v>
      </c>
      <c r="R7931" s="269">
        <v>-12</v>
      </c>
      <c r="S7931" s="269">
        <v>-58</v>
      </c>
      <c r="T7931" s="269">
        <v>-58.5</v>
      </c>
      <c r="DO7931"/>
    </row>
    <row r="7932" spans="15:119" x14ac:dyDescent="0.25">
      <c r="O7932" s="268" t="s">
        <v>17418</v>
      </c>
      <c r="P7932" s="268" t="s">
        <v>9492</v>
      </c>
      <c r="Q7932" s="269">
        <v>-11.5</v>
      </c>
      <c r="R7932" s="269">
        <v>-11.75</v>
      </c>
      <c r="S7932" s="269">
        <v>-58.25</v>
      </c>
      <c r="T7932" s="269">
        <v>-58.5</v>
      </c>
      <c r="DO7932"/>
    </row>
    <row r="7933" spans="15:119" x14ac:dyDescent="0.25">
      <c r="O7933" s="268" t="s">
        <v>17419</v>
      </c>
      <c r="P7933" s="268" t="s">
        <v>9492</v>
      </c>
      <c r="Q7933" s="269">
        <v>-11.5</v>
      </c>
      <c r="R7933" s="269">
        <v>-11.75</v>
      </c>
      <c r="S7933" s="269">
        <v>-58</v>
      </c>
      <c r="T7933" s="269">
        <v>-58.25</v>
      </c>
      <c r="DO7933"/>
    </row>
    <row r="7934" spans="15:119" x14ac:dyDescent="0.25">
      <c r="O7934" s="268" t="s">
        <v>17420</v>
      </c>
      <c r="P7934" s="268" t="s">
        <v>9492</v>
      </c>
      <c r="Q7934" s="269">
        <v>-11.75</v>
      </c>
      <c r="R7934" s="269">
        <v>-12</v>
      </c>
      <c r="S7934" s="269">
        <v>-58.25</v>
      </c>
      <c r="T7934" s="269">
        <v>-58.5</v>
      </c>
      <c r="DO7934"/>
    </row>
    <row r="7935" spans="15:119" x14ac:dyDescent="0.25">
      <c r="O7935" s="268" t="s">
        <v>17421</v>
      </c>
      <c r="P7935" s="268" t="s">
        <v>9492</v>
      </c>
      <c r="Q7935" s="269">
        <v>-11.75</v>
      </c>
      <c r="R7935" s="269">
        <v>-12</v>
      </c>
      <c r="S7935" s="269">
        <v>-58</v>
      </c>
      <c r="T7935" s="269">
        <v>-58.25</v>
      </c>
      <c r="DO7935"/>
    </row>
    <row r="7936" spans="15:119" x14ac:dyDescent="0.25">
      <c r="O7936" s="268" t="s">
        <v>17422</v>
      </c>
      <c r="P7936" s="268" t="s">
        <v>9490</v>
      </c>
      <c r="Q7936" s="269">
        <v>-11.5</v>
      </c>
      <c r="R7936" s="269">
        <v>-12</v>
      </c>
      <c r="S7936" s="269">
        <v>-57.5</v>
      </c>
      <c r="T7936" s="269">
        <v>-58</v>
      </c>
      <c r="DO7936"/>
    </row>
    <row r="7937" spans="15:119" x14ac:dyDescent="0.25">
      <c r="O7937" s="268" t="s">
        <v>17423</v>
      </c>
      <c r="P7937" s="268" t="s">
        <v>9492</v>
      </c>
      <c r="Q7937" s="269">
        <v>-11.5</v>
      </c>
      <c r="R7937" s="269">
        <v>-11.75</v>
      </c>
      <c r="S7937" s="269">
        <v>-57.75</v>
      </c>
      <c r="T7937" s="269">
        <v>-58</v>
      </c>
      <c r="DO7937"/>
    </row>
    <row r="7938" spans="15:119" x14ac:dyDescent="0.25">
      <c r="O7938" s="268" t="s">
        <v>17424</v>
      </c>
      <c r="P7938" s="268" t="s">
        <v>9492</v>
      </c>
      <c r="Q7938" s="269">
        <v>-11.5</v>
      </c>
      <c r="R7938" s="269">
        <v>-11.75</v>
      </c>
      <c r="S7938" s="269">
        <v>-57.5</v>
      </c>
      <c r="T7938" s="269">
        <v>-57.75</v>
      </c>
      <c r="DO7938"/>
    </row>
    <row r="7939" spans="15:119" x14ac:dyDescent="0.25">
      <c r="O7939" s="268" t="s">
        <v>17425</v>
      </c>
      <c r="P7939" s="268" t="s">
        <v>9492</v>
      </c>
      <c r="Q7939" s="269">
        <v>-11.75</v>
      </c>
      <c r="R7939" s="269">
        <v>-12</v>
      </c>
      <c r="S7939" s="269">
        <v>-57.75</v>
      </c>
      <c r="T7939" s="269">
        <v>-58</v>
      </c>
      <c r="DO7939"/>
    </row>
    <row r="7940" spans="15:119" x14ac:dyDescent="0.25">
      <c r="O7940" s="268" t="s">
        <v>17426</v>
      </c>
      <c r="P7940" s="268" t="s">
        <v>9492</v>
      </c>
      <c r="Q7940" s="269">
        <v>-11.75</v>
      </c>
      <c r="R7940" s="269">
        <v>-12</v>
      </c>
      <c r="S7940" s="269">
        <v>-57.5</v>
      </c>
      <c r="T7940" s="269">
        <v>-57.75</v>
      </c>
      <c r="DO7940"/>
    </row>
    <row r="7941" spans="15:119" x14ac:dyDescent="0.25">
      <c r="O7941" s="268" t="s">
        <v>17427</v>
      </c>
      <c r="P7941" s="268" t="s">
        <v>9490</v>
      </c>
      <c r="Q7941" s="269">
        <v>-11.5</v>
      </c>
      <c r="R7941" s="269">
        <v>-12</v>
      </c>
      <c r="S7941" s="269">
        <v>-57</v>
      </c>
      <c r="T7941" s="269">
        <v>-57.5</v>
      </c>
      <c r="DO7941"/>
    </row>
    <row r="7942" spans="15:119" x14ac:dyDescent="0.25">
      <c r="O7942" s="268" t="s">
        <v>17428</v>
      </c>
      <c r="P7942" s="268" t="s">
        <v>9492</v>
      </c>
      <c r="Q7942" s="269">
        <v>-11.5</v>
      </c>
      <c r="R7942" s="269">
        <v>-11.75</v>
      </c>
      <c r="S7942" s="269">
        <v>-57.25</v>
      </c>
      <c r="T7942" s="269">
        <v>-57.5</v>
      </c>
      <c r="DO7942"/>
    </row>
    <row r="7943" spans="15:119" x14ac:dyDescent="0.25">
      <c r="O7943" s="268" t="s">
        <v>17429</v>
      </c>
      <c r="P7943" s="268" t="s">
        <v>9492</v>
      </c>
      <c r="Q7943" s="269">
        <v>-11.5</v>
      </c>
      <c r="R7943" s="269">
        <v>-11.75</v>
      </c>
      <c r="S7943" s="269">
        <v>-57</v>
      </c>
      <c r="T7943" s="269">
        <v>-57.25</v>
      </c>
      <c r="DO7943"/>
    </row>
    <row r="7944" spans="15:119" x14ac:dyDescent="0.25">
      <c r="O7944" s="268" t="s">
        <v>17430</v>
      </c>
      <c r="P7944" s="268" t="s">
        <v>9492</v>
      </c>
      <c r="Q7944" s="269">
        <v>-11.75</v>
      </c>
      <c r="R7944" s="269">
        <v>-12</v>
      </c>
      <c r="S7944" s="269">
        <v>-57.25</v>
      </c>
      <c r="T7944" s="269">
        <v>-57.5</v>
      </c>
      <c r="DO7944"/>
    </row>
    <row r="7945" spans="15:119" x14ac:dyDescent="0.25">
      <c r="O7945" s="268" t="s">
        <v>17431</v>
      </c>
      <c r="P7945" s="268" t="s">
        <v>9492</v>
      </c>
      <c r="Q7945" s="269">
        <v>-11.75</v>
      </c>
      <c r="R7945" s="269">
        <v>-12</v>
      </c>
      <c r="S7945" s="269">
        <v>-57</v>
      </c>
      <c r="T7945" s="269">
        <v>-57.25</v>
      </c>
      <c r="DO7945"/>
    </row>
    <row r="7946" spans="15:119" x14ac:dyDescent="0.25">
      <c r="O7946" s="268" t="s">
        <v>17432</v>
      </c>
      <c r="P7946" s="268" t="s">
        <v>9486</v>
      </c>
      <c r="Q7946" s="269">
        <v>-10</v>
      </c>
      <c r="R7946" s="269">
        <v>-12</v>
      </c>
      <c r="S7946" s="269">
        <v>-54</v>
      </c>
      <c r="T7946" s="269">
        <v>-57</v>
      </c>
      <c r="DO7946"/>
    </row>
    <row r="7947" spans="15:119" x14ac:dyDescent="0.25">
      <c r="O7947" s="268" t="s">
        <v>17433</v>
      </c>
      <c r="P7947" s="268" t="s">
        <v>9488</v>
      </c>
      <c r="Q7947" s="269">
        <v>-10</v>
      </c>
      <c r="R7947" s="269">
        <v>-11</v>
      </c>
      <c r="S7947" s="269">
        <v>-55.5</v>
      </c>
      <c r="T7947" s="269">
        <v>-57</v>
      </c>
      <c r="DO7947"/>
    </row>
    <row r="7948" spans="15:119" x14ac:dyDescent="0.25">
      <c r="O7948" s="268" t="s">
        <v>17434</v>
      </c>
      <c r="P7948" s="268" t="s">
        <v>9490</v>
      </c>
      <c r="Q7948" s="269">
        <v>-10</v>
      </c>
      <c r="R7948" s="269">
        <v>-10.5</v>
      </c>
      <c r="S7948" s="269">
        <v>-56.5</v>
      </c>
      <c r="T7948" s="269">
        <v>-57</v>
      </c>
      <c r="DO7948"/>
    </row>
    <row r="7949" spans="15:119" x14ac:dyDescent="0.25">
      <c r="O7949" s="268" t="s">
        <v>17435</v>
      </c>
      <c r="P7949" s="268" t="s">
        <v>9492</v>
      </c>
      <c r="Q7949" s="269">
        <v>-10</v>
      </c>
      <c r="R7949" s="269">
        <v>-10.25</v>
      </c>
      <c r="S7949" s="269">
        <v>-56.75</v>
      </c>
      <c r="T7949" s="269">
        <v>-57</v>
      </c>
      <c r="DO7949"/>
    </row>
    <row r="7950" spans="15:119" x14ac:dyDescent="0.25">
      <c r="O7950" s="268" t="s">
        <v>17436</v>
      </c>
      <c r="P7950" s="268" t="s">
        <v>9492</v>
      </c>
      <c r="Q7950" s="269">
        <v>-10</v>
      </c>
      <c r="R7950" s="269">
        <v>-10.25</v>
      </c>
      <c r="S7950" s="269">
        <v>-56.5</v>
      </c>
      <c r="T7950" s="269">
        <v>-56.75</v>
      </c>
      <c r="DO7950"/>
    </row>
    <row r="7951" spans="15:119" x14ac:dyDescent="0.25">
      <c r="O7951" s="268" t="s">
        <v>17437</v>
      </c>
      <c r="P7951" s="268" t="s">
        <v>9492</v>
      </c>
      <c r="Q7951" s="269">
        <v>-10.25</v>
      </c>
      <c r="R7951" s="269">
        <v>-10.5</v>
      </c>
      <c r="S7951" s="269">
        <v>-56.75</v>
      </c>
      <c r="T7951" s="269">
        <v>-57</v>
      </c>
      <c r="DO7951"/>
    </row>
    <row r="7952" spans="15:119" x14ac:dyDescent="0.25">
      <c r="O7952" s="268" t="s">
        <v>17438</v>
      </c>
      <c r="P7952" s="268" t="s">
        <v>9492</v>
      </c>
      <c r="Q7952" s="269">
        <v>-10.25</v>
      </c>
      <c r="R7952" s="269">
        <v>-10.5</v>
      </c>
      <c r="S7952" s="269">
        <v>-56.5</v>
      </c>
      <c r="T7952" s="269">
        <v>-56.75</v>
      </c>
      <c r="DO7952"/>
    </row>
    <row r="7953" spans="15:119" x14ac:dyDescent="0.25">
      <c r="O7953" s="268" t="s">
        <v>17439</v>
      </c>
      <c r="P7953" s="268" t="s">
        <v>9490</v>
      </c>
      <c r="Q7953" s="269">
        <v>-10</v>
      </c>
      <c r="R7953" s="269">
        <v>-10.5</v>
      </c>
      <c r="S7953" s="269">
        <v>-56</v>
      </c>
      <c r="T7953" s="269">
        <v>-56.5</v>
      </c>
      <c r="DO7953"/>
    </row>
    <row r="7954" spans="15:119" x14ac:dyDescent="0.25">
      <c r="O7954" s="268" t="s">
        <v>17440</v>
      </c>
      <c r="P7954" s="268" t="s">
        <v>9492</v>
      </c>
      <c r="Q7954" s="269">
        <v>-10</v>
      </c>
      <c r="R7954" s="269">
        <v>-10.25</v>
      </c>
      <c r="S7954" s="269">
        <v>-56.25</v>
      </c>
      <c r="T7954" s="269">
        <v>-56.5</v>
      </c>
      <c r="DO7954"/>
    </row>
    <row r="7955" spans="15:119" x14ac:dyDescent="0.25">
      <c r="O7955" s="268" t="s">
        <v>17441</v>
      </c>
      <c r="P7955" s="268" t="s">
        <v>9492</v>
      </c>
      <c r="Q7955" s="269">
        <v>-10</v>
      </c>
      <c r="R7955" s="269">
        <v>-10.25</v>
      </c>
      <c r="S7955" s="269">
        <v>-56</v>
      </c>
      <c r="T7955" s="269">
        <v>-56.25</v>
      </c>
      <c r="DO7955"/>
    </row>
    <row r="7956" spans="15:119" x14ac:dyDescent="0.25">
      <c r="O7956" s="268" t="s">
        <v>17442</v>
      </c>
      <c r="P7956" s="268" t="s">
        <v>9492</v>
      </c>
      <c r="Q7956" s="269">
        <v>-10.25</v>
      </c>
      <c r="R7956" s="269">
        <v>-10.5</v>
      </c>
      <c r="S7956" s="269">
        <v>-56.25</v>
      </c>
      <c r="T7956" s="269">
        <v>-56.5</v>
      </c>
      <c r="DO7956"/>
    </row>
    <row r="7957" spans="15:119" x14ac:dyDescent="0.25">
      <c r="O7957" s="268" t="s">
        <v>17443</v>
      </c>
      <c r="P7957" s="268" t="s">
        <v>9492</v>
      </c>
      <c r="Q7957" s="269">
        <v>-10.25</v>
      </c>
      <c r="R7957" s="269">
        <v>-10.5</v>
      </c>
      <c r="S7957" s="269">
        <v>-56</v>
      </c>
      <c r="T7957" s="269">
        <v>-56.25</v>
      </c>
      <c r="DO7957"/>
    </row>
    <row r="7958" spans="15:119" x14ac:dyDescent="0.25">
      <c r="O7958" s="268" t="s">
        <v>17444</v>
      </c>
      <c r="P7958" s="268" t="s">
        <v>9490</v>
      </c>
      <c r="Q7958" s="269">
        <v>-10</v>
      </c>
      <c r="R7958" s="269">
        <v>-10.5</v>
      </c>
      <c r="S7958" s="269">
        <v>-55.5</v>
      </c>
      <c r="T7958" s="269">
        <v>-56</v>
      </c>
      <c r="DO7958"/>
    </row>
    <row r="7959" spans="15:119" x14ac:dyDescent="0.25">
      <c r="O7959" s="268" t="s">
        <v>17445</v>
      </c>
      <c r="P7959" s="268" t="s">
        <v>9492</v>
      </c>
      <c r="Q7959" s="269">
        <v>-10</v>
      </c>
      <c r="R7959" s="269">
        <v>-10.25</v>
      </c>
      <c r="S7959" s="269">
        <v>-55.75</v>
      </c>
      <c r="T7959" s="269">
        <v>-56</v>
      </c>
      <c r="DO7959"/>
    </row>
    <row r="7960" spans="15:119" x14ac:dyDescent="0.25">
      <c r="O7960" s="268" t="s">
        <v>17446</v>
      </c>
      <c r="P7960" s="268" t="s">
        <v>9492</v>
      </c>
      <c r="Q7960" s="269">
        <v>-10</v>
      </c>
      <c r="R7960" s="269">
        <v>-10.25</v>
      </c>
      <c r="S7960" s="269">
        <v>-55.5</v>
      </c>
      <c r="T7960" s="269">
        <v>-55.75</v>
      </c>
      <c r="DO7960"/>
    </row>
    <row r="7961" spans="15:119" x14ac:dyDescent="0.25">
      <c r="O7961" s="268" t="s">
        <v>17447</v>
      </c>
      <c r="P7961" s="268" t="s">
        <v>9492</v>
      </c>
      <c r="Q7961" s="269">
        <v>-10.25</v>
      </c>
      <c r="R7961" s="269">
        <v>-10.5</v>
      </c>
      <c r="S7961" s="269">
        <v>-55.75</v>
      </c>
      <c r="T7961" s="269">
        <v>-56</v>
      </c>
      <c r="DO7961"/>
    </row>
    <row r="7962" spans="15:119" x14ac:dyDescent="0.25">
      <c r="O7962" s="268" t="s">
        <v>17448</v>
      </c>
      <c r="P7962" s="268" t="s">
        <v>9492</v>
      </c>
      <c r="Q7962" s="269">
        <v>-10.25</v>
      </c>
      <c r="R7962" s="269">
        <v>-10.5</v>
      </c>
      <c r="S7962" s="269">
        <v>-55.5</v>
      </c>
      <c r="T7962" s="269">
        <v>-55.75</v>
      </c>
      <c r="DO7962"/>
    </row>
    <row r="7963" spans="15:119" x14ac:dyDescent="0.25">
      <c r="O7963" s="268" t="s">
        <v>17449</v>
      </c>
      <c r="P7963" s="268" t="s">
        <v>9490</v>
      </c>
      <c r="Q7963" s="269">
        <v>-10.5</v>
      </c>
      <c r="R7963" s="269">
        <v>-11</v>
      </c>
      <c r="S7963" s="269">
        <v>-56.5</v>
      </c>
      <c r="T7963" s="269">
        <v>-57</v>
      </c>
      <c r="DO7963"/>
    </row>
    <row r="7964" spans="15:119" x14ac:dyDescent="0.25">
      <c r="O7964" s="268" t="s">
        <v>17450</v>
      </c>
      <c r="P7964" s="268" t="s">
        <v>9492</v>
      </c>
      <c r="Q7964" s="269">
        <v>-10.5</v>
      </c>
      <c r="R7964" s="269">
        <v>-10.75</v>
      </c>
      <c r="S7964" s="269">
        <v>-56.75</v>
      </c>
      <c r="T7964" s="269">
        <v>-57</v>
      </c>
      <c r="DO7964"/>
    </row>
    <row r="7965" spans="15:119" x14ac:dyDescent="0.25">
      <c r="O7965" s="268" t="s">
        <v>17451</v>
      </c>
      <c r="P7965" s="268" t="s">
        <v>9492</v>
      </c>
      <c r="Q7965" s="269">
        <v>-10.5</v>
      </c>
      <c r="R7965" s="269">
        <v>-10.75</v>
      </c>
      <c r="S7965" s="269">
        <v>-56.5</v>
      </c>
      <c r="T7965" s="269">
        <v>-56.75</v>
      </c>
      <c r="DO7965"/>
    </row>
    <row r="7966" spans="15:119" x14ac:dyDescent="0.25">
      <c r="O7966" s="268" t="s">
        <v>17452</v>
      </c>
      <c r="P7966" s="268" t="s">
        <v>9492</v>
      </c>
      <c r="Q7966" s="269">
        <v>-10.75</v>
      </c>
      <c r="R7966" s="269">
        <v>-11</v>
      </c>
      <c r="S7966" s="269">
        <v>-56.75</v>
      </c>
      <c r="T7966" s="269">
        <v>-57</v>
      </c>
      <c r="DO7966"/>
    </row>
    <row r="7967" spans="15:119" x14ac:dyDescent="0.25">
      <c r="O7967" s="268" t="s">
        <v>17453</v>
      </c>
      <c r="P7967" s="268" t="s">
        <v>9492</v>
      </c>
      <c r="Q7967" s="269">
        <v>-10.75</v>
      </c>
      <c r="R7967" s="269">
        <v>-11</v>
      </c>
      <c r="S7967" s="269">
        <v>-56.5</v>
      </c>
      <c r="T7967" s="269">
        <v>-56.75</v>
      </c>
      <c r="DO7967"/>
    </row>
    <row r="7968" spans="15:119" x14ac:dyDescent="0.25">
      <c r="O7968" s="268" t="s">
        <v>17454</v>
      </c>
      <c r="P7968" s="268" t="s">
        <v>9490</v>
      </c>
      <c r="Q7968" s="269">
        <v>-10.5</v>
      </c>
      <c r="R7968" s="269">
        <v>-11</v>
      </c>
      <c r="S7968" s="269">
        <v>-56</v>
      </c>
      <c r="T7968" s="269">
        <v>-56.5</v>
      </c>
      <c r="DO7968"/>
    </row>
    <row r="7969" spans="15:119" x14ac:dyDescent="0.25">
      <c r="O7969" s="268" t="s">
        <v>17455</v>
      </c>
      <c r="P7969" s="268" t="s">
        <v>9492</v>
      </c>
      <c r="Q7969" s="269">
        <v>-10.5</v>
      </c>
      <c r="R7969" s="269">
        <v>-10.75</v>
      </c>
      <c r="S7969" s="269">
        <v>-56.25</v>
      </c>
      <c r="T7969" s="269">
        <v>-56.5</v>
      </c>
      <c r="DO7969"/>
    </row>
    <row r="7970" spans="15:119" x14ac:dyDescent="0.25">
      <c r="O7970" s="268" t="s">
        <v>17456</v>
      </c>
      <c r="P7970" s="268" t="s">
        <v>9492</v>
      </c>
      <c r="Q7970" s="269">
        <v>-10.5</v>
      </c>
      <c r="R7970" s="269">
        <v>-10.75</v>
      </c>
      <c r="S7970" s="269">
        <v>-56</v>
      </c>
      <c r="T7970" s="269">
        <v>-56.25</v>
      </c>
      <c r="DO7970"/>
    </row>
    <row r="7971" spans="15:119" x14ac:dyDescent="0.25">
      <c r="O7971" s="268" t="s">
        <v>17457</v>
      </c>
      <c r="P7971" s="268" t="s">
        <v>9492</v>
      </c>
      <c r="Q7971" s="269">
        <v>-10.75</v>
      </c>
      <c r="R7971" s="269">
        <v>-11</v>
      </c>
      <c r="S7971" s="269">
        <v>-56.25</v>
      </c>
      <c r="T7971" s="269">
        <v>-56.5</v>
      </c>
      <c r="DO7971"/>
    </row>
    <row r="7972" spans="15:119" x14ac:dyDescent="0.25">
      <c r="O7972" s="268" t="s">
        <v>17458</v>
      </c>
      <c r="P7972" s="268" t="s">
        <v>9492</v>
      </c>
      <c r="Q7972" s="269">
        <v>-10.75</v>
      </c>
      <c r="R7972" s="269">
        <v>-11</v>
      </c>
      <c r="S7972" s="269">
        <v>-56</v>
      </c>
      <c r="T7972" s="269">
        <v>-56.25</v>
      </c>
      <c r="DO7972"/>
    </row>
    <row r="7973" spans="15:119" x14ac:dyDescent="0.25">
      <c r="O7973" s="268" t="s">
        <v>17459</v>
      </c>
      <c r="P7973" s="268" t="s">
        <v>9490</v>
      </c>
      <c r="Q7973" s="269">
        <v>-10.5</v>
      </c>
      <c r="R7973" s="269">
        <v>-11</v>
      </c>
      <c r="S7973" s="269">
        <v>-55.5</v>
      </c>
      <c r="T7973" s="269">
        <v>-56</v>
      </c>
      <c r="DO7973"/>
    </row>
    <row r="7974" spans="15:119" x14ac:dyDescent="0.25">
      <c r="O7974" s="268" t="s">
        <v>17460</v>
      </c>
      <c r="P7974" s="268" t="s">
        <v>9492</v>
      </c>
      <c r="Q7974" s="269">
        <v>-10.5</v>
      </c>
      <c r="R7974" s="269">
        <v>-10.75</v>
      </c>
      <c r="S7974" s="269">
        <v>-55.75</v>
      </c>
      <c r="T7974" s="269">
        <v>-56</v>
      </c>
      <c r="DO7974"/>
    </row>
    <row r="7975" spans="15:119" x14ac:dyDescent="0.25">
      <c r="O7975" s="268" t="s">
        <v>17461</v>
      </c>
      <c r="P7975" s="268" t="s">
        <v>9492</v>
      </c>
      <c r="Q7975" s="269">
        <v>-10.5</v>
      </c>
      <c r="R7975" s="269">
        <v>-10.75</v>
      </c>
      <c r="S7975" s="269">
        <v>-55.5</v>
      </c>
      <c r="T7975" s="269">
        <v>-55.75</v>
      </c>
      <c r="DO7975"/>
    </row>
    <row r="7976" spans="15:119" x14ac:dyDescent="0.25">
      <c r="O7976" s="268" t="s">
        <v>17462</v>
      </c>
      <c r="P7976" s="268" t="s">
        <v>9492</v>
      </c>
      <c r="Q7976" s="269">
        <v>-10.75</v>
      </c>
      <c r="R7976" s="269">
        <v>-11</v>
      </c>
      <c r="S7976" s="269">
        <v>-55.75</v>
      </c>
      <c r="T7976" s="269">
        <v>-56</v>
      </c>
      <c r="DO7976"/>
    </row>
    <row r="7977" spans="15:119" x14ac:dyDescent="0.25">
      <c r="O7977" s="268" t="s">
        <v>17463</v>
      </c>
      <c r="P7977" s="268" t="s">
        <v>9492</v>
      </c>
      <c r="Q7977" s="269">
        <v>-10.75</v>
      </c>
      <c r="R7977" s="269">
        <v>-11</v>
      </c>
      <c r="S7977" s="269">
        <v>-55.5</v>
      </c>
      <c r="T7977" s="269">
        <v>-55.75</v>
      </c>
      <c r="DO7977"/>
    </row>
    <row r="7978" spans="15:119" x14ac:dyDescent="0.25">
      <c r="O7978" s="268" t="s">
        <v>17464</v>
      </c>
      <c r="P7978" s="268" t="s">
        <v>9488</v>
      </c>
      <c r="Q7978" s="269">
        <v>-10</v>
      </c>
      <c r="R7978" s="269">
        <v>-11</v>
      </c>
      <c r="S7978" s="269">
        <v>-54</v>
      </c>
      <c r="T7978" s="269">
        <v>-55.5</v>
      </c>
      <c r="DO7978"/>
    </row>
    <row r="7979" spans="15:119" x14ac:dyDescent="0.25">
      <c r="O7979" s="268" t="s">
        <v>17465</v>
      </c>
      <c r="P7979" s="268" t="s">
        <v>9490</v>
      </c>
      <c r="Q7979" s="269">
        <v>-10</v>
      </c>
      <c r="R7979" s="269">
        <v>-10.5</v>
      </c>
      <c r="S7979" s="269">
        <v>-55</v>
      </c>
      <c r="T7979" s="269">
        <v>-55.5</v>
      </c>
      <c r="DO7979"/>
    </row>
    <row r="7980" spans="15:119" x14ac:dyDescent="0.25">
      <c r="O7980" s="268" t="s">
        <v>17466</v>
      </c>
      <c r="P7980" s="268" t="s">
        <v>9492</v>
      </c>
      <c r="Q7980" s="269">
        <v>-10</v>
      </c>
      <c r="R7980" s="269">
        <v>-10.25</v>
      </c>
      <c r="S7980" s="269">
        <v>-55.25</v>
      </c>
      <c r="T7980" s="269">
        <v>-55.5</v>
      </c>
      <c r="DO7980"/>
    </row>
    <row r="7981" spans="15:119" x14ac:dyDescent="0.25">
      <c r="O7981" s="268" t="s">
        <v>17467</v>
      </c>
      <c r="P7981" s="268" t="s">
        <v>9492</v>
      </c>
      <c r="Q7981" s="269">
        <v>-10</v>
      </c>
      <c r="R7981" s="269">
        <v>-10.25</v>
      </c>
      <c r="S7981" s="269">
        <v>-55</v>
      </c>
      <c r="T7981" s="269">
        <v>-55.25</v>
      </c>
      <c r="DO7981"/>
    </row>
    <row r="7982" spans="15:119" x14ac:dyDescent="0.25">
      <c r="O7982" s="268" t="s">
        <v>17468</v>
      </c>
      <c r="P7982" s="268" t="s">
        <v>9492</v>
      </c>
      <c r="Q7982" s="269">
        <v>-10.25</v>
      </c>
      <c r="R7982" s="269">
        <v>-10.5</v>
      </c>
      <c r="S7982" s="269">
        <v>-55.25</v>
      </c>
      <c r="T7982" s="269">
        <v>-55.5</v>
      </c>
      <c r="DO7982"/>
    </row>
    <row r="7983" spans="15:119" x14ac:dyDescent="0.25">
      <c r="O7983" s="268" t="s">
        <v>17469</v>
      </c>
      <c r="P7983" s="268" t="s">
        <v>9492</v>
      </c>
      <c r="Q7983" s="269">
        <v>-10.25</v>
      </c>
      <c r="R7983" s="269">
        <v>-10.5</v>
      </c>
      <c r="S7983" s="269">
        <v>-55</v>
      </c>
      <c r="T7983" s="269">
        <v>-55.25</v>
      </c>
      <c r="DO7983"/>
    </row>
    <row r="7984" spans="15:119" x14ac:dyDescent="0.25">
      <c r="O7984" s="268" t="s">
        <v>17470</v>
      </c>
      <c r="P7984" s="268" t="s">
        <v>9490</v>
      </c>
      <c r="Q7984" s="269">
        <v>-10</v>
      </c>
      <c r="R7984" s="269">
        <v>-10.5</v>
      </c>
      <c r="S7984" s="269">
        <v>-54.5</v>
      </c>
      <c r="T7984" s="269">
        <v>-55</v>
      </c>
      <c r="DO7984"/>
    </row>
    <row r="7985" spans="15:119" x14ac:dyDescent="0.25">
      <c r="O7985" s="268" t="s">
        <v>17471</v>
      </c>
      <c r="P7985" s="268" t="s">
        <v>9492</v>
      </c>
      <c r="Q7985" s="269">
        <v>-10</v>
      </c>
      <c r="R7985" s="269">
        <v>-10.25</v>
      </c>
      <c r="S7985" s="269">
        <v>-54.75</v>
      </c>
      <c r="T7985" s="269">
        <v>-55</v>
      </c>
      <c r="DO7985"/>
    </row>
    <row r="7986" spans="15:119" x14ac:dyDescent="0.25">
      <c r="O7986" s="268" t="s">
        <v>17472</v>
      </c>
      <c r="P7986" s="268" t="s">
        <v>9492</v>
      </c>
      <c r="Q7986" s="269">
        <v>-10</v>
      </c>
      <c r="R7986" s="269">
        <v>-10.25</v>
      </c>
      <c r="S7986" s="269">
        <v>-54.5</v>
      </c>
      <c r="T7986" s="269">
        <v>-54.75</v>
      </c>
      <c r="DO7986"/>
    </row>
    <row r="7987" spans="15:119" x14ac:dyDescent="0.25">
      <c r="O7987" s="268" t="s">
        <v>17473</v>
      </c>
      <c r="P7987" s="268" t="s">
        <v>9492</v>
      </c>
      <c r="Q7987" s="269">
        <v>-10.25</v>
      </c>
      <c r="R7987" s="269">
        <v>-10.5</v>
      </c>
      <c r="S7987" s="269">
        <v>-54.75</v>
      </c>
      <c r="T7987" s="269">
        <v>-55</v>
      </c>
      <c r="DO7987"/>
    </row>
    <row r="7988" spans="15:119" x14ac:dyDescent="0.25">
      <c r="O7988" s="268" t="s">
        <v>17474</v>
      </c>
      <c r="P7988" s="268" t="s">
        <v>9492</v>
      </c>
      <c r="Q7988" s="269">
        <v>-10.25</v>
      </c>
      <c r="R7988" s="269">
        <v>-10.5</v>
      </c>
      <c r="S7988" s="269">
        <v>-54.5</v>
      </c>
      <c r="T7988" s="269">
        <v>-54.75</v>
      </c>
      <c r="DO7988"/>
    </row>
    <row r="7989" spans="15:119" x14ac:dyDescent="0.25">
      <c r="O7989" s="268" t="s">
        <v>17475</v>
      </c>
      <c r="P7989" s="268" t="s">
        <v>9490</v>
      </c>
      <c r="Q7989" s="269">
        <v>-10</v>
      </c>
      <c r="R7989" s="269">
        <v>-10.5</v>
      </c>
      <c r="S7989" s="269">
        <v>-54</v>
      </c>
      <c r="T7989" s="269">
        <v>-54.5</v>
      </c>
      <c r="DO7989"/>
    </row>
    <row r="7990" spans="15:119" x14ac:dyDescent="0.25">
      <c r="O7990" s="268" t="s">
        <v>17476</v>
      </c>
      <c r="P7990" s="268" t="s">
        <v>9492</v>
      </c>
      <c r="Q7990" s="269">
        <v>-10</v>
      </c>
      <c r="R7990" s="269">
        <v>-10.25</v>
      </c>
      <c r="S7990" s="269">
        <v>-54.25</v>
      </c>
      <c r="T7990" s="269">
        <v>-54.5</v>
      </c>
      <c r="DO7990"/>
    </row>
    <row r="7991" spans="15:119" x14ac:dyDescent="0.25">
      <c r="O7991" s="268" t="s">
        <v>17477</v>
      </c>
      <c r="P7991" s="268" t="s">
        <v>9492</v>
      </c>
      <c r="Q7991" s="269">
        <v>-10</v>
      </c>
      <c r="R7991" s="269">
        <v>-10.25</v>
      </c>
      <c r="S7991" s="269">
        <v>-54</v>
      </c>
      <c r="T7991" s="269">
        <v>-54.25</v>
      </c>
      <c r="DO7991"/>
    </row>
    <row r="7992" spans="15:119" x14ac:dyDescent="0.25">
      <c r="O7992" s="268" t="s">
        <v>17478</v>
      </c>
      <c r="P7992" s="268" t="s">
        <v>9492</v>
      </c>
      <c r="Q7992" s="269">
        <v>-10.25</v>
      </c>
      <c r="R7992" s="269">
        <v>-10.5</v>
      </c>
      <c r="S7992" s="269">
        <v>-54.25</v>
      </c>
      <c r="T7992" s="269">
        <v>-54.5</v>
      </c>
      <c r="DO7992"/>
    </row>
    <row r="7993" spans="15:119" x14ac:dyDescent="0.25">
      <c r="O7993" s="268" t="s">
        <v>17479</v>
      </c>
      <c r="P7993" s="268" t="s">
        <v>9492</v>
      </c>
      <c r="Q7993" s="269">
        <v>-10.25</v>
      </c>
      <c r="R7993" s="269">
        <v>-10.5</v>
      </c>
      <c r="S7993" s="269">
        <v>-54</v>
      </c>
      <c r="T7993" s="269">
        <v>-54.25</v>
      </c>
      <c r="DO7993"/>
    </row>
    <row r="7994" spans="15:119" x14ac:dyDescent="0.25">
      <c r="O7994" s="268" t="s">
        <v>17480</v>
      </c>
      <c r="P7994" s="268" t="s">
        <v>9490</v>
      </c>
      <c r="Q7994" s="269">
        <v>-10.5</v>
      </c>
      <c r="R7994" s="269">
        <v>-11</v>
      </c>
      <c r="S7994" s="269">
        <v>-55</v>
      </c>
      <c r="T7994" s="269">
        <v>-55.5</v>
      </c>
      <c r="DO7994"/>
    </row>
    <row r="7995" spans="15:119" x14ac:dyDescent="0.25">
      <c r="O7995" s="268" t="s">
        <v>17481</v>
      </c>
      <c r="P7995" s="268" t="s">
        <v>9492</v>
      </c>
      <c r="Q7995" s="269">
        <v>-10.5</v>
      </c>
      <c r="R7995" s="269">
        <v>-10.75</v>
      </c>
      <c r="S7995" s="269">
        <v>-55.25</v>
      </c>
      <c r="T7995" s="269">
        <v>-55.5</v>
      </c>
      <c r="DO7995"/>
    </row>
    <row r="7996" spans="15:119" x14ac:dyDescent="0.25">
      <c r="O7996" s="268" t="s">
        <v>17482</v>
      </c>
      <c r="P7996" s="268" t="s">
        <v>9492</v>
      </c>
      <c r="Q7996" s="269">
        <v>-10.5</v>
      </c>
      <c r="R7996" s="269">
        <v>-10.75</v>
      </c>
      <c r="S7996" s="269">
        <v>-55</v>
      </c>
      <c r="T7996" s="269">
        <v>-55.25</v>
      </c>
      <c r="DO7996"/>
    </row>
    <row r="7997" spans="15:119" x14ac:dyDescent="0.25">
      <c r="O7997" s="268" t="s">
        <v>17483</v>
      </c>
      <c r="P7997" s="268" t="s">
        <v>9492</v>
      </c>
      <c r="Q7997" s="269">
        <v>-10.75</v>
      </c>
      <c r="R7997" s="269">
        <v>-11</v>
      </c>
      <c r="S7997" s="269">
        <v>-55.25</v>
      </c>
      <c r="T7997" s="269">
        <v>-55.5</v>
      </c>
      <c r="DO7997"/>
    </row>
    <row r="7998" spans="15:119" x14ac:dyDescent="0.25">
      <c r="O7998" s="268" t="s">
        <v>17484</v>
      </c>
      <c r="P7998" s="268" t="s">
        <v>9492</v>
      </c>
      <c r="Q7998" s="269">
        <v>-10.75</v>
      </c>
      <c r="R7998" s="269">
        <v>-11</v>
      </c>
      <c r="S7998" s="269">
        <v>-55</v>
      </c>
      <c r="T7998" s="269">
        <v>-55.25</v>
      </c>
      <c r="DO7998"/>
    </row>
    <row r="7999" spans="15:119" x14ac:dyDescent="0.25">
      <c r="O7999" s="268" t="s">
        <v>17485</v>
      </c>
      <c r="P7999" s="268" t="s">
        <v>9490</v>
      </c>
      <c r="Q7999" s="269">
        <v>-10.5</v>
      </c>
      <c r="R7999" s="269">
        <v>-11</v>
      </c>
      <c r="S7999" s="269">
        <v>-54.5</v>
      </c>
      <c r="T7999" s="269">
        <v>-55</v>
      </c>
      <c r="DO7999"/>
    </row>
    <row r="8000" spans="15:119" x14ac:dyDescent="0.25">
      <c r="O8000" s="268" t="s">
        <v>17486</v>
      </c>
      <c r="P8000" s="268" t="s">
        <v>9492</v>
      </c>
      <c r="Q8000" s="269">
        <v>-10.5</v>
      </c>
      <c r="R8000" s="269">
        <v>-10.75</v>
      </c>
      <c r="S8000" s="269">
        <v>-54.75</v>
      </c>
      <c r="T8000" s="269">
        <v>-55</v>
      </c>
      <c r="DO8000"/>
    </row>
    <row r="8001" spans="15:119" x14ac:dyDescent="0.25">
      <c r="O8001" s="268" t="s">
        <v>17487</v>
      </c>
      <c r="P8001" s="268" t="s">
        <v>9492</v>
      </c>
      <c r="Q8001" s="269">
        <v>-10.5</v>
      </c>
      <c r="R8001" s="269">
        <v>-10.75</v>
      </c>
      <c r="S8001" s="269">
        <v>-54.5</v>
      </c>
      <c r="T8001" s="269">
        <v>-54.75</v>
      </c>
      <c r="DO8001"/>
    </row>
    <row r="8002" spans="15:119" x14ac:dyDescent="0.25">
      <c r="O8002" s="268" t="s">
        <v>17488</v>
      </c>
      <c r="P8002" s="268" t="s">
        <v>9492</v>
      </c>
      <c r="Q8002" s="269">
        <v>-10.75</v>
      </c>
      <c r="R8002" s="269">
        <v>-11</v>
      </c>
      <c r="S8002" s="269">
        <v>-54.75</v>
      </c>
      <c r="T8002" s="269">
        <v>-55</v>
      </c>
      <c r="DO8002"/>
    </row>
    <row r="8003" spans="15:119" x14ac:dyDescent="0.25">
      <c r="O8003" s="268" t="s">
        <v>17489</v>
      </c>
      <c r="P8003" s="268" t="s">
        <v>9492</v>
      </c>
      <c r="Q8003" s="269">
        <v>-10.75</v>
      </c>
      <c r="R8003" s="269">
        <v>-11</v>
      </c>
      <c r="S8003" s="269">
        <v>-54.5</v>
      </c>
      <c r="T8003" s="269">
        <v>-54.75</v>
      </c>
      <c r="DO8003"/>
    </row>
    <row r="8004" spans="15:119" x14ac:dyDescent="0.25">
      <c r="O8004" s="268" t="s">
        <v>17490</v>
      </c>
      <c r="P8004" s="268" t="s">
        <v>9490</v>
      </c>
      <c r="Q8004" s="269">
        <v>-10.5</v>
      </c>
      <c r="R8004" s="269">
        <v>-11</v>
      </c>
      <c r="S8004" s="269">
        <v>-54</v>
      </c>
      <c r="T8004" s="269">
        <v>-54.5</v>
      </c>
      <c r="DO8004"/>
    </row>
    <row r="8005" spans="15:119" x14ac:dyDescent="0.25">
      <c r="O8005" s="268" t="s">
        <v>17491</v>
      </c>
      <c r="P8005" s="268" t="s">
        <v>9492</v>
      </c>
      <c r="Q8005" s="269">
        <v>-10.5</v>
      </c>
      <c r="R8005" s="269">
        <v>-10.75</v>
      </c>
      <c r="S8005" s="269">
        <v>-54.25</v>
      </c>
      <c r="T8005" s="269">
        <v>-54.5</v>
      </c>
      <c r="DO8005"/>
    </row>
    <row r="8006" spans="15:119" x14ac:dyDescent="0.25">
      <c r="O8006" s="268" t="s">
        <v>17492</v>
      </c>
      <c r="P8006" s="268" t="s">
        <v>9492</v>
      </c>
      <c r="Q8006" s="269">
        <v>-10.5</v>
      </c>
      <c r="R8006" s="269">
        <v>-10.75</v>
      </c>
      <c r="S8006" s="269">
        <v>-54</v>
      </c>
      <c r="T8006" s="269">
        <v>-54.25</v>
      </c>
      <c r="DO8006"/>
    </row>
    <row r="8007" spans="15:119" x14ac:dyDescent="0.25">
      <c r="O8007" s="268" t="s">
        <v>17493</v>
      </c>
      <c r="P8007" s="268" t="s">
        <v>9492</v>
      </c>
      <c r="Q8007" s="269">
        <v>-10.75</v>
      </c>
      <c r="R8007" s="269">
        <v>-11</v>
      </c>
      <c r="S8007" s="269">
        <v>-54.25</v>
      </c>
      <c r="T8007" s="269">
        <v>-54.5</v>
      </c>
      <c r="DO8007"/>
    </row>
    <row r="8008" spans="15:119" x14ac:dyDescent="0.25">
      <c r="O8008" s="268" t="s">
        <v>17494</v>
      </c>
      <c r="P8008" s="268" t="s">
        <v>9492</v>
      </c>
      <c r="Q8008" s="269">
        <v>-10.75</v>
      </c>
      <c r="R8008" s="269">
        <v>-11</v>
      </c>
      <c r="S8008" s="269">
        <v>-54</v>
      </c>
      <c r="T8008" s="269">
        <v>-54.25</v>
      </c>
      <c r="DO8008"/>
    </row>
    <row r="8009" spans="15:119" x14ac:dyDescent="0.25">
      <c r="O8009" s="268" t="s">
        <v>17495</v>
      </c>
      <c r="P8009" s="268" t="s">
        <v>9488</v>
      </c>
      <c r="Q8009" s="269">
        <v>-11</v>
      </c>
      <c r="R8009" s="269">
        <v>-12</v>
      </c>
      <c r="S8009" s="269">
        <v>-55.5</v>
      </c>
      <c r="T8009" s="269">
        <v>-57</v>
      </c>
      <c r="DO8009"/>
    </row>
    <row r="8010" spans="15:119" x14ac:dyDescent="0.25">
      <c r="O8010" s="268" t="s">
        <v>17496</v>
      </c>
      <c r="P8010" s="268" t="s">
        <v>9490</v>
      </c>
      <c r="Q8010" s="269">
        <v>-11</v>
      </c>
      <c r="R8010" s="269">
        <v>-11.5</v>
      </c>
      <c r="S8010" s="269">
        <v>-56.5</v>
      </c>
      <c r="T8010" s="269">
        <v>-57</v>
      </c>
      <c r="DO8010"/>
    </row>
    <row r="8011" spans="15:119" x14ac:dyDescent="0.25">
      <c r="O8011" s="268" t="s">
        <v>17497</v>
      </c>
      <c r="P8011" s="268" t="s">
        <v>9492</v>
      </c>
      <c r="Q8011" s="269">
        <v>-11</v>
      </c>
      <c r="R8011" s="269">
        <v>-11.25</v>
      </c>
      <c r="S8011" s="269">
        <v>-56.75</v>
      </c>
      <c r="T8011" s="269">
        <v>-57</v>
      </c>
      <c r="DO8011"/>
    </row>
    <row r="8012" spans="15:119" x14ac:dyDescent="0.25">
      <c r="O8012" s="268" t="s">
        <v>17498</v>
      </c>
      <c r="P8012" s="268" t="s">
        <v>9492</v>
      </c>
      <c r="Q8012" s="269">
        <v>-11</v>
      </c>
      <c r="R8012" s="269">
        <v>-11.25</v>
      </c>
      <c r="S8012" s="269">
        <v>-56.5</v>
      </c>
      <c r="T8012" s="269">
        <v>-56.75</v>
      </c>
      <c r="DO8012"/>
    </row>
    <row r="8013" spans="15:119" x14ac:dyDescent="0.25">
      <c r="O8013" s="268" t="s">
        <v>17499</v>
      </c>
      <c r="P8013" s="268" t="s">
        <v>9492</v>
      </c>
      <c r="Q8013" s="269">
        <v>-11.25</v>
      </c>
      <c r="R8013" s="269">
        <v>-11.5</v>
      </c>
      <c r="S8013" s="269">
        <v>-56.75</v>
      </c>
      <c r="T8013" s="269">
        <v>-57</v>
      </c>
      <c r="DO8013"/>
    </row>
    <row r="8014" spans="15:119" x14ac:dyDescent="0.25">
      <c r="O8014" s="268" t="s">
        <v>17500</v>
      </c>
      <c r="P8014" s="268" t="s">
        <v>9492</v>
      </c>
      <c r="Q8014" s="269">
        <v>-11.25</v>
      </c>
      <c r="R8014" s="269">
        <v>-11.5</v>
      </c>
      <c r="S8014" s="269">
        <v>-56.5</v>
      </c>
      <c r="T8014" s="269">
        <v>-56.75</v>
      </c>
      <c r="DO8014"/>
    </row>
    <row r="8015" spans="15:119" x14ac:dyDescent="0.25">
      <c r="O8015" s="268" t="s">
        <v>17501</v>
      </c>
      <c r="P8015" s="268" t="s">
        <v>9490</v>
      </c>
      <c r="Q8015" s="269">
        <v>-11</v>
      </c>
      <c r="R8015" s="269">
        <v>-11.5</v>
      </c>
      <c r="S8015" s="269">
        <v>-56</v>
      </c>
      <c r="T8015" s="269">
        <v>-56.5</v>
      </c>
      <c r="DO8015"/>
    </row>
    <row r="8016" spans="15:119" x14ac:dyDescent="0.25">
      <c r="O8016" s="268" t="s">
        <v>17502</v>
      </c>
      <c r="P8016" s="268" t="s">
        <v>9492</v>
      </c>
      <c r="Q8016" s="269">
        <v>-11</v>
      </c>
      <c r="R8016" s="269">
        <v>-11.25</v>
      </c>
      <c r="S8016" s="269">
        <v>-56.25</v>
      </c>
      <c r="T8016" s="269">
        <v>-56.5</v>
      </c>
      <c r="DO8016"/>
    </row>
    <row r="8017" spans="15:119" x14ac:dyDescent="0.25">
      <c r="O8017" s="268" t="s">
        <v>17503</v>
      </c>
      <c r="P8017" s="268" t="s">
        <v>9492</v>
      </c>
      <c r="Q8017" s="269">
        <v>-11</v>
      </c>
      <c r="R8017" s="269">
        <v>-11.25</v>
      </c>
      <c r="S8017" s="269">
        <v>-56</v>
      </c>
      <c r="T8017" s="269">
        <v>-56.25</v>
      </c>
      <c r="DO8017"/>
    </row>
    <row r="8018" spans="15:119" x14ac:dyDescent="0.25">
      <c r="O8018" s="268" t="s">
        <v>17504</v>
      </c>
      <c r="P8018" s="268" t="s">
        <v>9492</v>
      </c>
      <c r="Q8018" s="269">
        <v>-11.25</v>
      </c>
      <c r="R8018" s="269">
        <v>-11.5</v>
      </c>
      <c r="S8018" s="269">
        <v>-56.25</v>
      </c>
      <c r="T8018" s="269">
        <v>-56.5</v>
      </c>
      <c r="DO8018"/>
    </row>
    <row r="8019" spans="15:119" x14ac:dyDescent="0.25">
      <c r="O8019" s="268" t="s">
        <v>17505</v>
      </c>
      <c r="P8019" s="268" t="s">
        <v>9492</v>
      </c>
      <c r="Q8019" s="269">
        <v>-11.25</v>
      </c>
      <c r="R8019" s="269">
        <v>-11.5</v>
      </c>
      <c r="S8019" s="269">
        <v>-56</v>
      </c>
      <c r="T8019" s="269">
        <v>-56.25</v>
      </c>
      <c r="DO8019"/>
    </row>
    <row r="8020" spans="15:119" x14ac:dyDescent="0.25">
      <c r="O8020" s="268" t="s">
        <v>17506</v>
      </c>
      <c r="P8020" s="268" t="s">
        <v>9490</v>
      </c>
      <c r="Q8020" s="269">
        <v>-11</v>
      </c>
      <c r="R8020" s="269">
        <v>-11.5</v>
      </c>
      <c r="S8020" s="269">
        <v>-55.5</v>
      </c>
      <c r="T8020" s="269">
        <v>-56</v>
      </c>
      <c r="DO8020"/>
    </row>
    <row r="8021" spans="15:119" x14ac:dyDescent="0.25">
      <c r="O8021" s="268" t="s">
        <v>17507</v>
      </c>
      <c r="P8021" s="268" t="s">
        <v>9492</v>
      </c>
      <c r="Q8021" s="269">
        <v>-11</v>
      </c>
      <c r="R8021" s="269">
        <v>-11.25</v>
      </c>
      <c r="S8021" s="269">
        <v>-55.75</v>
      </c>
      <c r="T8021" s="269">
        <v>-56</v>
      </c>
      <c r="DO8021"/>
    </row>
    <row r="8022" spans="15:119" x14ac:dyDescent="0.25">
      <c r="O8022" s="268" t="s">
        <v>17508</v>
      </c>
      <c r="P8022" s="268" t="s">
        <v>9492</v>
      </c>
      <c r="Q8022" s="269">
        <v>-11</v>
      </c>
      <c r="R8022" s="269">
        <v>-11.25</v>
      </c>
      <c r="S8022" s="269">
        <v>-55.5</v>
      </c>
      <c r="T8022" s="269">
        <v>-55.75</v>
      </c>
      <c r="DO8022"/>
    </row>
    <row r="8023" spans="15:119" x14ac:dyDescent="0.25">
      <c r="O8023" s="268" t="s">
        <v>17509</v>
      </c>
      <c r="P8023" s="268" t="s">
        <v>9492</v>
      </c>
      <c r="Q8023" s="269">
        <v>-11.25</v>
      </c>
      <c r="R8023" s="269">
        <v>-11.5</v>
      </c>
      <c r="S8023" s="269">
        <v>-55.75</v>
      </c>
      <c r="T8023" s="269">
        <v>-56</v>
      </c>
      <c r="DO8023"/>
    </row>
    <row r="8024" spans="15:119" x14ac:dyDescent="0.25">
      <c r="O8024" s="268" t="s">
        <v>17510</v>
      </c>
      <c r="P8024" s="268" t="s">
        <v>9492</v>
      </c>
      <c r="Q8024" s="269">
        <v>-11.25</v>
      </c>
      <c r="R8024" s="269">
        <v>-11.5</v>
      </c>
      <c r="S8024" s="269">
        <v>-55.5</v>
      </c>
      <c r="T8024" s="269">
        <v>-55.75</v>
      </c>
      <c r="DO8024"/>
    </row>
    <row r="8025" spans="15:119" x14ac:dyDescent="0.25">
      <c r="O8025" s="268" t="s">
        <v>17511</v>
      </c>
      <c r="P8025" s="268" t="s">
        <v>9490</v>
      </c>
      <c r="Q8025" s="269">
        <v>-11.5</v>
      </c>
      <c r="R8025" s="269">
        <v>-12</v>
      </c>
      <c r="S8025" s="269">
        <v>-56.5</v>
      </c>
      <c r="T8025" s="269">
        <v>-57</v>
      </c>
      <c r="DO8025"/>
    </row>
    <row r="8026" spans="15:119" x14ac:dyDescent="0.25">
      <c r="O8026" s="268" t="s">
        <v>17512</v>
      </c>
      <c r="P8026" s="268" t="s">
        <v>9492</v>
      </c>
      <c r="Q8026" s="269">
        <v>-11.5</v>
      </c>
      <c r="R8026" s="269">
        <v>-11.75</v>
      </c>
      <c r="S8026" s="269">
        <v>-56.75</v>
      </c>
      <c r="T8026" s="269">
        <v>-57</v>
      </c>
      <c r="DO8026"/>
    </row>
    <row r="8027" spans="15:119" x14ac:dyDescent="0.25">
      <c r="O8027" s="268" t="s">
        <v>17513</v>
      </c>
      <c r="P8027" s="268" t="s">
        <v>9492</v>
      </c>
      <c r="Q8027" s="269">
        <v>-11.5</v>
      </c>
      <c r="R8027" s="269">
        <v>-11.75</v>
      </c>
      <c r="S8027" s="269">
        <v>-56.5</v>
      </c>
      <c r="T8027" s="269">
        <v>-56.75</v>
      </c>
      <c r="DO8027"/>
    </row>
    <row r="8028" spans="15:119" x14ac:dyDescent="0.25">
      <c r="O8028" s="268" t="s">
        <v>17514</v>
      </c>
      <c r="P8028" s="268" t="s">
        <v>9492</v>
      </c>
      <c r="Q8028" s="269">
        <v>-11.75</v>
      </c>
      <c r="R8028" s="269">
        <v>-12</v>
      </c>
      <c r="S8028" s="269">
        <v>-56.75</v>
      </c>
      <c r="T8028" s="269">
        <v>-57</v>
      </c>
      <c r="DO8028"/>
    </row>
    <row r="8029" spans="15:119" x14ac:dyDescent="0.25">
      <c r="O8029" s="268" t="s">
        <v>17515</v>
      </c>
      <c r="P8029" s="268" t="s">
        <v>9492</v>
      </c>
      <c r="Q8029" s="269">
        <v>-11.75</v>
      </c>
      <c r="R8029" s="269">
        <v>-12</v>
      </c>
      <c r="S8029" s="269">
        <v>-56.5</v>
      </c>
      <c r="T8029" s="269">
        <v>-56.75</v>
      </c>
      <c r="DO8029"/>
    </row>
    <row r="8030" spans="15:119" x14ac:dyDescent="0.25">
      <c r="O8030" s="268" t="s">
        <v>17516</v>
      </c>
      <c r="P8030" s="268" t="s">
        <v>9490</v>
      </c>
      <c r="Q8030" s="269">
        <v>-11.5</v>
      </c>
      <c r="R8030" s="269">
        <v>-12</v>
      </c>
      <c r="S8030" s="269">
        <v>-56</v>
      </c>
      <c r="T8030" s="269">
        <v>-56.5</v>
      </c>
      <c r="DO8030"/>
    </row>
    <row r="8031" spans="15:119" x14ac:dyDescent="0.25">
      <c r="O8031" s="268" t="s">
        <v>17517</v>
      </c>
      <c r="P8031" s="268" t="s">
        <v>9492</v>
      </c>
      <c r="Q8031" s="269">
        <v>-11.5</v>
      </c>
      <c r="R8031" s="269">
        <v>-11.75</v>
      </c>
      <c r="S8031" s="269">
        <v>-56.25</v>
      </c>
      <c r="T8031" s="269">
        <v>-56.5</v>
      </c>
      <c r="DO8031"/>
    </row>
    <row r="8032" spans="15:119" x14ac:dyDescent="0.25">
      <c r="O8032" s="268" t="s">
        <v>17518</v>
      </c>
      <c r="P8032" s="268" t="s">
        <v>9492</v>
      </c>
      <c r="Q8032" s="269">
        <v>-11.5</v>
      </c>
      <c r="R8032" s="269">
        <v>-11.75</v>
      </c>
      <c r="S8032" s="269">
        <v>-56</v>
      </c>
      <c r="T8032" s="269">
        <v>-56.25</v>
      </c>
      <c r="DO8032"/>
    </row>
    <row r="8033" spans="15:119" x14ac:dyDescent="0.25">
      <c r="O8033" s="268" t="s">
        <v>17519</v>
      </c>
      <c r="P8033" s="268" t="s">
        <v>9492</v>
      </c>
      <c r="Q8033" s="269">
        <v>-11.75</v>
      </c>
      <c r="R8033" s="269">
        <v>-12</v>
      </c>
      <c r="S8033" s="269">
        <v>-56.25</v>
      </c>
      <c r="T8033" s="269">
        <v>-56.5</v>
      </c>
      <c r="DO8033"/>
    </row>
    <row r="8034" spans="15:119" x14ac:dyDescent="0.25">
      <c r="O8034" s="268" t="s">
        <v>17520</v>
      </c>
      <c r="P8034" s="268" t="s">
        <v>9492</v>
      </c>
      <c r="Q8034" s="269">
        <v>-11.75</v>
      </c>
      <c r="R8034" s="269">
        <v>-12</v>
      </c>
      <c r="S8034" s="269">
        <v>-56</v>
      </c>
      <c r="T8034" s="269">
        <v>-56.25</v>
      </c>
      <c r="DO8034"/>
    </row>
    <row r="8035" spans="15:119" x14ac:dyDescent="0.25">
      <c r="O8035" s="268" t="s">
        <v>17521</v>
      </c>
      <c r="P8035" s="268" t="s">
        <v>9490</v>
      </c>
      <c r="Q8035" s="269">
        <v>-11.5</v>
      </c>
      <c r="R8035" s="269">
        <v>-12</v>
      </c>
      <c r="S8035" s="269">
        <v>-55.5</v>
      </c>
      <c r="T8035" s="269">
        <v>-56</v>
      </c>
      <c r="DO8035"/>
    </row>
    <row r="8036" spans="15:119" x14ac:dyDescent="0.25">
      <c r="O8036" s="268" t="s">
        <v>17522</v>
      </c>
      <c r="P8036" s="268" t="s">
        <v>9492</v>
      </c>
      <c r="Q8036" s="269">
        <v>-11.5</v>
      </c>
      <c r="R8036" s="269">
        <v>-11.75</v>
      </c>
      <c r="S8036" s="269">
        <v>-55.75</v>
      </c>
      <c r="T8036" s="269">
        <v>-56</v>
      </c>
      <c r="DO8036"/>
    </row>
    <row r="8037" spans="15:119" x14ac:dyDescent="0.25">
      <c r="O8037" s="268" t="s">
        <v>17523</v>
      </c>
      <c r="P8037" s="268" t="s">
        <v>9492</v>
      </c>
      <c r="Q8037" s="269">
        <v>-11.5</v>
      </c>
      <c r="R8037" s="269">
        <v>-11.75</v>
      </c>
      <c r="S8037" s="269">
        <v>-55.5</v>
      </c>
      <c r="T8037" s="269">
        <v>-55.75</v>
      </c>
      <c r="DO8037"/>
    </row>
    <row r="8038" spans="15:119" x14ac:dyDescent="0.25">
      <c r="O8038" s="268" t="s">
        <v>17524</v>
      </c>
      <c r="P8038" s="268" t="s">
        <v>9492</v>
      </c>
      <c r="Q8038" s="269">
        <v>-11.75</v>
      </c>
      <c r="R8038" s="269">
        <v>-12</v>
      </c>
      <c r="S8038" s="269">
        <v>-55.75</v>
      </c>
      <c r="T8038" s="269">
        <v>-56</v>
      </c>
      <c r="DO8038"/>
    </row>
    <row r="8039" spans="15:119" x14ac:dyDescent="0.25">
      <c r="O8039" s="268" t="s">
        <v>17525</v>
      </c>
      <c r="P8039" s="268" t="s">
        <v>9492</v>
      </c>
      <c r="Q8039" s="269">
        <v>-11.75</v>
      </c>
      <c r="R8039" s="269">
        <v>-12</v>
      </c>
      <c r="S8039" s="269">
        <v>-55.5</v>
      </c>
      <c r="T8039" s="269">
        <v>-55.75</v>
      </c>
      <c r="DO8039"/>
    </row>
    <row r="8040" spans="15:119" x14ac:dyDescent="0.25">
      <c r="O8040" s="268" t="s">
        <v>17526</v>
      </c>
      <c r="P8040" s="268" t="s">
        <v>9488</v>
      </c>
      <c r="Q8040" s="269">
        <v>-11</v>
      </c>
      <c r="R8040" s="269">
        <v>-12</v>
      </c>
      <c r="S8040" s="269">
        <v>-54</v>
      </c>
      <c r="T8040" s="269">
        <v>-55.5</v>
      </c>
      <c r="DO8040"/>
    </row>
    <row r="8041" spans="15:119" x14ac:dyDescent="0.25">
      <c r="O8041" s="268" t="s">
        <v>17527</v>
      </c>
      <c r="P8041" s="268" t="s">
        <v>9490</v>
      </c>
      <c r="Q8041" s="269">
        <v>-11</v>
      </c>
      <c r="R8041" s="269">
        <v>-11.5</v>
      </c>
      <c r="S8041" s="269">
        <v>-55</v>
      </c>
      <c r="T8041" s="269">
        <v>-55.5</v>
      </c>
      <c r="DO8041"/>
    </row>
    <row r="8042" spans="15:119" x14ac:dyDescent="0.25">
      <c r="O8042" s="268" t="s">
        <v>17528</v>
      </c>
      <c r="P8042" s="268" t="s">
        <v>9492</v>
      </c>
      <c r="Q8042" s="269">
        <v>-11</v>
      </c>
      <c r="R8042" s="269">
        <v>-11.25</v>
      </c>
      <c r="S8042" s="269">
        <v>-55.25</v>
      </c>
      <c r="T8042" s="269">
        <v>-55.5</v>
      </c>
      <c r="DO8042"/>
    </row>
    <row r="8043" spans="15:119" x14ac:dyDescent="0.25">
      <c r="O8043" s="268" t="s">
        <v>17529</v>
      </c>
      <c r="P8043" s="268" t="s">
        <v>9492</v>
      </c>
      <c r="Q8043" s="269">
        <v>-11</v>
      </c>
      <c r="R8043" s="269">
        <v>-11.25</v>
      </c>
      <c r="S8043" s="269">
        <v>-55</v>
      </c>
      <c r="T8043" s="269">
        <v>-55.25</v>
      </c>
      <c r="DO8043"/>
    </row>
    <row r="8044" spans="15:119" x14ac:dyDescent="0.25">
      <c r="O8044" s="268" t="s">
        <v>17530</v>
      </c>
      <c r="P8044" s="268" t="s">
        <v>9492</v>
      </c>
      <c r="Q8044" s="269">
        <v>-11.25</v>
      </c>
      <c r="R8044" s="269">
        <v>-11.5</v>
      </c>
      <c r="S8044" s="269">
        <v>-55.25</v>
      </c>
      <c r="T8044" s="269">
        <v>-55.5</v>
      </c>
      <c r="DO8044"/>
    </row>
    <row r="8045" spans="15:119" x14ac:dyDescent="0.25">
      <c r="O8045" s="268" t="s">
        <v>17531</v>
      </c>
      <c r="P8045" s="268" t="s">
        <v>9492</v>
      </c>
      <c r="Q8045" s="269">
        <v>-11.25</v>
      </c>
      <c r="R8045" s="269">
        <v>-11.5</v>
      </c>
      <c r="S8045" s="269">
        <v>-55</v>
      </c>
      <c r="T8045" s="269">
        <v>-55.25</v>
      </c>
      <c r="DO8045"/>
    </row>
    <row r="8046" spans="15:119" x14ac:dyDescent="0.25">
      <c r="O8046" s="268" t="s">
        <v>17532</v>
      </c>
      <c r="P8046" s="268" t="s">
        <v>9490</v>
      </c>
      <c r="Q8046" s="269">
        <v>-11</v>
      </c>
      <c r="R8046" s="269">
        <v>-11.5</v>
      </c>
      <c r="S8046" s="269">
        <v>-54.5</v>
      </c>
      <c r="T8046" s="269">
        <v>-55</v>
      </c>
      <c r="DO8046"/>
    </row>
    <row r="8047" spans="15:119" x14ac:dyDescent="0.25">
      <c r="O8047" s="268" t="s">
        <v>17533</v>
      </c>
      <c r="P8047" s="268" t="s">
        <v>9492</v>
      </c>
      <c r="Q8047" s="269">
        <v>-11</v>
      </c>
      <c r="R8047" s="269">
        <v>-11.25</v>
      </c>
      <c r="S8047" s="269">
        <v>-54.75</v>
      </c>
      <c r="T8047" s="269">
        <v>-55</v>
      </c>
      <c r="DO8047"/>
    </row>
    <row r="8048" spans="15:119" x14ac:dyDescent="0.25">
      <c r="O8048" s="268" t="s">
        <v>17534</v>
      </c>
      <c r="P8048" s="268" t="s">
        <v>9492</v>
      </c>
      <c r="Q8048" s="269">
        <v>-11</v>
      </c>
      <c r="R8048" s="269">
        <v>-11.25</v>
      </c>
      <c r="S8048" s="269">
        <v>-54.5</v>
      </c>
      <c r="T8048" s="269">
        <v>-54.75</v>
      </c>
      <c r="DO8048"/>
    </row>
    <row r="8049" spans="15:119" x14ac:dyDescent="0.25">
      <c r="O8049" s="268" t="s">
        <v>17535</v>
      </c>
      <c r="P8049" s="268" t="s">
        <v>9492</v>
      </c>
      <c r="Q8049" s="269">
        <v>-11.25</v>
      </c>
      <c r="R8049" s="269">
        <v>-11.5</v>
      </c>
      <c r="S8049" s="269">
        <v>-54.75</v>
      </c>
      <c r="T8049" s="269">
        <v>-55</v>
      </c>
      <c r="DO8049"/>
    </row>
    <row r="8050" spans="15:119" x14ac:dyDescent="0.25">
      <c r="O8050" s="268" t="s">
        <v>17536</v>
      </c>
      <c r="P8050" s="268" t="s">
        <v>9492</v>
      </c>
      <c r="Q8050" s="269">
        <v>-11.25</v>
      </c>
      <c r="R8050" s="269">
        <v>-11.5</v>
      </c>
      <c r="S8050" s="269">
        <v>-54.5</v>
      </c>
      <c r="T8050" s="269">
        <v>-54.75</v>
      </c>
      <c r="DO8050"/>
    </row>
    <row r="8051" spans="15:119" x14ac:dyDescent="0.25">
      <c r="O8051" s="268" t="s">
        <v>17537</v>
      </c>
      <c r="P8051" s="268" t="s">
        <v>9490</v>
      </c>
      <c r="Q8051" s="269">
        <v>-11</v>
      </c>
      <c r="R8051" s="269">
        <v>-11.5</v>
      </c>
      <c r="S8051" s="269">
        <v>-54</v>
      </c>
      <c r="T8051" s="269">
        <v>-54.5</v>
      </c>
      <c r="DO8051"/>
    </row>
    <row r="8052" spans="15:119" x14ac:dyDescent="0.25">
      <c r="O8052" s="268" t="s">
        <v>17538</v>
      </c>
      <c r="P8052" s="268" t="s">
        <v>9492</v>
      </c>
      <c r="Q8052" s="269">
        <v>-11</v>
      </c>
      <c r="R8052" s="269">
        <v>-11.25</v>
      </c>
      <c r="S8052" s="269">
        <v>-54.25</v>
      </c>
      <c r="T8052" s="269">
        <v>-54.5</v>
      </c>
      <c r="DO8052"/>
    </row>
    <row r="8053" spans="15:119" x14ac:dyDescent="0.25">
      <c r="O8053" s="268" t="s">
        <v>17539</v>
      </c>
      <c r="P8053" s="268" t="s">
        <v>9492</v>
      </c>
      <c r="Q8053" s="269">
        <v>-11</v>
      </c>
      <c r="R8053" s="269">
        <v>-11.25</v>
      </c>
      <c r="S8053" s="269">
        <v>-54</v>
      </c>
      <c r="T8053" s="269">
        <v>-54.25</v>
      </c>
      <c r="DO8053"/>
    </row>
    <row r="8054" spans="15:119" x14ac:dyDescent="0.25">
      <c r="O8054" s="268" t="s">
        <v>17540</v>
      </c>
      <c r="P8054" s="268" t="s">
        <v>9492</v>
      </c>
      <c r="Q8054" s="269">
        <v>-11.25</v>
      </c>
      <c r="R8054" s="269">
        <v>-11.5</v>
      </c>
      <c r="S8054" s="269">
        <v>-54.25</v>
      </c>
      <c r="T8054" s="269">
        <v>-54.5</v>
      </c>
      <c r="DO8054"/>
    </row>
    <row r="8055" spans="15:119" x14ac:dyDescent="0.25">
      <c r="O8055" s="268" t="s">
        <v>17541</v>
      </c>
      <c r="P8055" s="268" t="s">
        <v>9492</v>
      </c>
      <c r="Q8055" s="269">
        <v>-11.25</v>
      </c>
      <c r="R8055" s="269">
        <v>-11.5</v>
      </c>
      <c r="S8055" s="269">
        <v>-54</v>
      </c>
      <c r="T8055" s="269">
        <v>-54.25</v>
      </c>
      <c r="DO8055"/>
    </row>
    <row r="8056" spans="15:119" x14ac:dyDescent="0.25">
      <c r="O8056" s="268" t="s">
        <v>17542</v>
      </c>
      <c r="P8056" s="268" t="s">
        <v>9490</v>
      </c>
      <c r="Q8056" s="269">
        <v>-11.5</v>
      </c>
      <c r="R8056" s="269">
        <v>-12</v>
      </c>
      <c r="S8056" s="269">
        <v>-55</v>
      </c>
      <c r="T8056" s="269">
        <v>-55.5</v>
      </c>
      <c r="DO8056"/>
    </row>
    <row r="8057" spans="15:119" x14ac:dyDescent="0.25">
      <c r="O8057" s="268" t="s">
        <v>17543</v>
      </c>
      <c r="P8057" s="268" t="s">
        <v>9492</v>
      </c>
      <c r="Q8057" s="269">
        <v>-11.5</v>
      </c>
      <c r="R8057" s="269">
        <v>-11.75</v>
      </c>
      <c r="S8057" s="269">
        <v>-55.25</v>
      </c>
      <c r="T8057" s="269">
        <v>-55.5</v>
      </c>
      <c r="DO8057"/>
    </row>
    <row r="8058" spans="15:119" x14ac:dyDescent="0.25">
      <c r="O8058" s="268" t="s">
        <v>17544</v>
      </c>
      <c r="P8058" s="268" t="s">
        <v>9492</v>
      </c>
      <c r="Q8058" s="269">
        <v>-11.5</v>
      </c>
      <c r="R8058" s="269">
        <v>-11.75</v>
      </c>
      <c r="S8058" s="269">
        <v>-55</v>
      </c>
      <c r="T8058" s="269">
        <v>-55.25</v>
      </c>
      <c r="DO8058"/>
    </row>
    <row r="8059" spans="15:119" x14ac:dyDescent="0.25">
      <c r="O8059" s="268" t="s">
        <v>17545</v>
      </c>
      <c r="P8059" s="268" t="s">
        <v>9492</v>
      </c>
      <c r="Q8059" s="269">
        <v>-11.75</v>
      </c>
      <c r="R8059" s="269">
        <v>-12</v>
      </c>
      <c r="S8059" s="269">
        <v>-55.25</v>
      </c>
      <c r="T8059" s="269">
        <v>-55.5</v>
      </c>
      <c r="DO8059"/>
    </row>
    <row r="8060" spans="15:119" x14ac:dyDescent="0.25">
      <c r="O8060" s="268" t="s">
        <v>17546</v>
      </c>
      <c r="P8060" s="268" t="s">
        <v>9492</v>
      </c>
      <c r="Q8060" s="269">
        <v>-11.75</v>
      </c>
      <c r="R8060" s="269">
        <v>-12</v>
      </c>
      <c r="S8060" s="269">
        <v>-55</v>
      </c>
      <c r="T8060" s="269">
        <v>-55.25</v>
      </c>
      <c r="DO8060"/>
    </row>
    <row r="8061" spans="15:119" x14ac:dyDescent="0.25">
      <c r="O8061" s="268" t="s">
        <v>17547</v>
      </c>
      <c r="P8061" s="268" t="s">
        <v>9490</v>
      </c>
      <c r="Q8061" s="269">
        <v>-11.5</v>
      </c>
      <c r="R8061" s="269">
        <v>-12</v>
      </c>
      <c r="S8061" s="269">
        <v>-54.5</v>
      </c>
      <c r="T8061" s="269">
        <v>-55</v>
      </c>
      <c r="DO8061"/>
    </row>
    <row r="8062" spans="15:119" x14ac:dyDescent="0.25">
      <c r="O8062" s="268" t="s">
        <v>17548</v>
      </c>
      <c r="P8062" s="268" t="s">
        <v>9492</v>
      </c>
      <c r="Q8062" s="269">
        <v>-11.5</v>
      </c>
      <c r="R8062" s="269">
        <v>-11.75</v>
      </c>
      <c r="S8062" s="269">
        <v>-54.75</v>
      </c>
      <c r="T8062" s="269">
        <v>-55</v>
      </c>
      <c r="DO8062"/>
    </row>
    <row r="8063" spans="15:119" x14ac:dyDescent="0.25">
      <c r="O8063" s="268" t="s">
        <v>17549</v>
      </c>
      <c r="P8063" s="268" t="s">
        <v>9492</v>
      </c>
      <c r="Q8063" s="269">
        <v>-11.5</v>
      </c>
      <c r="R8063" s="269">
        <v>-11.75</v>
      </c>
      <c r="S8063" s="269">
        <v>-54.5</v>
      </c>
      <c r="T8063" s="269">
        <v>-54.75</v>
      </c>
      <c r="DO8063"/>
    </row>
    <row r="8064" spans="15:119" x14ac:dyDescent="0.25">
      <c r="O8064" s="268" t="s">
        <v>17550</v>
      </c>
      <c r="P8064" s="268" t="s">
        <v>9492</v>
      </c>
      <c r="Q8064" s="269">
        <v>-11.75</v>
      </c>
      <c r="R8064" s="269">
        <v>-12</v>
      </c>
      <c r="S8064" s="269">
        <v>-54.75</v>
      </c>
      <c r="T8064" s="269">
        <v>-55</v>
      </c>
      <c r="DO8064"/>
    </row>
    <row r="8065" spans="15:119" x14ac:dyDescent="0.25">
      <c r="O8065" s="268" t="s">
        <v>17551</v>
      </c>
      <c r="P8065" s="268" t="s">
        <v>9492</v>
      </c>
      <c r="Q8065" s="269">
        <v>-11.75</v>
      </c>
      <c r="R8065" s="269">
        <v>-12</v>
      </c>
      <c r="S8065" s="269">
        <v>-54.5</v>
      </c>
      <c r="T8065" s="269">
        <v>-54.75</v>
      </c>
      <c r="DO8065"/>
    </row>
    <row r="8066" spans="15:119" x14ac:dyDescent="0.25">
      <c r="O8066" s="268" t="s">
        <v>17552</v>
      </c>
      <c r="P8066" s="268" t="s">
        <v>9490</v>
      </c>
      <c r="Q8066" s="269">
        <v>-11.5</v>
      </c>
      <c r="R8066" s="269">
        <v>-12</v>
      </c>
      <c r="S8066" s="269">
        <v>-54</v>
      </c>
      <c r="T8066" s="269">
        <v>-54.5</v>
      </c>
      <c r="DO8066"/>
    </row>
    <row r="8067" spans="15:119" x14ac:dyDescent="0.25">
      <c r="O8067" s="268" t="s">
        <v>17553</v>
      </c>
      <c r="P8067" s="268" t="s">
        <v>9492</v>
      </c>
      <c r="Q8067" s="269">
        <v>-11.5</v>
      </c>
      <c r="R8067" s="269">
        <v>-11.75</v>
      </c>
      <c r="S8067" s="269">
        <v>-54.25</v>
      </c>
      <c r="T8067" s="269">
        <v>-54.5</v>
      </c>
      <c r="DO8067"/>
    </row>
    <row r="8068" spans="15:119" x14ac:dyDescent="0.25">
      <c r="O8068" s="268" t="s">
        <v>17554</v>
      </c>
      <c r="P8068" s="268" t="s">
        <v>9492</v>
      </c>
      <c r="Q8068" s="269">
        <v>-11.5</v>
      </c>
      <c r="R8068" s="269">
        <v>-11.75</v>
      </c>
      <c r="S8068" s="269">
        <v>-54</v>
      </c>
      <c r="T8068" s="269">
        <v>-54.25</v>
      </c>
      <c r="DO8068"/>
    </row>
    <row r="8069" spans="15:119" x14ac:dyDescent="0.25">
      <c r="O8069" s="268" t="s">
        <v>17555</v>
      </c>
      <c r="P8069" s="268" t="s">
        <v>9492</v>
      </c>
      <c r="Q8069" s="269">
        <v>-11.75</v>
      </c>
      <c r="R8069" s="269">
        <v>-12</v>
      </c>
      <c r="S8069" s="269">
        <v>-54.25</v>
      </c>
      <c r="T8069" s="269">
        <v>-54.5</v>
      </c>
      <c r="DO8069"/>
    </row>
    <row r="8070" spans="15:119" x14ac:dyDescent="0.25">
      <c r="O8070" s="268" t="s">
        <v>17556</v>
      </c>
      <c r="P8070" s="268" t="s">
        <v>9492</v>
      </c>
      <c r="Q8070" s="269">
        <v>-11.75</v>
      </c>
      <c r="R8070" s="269">
        <v>-12</v>
      </c>
      <c r="S8070" s="269">
        <v>-54</v>
      </c>
      <c r="T8070" s="269">
        <v>-54.25</v>
      </c>
      <c r="DO8070"/>
    </row>
    <row r="8071" spans="15:119" x14ac:dyDescent="0.25">
      <c r="O8071" s="268" t="s">
        <v>17557</v>
      </c>
      <c r="P8071" s="268" t="s">
        <v>9484</v>
      </c>
      <c r="Q8071" s="269">
        <v>-8</v>
      </c>
      <c r="R8071" s="269">
        <v>-12</v>
      </c>
      <c r="S8071" s="269">
        <v>-48</v>
      </c>
      <c r="T8071" s="269">
        <v>-54</v>
      </c>
      <c r="DO8071"/>
    </row>
    <row r="8072" spans="15:119" x14ac:dyDescent="0.25">
      <c r="O8072" s="268" t="s">
        <v>17558</v>
      </c>
      <c r="P8072" s="268" t="s">
        <v>9486</v>
      </c>
      <c r="Q8072" s="269">
        <v>-8</v>
      </c>
      <c r="R8072" s="269">
        <v>-10</v>
      </c>
      <c r="S8072" s="269">
        <v>-51</v>
      </c>
      <c r="T8072" s="269">
        <v>-54</v>
      </c>
      <c r="DO8072"/>
    </row>
    <row r="8073" spans="15:119" x14ac:dyDescent="0.25">
      <c r="O8073" s="268" t="s">
        <v>17559</v>
      </c>
      <c r="P8073" s="268" t="s">
        <v>9488</v>
      </c>
      <c r="Q8073" s="269">
        <v>-8</v>
      </c>
      <c r="R8073" s="269">
        <v>-9</v>
      </c>
      <c r="S8073" s="269">
        <v>-52.5</v>
      </c>
      <c r="T8073" s="269">
        <v>-54</v>
      </c>
      <c r="DO8073"/>
    </row>
    <row r="8074" spans="15:119" x14ac:dyDescent="0.25">
      <c r="O8074" s="268" t="s">
        <v>17560</v>
      </c>
      <c r="P8074" s="268" t="s">
        <v>9490</v>
      </c>
      <c r="Q8074" s="269">
        <v>-8</v>
      </c>
      <c r="R8074" s="269">
        <v>-8.5</v>
      </c>
      <c r="S8074" s="269">
        <v>-53.5</v>
      </c>
      <c r="T8074" s="269">
        <v>-54</v>
      </c>
      <c r="DO8074"/>
    </row>
    <row r="8075" spans="15:119" x14ac:dyDescent="0.25">
      <c r="O8075" s="268" t="s">
        <v>17561</v>
      </c>
      <c r="P8075" s="268" t="s">
        <v>9492</v>
      </c>
      <c r="Q8075" s="269">
        <v>-8</v>
      </c>
      <c r="R8075" s="269">
        <v>-8.25</v>
      </c>
      <c r="S8075" s="269">
        <v>-53.75</v>
      </c>
      <c r="T8075" s="269">
        <v>-54</v>
      </c>
      <c r="DO8075"/>
    </row>
    <row r="8076" spans="15:119" x14ac:dyDescent="0.25">
      <c r="O8076" s="268" t="s">
        <v>17562</v>
      </c>
      <c r="P8076" s="268" t="s">
        <v>9492</v>
      </c>
      <c r="Q8076" s="269">
        <v>-8</v>
      </c>
      <c r="R8076" s="269">
        <v>-8.25</v>
      </c>
      <c r="S8076" s="269">
        <v>-53.5</v>
      </c>
      <c r="T8076" s="269">
        <v>-53.75</v>
      </c>
      <c r="DO8076"/>
    </row>
    <row r="8077" spans="15:119" x14ac:dyDescent="0.25">
      <c r="O8077" s="268" t="s">
        <v>17563</v>
      </c>
      <c r="P8077" s="268" t="s">
        <v>9492</v>
      </c>
      <c r="Q8077" s="269">
        <v>-8.25</v>
      </c>
      <c r="R8077" s="269">
        <v>-8.5</v>
      </c>
      <c r="S8077" s="269">
        <v>-53.75</v>
      </c>
      <c r="T8077" s="269">
        <v>-54</v>
      </c>
      <c r="DO8077"/>
    </row>
    <row r="8078" spans="15:119" x14ac:dyDescent="0.25">
      <c r="O8078" s="268" t="s">
        <v>17564</v>
      </c>
      <c r="P8078" s="268" t="s">
        <v>9492</v>
      </c>
      <c r="Q8078" s="269">
        <v>-8.25</v>
      </c>
      <c r="R8078" s="269">
        <v>-8.5</v>
      </c>
      <c r="S8078" s="269">
        <v>-53.5</v>
      </c>
      <c r="T8078" s="269">
        <v>-53.75</v>
      </c>
      <c r="DO8078"/>
    </row>
    <row r="8079" spans="15:119" x14ac:dyDescent="0.25">
      <c r="O8079" s="268" t="s">
        <v>17565</v>
      </c>
      <c r="P8079" s="268" t="s">
        <v>9490</v>
      </c>
      <c r="Q8079" s="269">
        <v>-8</v>
      </c>
      <c r="R8079" s="269">
        <v>-8.5</v>
      </c>
      <c r="S8079" s="269">
        <v>-53</v>
      </c>
      <c r="T8079" s="269">
        <v>-53.5</v>
      </c>
      <c r="DO8079"/>
    </row>
    <row r="8080" spans="15:119" x14ac:dyDescent="0.25">
      <c r="O8080" s="268" t="s">
        <v>17566</v>
      </c>
      <c r="P8080" s="268" t="s">
        <v>9492</v>
      </c>
      <c r="Q8080" s="269">
        <v>-8</v>
      </c>
      <c r="R8080" s="269">
        <v>-8.25</v>
      </c>
      <c r="S8080" s="269">
        <v>-53.25</v>
      </c>
      <c r="T8080" s="269">
        <v>-53.5</v>
      </c>
      <c r="DO8080"/>
    </row>
    <row r="8081" spans="15:119" x14ac:dyDescent="0.25">
      <c r="O8081" s="268" t="s">
        <v>17567</v>
      </c>
      <c r="P8081" s="268" t="s">
        <v>9492</v>
      </c>
      <c r="Q8081" s="269">
        <v>-8</v>
      </c>
      <c r="R8081" s="269">
        <v>-8.25</v>
      </c>
      <c r="S8081" s="269">
        <v>-53</v>
      </c>
      <c r="T8081" s="269">
        <v>-53.25</v>
      </c>
      <c r="DO8081"/>
    </row>
    <row r="8082" spans="15:119" x14ac:dyDescent="0.25">
      <c r="O8082" s="268" t="s">
        <v>17568</v>
      </c>
      <c r="P8082" s="268" t="s">
        <v>9492</v>
      </c>
      <c r="Q8082" s="269">
        <v>-8.25</v>
      </c>
      <c r="R8082" s="269">
        <v>-8.5</v>
      </c>
      <c r="S8082" s="269">
        <v>-53.25</v>
      </c>
      <c r="T8082" s="269">
        <v>-53.5</v>
      </c>
      <c r="DO8082"/>
    </row>
    <row r="8083" spans="15:119" x14ac:dyDescent="0.25">
      <c r="O8083" s="268" t="s">
        <v>17569</v>
      </c>
      <c r="P8083" s="268" t="s">
        <v>9492</v>
      </c>
      <c r="Q8083" s="269">
        <v>-8.25</v>
      </c>
      <c r="R8083" s="269">
        <v>-8.5</v>
      </c>
      <c r="S8083" s="269">
        <v>-53</v>
      </c>
      <c r="T8083" s="269">
        <v>-53.25</v>
      </c>
      <c r="DO8083"/>
    </row>
    <row r="8084" spans="15:119" x14ac:dyDescent="0.25">
      <c r="O8084" s="268" t="s">
        <v>17570</v>
      </c>
      <c r="P8084" s="268" t="s">
        <v>9490</v>
      </c>
      <c r="Q8084" s="269">
        <v>-8</v>
      </c>
      <c r="R8084" s="269">
        <v>-8.5</v>
      </c>
      <c r="S8084" s="269">
        <v>-52.5</v>
      </c>
      <c r="T8084" s="269">
        <v>-53</v>
      </c>
      <c r="DO8084"/>
    </row>
    <row r="8085" spans="15:119" x14ac:dyDescent="0.25">
      <c r="O8085" s="268" t="s">
        <v>17571</v>
      </c>
      <c r="P8085" s="268" t="s">
        <v>9492</v>
      </c>
      <c r="Q8085" s="269">
        <v>-8</v>
      </c>
      <c r="R8085" s="269">
        <v>-8.25</v>
      </c>
      <c r="S8085" s="269">
        <v>-52.75</v>
      </c>
      <c r="T8085" s="269">
        <v>-53</v>
      </c>
      <c r="DO8085"/>
    </row>
    <row r="8086" spans="15:119" x14ac:dyDescent="0.25">
      <c r="O8086" s="268" t="s">
        <v>17572</v>
      </c>
      <c r="P8086" s="268" t="s">
        <v>9492</v>
      </c>
      <c r="Q8086" s="269">
        <v>-8</v>
      </c>
      <c r="R8086" s="269">
        <v>-8.25</v>
      </c>
      <c r="S8086" s="269">
        <v>-52.5</v>
      </c>
      <c r="T8086" s="269">
        <v>-52.75</v>
      </c>
      <c r="DO8086"/>
    </row>
    <row r="8087" spans="15:119" x14ac:dyDescent="0.25">
      <c r="O8087" s="268" t="s">
        <v>17573</v>
      </c>
      <c r="P8087" s="268" t="s">
        <v>9492</v>
      </c>
      <c r="Q8087" s="269">
        <v>-8.25</v>
      </c>
      <c r="R8087" s="269">
        <v>-8.5</v>
      </c>
      <c r="S8087" s="269">
        <v>-52.75</v>
      </c>
      <c r="T8087" s="269">
        <v>-53</v>
      </c>
      <c r="DO8087"/>
    </row>
    <row r="8088" spans="15:119" x14ac:dyDescent="0.25">
      <c r="O8088" s="268" t="s">
        <v>17574</v>
      </c>
      <c r="P8088" s="268" t="s">
        <v>9492</v>
      </c>
      <c r="Q8088" s="269">
        <v>-8.25</v>
      </c>
      <c r="R8088" s="269">
        <v>-8.5</v>
      </c>
      <c r="S8088" s="269">
        <v>-52.5</v>
      </c>
      <c r="T8088" s="269">
        <v>-52.75</v>
      </c>
      <c r="DO8088"/>
    </row>
    <row r="8089" spans="15:119" x14ac:dyDescent="0.25">
      <c r="O8089" s="268" t="s">
        <v>17575</v>
      </c>
      <c r="P8089" s="268" t="s">
        <v>9490</v>
      </c>
      <c r="Q8089" s="269">
        <v>-8.5</v>
      </c>
      <c r="R8089" s="269">
        <v>-9</v>
      </c>
      <c r="S8089" s="269">
        <v>-53.5</v>
      </c>
      <c r="T8089" s="269">
        <v>-54</v>
      </c>
      <c r="DO8089"/>
    </row>
    <row r="8090" spans="15:119" x14ac:dyDescent="0.25">
      <c r="O8090" s="268" t="s">
        <v>17576</v>
      </c>
      <c r="P8090" s="268" t="s">
        <v>9492</v>
      </c>
      <c r="Q8090" s="269">
        <v>-8.5</v>
      </c>
      <c r="R8090" s="269">
        <v>-8.75</v>
      </c>
      <c r="S8090" s="269">
        <v>-53.75</v>
      </c>
      <c r="T8090" s="269">
        <v>-54</v>
      </c>
      <c r="DO8090"/>
    </row>
    <row r="8091" spans="15:119" x14ac:dyDescent="0.25">
      <c r="O8091" s="268" t="s">
        <v>17577</v>
      </c>
      <c r="P8091" s="268" t="s">
        <v>9492</v>
      </c>
      <c r="Q8091" s="269">
        <v>-8.5</v>
      </c>
      <c r="R8091" s="269">
        <v>-8.75</v>
      </c>
      <c r="S8091" s="269">
        <v>-53.5</v>
      </c>
      <c r="T8091" s="269">
        <v>-53.75</v>
      </c>
      <c r="DO8091"/>
    </row>
    <row r="8092" spans="15:119" x14ac:dyDescent="0.25">
      <c r="O8092" s="268" t="s">
        <v>17578</v>
      </c>
      <c r="P8092" s="268" t="s">
        <v>9492</v>
      </c>
      <c r="Q8092" s="269">
        <v>-8.75</v>
      </c>
      <c r="R8092" s="269">
        <v>-9</v>
      </c>
      <c r="S8092" s="269">
        <v>-53.75</v>
      </c>
      <c r="T8092" s="269">
        <v>-54</v>
      </c>
      <c r="DO8092"/>
    </row>
    <row r="8093" spans="15:119" x14ac:dyDescent="0.25">
      <c r="O8093" s="268" t="s">
        <v>17579</v>
      </c>
      <c r="P8093" s="268" t="s">
        <v>9492</v>
      </c>
      <c r="Q8093" s="269">
        <v>-8.75</v>
      </c>
      <c r="R8093" s="269">
        <v>-9</v>
      </c>
      <c r="S8093" s="269">
        <v>-53.5</v>
      </c>
      <c r="T8093" s="269">
        <v>-53.75</v>
      </c>
      <c r="DO8093"/>
    </row>
    <row r="8094" spans="15:119" x14ac:dyDescent="0.25">
      <c r="O8094" s="268" t="s">
        <v>17580</v>
      </c>
      <c r="P8094" s="268" t="s">
        <v>9490</v>
      </c>
      <c r="Q8094" s="269">
        <v>-8.5</v>
      </c>
      <c r="R8094" s="269">
        <v>-9</v>
      </c>
      <c r="S8094" s="269">
        <v>-53</v>
      </c>
      <c r="T8094" s="269">
        <v>-53.5</v>
      </c>
      <c r="DO8094"/>
    </row>
    <row r="8095" spans="15:119" x14ac:dyDescent="0.25">
      <c r="O8095" s="268" t="s">
        <v>17581</v>
      </c>
      <c r="P8095" s="268" t="s">
        <v>9492</v>
      </c>
      <c r="Q8095" s="269">
        <v>-8.5</v>
      </c>
      <c r="R8095" s="269">
        <v>-8.75</v>
      </c>
      <c r="S8095" s="269">
        <v>-53.25</v>
      </c>
      <c r="T8095" s="269">
        <v>-53.5</v>
      </c>
      <c r="DO8095"/>
    </row>
    <row r="8096" spans="15:119" x14ac:dyDescent="0.25">
      <c r="O8096" s="268" t="s">
        <v>17582</v>
      </c>
      <c r="P8096" s="268" t="s">
        <v>9492</v>
      </c>
      <c r="Q8096" s="269">
        <v>-8.5</v>
      </c>
      <c r="R8096" s="269">
        <v>-8.75</v>
      </c>
      <c r="S8096" s="269">
        <v>-53</v>
      </c>
      <c r="T8096" s="269">
        <v>-53.25</v>
      </c>
      <c r="DO8096"/>
    </row>
    <row r="8097" spans="15:119" x14ac:dyDescent="0.25">
      <c r="O8097" s="268" t="s">
        <v>17583</v>
      </c>
      <c r="P8097" s="268" t="s">
        <v>9492</v>
      </c>
      <c r="Q8097" s="269">
        <v>-8.75</v>
      </c>
      <c r="R8097" s="269">
        <v>-9</v>
      </c>
      <c r="S8097" s="269">
        <v>-53.25</v>
      </c>
      <c r="T8097" s="269">
        <v>-53.5</v>
      </c>
      <c r="DO8097"/>
    </row>
    <row r="8098" spans="15:119" x14ac:dyDescent="0.25">
      <c r="O8098" s="268" t="s">
        <v>17584</v>
      </c>
      <c r="P8098" s="268" t="s">
        <v>9492</v>
      </c>
      <c r="Q8098" s="269">
        <v>-8.75</v>
      </c>
      <c r="R8098" s="269">
        <v>-9</v>
      </c>
      <c r="S8098" s="269">
        <v>-53</v>
      </c>
      <c r="T8098" s="269">
        <v>-53.25</v>
      </c>
      <c r="DO8098"/>
    </row>
    <row r="8099" spans="15:119" x14ac:dyDescent="0.25">
      <c r="O8099" s="268" t="s">
        <v>17585</v>
      </c>
      <c r="P8099" s="268" t="s">
        <v>9490</v>
      </c>
      <c r="Q8099" s="269">
        <v>-8.5</v>
      </c>
      <c r="R8099" s="269">
        <v>-9</v>
      </c>
      <c r="S8099" s="269">
        <v>-52.5</v>
      </c>
      <c r="T8099" s="269">
        <v>-53</v>
      </c>
      <c r="DO8099"/>
    </row>
    <row r="8100" spans="15:119" x14ac:dyDescent="0.25">
      <c r="O8100" s="268" t="s">
        <v>17586</v>
      </c>
      <c r="P8100" s="268" t="s">
        <v>9492</v>
      </c>
      <c r="Q8100" s="269">
        <v>-8.5</v>
      </c>
      <c r="R8100" s="269">
        <v>-8.75</v>
      </c>
      <c r="S8100" s="269">
        <v>-52.75</v>
      </c>
      <c r="T8100" s="269">
        <v>-53</v>
      </c>
      <c r="DO8100"/>
    </row>
    <row r="8101" spans="15:119" x14ac:dyDescent="0.25">
      <c r="O8101" s="268" t="s">
        <v>17587</v>
      </c>
      <c r="P8101" s="268" t="s">
        <v>9492</v>
      </c>
      <c r="Q8101" s="269">
        <v>-8.5</v>
      </c>
      <c r="R8101" s="269">
        <v>-8.75</v>
      </c>
      <c r="S8101" s="269">
        <v>-52.5</v>
      </c>
      <c r="T8101" s="269">
        <v>-52.75</v>
      </c>
      <c r="DO8101"/>
    </row>
    <row r="8102" spans="15:119" x14ac:dyDescent="0.25">
      <c r="O8102" s="268" t="s">
        <v>17588</v>
      </c>
      <c r="P8102" s="268" t="s">
        <v>9492</v>
      </c>
      <c r="Q8102" s="269">
        <v>-8.75</v>
      </c>
      <c r="R8102" s="269">
        <v>-9</v>
      </c>
      <c r="S8102" s="269">
        <v>-52.75</v>
      </c>
      <c r="T8102" s="269">
        <v>-53</v>
      </c>
      <c r="DO8102"/>
    </row>
    <row r="8103" spans="15:119" x14ac:dyDescent="0.25">
      <c r="O8103" s="268" t="s">
        <v>17589</v>
      </c>
      <c r="P8103" s="268" t="s">
        <v>9492</v>
      </c>
      <c r="Q8103" s="269">
        <v>-8.75</v>
      </c>
      <c r="R8103" s="269">
        <v>-9</v>
      </c>
      <c r="S8103" s="269">
        <v>-52.5</v>
      </c>
      <c r="T8103" s="269">
        <v>-52.75</v>
      </c>
      <c r="DO8103"/>
    </row>
    <row r="8104" spans="15:119" x14ac:dyDescent="0.25">
      <c r="O8104" s="268" t="s">
        <v>17590</v>
      </c>
      <c r="P8104" s="268" t="s">
        <v>9488</v>
      </c>
      <c r="Q8104" s="269">
        <v>-8</v>
      </c>
      <c r="R8104" s="269">
        <v>-9</v>
      </c>
      <c r="S8104" s="269">
        <v>-51</v>
      </c>
      <c r="T8104" s="269">
        <v>-52.5</v>
      </c>
      <c r="DO8104"/>
    </row>
    <row r="8105" spans="15:119" x14ac:dyDescent="0.25">
      <c r="O8105" s="268" t="s">
        <v>17591</v>
      </c>
      <c r="P8105" s="268" t="s">
        <v>9490</v>
      </c>
      <c r="Q8105" s="269">
        <v>-8</v>
      </c>
      <c r="R8105" s="269">
        <v>-8.5</v>
      </c>
      <c r="S8105" s="269">
        <v>-52</v>
      </c>
      <c r="T8105" s="269">
        <v>-52.5</v>
      </c>
      <c r="DO8105"/>
    </row>
    <row r="8106" spans="15:119" x14ac:dyDescent="0.25">
      <c r="O8106" s="268" t="s">
        <v>17592</v>
      </c>
      <c r="P8106" s="268" t="s">
        <v>9492</v>
      </c>
      <c r="Q8106" s="269">
        <v>-8</v>
      </c>
      <c r="R8106" s="269">
        <v>-8.25</v>
      </c>
      <c r="S8106" s="269">
        <v>-52.25</v>
      </c>
      <c r="T8106" s="269">
        <v>-52.5</v>
      </c>
      <c r="DO8106"/>
    </row>
    <row r="8107" spans="15:119" x14ac:dyDescent="0.25">
      <c r="O8107" s="268" t="s">
        <v>17593</v>
      </c>
      <c r="P8107" s="268" t="s">
        <v>9492</v>
      </c>
      <c r="Q8107" s="269">
        <v>-8</v>
      </c>
      <c r="R8107" s="269">
        <v>-8.25</v>
      </c>
      <c r="S8107" s="269">
        <v>-52</v>
      </c>
      <c r="T8107" s="269">
        <v>-52.25</v>
      </c>
      <c r="DO8107"/>
    </row>
    <row r="8108" spans="15:119" x14ac:dyDescent="0.25">
      <c r="O8108" s="268" t="s">
        <v>17594</v>
      </c>
      <c r="P8108" s="268" t="s">
        <v>9492</v>
      </c>
      <c r="Q8108" s="269">
        <v>-8.25</v>
      </c>
      <c r="R8108" s="269">
        <v>-8.5</v>
      </c>
      <c r="S8108" s="269">
        <v>-52.25</v>
      </c>
      <c r="T8108" s="269">
        <v>-52.5</v>
      </c>
      <c r="DO8108"/>
    </row>
    <row r="8109" spans="15:119" x14ac:dyDescent="0.25">
      <c r="O8109" s="268" t="s">
        <v>17595</v>
      </c>
      <c r="P8109" s="268" t="s">
        <v>9492</v>
      </c>
      <c r="Q8109" s="269">
        <v>-8.25</v>
      </c>
      <c r="R8109" s="269">
        <v>-8.5</v>
      </c>
      <c r="S8109" s="269">
        <v>-52</v>
      </c>
      <c r="T8109" s="269">
        <v>-52.25</v>
      </c>
      <c r="DO8109"/>
    </row>
    <row r="8110" spans="15:119" x14ac:dyDescent="0.25">
      <c r="O8110" s="268" t="s">
        <v>17596</v>
      </c>
      <c r="P8110" s="268" t="s">
        <v>9490</v>
      </c>
      <c r="Q8110" s="269">
        <v>-8</v>
      </c>
      <c r="R8110" s="269">
        <v>-8.5</v>
      </c>
      <c r="S8110" s="269">
        <v>-51.5</v>
      </c>
      <c r="T8110" s="269">
        <v>-52</v>
      </c>
      <c r="DO8110"/>
    </row>
    <row r="8111" spans="15:119" x14ac:dyDescent="0.25">
      <c r="O8111" s="268" t="s">
        <v>17597</v>
      </c>
      <c r="P8111" s="268" t="s">
        <v>9492</v>
      </c>
      <c r="Q8111" s="269">
        <v>-8</v>
      </c>
      <c r="R8111" s="269">
        <v>-8.25</v>
      </c>
      <c r="S8111" s="269">
        <v>-51.75</v>
      </c>
      <c r="T8111" s="269">
        <v>-52</v>
      </c>
      <c r="DO8111"/>
    </row>
    <row r="8112" spans="15:119" x14ac:dyDescent="0.25">
      <c r="O8112" s="268" t="s">
        <v>17598</v>
      </c>
      <c r="P8112" s="268" t="s">
        <v>9492</v>
      </c>
      <c r="Q8112" s="269">
        <v>-8</v>
      </c>
      <c r="R8112" s="269">
        <v>-8.25</v>
      </c>
      <c r="S8112" s="269">
        <v>-51.5</v>
      </c>
      <c r="T8112" s="269">
        <v>-51.75</v>
      </c>
      <c r="DO8112"/>
    </row>
    <row r="8113" spans="15:119" x14ac:dyDescent="0.25">
      <c r="O8113" s="268" t="s">
        <v>17599</v>
      </c>
      <c r="P8113" s="268" t="s">
        <v>9492</v>
      </c>
      <c r="Q8113" s="269">
        <v>-8.25</v>
      </c>
      <c r="R8113" s="269">
        <v>-8.5</v>
      </c>
      <c r="S8113" s="269">
        <v>-51.75</v>
      </c>
      <c r="T8113" s="269">
        <v>-52</v>
      </c>
      <c r="DO8113"/>
    </row>
    <row r="8114" spans="15:119" x14ac:dyDescent="0.25">
      <c r="O8114" s="268" t="s">
        <v>17600</v>
      </c>
      <c r="P8114" s="268" t="s">
        <v>9492</v>
      </c>
      <c r="Q8114" s="269">
        <v>-8.25</v>
      </c>
      <c r="R8114" s="269">
        <v>-8.5</v>
      </c>
      <c r="S8114" s="269">
        <v>-51.5</v>
      </c>
      <c r="T8114" s="269">
        <v>-51.75</v>
      </c>
      <c r="DO8114"/>
    </row>
    <row r="8115" spans="15:119" x14ac:dyDescent="0.25">
      <c r="O8115" s="268" t="s">
        <v>17601</v>
      </c>
      <c r="P8115" s="268" t="s">
        <v>9490</v>
      </c>
      <c r="Q8115" s="269">
        <v>-8</v>
      </c>
      <c r="R8115" s="269">
        <v>-8.5</v>
      </c>
      <c r="S8115" s="269">
        <v>-51</v>
      </c>
      <c r="T8115" s="269">
        <v>-51.5</v>
      </c>
      <c r="DO8115"/>
    </row>
    <row r="8116" spans="15:119" x14ac:dyDescent="0.25">
      <c r="O8116" s="268" t="s">
        <v>17602</v>
      </c>
      <c r="P8116" s="268" t="s">
        <v>9492</v>
      </c>
      <c r="Q8116" s="269">
        <v>-8</v>
      </c>
      <c r="R8116" s="269">
        <v>-8.25</v>
      </c>
      <c r="S8116" s="269">
        <v>-51.25</v>
      </c>
      <c r="T8116" s="269">
        <v>-51.5</v>
      </c>
      <c r="DO8116"/>
    </row>
    <row r="8117" spans="15:119" x14ac:dyDescent="0.25">
      <c r="O8117" s="268" t="s">
        <v>17603</v>
      </c>
      <c r="P8117" s="268" t="s">
        <v>9492</v>
      </c>
      <c r="Q8117" s="269">
        <v>-8</v>
      </c>
      <c r="R8117" s="269">
        <v>-8.25</v>
      </c>
      <c r="S8117" s="269">
        <v>-51</v>
      </c>
      <c r="T8117" s="269">
        <v>-51.25</v>
      </c>
      <c r="DO8117"/>
    </row>
    <row r="8118" spans="15:119" x14ac:dyDescent="0.25">
      <c r="O8118" s="268" t="s">
        <v>17604</v>
      </c>
      <c r="P8118" s="268" t="s">
        <v>9492</v>
      </c>
      <c r="Q8118" s="269">
        <v>-8.25</v>
      </c>
      <c r="R8118" s="269">
        <v>-8.5</v>
      </c>
      <c r="S8118" s="269">
        <v>-51.25</v>
      </c>
      <c r="T8118" s="269">
        <v>-51.5</v>
      </c>
      <c r="DO8118"/>
    </row>
    <row r="8119" spans="15:119" x14ac:dyDescent="0.25">
      <c r="O8119" s="268" t="s">
        <v>17605</v>
      </c>
      <c r="P8119" s="268" t="s">
        <v>9492</v>
      </c>
      <c r="Q8119" s="269">
        <v>-8.25</v>
      </c>
      <c r="R8119" s="269">
        <v>-8.5</v>
      </c>
      <c r="S8119" s="269">
        <v>-51</v>
      </c>
      <c r="T8119" s="269">
        <v>-51.25</v>
      </c>
      <c r="DO8119"/>
    </row>
    <row r="8120" spans="15:119" x14ac:dyDescent="0.25">
      <c r="O8120" s="268" t="s">
        <v>17606</v>
      </c>
      <c r="P8120" s="268" t="s">
        <v>9490</v>
      </c>
      <c r="Q8120" s="269">
        <v>-8.5</v>
      </c>
      <c r="R8120" s="269">
        <v>-9</v>
      </c>
      <c r="S8120" s="269">
        <v>-52</v>
      </c>
      <c r="T8120" s="269">
        <v>-52.5</v>
      </c>
      <c r="DO8120"/>
    </row>
    <row r="8121" spans="15:119" x14ac:dyDescent="0.25">
      <c r="O8121" s="268" t="s">
        <v>17607</v>
      </c>
      <c r="P8121" s="268" t="s">
        <v>9492</v>
      </c>
      <c r="Q8121" s="269">
        <v>-8.5</v>
      </c>
      <c r="R8121" s="269">
        <v>-8.75</v>
      </c>
      <c r="S8121" s="269">
        <v>-52.25</v>
      </c>
      <c r="T8121" s="269">
        <v>-52.5</v>
      </c>
      <c r="DO8121"/>
    </row>
    <row r="8122" spans="15:119" x14ac:dyDescent="0.25">
      <c r="O8122" s="268" t="s">
        <v>17608</v>
      </c>
      <c r="P8122" s="268" t="s">
        <v>9492</v>
      </c>
      <c r="Q8122" s="269">
        <v>-8.5</v>
      </c>
      <c r="R8122" s="269">
        <v>-8.75</v>
      </c>
      <c r="S8122" s="269">
        <v>-52</v>
      </c>
      <c r="T8122" s="269">
        <v>-52.25</v>
      </c>
      <c r="DO8122"/>
    </row>
    <row r="8123" spans="15:119" x14ac:dyDescent="0.25">
      <c r="O8123" s="268" t="s">
        <v>17609</v>
      </c>
      <c r="P8123" s="268" t="s">
        <v>9492</v>
      </c>
      <c r="Q8123" s="269">
        <v>-8.75</v>
      </c>
      <c r="R8123" s="269">
        <v>-9</v>
      </c>
      <c r="S8123" s="269">
        <v>-52.25</v>
      </c>
      <c r="T8123" s="269">
        <v>-52.5</v>
      </c>
      <c r="DO8123"/>
    </row>
    <row r="8124" spans="15:119" x14ac:dyDescent="0.25">
      <c r="O8124" s="268" t="s">
        <v>17610</v>
      </c>
      <c r="P8124" s="268" t="s">
        <v>9492</v>
      </c>
      <c r="Q8124" s="269">
        <v>-8.75</v>
      </c>
      <c r="R8124" s="269">
        <v>-9</v>
      </c>
      <c r="S8124" s="269">
        <v>-52</v>
      </c>
      <c r="T8124" s="269">
        <v>-52.25</v>
      </c>
      <c r="DO8124"/>
    </row>
    <row r="8125" spans="15:119" x14ac:dyDescent="0.25">
      <c r="O8125" s="268" t="s">
        <v>17611</v>
      </c>
      <c r="P8125" s="268" t="s">
        <v>9490</v>
      </c>
      <c r="Q8125" s="269">
        <v>-8.5</v>
      </c>
      <c r="R8125" s="269">
        <v>-9</v>
      </c>
      <c r="S8125" s="269">
        <v>-51.5</v>
      </c>
      <c r="T8125" s="269">
        <v>-52</v>
      </c>
      <c r="DO8125"/>
    </row>
    <row r="8126" spans="15:119" x14ac:dyDescent="0.25">
      <c r="O8126" s="268" t="s">
        <v>17612</v>
      </c>
      <c r="P8126" s="268" t="s">
        <v>9492</v>
      </c>
      <c r="Q8126" s="269">
        <v>-8.5</v>
      </c>
      <c r="R8126" s="269">
        <v>-8.75</v>
      </c>
      <c r="S8126" s="269">
        <v>-51.75</v>
      </c>
      <c r="T8126" s="269">
        <v>-52</v>
      </c>
      <c r="DO8126"/>
    </row>
    <row r="8127" spans="15:119" x14ac:dyDescent="0.25">
      <c r="O8127" s="268" t="s">
        <v>17613</v>
      </c>
      <c r="P8127" s="268" t="s">
        <v>9492</v>
      </c>
      <c r="Q8127" s="269">
        <v>-8.5</v>
      </c>
      <c r="R8127" s="269">
        <v>-8.75</v>
      </c>
      <c r="S8127" s="269">
        <v>-51.5</v>
      </c>
      <c r="T8127" s="269">
        <v>-51.75</v>
      </c>
      <c r="DO8127"/>
    </row>
    <row r="8128" spans="15:119" x14ac:dyDescent="0.25">
      <c r="O8128" s="268" t="s">
        <v>17614</v>
      </c>
      <c r="P8128" s="268" t="s">
        <v>9492</v>
      </c>
      <c r="Q8128" s="269">
        <v>-8.75</v>
      </c>
      <c r="R8128" s="269">
        <v>-9</v>
      </c>
      <c r="S8128" s="269">
        <v>-51.75</v>
      </c>
      <c r="T8128" s="269">
        <v>-52</v>
      </c>
      <c r="DO8128"/>
    </row>
    <row r="8129" spans="15:119" x14ac:dyDescent="0.25">
      <c r="O8129" s="268" t="s">
        <v>17615</v>
      </c>
      <c r="P8129" s="268" t="s">
        <v>9492</v>
      </c>
      <c r="Q8129" s="269">
        <v>-8.75</v>
      </c>
      <c r="R8129" s="269">
        <v>-9</v>
      </c>
      <c r="S8129" s="269">
        <v>-51.5</v>
      </c>
      <c r="T8129" s="269">
        <v>-51.75</v>
      </c>
      <c r="DO8129"/>
    </row>
    <row r="8130" spans="15:119" x14ac:dyDescent="0.25">
      <c r="O8130" s="268" t="s">
        <v>17616</v>
      </c>
      <c r="P8130" s="268" t="s">
        <v>9490</v>
      </c>
      <c r="Q8130" s="269">
        <v>-8.5</v>
      </c>
      <c r="R8130" s="269">
        <v>-9</v>
      </c>
      <c r="S8130" s="269">
        <v>-51</v>
      </c>
      <c r="T8130" s="269">
        <v>-51.5</v>
      </c>
      <c r="DO8130"/>
    </row>
    <row r="8131" spans="15:119" x14ac:dyDescent="0.25">
      <c r="O8131" s="268" t="s">
        <v>17617</v>
      </c>
      <c r="P8131" s="268" t="s">
        <v>9492</v>
      </c>
      <c r="Q8131" s="269">
        <v>-8.5</v>
      </c>
      <c r="R8131" s="269">
        <v>-8.75</v>
      </c>
      <c r="S8131" s="269">
        <v>-51.25</v>
      </c>
      <c r="T8131" s="269">
        <v>-51.5</v>
      </c>
      <c r="DO8131"/>
    </row>
    <row r="8132" spans="15:119" x14ac:dyDescent="0.25">
      <c r="O8132" s="268" t="s">
        <v>17618</v>
      </c>
      <c r="P8132" s="268" t="s">
        <v>9492</v>
      </c>
      <c r="Q8132" s="269">
        <v>-8.5</v>
      </c>
      <c r="R8132" s="269">
        <v>-8.75</v>
      </c>
      <c r="S8132" s="269">
        <v>-51</v>
      </c>
      <c r="T8132" s="269">
        <v>-51.25</v>
      </c>
      <c r="DO8132"/>
    </row>
    <row r="8133" spans="15:119" x14ac:dyDescent="0.25">
      <c r="O8133" s="268" t="s">
        <v>17619</v>
      </c>
      <c r="P8133" s="268" t="s">
        <v>9492</v>
      </c>
      <c r="Q8133" s="269">
        <v>-8.75</v>
      </c>
      <c r="R8133" s="269">
        <v>-9</v>
      </c>
      <c r="S8133" s="269">
        <v>-51.25</v>
      </c>
      <c r="T8133" s="269">
        <v>-51.5</v>
      </c>
      <c r="DO8133"/>
    </row>
    <row r="8134" spans="15:119" x14ac:dyDescent="0.25">
      <c r="O8134" s="268" t="s">
        <v>17620</v>
      </c>
      <c r="P8134" s="268" t="s">
        <v>9492</v>
      </c>
      <c r="Q8134" s="269">
        <v>-8.75</v>
      </c>
      <c r="R8134" s="269">
        <v>-9</v>
      </c>
      <c r="S8134" s="269">
        <v>-51</v>
      </c>
      <c r="T8134" s="269">
        <v>-51.25</v>
      </c>
      <c r="DO8134"/>
    </row>
    <row r="8135" spans="15:119" x14ac:dyDescent="0.25">
      <c r="O8135" s="268" t="s">
        <v>17621</v>
      </c>
      <c r="P8135" s="268" t="s">
        <v>9488</v>
      </c>
      <c r="Q8135" s="269">
        <v>-9</v>
      </c>
      <c r="R8135" s="269">
        <v>-10</v>
      </c>
      <c r="S8135" s="269">
        <v>-52.5</v>
      </c>
      <c r="T8135" s="269">
        <v>-54</v>
      </c>
      <c r="DO8135"/>
    </row>
    <row r="8136" spans="15:119" x14ac:dyDescent="0.25">
      <c r="O8136" s="268" t="s">
        <v>17622</v>
      </c>
      <c r="P8136" s="268" t="s">
        <v>9490</v>
      </c>
      <c r="Q8136" s="269">
        <v>-9</v>
      </c>
      <c r="R8136" s="269">
        <v>-9.5</v>
      </c>
      <c r="S8136" s="269">
        <v>-53.5</v>
      </c>
      <c r="T8136" s="269">
        <v>-54</v>
      </c>
      <c r="DO8136"/>
    </row>
    <row r="8137" spans="15:119" x14ac:dyDescent="0.25">
      <c r="O8137" s="268" t="s">
        <v>17623</v>
      </c>
      <c r="P8137" s="268" t="s">
        <v>9492</v>
      </c>
      <c r="Q8137" s="269">
        <v>-9</v>
      </c>
      <c r="R8137" s="269">
        <v>-9.25</v>
      </c>
      <c r="S8137" s="269">
        <v>-53.75</v>
      </c>
      <c r="T8137" s="269">
        <v>-54</v>
      </c>
      <c r="DO8137"/>
    </row>
    <row r="8138" spans="15:119" x14ac:dyDescent="0.25">
      <c r="O8138" s="268" t="s">
        <v>17624</v>
      </c>
      <c r="P8138" s="268" t="s">
        <v>9492</v>
      </c>
      <c r="Q8138" s="269">
        <v>-9</v>
      </c>
      <c r="R8138" s="269">
        <v>-9.25</v>
      </c>
      <c r="S8138" s="269">
        <v>-53.5</v>
      </c>
      <c r="T8138" s="269">
        <v>-53.75</v>
      </c>
      <c r="DO8138"/>
    </row>
    <row r="8139" spans="15:119" x14ac:dyDescent="0.25">
      <c r="O8139" s="268" t="s">
        <v>17625</v>
      </c>
      <c r="P8139" s="268" t="s">
        <v>9492</v>
      </c>
      <c r="Q8139" s="269">
        <v>-9.25</v>
      </c>
      <c r="R8139" s="269">
        <v>-9.5</v>
      </c>
      <c r="S8139" s="269">
        <v>-53.75</v>
      </c>
      <c r="T8139" s="269">
        <v>-54</v>
      </c>
      <c r="DO8139"/>
    </row>
    <row r="8140" spans="15:119" x14ac:dyDescent="0.25">
      <c r="O8140" s="268" t="s">
        <v>17626</v>
      </c>
      <c r="P8140" s="268" t="s">
        <v>9492</v>
      </c>
      <c r="Q8140" s="269">
        <v>-9.25</v>
      </c>
      <c r="R8140" s="269">
        <v>-9.5</v>
      </c>
      <c r="S8140" s="269">
        <v>-53.5</v>
      </c>
      <c r="T8140" s="269">
        <v>-53.75</v>
      </c>
      <c r="DO8140"/>
    </row>
    <row r="8141" spans="15:119" x14ac:dyDescent="0.25">
      <c r="O8141" s="268" t="s">
        <v>17627</v>
      </c>
      <c r="P8141" s="268" t="s">
        <v>9490</v>
      </c>
      <c r="Q8141" s="269">
        <v>-9</v>
      </c>
      <c r="R8141" s="269">
        <v>-9.5</v>
      </c>
      <c r="S8141" s="269">
        <v>-53</v>
      </c>
      <c r="T8141" s="269">
        <v>-53.5</v>
      </c>
      <c r="DO8141"/>
    </row>
    <row r="8142" spans="15:119" x14ac:dyDescent="0.25">
      <c r="O8142" s="268" t="s">
        <v>17628</v>
      </c>
      <c r="P8142" s="268" t="s">
        <v>9492</v>
      </c>
      <c r="Q8142" s="269">
        <v>-9</v>
      </c>
      <c r="R8142" s="269">
        <v>-9.25</v>
      </c>
      <c r="S8142" s="269">
        <v>-53.25</v>
      </c>
      <c r="T8142" s="269">
        <v>-53.5</v>
      </c>
      <c r="DO8142"/>
    </row>
    <row r="8143" spans="15:119" x14ac:dyDescent="0.25">
      <c r="O8143" s="268" t="s">
        <v>17629</v>
      </c>
      <c r="P8143" s="268" t="s">
        <v>9492</v>
      </c>
      <c r="Q8143" s="269">
        <v>-9</v>
      </c>
      <c r="R8143" s="269">
        <v>-9.25</v>
      </c>
      <c r="S8143" s="269">
        <v>-53</v>
      </c>
      <c r="T8143" s="269">
        <v>-53.25</v>
      </c>
      <c r="DO8143"/>
    </row>
    <row r="8144" spans="15:119" x14ac:dyDescent="0.25">
      <c r="O8144" s="268" t="s">
        <v>17630</v>
      </c>
      <c r="P8144" s="268" t="s">
        <v>9492</v>
      </c>
      <c r="Q8144" s="269">
        <v>-9.25</v>
      </c>
      <c r="R8144" s="269">
        <v>-9.5</v>
      </c>
      <c r="S8144" s="269">
        <v>-53.25</v>
      </c>
      <c r="T8144" s="269">
        <v>-53.5</v>
      </c>
      <c r="DO8144"/>
    </row>
    <row r="8145" spans="15:119" x14ac:dyDescent="0.25">
      <c r="O8145" s="268" t="s">
        <v>17631</v>
      </c>
      <c r="P8145" s="268" t="s">
        <v>9492</v>
      </c>
      <c r="Q8145" s="269">
        <v>-9.25</v>
      </c>
      <c r="R8145" s="269">
        <v>-9.5</v>
      </c>
      <c r="S8145" s="269">
        <v>-53</v>
      </c>
      <c r="T8145" s="269">
        <v>-53.25</v>
      </c>
      <c r="DO8145"/>
    </row>
    <row r="8146" spans="15:119" x14ac:dyDescent="0.25">
      <c r="O8146" s="268" t="s">
        <v>17632</v>
      </c>
      <c r="P8146" s="268" t="s">
        <v>9490</v>
      </c>
      <c r="Q8146" s="269">
        <v>-9</v>
      </c>
      <c r="R8146" s="269">
        <v>-9.5</v>
      </c>
      <c r="S8146" s="269">
        <v>-52.5</v>
      </c>
      <c r="T8146" s="269">
        <v>-53</v>
      </c>
      <c r="DO8146"/>
    </row>
    <row r="8147" spans="15:119" x14ac:dyDescent="0.25">
      <c r="O8147" s="268" t="s">
        <v>17633</v>
      </c>
      <c r="P8147" s="268" t="s">
        <v>9492</v>
      </c>
      <c r="Q8147" s="269">
        <v>-9</v>
      </c>
      <c r="R8147" s="269">
        <v>-9.25</v>
      </c>
      <c r="S8147" s="269">
        <v>-52.75</v>
      </c>
      <c r="T8147" s="269">
        <v>-53</v>
      </c>
      <c r="DO8147"/>
    </row>
    <row r="8148" spans="15:119" x14ac:dyDescent="0.25">
      <c r="O8148" s="268" t="s">
        <v>17634</v>
      </c>
      <c r="P8148" s="268" t="s">
        <v>9492</v>
      </c>
      <c r="Q8148" s="269">
        <v>-9</v>
      </c>
      <c r="R8148" s="269">
        <v>-9.25</v>
      </c>
      <c r="S8148" s="269">
        <v>-52.5</v>
      </c>
      <c r="T8148" s="269">
        <v>-52.75</v>
      </c>
      <c r="DO8148"/>
    </row>
    <row r="8149" spans="15:119" x14ac:dyDescent="0.25">
      <c r="O8149" s="268" t="s">
        <v>17635</v>
      </c>
      <c r="P8149" s="268" t="s">
        <v>9492</v>
      </c>
      <c r="Q8149" s="269">
        <v>-9.25</v>
      </c>
      <c r="R8149" s="269">
        <v>-9.5</v>
      </c>
      <c r="S8149" s="269">
        <v>-52.75</v>
      </c>
      <c r="T8149" s="269">
        <v>-53</v>
      </c>
      <c r="DO8149"/>
    </row>
    <row r="8150" spans="15:119" x14ac:dyDescent="0.25">
      <c r="O8150" s="268" t="s">
        <v>17636</v>
      </c>
      <c r="P8150" s="268" t="s">
        <v>9492</v>
      </c>
      <c r="Q8150" s="269">
        <v>-9.25</v>
      </c>
      <c r="R8150" s="269">
        <v>-9.5</v>
      </c>
      <c r="S8150" s="269">
        <v>-52.5</v>
      </c>
      <c r="T8150" s="269">
        <v>-52.75</v>
      </c>
      <c r="DO8150"/>
    </row>
    <row r="8151" spans="15:119" x14ac:dyDescent="0.25">
      <c r="O8151" s="268" t="s">
        <v>17637</v>
      </c>
      <c r="P8151" s="268" t="s">
        <v>9490</v>
      </c>
      <c r="Q8151" s="269">
        <v>-9.5</v>
      </c>
      <c r="R8151" s="269">
        <v>-10</v>
      </c>
      <c r="S8151" s="269">
        <v>-53.5</v>
      </c>
      <c r="T8151" s="269">
        <v>-54</v>
      </c>
      <c r="DO8151"/>
    </row>
    <row r="8152" spans="15:119" x14ac:dyDescent="0.25">
      <c r="O8152" s="268" t="s">
        <v>17638</v>
      </c>
      <c r="P8152" s="268" t="s">
        <v>9492</v>
      </c>
      <c r="Q8152" s="269">
        <v>-9.5</v>
      </c>
      <c r="R8152" s="269">
        <v>-9.75</v>
      </c>
      <c r="S8152" s="269">
        <v>-53.75</v>
      </c>
      <c r="T8152" s="269">
        <v>-54</v>
      </c>
      <c r="DO8152"/>
    </row>
    <row r="8153" spans="15:119" x14ac:dyDescent="0.25">
      <c r="O8153" s="268" t="s">
        <v>17639</v>
      </c>
      <c r="P8153" s="268" t="s">
        <v>9492</v>
      </c>
      <c r="Q8153" s="269">
        <v>-9.5</v>
      </c>
      <c r="R8153" s="269">
        <v>-9.75</v>
      </c>
      <c r="S8153" s="269">
        <v>-53.5</v>
      </c>
      <c r="T8153" s="269">
        <v>-53.75</v>
      </c>
      <c r="DO8153"/>
    </row>
    <row r="8154" spans="15:119" x14ac:dyDescent="0.25">
      <c r="O8154" s="268" t="s">
        <v>17640</v>
      </c>
      <c r="P8154" s="268" t="s">
        <v>9492</v>
      </c>
      <c r="Q8154" s="269">
        <v>-9.75</v>
      </c>
      <c r="R8154" s="269">
        <v>-10</v>
      </c>
      <c r="S8154" s="269">
        <v>-53.75</v>
      </c>
      <c r="T8154" s="269">
        <v>-54</v>
      </c>
      <c r="DO8154"/>
    </row>
    <row r="8155" spans="15:119" x14ac:dyDescent="0.25">
      <c r="O8155" s="268" t="s">
        <v>17641</v>
      </c>
      <c r="P8155" s="268" t="s">
        <v>9492</v>
      </c>
      <c r="Q8155" s="269">
        <v>-9.75</v>
      </c>
      <c r="R8155" s="269">
        <v>-10</v>
      </c>
      <c r="S8155" s="269">
        <v>-53.5</v>
      </c>
      <c r="T8155" s="269">
        <v>-53.75</v>
      </c>
      <c r="DO8155"/>
    </row>
    <row r="8156" spans="15:119" x14ac:dyDescent="0.25">
      <c r="O8156" s="268" t="s">
        <v>17642</v>
      </c>
      <c r="P8156" s="268" t="s">
        <v>9490</v>
      </c>
      <c r="Q8156" s="269">
        <v>-9.5</v>
      </c>
      <c r="R8156" s="269">
        <v>-10</v>
      </c>
      <c r="S8156" s="269">
        <v>-53</v>
      </c>
      <c r="T8156" s="269">
        <v>-53.5</v>
      </c>
      <c r="DO8156"/>
    </row>
    <row r="8157" spans="15:119" x14ac:dyDescent="0.25">
      <c r="O8157" s="268" t="s">
        <v>17643</v>
      </c>
      <c r="P8157" s="268" t="s">
        <v>9492</v>
      </c>
      <c r="Q8157" s="269">
        <v>-9.5</v>
      </c>
      <c r="R8157" s="269">
        <v>-9.75</v>
      </c>
      <c r="S8157" s="269">
        <v>-53.25</v>
      </c>
      <c r="T8157" s="269">
        <v>-53.5</v>
      </c>
      <c r="DO8157"/>
    </row>
    <row r="8158" spans="15:119" x14ac:dyDescent="0.25">
      <c r="O8158" s="268" t="s">
        <v>17644</v>
      </c>
      <c r="P8158" s="268" t="s">
        <v>9492</v>
      </c>
      <c r="Q8158" s="269">
        <v>-9.5</v>
      </c>
      <c r="R8158" s="269">
        <v>-9.75</v>
      </c>
      <c r="S8158" s="269">
        <v>-53</v>
      </c>
      <c r="T8158" s="269">
        <v>-53.25</v>
      </c>
      <c r="DO8158"/>
    </row>
    <row r="8159" spans="15:119" x14ac:dyDescent="0.25">
      <c r="O8159" s="268" t="s">
        <v>17645</v>
      </c>
      <c r="P8159" s="268" t="s">
        <v>9492</v>
      </c>
      <c r="Q8159" s="269">
        <v>-9.75</v>
      </c>
      <c r="R8159" s="269">
        <v>-10</v>
      </c>
      <c r="S8159" s="269">
        <v>-53.25</v>
      </c>
      <c r="T8159" s="269">
        <v>-53.5</v>
      </c>
      <c r="DO8159"/>
    </row>
    <row r="8160" spans="15:119" x14ac:dyDescent="0.25">
      <c r="O8160" s="268" t="s">
        <v>17646</v>
      </c>
      <c r="P8160" s="268" t="s">
        <v>9492</v>
      </c>
      <c r="Q8160" s="269">
        <v>-9.75</v>
      </c>
      <c r="R8160" s="269">
        <v>-10</v>
      </c>
      <c r="S8160" s="269">
        <v>-53</v>
      </c>
      <c r="T8160" s="269">
        <v>-53.25</v>
      </c>
      <c r="DO8160"/>
    </row>
    <row r="8161" spans="15:119" x14ac:dyDescent="0.25">
      <c r="O8161" s="268" t="s">
        <v>17647</v>
      </c>
      <c r="P8161" s="268" t="s">
        <v>9490</v>
      </c>
      <c r="Q8161" s="269">
        <v>-9.5</v>
      </c>
      <c r="R8161" s="269">
        <v>-10</v>
      </c>
      <c r="S8161" s="269">
        <v>-52.5</v>
      </c>
      <c r="T8161" s="269">
        <v>-53</v>
      </c>
      <c r="DO8161"/>
    </row>
    <row r="8162" spans="15:119" x14ac:dyDescent="0.25">
      <c r="O8162" s="268" t="s">
        <v>17648</v>
      </c>
      <c r="P8162" s="268" t="s">
        <v>9492</v>
      </c>
      <c r="Q8162" s="269">
        <v>-9.5</v>
      </c>
      <c r="R8162" s="269">
        <v>-9.75</v>
      </c>
      <c r="S8162" s="269">
        <v>-52.75</v>
      </c>
      <c r="T8162" s="269">
        <v>-53</v>
      </c>
      <c r="DO8162"/>
    </row>
    <row r="8163" spans="15:119" x14ac:dyDescent="0.25">
      <c r="O8163" s="268" t="s">
        <v>17649</v>
      </c>
      <c r="P8163" s="268" t="s">
        <v>9492</v>
      </c>
      <c r="Q8163" s="269">
        <v>-9.5</v>
      </c>
      <c r="R8163" s="269">
        <v>-9.75</v>
      </c>
      <c r="S8163" s="269">
        <v>-52.5</v>
      </c>
      <c r="T8163" s="269">
        <v>-52.75</v>
      </c>
      <c r="DO8163"/>
    </row>
    <row r="8164" spans="15:119" x14ac:dyDescent="0.25">
      <c r="O8164" s="268" t="s">
        <v>17650</v>
      </c>
      <c r="P8164" s="268" t="s">
        <v>9492</v>
      </c>
      <c r="Q8164" s="269">
        <v>-9.75</v>
      </c>
      <c r="R8164" s="269">
        <v>-10</v>
      </c>
      <c r="S8164" s="269">
        <v>-52.75</v>
      </c>
      <c r="T8164" s="269">
        <v>-53</v>
      </c>
      <c r="DO8164"/>
    </row>
    <row r="8165" spans="15:119" x14ac:dyDescent="0.25">
      <c r="O8165" s="268" t="s">
        <v>17651</v>
      </c>
      <c r="P8165" s="268" t="s">
        <v>9492</v>
      </c>
      <c r="Q8165" s="269">
        <v>-9.75</v>
      </c>
      <c r="R8165" s="269">
        <v>-10</v>
      </c>
      <c r="S8165" s="269">
        <v>-52.5</v>
      </c>
      <c r="T8165" s="269">
        <v>-52.75</v>
      </c>
      <c r="DO8165"/>
    </row>
    <row r="8166" spans="15:119" x14ac:dyDescent="0.25">
      <c r="O8166" s="268" t="s">
        <v>17652</v>
      </c>
      <c r="P8166" s="268" t="s">
        <v>9488</v>
      </c>
      <c r="Q8166" s="269">
        <v>-9</v>
      </c>
      <c r="R8166" s="269">
        <v>-10</v>
      </c>
      <c r="S8166" s="269">
        <v>-51</v>
      </c>
      <c r="T8166" s="269">
        <v>-52.5</v>
      </c>
      <c r="DO8166"/>
    </row>
    <row r="8167" spans="15:119" x14ac:dyDescent="0.25">
      <c r="O8167" s="268" t="s">
        <v>17653</v>
      </c>
      <c r="P8167" s="268" t="s">
        <v>9490</v>
      </c>
      <c r="Q8167" s="269">
        <v>-9</v>
      </c>
      <c r="R8167" s="269">
        <v>-9.5</v>
      </c>
      <c r="S8167" s="269">
        <v>-52</v>
      </c>
      <c r="T8167" s="269">
        <v>-52.5</v>
      </c>
      <c r="DO8167"/>
    </row>
    <row r="8168" spans="15:119" x14ac:dyDescent="0.25">
      <c r="O8168" s="268" t="s">
        <v>17654</v>
      </c>
      <c r="P8168" s="268" t="s">
        <v>9492</v>
      </c>
      <c r="Q8168" s="269">
        <v>-9</v>
      </c>
      <c r="R8168" s="269">
        <v>-9.25</v>
      </c>
      <c r="S8168" s="269">
        <v>-52.25</v>
      </c>
      <c r="T8168" s="269">
        <v>-52.5</v>
      </c>
      <c r="DO8168"/>
    </row>
    <row r="8169" spans="15:119" x14ac:dyDescent="0.25">
      <c r="O8169" s="268" t="s">
        <v>17655</v>
      </c>
      <c r="P8169" s="268" t="s">
        <v>9492</v>
      </c>
      <c r="Q8169" s="269">
        <v>-9</v>
      </c>
      <c r="R8169" s="269">
        <v>-9.25</v>
      </c>
      <c r="S8169" s="269">
        <v>-52</v>
      </c>
      <c r="T8169" s="269">
        <v>-52.25</v>
      </c>
      <c r="DO8169"/>
    </row>
    <row r="8170" spans="15:119" x14ac:dyDescent="0.25">
      <c r="O8170" s="268" t="s">
        <v>17656</v>
      </c>
      <c r="P8170" s="268" t="s">
        <v>9492</v>
      </c>
      <c r="Q8170" s="269">
        <v>-9.25</v>
      </c>
      <c r="R8170" s="269">
        <v>-9.5</v>
      </c>
      <c r="S8170" s="269">
        <v>-52.25</v>
      </c>
      <c r="T8170" s="269">
        <v>-52.5</v>
      </c>
      <c r="DO8170"/>
    </row>
    <row r="8171" spans="15:119" x14ac:dyDescent="0.25">
      <c r="O8171" s="268" t="s">
        <v>17657</v>
      </c>
      <c r="P8171" s="268" t="s">
        <v>9492</v>
      </c>
      <c r="Q8171" s="269">
        <v>-9.25</v>
      </c>
      <c r="R8171" s="269">
        <v>-9.5</v>
      </c>
      <c r="S8171" s="269">
        <v>-52</v>
      </c>
      <c r="T8171" s="269">
        <v>-52.25</v>
      </c>
      <c r="DO8171"/>
    </row>
    <row r="8172" spans="15:119" x14ac:dyDescent="0.25">
      <c r="O8172" s="268" t="s">
        <v>17658</v>
      </c>
      <c r="P8172" s="268" t="s">
        <v>9490</v>
      </c>
      <c r="Q8172" s="269">
        <v>-9</v>
      </c>
      <c r="R8172" s="269">
        <v>-9.5</v>
      </c>
      <c r="S8172" s="269">
        <v>-51.5</v>
      </c>
      <c r="T8172" s="269">
        <v>-52</v>
      </c>
      <c r="DO8172"/>
    </row>
    <row r="8173" spans="15:119" x14ac:dyDescent="0.25">
      <c r="O8173" s="268" t="s">
        <v>17659</v>
      </c>
      <c r="P8173" s="268" t="s">
        <v>9492</v>
      </c>
      <c r="Q8173" s="269">
        <v>-9</v>
      </c>
      <c r="R8173" s="269">
        <v>-9.25</v>
      </c>
      <c r="S8173" s="269">
        <v>-51.75</v>
      </c>
      <c r="T8173" s="269">
        <v>-52</v>
      </c>
      <c r="DO8173"/>
    </row>
    <row r="8174" spans="15:119" x14ac:dyDescent="0.25">
      <c r="O8174" s="268" t="s">
        <v>17660</v>
      </c>
      <c r="P8174" s="268" t="s">
        <v>9492</v>
      </c>
      <c r="Q8174" s="269">
        <v>-9</v>
      </c>
      <c r="R8174" s="269">
        <v>-9.25</v>
      </c>
      <c r="S8174" s="269">
        <v>-51.5</v>
      </c>
      <c r="T8174" s="269">
        <v>-51.75</v>
      </c>
      <c r="DO8174"/>
    </row>
    <row r="8175" spans="15:119" x14ac:dyDescent="0.25">
      <c r="O8175" s="268" t="s">
        <v>17661</v>
      </c>
      <c r="P8175" s="268" t="s">
        <v>9492</v>
      </c>
      <c r="Q8175" s="269">
        <v>-9.25</v>
      </c>
      <c r="R8175" s="269">
        <v>-9.5</v>
      </c>
      <c r="S8175" s="269">
        <v>-51.75</v>
      </c>
      <c r="T8175" s="269">
        <v>-52</v>
      </c>
      <c r="DO8175"/>
    </row>
    <row r="8176" spans="15:119" x14ac:dyDescent="0.25">
      <c r="O8176" s="268" t="s">
        <v>17662</v>
      </c>
      <c r="P8176" s="268" t="s">
        <v>9492</v>
      </c>
      <c r="Q8176" s="269">
        <v>-9.25</v>
      </c>
      <c r="R8176" s="269">
        <v>-9.5</v>
      </c>
      <c r="S8176" s="269">
        <v>-51.5</v>
      </c>
      <c r="T8176" s="269">
        <v>-51.75</v>
      </c>
      <c r="DO8176"/>
    </row>
    <row r="8177" spans="15:119" x14ac:dyDescent="0.25">
      <c r="O8177" s="268" t="s">
        <v>17663</v>
      </c>
      <c r="P8177" s="268" t="s">
        <v>9490</v>
      </c>
      <c r="Q8177" s="269">
        <v>-9</v>
      </c>
      <c r="R8177" s="269">
        <v>-9.5</v>
      </c>
      <c r="S8177" s="269">
        <v>-51</v>
      </c>
      <c r="T8177" s="269">
        <v>-51.5</v>
      </c>
      <c r="DO8177"/>
    </row>
    <row r="8178" spans="15:119" x14ac:dyDescent="0.25">
      <c r="O8178" s="268" t="s">
        <v>17664</v>
      </c>
      <c r="P8178" s="268" t="s">
        <v>9492</v>
      </c>
      <c r="Q8178" s="269">
        <v>-9</v>
      </c>
      <c r="R8178" s="269">
        <v>-9.25</v>
      </c>
      <c r="S8178" s="269">
        <v>-51.25</v>
      </c>
      <c r="T8178" s="269">
        <v>-51.5</v>
      </c>
      <c r="DO8178"/>
    </row>
    <row r="8179" spans="15:119" x14ac:dyDescent="0.25">
      <c r="O8179" s="268" t="s">
        <v>17665</v>
      </c>
      <c r="P8179" s="268" t="s">
        <v>9492</v>
      </c>
      <c r="Q8179" s="269">
        <v>-9</v>
      </c>
      <c r="R8179" s="269">
        <v>-9.25</v>
      </c>
      <c r="S8179" s="269">
        <v>-51</v>
      </c>
      <c r="T8179" s="269">
        <v>-51.25</v>
      </c>
      <c r="DO8179"/>
    </row>
    <row r="8180" spans="15:119" x14ac:dyDescent="0.25">
      <c r="O8180" s="268" t="s">
        <v>17666</v>
      </c>
      <c r="P8180" s="268" t="s">
        <v>9492</v>
      </c>
      <c r="Q8180" s="269">
        <v>-9.25</v>
      </c>
      <c r="R8180" s="269">
        <v>-9.5</v>
      </c>
      <c r="S8180" s="269">
        <v>-51.25</v>
      </c>
      <c r="T8180" s="269">
        <v>-51.5</v>
      </c>
      <c r="DO8180"/>
    </row>
    <row r="8181" spans="15:119" x14ac:dyDescent="0.25">
      <c r="O8181" s="268" t="s">
        <v>17667</v>
      </c>
      <c r="P8181" s="268" t="s">
        <v>9492</v>
      </c>
      <c r="Q8181" s="269">
        <v>-9.25</v>
      </c>
      <c r="R8181" s="269">
        <v>-9.5</v>
      </c>
      <c r="S8181" s="269">
        <v>-51</v>
      </c>
      <c r="T8181" s="269">
        <v>-51.25</v>
      </c>
      <c r="DO8181"/>
    </row>
    <row r="8182" spans="15:119" x14ac:dyDescent="0.25">
      <c r="O8182" s="268" t="s">
        <v>17668</v>
      </c>
      <c r="P8182" s="268" t="s">
        <v>9490</v>
      </c>
      <c r="Q8182" s="269">
        <v>-9.5</v>
      </c>
      <c r="R8182" s="269">
        <v>-10</v>
      </c>
      <c r="S8182" s="269">
        <v>-52</v>
      </c>
      <c r="T8182" s="269">
        <v>-52.5</v>
      </c>
      <c r="DO8182"/>
    </row>
    <row r="8183" spans="15:119" x14ac:dyDescent="0.25">
      <c r="O8183" s="268" t="s">
        <v>17669</v>
      </c>
      <c r="P8183" s="268" t="s">
        <v>9492</v>
      </c>
      <c r="Q8183" s="269">
        <v>-9.5</v>
      </c>
      <c r="R8183" s="269">
        <v>-9.75</v>
      </c>
      <c r="S8183" s="269">
        <v>-52.25</v>
      </c>
      <c r="T8183" s="269">
        <v>-52.5</v>
      </c>
      <c r="DO8183"/>
    </row>
    <row r="8184" spans="15:119" x14ac:dyDescent="0.25">
      <c r="O8184" s="268" t="s">
        <v>17670</v>
      </c>
      <c r="P8184" s="268" t="s">
        <v>9492</v>
      </c>
      <c r="Q8184" s="269">
        <v>-9.5</v>
      </c>
      <c r="R8184" s="269">
        <v>-9.75</v>
      </c>
      <c r="S8184" s="269">
        <v>-52</v>
      </c>
      <c r="T8184" s="269">
        <v>-52.25</v>
      </c>
      <c r="DO8184"/>
    </row>
    <row r="8185" spans="15:119" x14ac:dyDescent="0.25">
      <c r="O8185" s="268" t="s">
        <v>17671</v>
      </c>
      <c r="P8185" s="268" t="s">
        <v>9492</v>
      </c>
      <c r="Q8185" s="269">
        <v>-9.75</v>
      </c>
      <c r="R8185" s="269">
        <v>-10</v>
      </c>
      <c r="S8185" s="269">
        <v>-52.25</v>
      </c>
      <c r="T8185" s="269">
        <v>-52.5</v>
      </c>
      <c r="DO8185"/>
    </row>
    <row r="8186" spans="15:119" x14ac:dyDescent="0.25">
      <c r="O8186" s="268" t="s">
        <v>17672</v>
      </c>
      <c r="P8186" s="268" t="s">
        <v>9492</v>
      </c>
      <c r="Q8186" s="269">
        <v>-9.75</v>
      </c>
      <c r="R8186" s="269">
        <v>-10</v>
      </c>
      <c r="S8186" s="269">
        <v>-52</v>
      </c>
      <c r="T8186" s="269">
        <v>-52.25</v>
      </c>
      <c r="DO8186"/>
    </row>
    <row r="8187" spans="15:119" x14ac:dyDescent="0.25">
      <c r="O8187" s="268" t="s">
        <v>17673</v>
      </c>
      <c r="P8187" s="268" t="s">
        <v>9490</v>
      </c>
      <c r="Q8187" s="269">
        <v>-9.5</v>
      </c>
      <c r="R8187" s="269">
        <v>-10</v>
      </c>
      <c r="S8187" s="269">
        <v>-51.5</v>
      </c>
      <c r="T8187" s="269">
        <v>-52</v>
      </c>
      <c r="DO8187"/>
    </row>
    <row r="8188" spans="15:119" x14ac:dyDescent="0.25">
      <c r="O8188" s="268" t="s">
        <v>17674</v>
      </c>
      <c r="P8188" s="268" t="s">
        <v>9492</v>
      </c>
      <c r="Q8188" s="269">
        <v>-9.5</v>
      </c>
      <c r="R8188" s="269">
        <v>-9.75</v>
      </c>
      <c r="S8188" s="269">
        <v>-51.75</v>
      </c>
      <c r="T8188" s="269">
        <v>-52</v>
      </c>
      <c r="DO8188"/>
    </row>
    <row r="8189" spans="15:119" x14ac:dyDescent="0.25">
      <c r="O8189" s="268" t="s">
        <v>17675</v>
      </c>
      <c r="P8189" s="268" t="s">
        <v>9492</v>
      </c>
      <c r="Q8189" s="269">
        <v>-9.5</v>
      </c>
      <c r="R8189" s="269">
        <v>-9.75</v>
      </c>
      <c r="S8189" s="269">
        <v>-51.5</v>
      </c>
      <c r="T8189" s="269">
        <v>-51.75</v>
      </c>
      <c r="DO8189"/>
    </row>
    <row r="8190" spans="15:119" x14ac:dyDescent="0.25">
      <c r="O8190" s="268" t="s">
        <v>17676</v>
      </c>
      <c r="P8190" s="268" t="s">
        <v>9492</v>
      </c>
      <c r="Q8190" s="269">
        <v>-9.75</v>
      </c>
      <c r="R8190" s="269">
        <v>-10</v>
      </c>
      <c r="S8190" s="269">
        <v>-51.75</v>
      </c>
      <c r="T8190" s="269">
        <v>-52</v>
      </c>
      <c r="DO8190"/>
    </row>
    <row r="8191" spans="15:119" x14ac:dyDescent="0.25">
      <c r="O8191" s="268" t="s">
        <v>17677</v>
      </c>
      <c r="P8191" s="268" t="s">
        <v>9492</v>
      </c>
      <c r="Q8191" s="269">
        <v>-9.75</v>
      </c>
      <c r="R8191" s="269">
        <v>-10</v>
      </c>
      <c r="S8191" s="269">
        <v>-51.5</v>
      </c>
      <c r="T8191" s="269">
        <v>-51.75</v>
      </c>
      <c r="DO8191"/>
    </row>
    <row r="8192" spans="15:119" x14ac:dyDescent="0.25">
      <c r="O8192" s="268" t="s">
        <v>17678</v>
      </c>
      <c r="P8192" s="268" t="s">
        <v>9490</v>
      </c>
      <c r="Q8192" s="269">
        <v>-9.5</v>
      </c>
      <c r="R8192" s="269">
        <v>-10</v>
      </c>
      <c r="S8192" s="269">
        <v>-51</v>
      </c>
      <c r="T8192" s="269">
        <v>-51.5</v>
      </c>
      <c r="DO8192"/>
    </row>
    <row r="8193" spans="15:119" x14ac:dyDescent="0.25">
      <c r="O8193" s="268" t="s">
        <v>17679</v>
      </c>
      <c r="P8193" s="268" t="s">
        <v>9492</v>
      </c>
      <c r="Q8193" s="269">
        <v>-9.5</v>
      </c>
      <c r="R8193" s="269">
        <v>-9.75</v>
      </c>
      <c r="S8193" s="269">
        <v>-51.25</v>
      </c>
      <c r="T8193" s="269">
        <v>-51.5</v>
      </c>
      <c r="DO8193"/>
    </row>
    <row r="8194" spans="15:119" x14ac:dyDescent="0.25">
      <c r="O8194" s="268" t="s">
        <v>17680</v>
      </c>
      <c r="P8194" s="268" t="s">
        <v>9492</v>
      </c>
      <c r="Q8194" s="269">
        <v>-9.5</v>
      </c>
      <c r="R8194" s="269">
        <v>-9.75</v>
      </c>
      <c r="S8194" s="269">
        <v>-51</v>
      </c>
      <c r="T8194" s="269">
        <v>-51.25</v>
      </c>
      <c r="DO8194"/>
    </row>
    <row r="8195" spans="15:119" x14ac:dyDescent="0.25">
      <c r="O8195" s="268" t="s">
        <v>17681</v>
      </c>
      <c r="P8195" s="268" t="s">
        <v>9492</v>
      </c>
      <c r="Q8195" s="269">
        <v>-9.75</v>
      </c>
      <c r="R8195" s="269">
        <v>-10</v>
      </c>
      <c r="S8195" s="269">
        <v>-51.25</v>
      </c>
      <c r="T8195" s="269">
        <v>-51.5</v>
      </c>
      <c r="DO8195"/>
    </row>
    <row r="8196" spans="15:119" x14ac:dyDescent="0.25">
      <c r="O8196" s="268" t="s">
        <v>17682</v>
      </c>
      <c r="P8196" s="268" t="s">
        <v>9492</v>
      </c>
      <c r="Q8196" s="269">
        <v>-9.75</v>
      </c>
      <c r="R8196" s="269">
        <v>-10</v>
      </c>
      <c r="S8196" s="269">
        <v>-51</v>
      </c>
      <c r="T8196" s="269">
        <v>-51.25</v>
      </c>
      <c r="DO8196"/>
    </row>
    <row r="8197" spans="15:119" x14ac:dyDescent="0.25">
      <c r="O8197" s="268" t="s">
        <v>17683</v>
      </c>
      <c r="P8197" s="268" t="s">
        <v>9486</v>
      </c>
      <c r="Q8197" s="269">
        <v>-8</v>
      </c>
      <c r="R8197" s="269">
        <v>-10</v>
      </c>
      <c r="S8197" s="269">
        <v>-48</v>
      </c>
      <c r="T8197" s="269">
        <v>-51</v>
      </c>
      <c r="DO8197"/>
    </row>
    <row r="8198" spans="15:119" x14ac:dyDescent="0.25">
      <c r="O8198" s="268" t="s">
        <v>17684</v>
      </c>
      <c r="P8198" s="268" t="s">
        <v>9488</v>
      </c>
      <c r="Q8198" s="269">
        <v>-8</v>
      </c>
      <c r="R8198" s="269">
        <v>-9</v>
      </c>
      <c r="S8198" s="269">
        <v>-49.5</v>
      </c>
      <c r="T8198" s="269">
        <v>-51</v>
      </c>
      <c r="DO8198"/>
    </row>
    <row r="8199" spans="15:119" x14ac:dyDescent="0.25">
      <c r="O8199" s="268" t="s">
        <v>17685</v>
      </c>
      <c r="P8199" s="268" t="s">
        <v>9490</v>
      </c>
      <c r="Q8199" s="269">
        <v>-8</v>
      </c>
      <c r="R8199" s="269">
        <v>-8.5</v>
      </c>
      <c r="S8199" s="269">
        <v>-50.5</v>
      </c>
      <c r="T8199" s="269">
        <v>-51</v>
      </c>
      <c r="DO8199"/>
    </row>
    <row r="8200" spans="15:119" x14ac:dyDescent="0.25">
      <c r="O8200" s="268" t="s">
        <v>17686</v>
      </c>
      <c r="P8200" s="268" t="s">
        <v>9492</v>
      </c>
      <c r="Q8200" s="269">
        <v>-8</v>
      </c>
      <c r="R8200" s="269">
        <v>-8.25</v>
      </c>
      <c r="S8200" s="269">
        <v>-50.75</v>
      </c>
      <c r="T8200" s="269">
        <v>-51</v>
      </c>
      <c r="DO8200"/>
    </row>
    <row r="8201" spans="15:119" x14ac:dyDescent="0.25">
      <c r="O8201" s="268" t="s">
        <v>17687</v>
      </c>
      <c r="P8201" s="268" t="s">
        <v>9492</v>
      </c>
      <c r="Q8201" s="269">
        <v>-8</v>
      </c>
      <c r="R8201" s="269">
        <v>-8.25</v>
      </c>
      <c r="S8201" s="269">
        <v>-50.5</v>
      </c>
      <c r="T8201" s="269">
        <v>-50.75</v>
      </c>
      <c r="DO8201"/>
    </row>
    <row r="8202" spans="15:119" x14ac:dyDescent="0.25">
      <c r="O8202" s="268" t="s">
        <v>17688</v>
      </c>
      <c r="P8202" s="268" t="s">
        <v>9492</v>
      </c>
      <c r="Q8202" s="269">
        <v>-8.25</v>
      </c>
      <c r="R8202" s="269">
        <v>-8.5</v>
      </c>
      <c r="S8202" s="269">
        <v>-50.75</v>
      </c>
      <c r="T8202" s="269">
        <v>-51</v>
      </c>
      <c r="DO8202"/>
    </row>
    <row r="8203" spans="15:119" x14ac:dyDescent="0.25">
      <c r="O8203" s="268" t="s">
        <v>17689</v>
      </c>
      <c r="P8203" s="268" t="s">
        <v>9492</v>
      </c>
      <c r="Q8203" s="269">
        <v>-8.25</v>
      </c>
      <c r="R8203" s="269">
        <v>-8.5</v>
      </c>
      <c r="S8203" s="269">
        <v>-50.5</v>
      </c>
      <c r="T8203" s="269">
        <v>-50.75</v>
      </c>
      <c r="DO8203"/>
    </row>
    <row r="8204" spans="15:119" x14ac:dyDescent="0.25">
      <c r="O8204" s="268" t="s">
        <v>17690</v>
      </c>
      <c r="P8204" s="268" t="s">
        <v>9490</v>
      </c>
      <c r="Q8204" s="269">
        <v>-8</v>
      </c>
      <c r="R8204" s="269">
        <v>-8.5</v>
      </c>
      <c r="S8204" s="269">
        <v>-50</v>
      </c>
      <c r="T8204" s="269">
        <v>-50.5</v>
      </c>
      <c r="DO8204"/>
    </row>
    <row r="8205" spans="15:119" x14ac:dyDescent="0.25">
      <c r="O8205" s="268" t="s">
        <v>17691</v>
      </c>
      <c r="P8205" s="268" t="s">
        <v>9492</v>
      </c>
      <c r="Q8205" s="269">
        <v>-8</v>
      </c>
      <c r="R8205" s="269">
        <v>-8.25</v>
      </c>
      <c r="S8205" s="269">
        <v>-50.25</v>
      </c>
      <c r="T8205" s="269">
        <v>-50.5</v>
      </c>
      <c r="DO8205"/>
    </row>
    <row r="8206" spans="15:119" x14ac:dyDescent="0.25">
      <c r="O8206" s="268" t="s">
        <v>17692</v>
      </c>
      <c r="P8206" s="268" t="s">
        <v>9492</v>
      </c>
      <c r="Q8206" s="269">
        <v>-8</v>
      </c>
      <c r="R8206" s="269">
        <v>-8.25</v>
      </c>
      <c r="S8206" s="269">
        <v>-50</v>
      </c>
      <c r="T8206" s="269">
        <v>-50.25</v>
      </c>
      <c r="DO8206"/>
    </row>
    <row r="8207" spans="15:119" x14ac:dyDescent="0.25">
      <c r="O8207" s="268" t="s">
        <v>17693</v>
      </c>
      <c r="P8207" s="268" t="s">
        <v>9492</v>
      </c>
      <c r="Q8207" s="269">
        <v>-8.25</v>
      </c>
      <c r="R8207" s="269">
        <v>-8.5</v>
      </c>
      <c r="S8207" s="269">
        <v>-50.25</v>
      </c>
      <c r="T8207" s="269">
        <v>-50.5</v>
      </c>
      <c r="DO8207"/>
    </row>
    <row r="8208" spans="15:119" x14ac:dyDescent="0.25">
      <c r="O8208" s="268" t="s">
        <v>17694</v>
      </c>
      <c r="P8208" s="268" t="s">
        <v>9492</v>
      </c>
      <c r="Q8208" s="269">
        <v>-8.25</v>
      </c>
      <c r="R8208" s="269">
        <v>-8.5</v>
      </c>
      <c r="S8208" s="269">
        <v>-50</v>
      </c>
      <c r="T8208" s="269">
        <v>-50.25</v>
      </c>
      <c r="DO8208"/>
    </row>
    <row r="8209" spans="15:119" x14ac:dyDescent="0.25">
      <c r="O8209" s="268" t="s">
        <v>17695</v>
      </c>
      <c r="P8209" s="268" t="s">
        <v>9490</v>
      </c>
      <c r="Q8209" s="269">
        <v>-8</v>
      </c>
      <c r="R8209" s="269">
        <v>-8.5</v>
      </c>
      <c r="S8209" s="269">
        <v>-49.5</v>
      </c>
      <c r="T8209" s="269">
        <v>-50</v>
      </c>
      <c r="DO8209"/>
    </row>
    <row r="8210" spans="15:119" x14ac:dyDescent="0.25">
      <c r="O8210" s="268" t="s">
        <v>17696</v>
      </c>
      <c r="P8210" s="268" t="s">
        <v>9492</v>
      </c>
      <c r="Q8210" s="269">
        <v>-8</v>
      </c>
      <c r="R8210" s="269">
        <v>-8.25</v>
      </c>
      <c r="S8210" s="269">
        <v>-49.75</v>
      </c>
      <c r="T8210" s="269">
        <v>-50</v>
      </c>
      <c r="DO8210"/>
    </row>
    <row r="8211" spans="15:119" x14ac:dyDescent="0.25">
      <c r="O8211" s="268" t="s">
        <v>17697</v>
      </c>
      <c r="P8211" s="268" t="s">
        <v>9492</v>
      </c>
      <c r="Q8211" s="269">
        <v>-8</v>
      </c>
      <c r="R8211" s="269">
        <v>-8.25</v>
      </c>
      <c r="S8211" s="269">
        <v>-49.5</v>
      </c>
      <c r="T8211" s="269">
        <v>-49.75</v>
      </c>
      <c r="DO8211"/>
    </row>
    <row r="8212" spans="15:119" x14ac:dyDescent="0.25">
      <c r="O8212" s="268" t="s">
        <v>17698</v>
      </c>
      <c r="P8212" s="268" t="s">
        <v>9492</v>
      </c>
      <c r="Q8212" s="269">
        <v>-8.25</v>
      </c>
      <c r="R8212" s="269">
        <v>-8.5</v>
      </c>
      <c r="S8212" s="269">
        <v>-49.75</v>
      </c>
      <c r="T8212" s="269">
        <v>-50</v>
      </c>
      <c r="DO8212"/>
    </row>
    <row r="8213" spans="15:119" x14ac:dyDescent="0.25">
      <c r="O8213" s="268" t="s">
        <v>17699</v>
      </c>
      <c r="P8213" s="268" t="s">
        <v>9492</v>
      </c>
      <c r="Q8213" s="269">
        <v>-8.25</v>
      </c>
      <c r="R8213" s="269">
        <v>-8.5</v>
      </c>
      <c r="S8213" s="269">
        <v>-49.5</v>
      </c>
      <c r="T8213" s="269">
        <v>-49.75</v>
      </c>
      <c r="DO8213"/>
    </row>
    <row r="8214" spans="15:119" x14ac:dyDescent="0.25">
      <c r="O8214" s="268" t="s">
        <v>17700</v>
      </c>
      <c r="P8214" s="268" t="s">
        <v>9490</v>
      </c>
      <c r="Q8214" s="269">
        <v>-8.5</v>
      </c>
      <c r="R8214" s="269">
        <v>-9</v>
      </c>
      <c r="S8214" s="269">
        <v>-50.5</v>
      </c>
      <c r="T8214" s="269">
        <v>-51</v>
      </c>
      <c r="DO8214"/>
    </row>
    <row r="8215" spans="15:119" x14ac:dyDescent="0.25">
      <c r="O8215" s="268" t="s">
        <v>17701</v>
      </c>
      <c r="P8215" s="268" t="s">
        <v>9492</v>
      </c>
      <c r="Q8215" s="269">
        <v>-8.5</v>
      </c>
      <c r="R8215" s="269">
        <v>-8.75</v>
      </c>
      <c r="S8215" s="269">
        <v>-50.75</v>
      </c>
      <c r="T8215" s="269">
        <v>-51</v>
      </c>
      <c r="DO8215"/>
    </row>
    <row r="8216" spans="15:119" x14ac:dyDescent="0.25">
      <c r="O8216" s="268" t="s">
        <v>17702</v>
      </c>
      <c r="P8216" s="268" t="s">
        <v>9492</v>
      </c>
      <c r="Q8216" s="269">
        <v>-8.5</v>
      </c>
      <c r="R8216" s="269">
        <v>-8.75</v>
      </c>
      <c r="S8216" s="269">
        <v>-50.5</v>
      </c>
      <c r="T8216" s="269">
        <v>-50.75</v>
      </c>
      <c r="DO8216"/>
    </row>
    <row r="8217" spans="15:119" x14ac:dyDescent="0.25">
      <c r="O8217" s="268" t="s">
        <v>17703</v>
      </c>
      <c r="P8217" s="268" t="s">
        <v>9492</v>
      </c>
      <c r="Q8217" s="269">
        <v>-8.75</v>
      </c>
      <c r="R8217" s="269">
        <v>-9</v>
      </c>
      <c r="S8217" s="269">
        <v>-50.75</v>
      </c>
      <c r="T8217" s="269">
        <v>-51</v>
      </c>
      <c r="DO8217"/>
    </row>
    <row r="8218" spans="15:119" x14ac:dyDescent="0.25">
      <c r="O8218" s="268" t="s">
        <v>17704</v>
      </c>
      <c r="P8218" s="268" t="s">
        <v>9492</v>
      </c>
      <c r="Q8218" s="269">
        <v>-8.75</v>
      </c>
      <c r="R8218" s="269">
        <v>-9</v>
      </c>
      <c r="S8218" s="269">
        <v>-50.5</v>
      </c>
      <c r="T8218" s="269">
        <v>-50.75</v>
      </c>
      <c r="DO8218"/>
    </row>
    <row r="8219" spans="15:119" x14ac:dyDescent="0.25">
      <c r="O8219" s="268" t="s">
        <v>17705</v>
      </c>
      <c r="P8219" s="268" t="s">
        <v>9490</v>
      </c>
      <c r="Q8219" s="269">
        <v>-8.5</v>
      </c>
      <c r="R8219" s="269">
        <v>-9</v>
      </c>
      <c r="S8219" s="269">
        <v>-50</v>
      </c>
      <c r="T8219" s="269">
        <v>-50.5</v>
      </c>
      <c r="DO8219"/>
    </row>
    <row r="8220" spans="15:119" x14ac:dyDescent="0.25">
      <c r="O8220" s="268" t="s">
        <v>17706</v>
      </c>
      <c r="P8220" s="268" t="s">
        <v>9492</v>
      </c>
      <c r="Q8220" s="269">
        <v>-8.5</v>
      </c>
      <c r="R8220" s="269">
        <v>-8.75</v>
      </c>
      <c r="S8220" s="269">
        <v>-50.25</v>
      </c>
      <c r="T8220" s="269">
        <v>-50.5</v>
      </c>
      <c r="DO8220"/>
    </row>
    <row r="8221" spans="15:119" x14ac:dyDescent="0.25">
      <c r="O8221" s="268" t="s">
        <v>17707</v>
      </c>
      <c r="P8221" s="268" t="s">
        <v>9492</v>
      </c>
      <c r="Q8221" s="269">
        <v>-8.5</v>
      </c>
      <c r="R8221" s="269">
        <v>-8.75</v>
      </c>
      <c r="S8221" s="269">
        <v>-50</v>
      </c>
      <c r="T8221" s="269">
        <v>-50.25</v>
      </c>
      <c r="DO8221"/>
    </row>
    <row r="8222" spans="15:119" x14ac:dyDescent="0.25">
      <c r="O8222" s="268" t="s">
        <v>17708</v>
      </c>
      <c r="P8222" s="268" t="s">
        <v>9492</v>
      </c>
      <c r="Q8222" s="269">
        <v>-8.75</v>
      </c>
      <c r="R8222" s="269">
        <v>-9</v>
      </c>
      <c r="S8222" s="269">
        <v>-50.25</v>
      </c>
      <c r="T8222" s="269">
        <v>-50.5</v>
      </c>
      <c r="DO8222"/>
    </row>
    <row r="8223" spans="15:119" x14ac:dyDescent="0.25">
      <c r="O8223" s="268" t="s">
        <v>17709</v>
      </c>
      <c r="P8223" s="268" t="s">
        <v>9492</v>
      </c>
      <c r="Q8223" s="269">
        <v>-8.75</v>
      </c>
      <c r="R8223" s="269">
        <v>-9</v>
      </c>
      <c r="S8223" s="269">
        <v>-50</v>
      </c>
      <c r="T8223" s="269">
        <v>-50.25</v>
      </c>
      <c r="DO8223"/>
    </row>
    <row r="8224" spans="15:119" x14ac:dyDescent="0.25">
      <c r="O8224" s="268" t="s">
        <v>17710</v>
      </c>
      <c r="P8224" s="268" t="s">
        <v>9490</v>
      </c>
      <c r="Q8224" s="269">
        <v>-8.5</v>
      </c>
      <c r="R8224" s="269">
        <v>-9</v>
      </c>
      <c r="S8224" s="269">
        <v>-49.5</v>
      </c>
      <c r="T8224" s="269">
        <v>-50</v>
      </c>
      <c r="DO8224"/>
    </row>
    <row r="8225" spans="15:119" x14ac:dyDescent="0.25">
      <c r="O8225" s="268" t="s">
        <v>17711</v>
      </c>
      <c r="P8225" s="268" t="s">
        <v>9492</v>
      </c>
      <c r="Q8225" s="269">
        <v>-8.5</v>
      </c>
      <c r="R8225" s="269">
        <v>-8.75</v>
      </c>
      <c r="S8225" s="269">
        <v>-49.75</v>
      </c>
      <c r="T8225" s="269">
        <v>-50</v>
      </c>
      <c r="DO8225"/>
    </row>
    <row r="8226" spans="15:119" x14ac:dyDescent="0.25">
      <c r="O8226" s="268" t="s">
        <v>17712</v>
      </c>
      <c r="P8226" s="268" t="s">
        <v>9492</v>
      </c>
      <c r="Q8226" s="269">
        <v>-8.5</v>
      </c>
      <c r="R8226" s="269">
        <v>-8.75</v>
      </c>
      <c r="S8226" s="269">
        <v>-49.5</v>
      </c>
      <c r="T8226" s="269">
        <v>-49.75</v>
      </c>
      <c r="DO8226"/>
    </row>
    <row r="8227" spans="15:119" x14ac:dyDescent="0.25">
      <c r="O8227" s="268" t="s">
        <v>17713</v>
      </c>
      <c r="P8227" s="268" t="s">
        <v>9492</v>
      </c>
      <c r="Q8227" s="269">
        <v>-8.75</v>
      </c>
      <c r="R8227" s="269">
        <v>-9</v>
      </c>
      <c r="S8227" s="269">
        <v>-49.75</v>
      </c>
      <c r="T8227" s="269">
        <v>-50</v>
      </c>
      <c r="DO8227"/>
    </row>
    <row r="8228" spans="15:119" x14ac:dyDescent="0.25">
      <c r="O8228" s="268" t="s">
        <v>17714</v>
      </c>
      <c r="P8228" s="268" t="s">
        <v>9492</v>
      </c>
      <c r="Q8228" s="269">
        <v>-8.75</v>
      </c>
      <c r="R8228" s="269">
        <v>-9</v>
      </c>
      <c r="S8228" s="269">
        <v>-49.5</v>
      </c>
      <c r="T8228" s="269">
        <v>-49.75</v>
      </c>
      <c r="DO8228"/>
    </row>
    <row r="8229" spans="15:119" x14ac:dyDescent="0.25">
      <c r="O8229" s="268" t="s">
        <v>17715</v>
      </c>
      <c r="P8229" s="268" t="s">
        <v>9488</v>
      </c>
      <c r="Q8229" s="269">
        <v>-8</v>
      </c>
      <c r="R8229" s="269">
        <v>-9</v>
      </c>
      <c r="S8229" s="269">
        <v>-48</v>
      </c>
      <c r="T8229" s="269">
        <v>-49.5</v>
      </c>
      <c r="DO8229"/>
    </row>
    <row r="8230" spans="15:119" x14ac:dyDescent="0.25">
      <c r="O8230" s="268" t="s">
        <v>17716</v>
      </c>
      <c r="P8230" s="268" t="s">
        <v>9490</v>
      </c>
      <c r="Q8230" s="269">
        <v>-8</v>
      </c>
      <c r="R8230" s="269">
        <v>-8.5</v>
      </c>
      <c r="S8230" s="269">
        <v>-49</v>
      </c>
      <c r="T8230" s="269">
        <v>-49.5</v>
      </c>
      <c r="DO8230"/>
    </row>
    <row r="8231" spans="15:119" x14ac:dyDescent="0.25">
      <c r="O8231" s="268" t="s">
        <v>17717</v>
      </c>
      <c r="P8231" s="268" t="s">
        <v>9492</v>
      </c>
      <c r="Q8231" s="269">
        <v>-8</v>
      </c>
      <c r="R8231" s="269">
        <v>-8.25</v>
      </c>
      <c r="S8231" s="269">
        <v>-49.25</v>
      </c>
      <c r="T8231" s="269">
        <v>-49.5</v>
      </c>
      <c r="DO8231"/>
    </row>
    <row r="8232" spans="15:119" x14ac:dyDescent="0.25">
      <c r="O8232" s="268" t="s">
        <v>17718</v>
      </c>
      <c r="P8232" s="268" t="s">
        <v>9492</v>
      </c>
      <c r="Q8232" s="269">
        <v>-8</v>
      </c>
      <c r="R8232" s="269">
        <v>-8.25</v>
      </c>
      <c r="S8232" s="269">
        <v>-49</v>
      </c>
      <c r="T8232" s="269">
        <v>-49.25</v>
      </c>
      <c r="DO8232"/>
    </row>
    <row r="8233" spans="15:119" x14ac:dyDescent="0.25">
      <c r="O8233" s="268" t="s">
        <v>17719</v>
      </c>
      <c r="P8233" s="268" t="s">
        <v>9492</v>
      </c>
      <c r="Q8233" s="269">
        <v>-8.25</v>
      </c>
      <c r="R8233" s="269">
        <v>-8.5</v>
      </c>
      <c r="S8233" s="269">
        <v>-49.25</v>
      </c>
      <c r="T8233" s="269">
        <v>-49.5</v>
      </c>
      <c r="DO8233"/>
    </row>
    <row r="8234" spans="15:119" x14ac:dyDescent="0.25">
      <c r="O8234" s="268" t="s">
        <v>17720</v>
      </c>
      <c r="P8234" s="268" t="s">
        <v>9492</v>
      </c>
      <c r="Q8234" s="269">
        <v>-8.25</v>
      </c>
      <c r="R8234" s="269">
        <v>-8.5</v>
      </c>
      <c r="S8234" s="269">
        <v>-49</v>
      </c>
      <c r="T8234" s="269">
        <v>-49.25</v>
      </c>
      <c r="DO8234"/>
    </row>
    <row r="8235" spans="15:119" x14ac:dyDescent="0.25">
      <c r="O8235" s="268" t="s">
        <v>17721</v>
      </c>
      <c r="P8235" s="268" t="s">
        <v>9490</v>
      </c>
      <c r="Q8235" s="269">
        <v>-8</v>
      </c>
      <c r="R8235" s="269">
        <v>-8.5</v>
      </c>
      <c r="S8235" s="269">
        <v>-48.5</v>
      </c>
      <c r="T8235" s="269">
        <v>-49</v>
      </c>
      <c r="DO8235"/>
    </row>
    <row r="8236" spans="15:119" x14ac:dyDescent="0.25">
      <c r="O8236" s="268" t="s">
        <v>17722</v>
      </c>
      <c r="P8236" s="268" t="s">
        <v>9492</v>
      </c>
      <c r="Q8236" s="269">
        <v>-8</v>
      </c>
      <c r="R8236" s="269">
        <v>-8.25</v>
      </c>
      <c r="S8236" s="269">
        <v>-48.75</v>
      </c>
      <c r="T8236" s="269">
        <v>-49</v>
      </c>
      <c r="DO8236"/>
    </row>
    <row r="8237" spans="15:119" x14ac:dyDescent="0.25">
      <c r="O8237" s="268" t="s">
        <v>17723</v>
      </c>
      <c r="P8237" s="268" t="s">
        <v>9492</v>
      </c>
      <c r="Q8237" s="269">
        <v>-8</v>
      </c>
      <c r="R8237" s="269">
        <v>-8.25</v>
      </c>
      <c r="S8237" s="269">
        <v>-48.5</v>
      </c>
      <c r="T8237" s="269">
        <v>-48.75</v>
      </c>
      <c r="DO8237"/>
    </row>
    <row r="8238" spans="15:119" x14ac:dyDescent="0.25">
      <c r="O8238" s="268" t="s">
        <v>17724</v>
      </c>
      <c r="P8238" s="268" t="s">
        <v>9492</v>
      </c>
      <c r="Q8238" s="269">
        <v>-8.25</v>
      </c>
      <c r="R8238" s="269">
        <v>-8.5</v>
      </c>
      <c r="S8238" s="269">
        <v>-48.75</v>
      </c>
      <c r="T8238" s="269">
        <v>-49</v>
      </c>
      <c r="DO8238"/>
    </row>
    <row r="8239" spans="15:119" x14ac:dyDescent="0.25">
      <c r="O8239" s="268" t="s">
        <v>17725</v>
      </c>
      <c r="P8239" s="268" t="s">
        <v>9492</v>
      </c>
      <c r="Q8239" s="269">
        <v>-8.25</v>
      </c>
      <c r="R8239" s="269">
        <v>-8.5</v>
      </c>
      <c r="S8239" s="269">
        <v>-48.5</v>
      </c>
      <c r="T8239" s="269">
        <v>-48.75</v>
      </c>
      <c r="DO8239"/>
    </row>
    <row r="8240" spans="15:119" x14ac:dyDescent="0.25">
      <c r="O8240" s="268" t="s">
        <v>17726</v>
      </c>
      <c r="P8240" s="268" t="s">
        <v>9490</v>
      </c>
      <c r="Q8240" s="269">
        <v>-8</v>
      </c>
      <c r="R8240" s="269">
        <v>-8.5</v>
      </c>
      <c r="S8240" s="269">
        <v>-48</v>
      </c>
      <c r="T8240" s="269">
        <v>-48.5</v>
      </c>
      <c r="DO8240"/>
    </row>
    <row r="8241" spans="15:119" x14ac:dyDescent="0.25">
      <c r="O8241" s="268" t="s">
        <v>17727</v>
      </c>
      <c r="P8241" s="268" t="s">
        <v>9492</v>
      </c>
      <c r="Q8241" s="269">
        <v>-8</v>
      </c>
      <c r="R8241" s="269">
        <v>-8.25</v>
      </c>
      <c r="S8241" s="269">
        <v>-48.25</v>
      </c>
      <c r="T8241" s="269">
        <v>-48.5</v>
      </c>
      <c r="DO8241"/>
    </row>
    <row r="8242" spans="15:119" x14ac:dyDescent="0.25">
      <c r="O8242" s="268" t="s">
        <v>17728</v>
      </c>
      <c r="P8242" s="268" t="s">
        <v>9492</v>
      </c>
      <c r="Q8242" s="269">
        <v>-8</v>
      </c>
      <c r="R8242" s="269">
        <v>-8.25</v>
      </c>
      <c r="S8242" s="269">
        <v>-48</v>
      </c>
      <c r="T8242" s="269">
        <v>-48.25</v>
      </c>
      <c r="DO8242"/>
    </row>
    <row r="8243" spans="15:119" x14ac:dyDescent="0.25">
      <c r="O8243" s="268" t="s">
        <v>17729</v>
      </c>
      <c r="P8243" s="268" t="s">
        <v>9492</v>
      </c>
      <c r="Q8243" s="269">
        <v>-8.25</v>
      </c>
      <c r="R8243" s="269">
        <v>-8.5</v>
      </c>
      <c r="S8243" s="269">
        <v>-48.25</v>
      </c>
      <c r="T8243" s="269">
        <v>-48.5</v>
      </c>
      <c r="DO8243"/>
    </row>
    <row r="8244" spans="15:119" x14ac:dyDescent="0.25">
      <c r="O8244" s="268" t="s">
        <v>17730</v>
      </c>
      <c r="P8244" s="268" t="s">
        <v>9492</v>
      </c>
      <c r="Q8244" s="269">
        <v>-8.25</v>
      </c>
      <c r="R8244" s="269">
        <v>-8.5</v>
      </c>
      <c r="S8244" s="269">
        <v>-48</v>
      </c>
      <c r="T8244" s="269">
        <v>-48.25</v>
      </c>
      <c r="DO8244"/>
    </row>
    <row r="8245" spans="15:119" x14ac:dyDescent="0.25">
      <c r="O8245" s="268" t="s">
        <v>17731</v>
      </c>
      <c r="P8245" s="268" t="s">
        <v>9490</v>
      </c>
      <c r="Q8245" s="269">
        <v>-8.5</v>
      </c>
      <c r="R8245" s="269">
        <v>-9</v>
      </c>
      <c r="S8245" s="269">
        <v>-49</v>
      </c>
      <c r="T8245" s="269">
        <v>-49.5</v>
      </c>
      <c r="DO8245"/>
    </row>
    <row r="8246" spans="15:119" x14ac:dyDescent="0.25">
      <c r="O8246" s="268" t="s">
        <v>17732</v>
      </c>
      <c r="P8246" s="268" t="s">
        <v>9492</v>
      </c>
      <c r="Q8246" s="269">
        <v>-8.5</v>
      </c>
      <c r="R8246" s="269">
        <v>-8.75</v>
      </c>
      <c r="S8246" s="269">
        <v>-49.25</v>
      </c>
      <c r="T8246" s="269">
        <v>-49.5</v>
      </c>
      <c r="DO8246"/>
    </row>
    <row r="8247" spans="15:119" x14ac:dyDescent="0.25">
      <c r="O8247" s="268" t="s">
        <v>17733</v>
      </c>
      <c r="P8247" s="268" t="s">
        <v>9492</v>
      </c>
      <c r="Q8247" s="269">
        <v>-8.5</v>
      </c>
      <c r="R8247" s="269">
        <v>-8.75</v>
      </c>
      <c r="S8247" s="269">
        <v>-49</v>
      </c>
      <c r="T8247" s="269">
        <v>-49.25</v>
      </c>
      <c r="DO8247"/>
    </row>
    <row r="8248" spans="15:119" x14ac:dyDescent="0.25">
      <c r="O8248" s="268" t="s">
        <v>17734</v>
      </c>
      <c r="P8248" s="268" t="s">
        <v>9492</v>
      </c>
      <c r="Q8248" s="269">
        <v>-8.75</v>
      </c>
      <c r="R8248" s="269">
        <v>-9</v>
      </c>
      <c r="S8248" s="269">
        <v>-49.25</v>
      </c>
      <c r="T8248" s="269">
        <v>-49.5</v>
      </c>
      <c r="DO8248"/>
    </row>
    <row r="8249" spans="15:119" x14ac:dyDescent="0.25">
      <c r="O8249" s="268" t="s">
        <v>17735</v>
      </c>
      <c r="P8249" s="268" t="s">
        <v>9492</v>
      </c>
      <c r="Q8249" s="269">
        <v>-8.75</v>
      </c>
      <c r="R8249" s="269">
        <v>-9</v>
      </c>
      <c r="S8249" s="269">
        <v>-49</v>
      </c>
      <c r="T8249" s="269">
        <v>-49.25</v>
      </c>
      <c r="DO8249"/>
    </row>
    <row r="8250" spans="15:119" x14ac:dyDescent="0.25">
      <c r="O8250" s="268" t="s">
        <v>17736</v>
      </c>
      <c r="P8250" s="268" t="s">
        <v>9490</v>
      </c>
      <c r="Q8250" s="269">
        <v>-8.5</v>
      </c>
      <c r="R8250" s="269">
        <v>-9</v>
      </c>
      <c r="S8250" s="269">
        <v>-48.5</v>
      </c>
      <c r="T8250" s="269">
        <v>-49</v>
      </c>
      <c r="DO8250"/>
    </row>
    <row r="8251" spans="15:119" x14ac:dyDescent="0.25">
      <c r="O8251" s="268" t="s">
        <v>17737</v>
      </c>
      <c r="P8251" s="268" t="s">
        <v>9492</v>
      </c>
      <c r="Q8251" s="269">
        <v>-8.5</v>
      </c>
      <c r="R8251" s="269">
        <v>-8.75</v>
      </c>
      <c r="S8251" s="269">
        <v>-48.75</v>
      </c>
      <c r="T8251" s="269">
        <v>-49</v>
      </c>
      <c r="DO8251"/>
    </row>
    <row r="8252" spans="15:119" x14ac:dyDescent="0.25">
      <c r="O8252" s="268" t="s">
        <v>17738</v>
      </c>
      <c r="P8252" s="268" t="s">
        <v>9492</v>
      </c>
      <c r="Q8252" s="269">
        <v>-8.5</v>
      </c>
      <c r="R8252" s="269">
        <v>-8.75</v>
      </c>
      <c r="S8252" s="269">
        <v>-48.5</v>
      </c>
      <c r="T8252" s="269">
        <v>-48.75</v>
      </c>
      <c r="DO8252"/>
    </row>
    <row r="8253" spans="15:119" x14ac:dyDescent="0.25">
      <c r="O8253" s="268" t="s">
        <v>17739</v>
      </c>
      <c r="P8253" s="268" t="s">
        <v>9492</v>
      </c>
      <c r="Q8253" s="269">
        <v>-8.75</v>
      </c>
      <c r="R8253" s="269">
        <v>-9</v>
      </c>
      <c r="S8253" s="269">
        <v>-48.75</v>
      </c>
      <c r="T8253" s="269">
        <v>-49</v>
      </c>
      <c r="DO8253"/>
    </row>
    <row r="8254" spans="15:119" x14ac:dyDescent="0.25">
      <c r="O8254" s="268" t="s">
        <v>17740</v>
      </c>
      <c r="P8254" s="268" t="s">
        <v>9492</v>
      </c>
      <c r="Q8254" s="269">
        <v>-8.75</v>
      </c>
      <c r="R8254" s="269">
        <v>-9</v>
      </c>
      <c r="S8254" s="269">
        <v>-48.5</v>
      </c>
      <c r="T8254" s="269">
        <v>-48.75</v>
      </c>
      <c r="DO8254"/>
    </row>
    <row r="8255" spans="15:119" x14ac:dyDescent="0.25">
      <c r="O8255" s="268" t="s">
        <v>17741</v>
      </c>
      <c r="P8255" s="268" t="s">
        <v>9490</v>
      </c>
      <c r="Q8255" s="269">
        <v>-8.5</v>
      </c>
      <c r="R8255" s="269">
        <v>-9</v>
      </c>
      <c r="S8255" s="269">
        <v>-48</v>
      </c>
      <c r="T8255" s="269">
        <v>-48.5</v>
      </c>
      <c r="DO8255"/>
    </row>
    <row r="8256" spans="15:119" x14ac:dyDescent="0.25">
      <c r="O8256" s="268" t="s">
        <v>17742</v>
      </c>
      <c r="P8256" s="268" t="s">
        <v>9492</v>
      </c>
      <c r="Q8256" s="269">
        <v>-8.5</v>
      </c>
      <c r="R8256" s="269">
        <v>-8.75</v>
      </c>
      <c r="S8256" s="269">
        <v>-48.25</v>
      </c>
      <c r="T8256" s="269">
        <v>-48.5</v>
      </c>
      <c r="DO8256"/>
    </row>
    <row r="8257" spans="15:119" x14ac:dyDescent="0.25">
      <c r="O8257" s="268" t="s">
        <v>17743</v>
      </c>
      <c r="P8257" s="268" t="s">
        <v>9492</v>
      </c>
      <c r="Q8257" s="269">
        <v>-8.5</v>
      </c>
      <c r="R8257" s="269">
        <v>-8.75</v>
      </c>
      <c r="S8257" s="269">
        <v>-48</v>
      </c>
      <c r="T8257" s="269">
        <v>-48.25</v>
      </c>
      <c r="DO8257"/>
    </row>
    <row r="8258" spans="15:119" x14ac:dyDescent="0.25">
      <c r="O8258" s="268" t="s">
        <v>17744</v>
      </c>
      <c r="P8258" s="268" t="s">
        <v>9492</v>
      </c>
      <c r="Q8258" s="269">
        <v>-8.75</v>
      </c>
      <c r="R8258" s="269">
        <v>-9</v>
      </c>
      <c r="S8258" s="269">
        <v>-48.25</v>
      </c>
      <c r="T8258" s="269">
        <v>-48.5</v>
      </c>
      <c r="DO8258"/>
    </row>
    <row r="8259" spans="15:119" x14ac:dyDescent="0.25">
      <c r="O8259" s="268" t="s">
        <v>17745</v>
      </c>
      <c r="P8259" s="268" t="s">
        <v>9492</v>
      </c>
      <c r="Q8259" s="269">
        <v>-8.75</v>
      </c>
      <c r="R8259" s="269">
        <v>-9</v>
      </c>
      <c r="S8259" s="269">
        <v>-48</v>
      </c>
      <c r="T8259" s="269">
        <v>-48.25</v>
      </c>
      <c r="DO8259"/>
    </row>
    <row r="8260" spans="15:119" x14ac:dyDescent="0.25">
      <c r="O8260" s="268" t="s">
        <v>17746</v>
      </c>
      <c r="P8260" s="268" t="s">
        <v>9488</v>
      </c>
      <c r="Q8260" s="269">
        <v>-9</v>
      </c>
      <c r="R8260" s="269">
        <v>-10</v>
      </c>
      <c r="S8260" s="269">
        <v>-49.5</v>
      </c>
      <c r="T8260" s="269">
        <v>-51</v>
      </c>
      <c r="DO8260"/>
    </row>
    <row r="8261" spans="15:119" x14ac:dyDescent="0.25">
      <c r="O8261" s="268" t="s">
        <v>17747</v>
      </c>
      <c r="P8261" s="268" t="s">
        <v>9490</v>
      </c>
      <c r="Q8261" s="269">
        <v>-9</v>
      </c>
      <c r="R8261" s="269">
        <v>-9.5</v>
      </c>
      <c r="S8261" s="269">
        <v>-50.5</v>
      </c>
      <c r="T8261" s="269">
        <v>-51</v>
      </c>
      <c r="DO8261"/>
    </row>
    <row r="8262" spans="15:119" x14ac:dyDescent="0.25">
      <c r="O8262" s="268" t="s">
        <v>17748</v>
      </c>
      <c r="P8262" s="268" t="s">
        <v>9492</v>
      </c>
      <c r="Q8262" s="269">
        <v>-9</v>
      </c>
      <c r="R8262" s="269">
        <v>-9.25</v>
      </c>
      <c r="S8262" s="269">
        <v>-50.75</v>
      </c>
      <c r="T8262" s="269">
        <v>-51</v>
      </c>
      <c r="DO8262"/>
    </row>
    <row r="8263" spans="15:119" x14ac:dyDescent="0.25">
      <c r="O8263" s="268" t="s">
        <v>17749</v>
      </c>
      <c r="P8263" s="268" t="s">
        <v>9492</v>
      </c>
      <c r="Q8263" s="269">
        <v>-9</v>
      </c>
      <c r="R8263" s="269">
        <v>-9.25</v>
      </c>
      <c r="S8263" s="269">
        <v>-50.5</v>
      </c>
      <c r="T8263" s="269">
        <v>-50.75</v>
      </c>
      <c r="DO8263"/>
    </row>
    <row r="8264" spans="15:119" x14ac:dyDescent="0.25">
      <c r="O8264" s="268" t="s">
        <v>17750</v>
      </c>
      <c r="P8264" s="268" t="s">
        <v>9492</v>
      </c>
      <c r="Q8264" s="269">
        <v>-9.25</v>
      </c>
      <c r="R8264" s="269">
        <v>-9.5</v>
      </c>
      <c r="S8264" s="269">
        <v>-50.75</v>
      </c>
      <c r="T8264" s="269">
        <v>-51</v>
      </c>
      <c r="DO8264"/>
    </row>
    <row r="8265" spans="15:119" x14ac:dyDescent="0.25">
      <c r="O8265" s="268" t="s">
        <v>17751</v>
      </c>
      <c r="P8265" s="268" t="s">
        <v>9492</v>
      </c>
      <c r="Q8265" s="269">
        <v>-9.25</v>
      </c>
      <c r="R8265" s="269">
        <v>-9.5</v>
      </c>
      <c r="S8265" s="269">
        <v>-50.5</v>
      </c>
      <c r="T8265" s="269">
        <v>-50.75</v>
      </c>
      <c r="DO8265"/>
    </row>
    <row r="8266" spans="15:119" x14ac:dyDescent="0.25">
      <c r="O8266" s="268" t="s">
        <v>17752</v>
      </c>
      <c r="P8266" s="268" t="s">
        <v>9490</v>
      </c>
      <c r="Q8266" s="269">
        <v>-9</v>
      </c>
      <c r="R8266" s="269">
        <v>-9.5</v>
      </c>
      <c r="S8266" s="269">
        <v>-50</v>
      </c>
      <c r="T8266" s="269">
        <v>-50.5</v>
      </c>
      <c r="DO8266"/>
    </row>
    <row r="8267" spans="15:119" x14ac:dyDescent="0.25">
      <c r="O8267" s="268" t="s">
        <v>17753</v>
      </c>
      <c r="P8267" s="268" t="s">
        <v>9492</v>
      </c>
      <c r="Q8267" s="269">
        <v>-9</v>
      </c>
      <c r="R8267" s="269">
        <v>-9.25</v>
      </c>
      <c r="S8267" s="269">
        <v>-50.25</v>
      </c>
      <c r="T8267" s="269">
        <v>-50.5</v>
      </c>
      <c r="DO8267"/>
    </row>
    <row r="8268" spans="15:119" x14ac:dyDescent="0.25">
      <c r="O8268" s="268" t="s">
        <v>17754</v>
      </c>
      <c r="P8268" s="268" t="s">
        <v>9492</v>
      </c>
      <c r="Q8268" s="269">
        <v>-9</v>
      </c>
      <c r="R8268" s="269">
        <v>-9.25</v>
      </c>
      <c r="S8268" s="269">
        <v>-50</v>
      </c>
      <c r="T8268" s="269">
        <v>-50.25</v>
      </c>
      <c r="DO8268"/>
    </row>
    <row r="8269" spans="15:119" x14ac:dyDescent="0.25">
      <c r="O8269" s="268" t="s">
        <v>17755</v>
      </c>
      <c r="P8269" s="268" t="s">
        <v>9492</v>
      </c>
      <c r="Q8269" s="269">
        <v>-9.25</v>
      </c>
      <c r="R8269" s="269">
        <v>-9.5</v>
      </c>
      <c r="S8269" s="269">
        <v>-50.25</v>
      </c>
      <c r="T8269" s="269">
        <v>-50.5</v>
      </c>
      <c r="DO8269"/>
    </row>
    <row r="8270" spans="15:119" x14ac:dyDescent="0.25">
      <c r="O8270" s="268" t="s">
        <v>17756</v>
      </c>
      <c r="P8270" s="268" t="s">
        <v>9492</v>
      </c>
      <c r="Q8270" s="269">
        <v>-9.25</v>
      </c>
      <c r="R8270" s="269">
        <v>-9.5</v>
      </c>
      <c r="S8270" s="269">
        <v>-50</v>
      </c>
      <c r="T8270" s="269">
        <v>-50.25</v>
      </c>
      <c r="DO8270"/>
    </row>
    <row r="8271" spans="15:119" x14ac:dyDescent="0.25">
      <c r="O8271" s="268" t="s">
        <v>17757</v>
      </c>
      <c r="P8271" s="268" t="s">
        <v>9490</v>
      </c>
      <c r="Q8271" s="269">
        <v>-9</v>
      </c>
      <c r="R8271" s="269">
        <v>-9.5</v>
      </c>
      <c r="S8271" s="269">
        <v>-49.5</v>
      </c>
      <c r="T8271" s="269">
        <v>-50</v>
      </c>
      <c r="DO8271"/>
    </row>
    <row r="8272" spans="15:119" x14ac:dyDescent="0.25">
      <c r="O8272" s="268" t="s">
        <v>17758</v>
      </c>
      <c r="P8272" s="268" t="s">
        <v>9492</v>
      </c>
      <c r="Q8272" s="269">
        <v>-9</v>
      </c>
      <c r="R8272" s="269">
        <v>-9.25</v>
      </c>
      <c r="S8272" s="269">
        <v>-49.75</v>
      </c>
      <c r="T8272" s="269">
        <v>-50</v>
      </c>
      <c r="DO8272"/>
    </row>
    <row r="8273" spans="15:119" x14ac:dyDescent="0.25">
      <c r="O8273" s="268" t="s">
        <v>17759</v>
      </c>
      <c r="P8273" s="268" t="s">
        <v>9492</v>
      </c>
      <c r="Q8273" s="269">
        <v>-9</v>
      </c>
      <c r="R8273" s="269">
        <v>-9.25</v>
      </c>
      <c r="S8273" s="269">
        <v>-49.5</v>
      </c>
      <c r="T8273" s="269">
        <v>-49.75</v>
      </c>
      <c r="DO8273"/>
    </row>
    <row r="8274" spans="15:119" x14ac:dyDescent="0.25">
      <c r="O8274" s="268" t="s">
        <v>17760</v>
      </c>
      <c r="P8274" s="268" t="s">
        <v>9492</v>
      </c>
      <c r="Q8274" s="269">
        <v>-9.25</v>
      </c>
      <c r="R8274" s="269">
        <v>-9.5</v>
      </c>
      <c r="S8274" s="269">
        <v>-49.75</v>
      </c>
      <c r="T8274" s="269">
        <v>-50</v>
      </c>
      <c r="DO8274"/>
    </row>
    <row r="8275" spans="15:119" x14ac:dyDescent="0.25">
      <c r="O8275" s="268" t="s">
        <v>17761</v>
      </c>
      <c r="P8275" s="268" t="s">
        <v>9492</v>
      </c>
      <c r="Q8275" s="269">
        <v>-9.25</v>
      </c>
      <c r="R8275" s="269">
        <v>-9.5</v>
      </c>
      <c r="S8275" s="269">
        <v>-49.5</v>
      </c>
      <c r="T8275" s="269">
        <v>-49.75</v>
      </c>
      <c r="DO8275"/>
    </row>
    <row r="8276" spans="15:119" x14ac:dyDescent="0.25">
      <c r="O8276" s="268" t="s">
        <v>17762</v>
      </c>
      <c r="P8276" s="268" t="s">
        <v>9490</v>
      </c>
      <c r="Q8276" s="269">
        <v>-9.5</v>
      </c>
      <c r="R8276" s="269">
        <v>-10</v>
      </c>
      <c r="S8276" s="269">
        <v>-50.5</v>
      </c>
      <c r="T8276" s="269">
        <v>-51</v>
      </c>
      <c r="DO8276"/>
    </row>
    <row r="8277" spans="15:119" x14ac:dyDescent="0.25">
      <c r="O8277" s="268" t="s">
        <v>17763</v>
      </c>
      <c r="P8277" s="268" t="s">
        <v>9492</v>
      </c>
      <c r="Q8277" s="269">
        <v>-9.5</v>
      </c>
      <c r="R8277" s="269">
        <v>-9.75</v>
      </c>
      <c r="S8277" s="269">
        <v>-50.75</v>
      </c>
      <c r="T8277" s="269">
        <v>-51</v>
      </c>
      <c r="DO8277"/>
    </row>
    <row r="8278" spans="15:119" x14ac:dyDescent="0.25">
      <c r="O8278" s="268" t="s">
        <v>17764</v>
      </c>
      <c r="P8278" s="268" t="s">
        <v>9492</v>
      </c>
      <c r="Q8278" s="269">
        <v>-9.5</v>
      </c>
      <c r="R8278" s="269">
        <v>-9.75</v>
      </c>
      <c r="S8278" s="269">
        <v>-50.5</v>
      </c>
      <c r="T8278" s="269">
        <v>-50.75</v>
      </c>
      <c r="DO8278"/>
    </row>
    <row r="8279" spans="15:119" x14ac:dyDescent="0.25">
      <c r="O8279" s="268" t="s">
        <v>17765</v>
      </c>
      <c r="P8279" s="268" t="s">
        <v>9492</v>
      </c>
      <c r="Q8279" s="269">
        <v>-9.75</v>
      </c>
      <c r="R8279" s="269">
        <v>-10</v>
      </c>
      <c r="S8279" s="269">
        <v>-50.75</v>
      </c>
      <c r="T8279" s="269">
        <v>-51</v>
      </c>
      <c r="DO8279"/>
    </row>
    <row r="8280" spans="15:119" x14ac:dyDescent="0.25">
      <c r="O8280" s="268" t="s">
        <v>17766</v>
      </c>
      <c r="P8280" s="268" t="s">
        <v>9492</v>
      </c>
      <c r="Q8280" s="269">
        <v>-9.75</v>
      </c>
      <c r="R8280" s="269">
        <v>-10</v>
      </c>
      <c r="S8280" s="269">
        <v>-50.5</v>
      </c>
      <c r="T8280" s="269">
        <v>-50.75</v>
      </c>
      <c r="DO8280"/>
    </row>
    <row r="8281" spans="15:119" x14ac:dyDescent="0.25">
      <c r="O8281" s="268" t="s">
        <v>17767</v>
      </c>
      <c r="P8281" s="268" t="s">
        <v>9490</v>
      </c>
      <c r="Q8281" s="269">
        <v>-9.5</v>
      </c>
      <c r="R8281" s="269">
        <v>-10</v>
      </c>
      <c r="S8281" s="269">
        <v>-50</v>
      </c>
      <c r="T8281" s="269">
        <v>-50.5</v>
      </c>
      <c r="DO8281"/>
    </row>
    <row r="8282" spans="15:119" x14ac:dyDescent="0.25">
      <c r="O8282" s="268" t="s">
        <v>17768</v>
      </c>
      <c r="P8282" s="268" t="s">
        <v>9492</v>
      </c>
      <c r="Q8282" s="269">
        <v>-9.5</v>
      </c>
      <c r="R8282" s="269">
        <v>-9.75</v>
      </c>
      <c r="S8282" s="269">
        <v>-50.25</v>
      </c>
      <c r="T8282" s="269">
        <v>-50.5</v>
      </c>
      <c r="DO8282"/>
    </row>
    <row r="8283" spans="15:119" x14ac:dyDescent="0.25">
      <c r="O8283" s="268" t="s">
        <v>17769</v>
      </c>
      <c r="P8283" s="268" t="s">
        <v>9492</v>
      </c>
      <c r="Q8283" s="269">
        <v>-9.5</v>
      </c>
      <c r="R8283" s="269">
        <v>-9.75</v>
      </c>
      <c r="S8283" s="269">
        <v>-50</v>
      </c>
      <c r="T8283" s="269">
        <v>-50.25</v>
      </c>
      <c r="DO8283"/>
    </row>
    <row r="8284" spans="15:119" x14ac:dyDescent="0.25">
      <c r="O8284" s="268" t="s">
        <v>17770</v>
      </c>
      <c r="P8284" s="268" t="s">
        <v>9492</v>
      </c>
      <c r="Q8284" s="269">
        <v>-9.75</v>
      </c>
      <c r="R8284" s="269">
        <v>-10</v>
      </c>
      <c r="S8284" s="269">
        <v>-50.25</v>
      </c>
      <c r="T8284" s="269">
        <v>-50.5</v>
      </c>
      <c r="DO8284"/>
    </row>
    <row r="8285" spans="15:119" x14ac:dyDescent="0.25">
      <c r="O8285" s="268" t="s">
        <v>17771</v>
      </c>
      <c r="P8285" s="268" t="s">
        <v>9492</v>
      </c>
      <c r="Q8285" s="269">
        <v>-9.75</v>
      </c>
      <c r="R8285" s="269">
        <v>-10</v>
      </c>
      <c r="S8285" s="269">
        <v>-50</v>
      </c>
      <c r="T8285" s="269">
        <v>-50.25</v>
      </c>
      <c r="DO8285"/>
    </row>
    <row r="8286" spans="15:119" x14ac:dyDescent="0.25">
      <c r="O8286" s="268" t="s">
        <v>17772</v>
      </c>
      <c r="P8286" s="268" t="s">
        <v>9490</v>
      </c>
      <c r="Q8286" s="269">
        <v>-9.5</v>
      </c>
      <c r="R8286" s="269">
        <v>-10</v>
      </c>
      <c r="S8286" s="269">
        <v>-49.5</v>
      </c>
      <c r="T8286" s="269">
        <v>-50</v>
      </c>
      <c r="DO8286"/>
    </row>
    <row r="8287" spans="15:119" x14ac:dyDescent="0.25">
      <c r="O8287" s="268" t="s">
        <v>17773</v>
      </c>
      <c r="P8287" s="268" t="s">
        <v>9492</v>
      </c>
      <c r="Q8287" s="269">
        <v>-9.5</v>
      </c>
      <c r="R8287" s="269">
        <v>-9.75</v>
      </c>
      <c r="S8287" s="269">
        <v>-49.75</v>
      </c>
      <c r="T8287" s="269">
        <v>-50</v>
      </c>
      <c r="DO8287"/>
    </row>
    <row r="8288" spans="15:119" x14ac:dyDescent="0.25">
      <c r="O8288" s="268" t="s">
        <v>17774</v>
      </c>
      <c r="P8288" s="268" t="s">
        <v>9492</v>
      </c>
      <c r="Q8288" s="269">
        <v>-9.5</v>
      </c>
      <c r="R8288" s="269">
        <v>-9.75</v>
      </c>
      <c r="S8288" s="269">
        <v>-49.5</v>
      </c>
      <c r="T8288" s="269">
        <v>-49.75</v>
      </c>
      <c r="DO8288"/>
    </row>
    <row r="8289" spans="15:119" x14ac:dyDescent="0.25">
      <c r="O8289" s="268" t="s">
        <v>17775</v>
      </c>
      <c r="P8289" s="268" t="s">
        <v>9492</v>
      </c>
      <c r="Q8289" s="269">
        <v>-9.75</v>
      </c>
      <c r="R8289" s="269">
        <v>-10</v>
      </c>
      <c r="S8289" s="269">
        <v>-49.75</v>
      </c>
      <c r="T8289" s="269">
        <v>-50</v>
      </c>
      <c r="DO8289"/>
    </row>
    <row r="8290" spans="15:119" x14ac:dyDescent="0.25">
      <c r="O8290" s="268" t="s">
        <v>17776</v>
      </c>
      <c r="P8290" s="268" t="s">
        <v>9492</v>
      </c>
      <c r="Q8290" s="269">
        <v>-9.75</v>
      </c>
      <c r="R8290" s="269">
        <v>-10</v>
      </c>
      <c r="S8290" s="269">
        <v>-49.5</v>
      </c>
      <c r="T8290" s="269">
        <v>-49.75</v>
      </c>
      <c r="DO8290"/>
    </row>
    <row r="8291" spans="15:119" x14ac:dyDescent="0.25">
      <c r="O8291" s="268" t="s">
        <v>17777</v>
      </c>
      <c r="P8291" s="268" t="s">
        <v>9488</v>
      </c>
      <c r="Q8291" s="269">
        <v>-9</v>
      </c>
      <c r="R8291" s="269">
        <v>-10</v>
      </c>
      <c r="S8291" s="269">
        <v>-48</v>
      </c>
      <c r="T8291" s="269">
        <v>-49.5</v>
      </c>
      <c r="DO8291"/>
    </row>
    <row r="8292" spans="15:119" x14ac:dyDescent="0.25">
      <c r="O8292" s="268" t="s">
        <v>17778</v>
      </c>
      <c r="P8292" s="268" t="s">
        <v>9490</v>
      </c>
      <c r="Q8292" s="269">
        <v>-9</v>
      </c>
      <c r="R8292" s="269">
        <v>-9.5</v>
      </c>
      <c r="S8292" s="269">
        <v>-49</v>
      </c>
      <c r="T8292" s="269">
        <v>-49.5</v>
      </c>
      <c r="DO8292"/>
    </row>
    <row r="8293" spans="15:119" x14ac:dyDescent="0.25">
      <c r="O8293" s="268" t="s">
        <v>17779</v>
      </c>
      <c r="P8293" s="268" t="s">
        <v>9492</v>
      </c>
      <c r="Q8293" s="269">
        <v>-9</v>
      </c>
      <c r="R8293" s="269">
        <v>-9.25</v>
      </c>
      <c r="S8293" s="269">
        <v>-49.25</v>
      </c>
      <c r="T8293" s="269">
        <v>-49.5</v>
      </c>
      <c r="DO8293"/>
    </row>
    <row r="8294" spans="15:119" x14ac:dyDescent="0.25">
      <c r="O8294" s="268" t="s">
        <v>17780</v>
      </c>
      <c r="P8294" s="268" t="s">
        <v>9492</v>
      </c>
      <c r="Q8294" s="269">
        <v>-9</v>
      </c>
      <c r="R8294" s="269">
        <v>-9.25</v>
      </c>
      <c r="S8294" s="269">
        <v>-49</v>
      </c>
      <c r="T8294" s="269">
        <v>-49.25</v>
      </c>
      <c r="DO8294"/>
    </row>
    <row r="8295" spans="15:119" x14ac:dyDescent="0.25">
      <c r="O8295" s="268" t="s">
        <v>17781</v>
      </c>
      <c r="P8295" s="268" t="s">
        <v>9492</v>
      </c>
      <c r="Q8295" s="269">
        <v>-9.25</v>
      </c>
      <c r="R8295" s="269">
        <v>-9.5</v>
      </c>
      <c r="S8295" s="269">
        <v>-49.25</v>
      </c>
      <c r="T8295" s="269">
        <v>-49.5</v>
      </c>
      <c r="DO8295"/>
    </row>
    <row r="8296" spans="15:119" x14ac:dyDescent="0.25">
      <c r="O8296" s="268" t="s">
        <v>17782</v>
      </c>
      <c r="P8296" s="268" t="s">
        <v>9492</v>
      </c>
      <c r="Q8296" s="269">
        <v>-9.25</v>
      </c>
      <c r="R8296" s="269">
        <v>-9.5</v>
      </c>
      <c r="S8296" s="269">
        <v>-49</v>
      </c>
      <c r="T8296" s="269">
        <v>-49.25</v>
      </c>
      <c r="DO8296"/>
    </row>
    <row r="8297" spans="15:119" x14ac:dyDescent="0.25">
      <c r="O8297" s="268" t="s">
        <v>17783</v>
      </c>
      <c r="P8297" s="268" t="s">
        <v>9490</v>
      </c>
      <c r="Q8297" s="269">
        <v>-9</v>
      </c>
      <c r="R8297" s="269">
        <v>-9.5</v>
      </c>
      <c r="S8297" s="269">
        <v>-48.5</v>
      </c>
      <c r="T8297" s="269">
        <v>-49</v>
      </c>
      <c r="DO8297"/>
    </row>
    <row r="8298" spans="15:119" x14ac:dyDescent="0.25">
      <c r="O8298" s="268" t="s">
        <v>17784</v>
      </c>
      <c r="P8298" s="268" t="s">
        <v>9492</v>
      </c>
      <c r="Q8298" s="269">
        <v>-9</v>
      </c>
      <c r="R8298" s="269">
        <v>-9.25</v>
      </c>
      <c r="S8298" s="269">
        <v>-48.75</v>
      </c>
      <c r="T8298" s="269">
        <v>-49</v>
      </c>
      <c r="DO8298"/>
    </row>
    <row r="8299" spans="15:119" x14ac:dyDescent="0.25">
      <c r="O8299" s="268" t="s">
        <v>17785</v>
      </c>
      <c r="P8299" s="268" t="s">
        <v>9492</v>
      </c>
      <c r="Q8299" s="269">
        <v>-9</v>
      </c>
      <c r="R8299" s="269">
        <v>-9.25</v>
      </c>
      <c r="S8299" s="269">
        <v>-48.5</v>
      </c>
      <c r="T8299" s="269">
        <v>-48.75</v>
      </c>
      <c r="DO8299"/>
    </row>
    <row r="8300" spans="15:119" x14ac:dyDescent="0.25">
      <c r="O8300" s="268" t="s">
        <v>17786</v>
      </c>
      <c r="P8300" s="268" t="s">
        <v>9492</v>
      </c>
      <c r="Q8300" s="269">
        <v>-9.25</v>
      </c>
      <c r="R8300" s="269">
        <v>-9.5</v>
      </c>
      <c r="S8300" s="269">
        <v>-48.75</v>
      </c>
      <c r="T8300" s="269">
        <v>-49</v>
      </c>
      <c r="DO8300"/>
    </row>
    <row r="8301" spans="15:119" x14ac:dyDescent="0.25">
      <c r="O8301" s="268" t="s">
        <v>17787</v>
      </c>
      <c r="P8301" s="268" t="s">
        <v>9492</v>
      </c>
      <c r="Q8301" s="269">
        <v>-9.25</v>
      </c>
      <c r="R8301" s="269">
        <v>-9.5</v>
      </c>
      <c r="S8301" s="269">
        <v>-48.5</v>
      </c>
      <c r="T8301" s="269">
        <v>-48.75</v>
      </c>
      <c r="DO8301"/>
    </row>
    <row r="8302" spans="15:119" x14ac:dyDescent="0.25">
      <c r="O8302" s="268" t="s">
        <v>17788</v>
      </c>
      <c r="P8302" s="268" t="s">
        <v>9490</v>
      </c>
      <c r="Q8302" s="269">
        <v>-9</v>
      </c>
      <c r="R8302" s="269">
        <v>-9.5</v>
      </c>
      <c r="S8302" s="269">
        <v>-48</v>
      </c>
      <c r="T8302" s="269">
        <v>-48.5</v>
      </c>
      <c r="DO8302"/>
    </row>
    <row r="8303" spans="15:119" x14ac:dyDescent="0.25">
      <c r="O8303" s="268" t="s">
        <v>17789</v>
      </c>
      <c r="P8303" s="268" t="s">
        <v>9492</v>
      </c>
      <c r="Q8303" s="269">
        <v>-9</v>
      </c>
      <c r="R8303" s="269">
        <v>-9.25</v>
      </c>
      <c r="S8303" s="269">
        <v>-48.25</v>
      </c>
      <c r="T8303" s="269">
        <v>-48.5</v>
      </c>
      <c r="DO8303"/>
    </row>
    <row r="8304" spans="15:119" x14ac:dyDescent="0.25">
      <c r="O8304" s="268" t="s">
        <v>17790</v>
      </c>
      <c r="P8304" s="268" t="s">
        <v>9492</v>
      </c>
      <c r="Q8304" s="269">
        <v>-9</v>
      </c>
      <c r="R8304" s="269">
        <v>-9.25</v>
      </c>
      <c r="S8304" s="269">
        <v>-48</v>
      </c>
      <c r="T8304" s="269">
        <v>-48.25</v>
      </c>
      <c r="DO8304"/>
    </row>
    <row r="8305" spans="15:119" x14ac:dyDescent="0.25">
      <c r="O8305" s="268" t="s">
        <v>17791</v>
      </c>
      <c r="P8305" s="268" t="s">
        <v>9492</v>
      </c>
      <c r="Q8305" s="269">
        <v>-9.25</v>
      </c>
      <c r="R8305" s="269">
        <v>-9.5</v>
      </c>
      <c r="S8305" s="269">
        <v>-48.25</v>
      </c>
      <c r="T8305" s="269">
        <v>-48.5</v>
      </c>
      <c r="DO8305"/>
    </row>
    <row r="8306" spans="15:119" x14ac:dyDescent="0.25">
      <c r="O8306" s="268" t="s">
        <v>17792</v>
      </c>
      <c r="P8306" s="268" t="s">
        <v>9492</v>
      </c>
      <c r="Q8306" s="269">
        <v>-9.25</v>
      </c>
      <c r="R8306" s="269">
        <v>-9.5</v>
      </c>
      <c r="S8306" s="269">
        <v>-48</v>
      </c>
      <c r="T8306" s="269">
        <v>-48.25</v>
      </c>
      <c r="DO8306"/>
    </row>
    <row r="8307" spans="15:119" x14ac:dyDescent="0.25">
      <c r="O8307" s="268" t="s">
        <v>17793</v>
      </c>
      <c r="P8307" s="268" t="s">
        <v>9490</v>
      </c>
      <c r="Q8307" s="269">
        <v>-9.5</v>
      </c>
      <c r="R8307" s="269">
        <v>-10</v>
      </c>
      <c r="S8307" s="269">
        <v>-49</v>
      </c>
      <c r="T8307" s="269">
        <v>-49.5</v>
      </c>
      <c r="DO8307"/>
    </row>
    <row r="8308" spans="15:119" x14ac:dyDescent="0.25">
      <c r="O8308" s="268" t="s">
        <v>17794</v>
      </c>
      <c r="P8308" s="268" t="s">
        <v>9492</v>
      </c>
      <c r="Q8308" s="269">
        <v>-9.5</v>
      </c>
      <c r="R8308" s="269">
        <v>-9.75</v>
      </c>
      <c r="S8308" s="269">
        <v>-49.25</v>
      </c>
      <c r="T8308" s="269">
        <v>-49.5</v>
      </c>
      <c r="DO8308"/>
    </row>
    <row r="8309" spans="15:119" x14ac:dyDescent="0.25">
      <c r="O8309" s="268" t="s">
        <v>17795</v>
      </c>
      <c r="P8309" s="268" t="s">
        <v>9492</v>
      </c>
      <c r="Q8309" s="269">
        <v>-9.5</v>
      </c>
      <c r="R8309" s="269">
        <v>-9.75</v>
      </c>
      <c r="S8309" s="269">
        <v>-49</v>
      </c>
      <c r="T8309" s="269">
        <v>-49.25</v>
      </c>
      <c r="DO8309"/>
    </row>
    <row r="8310" spans="15:119" x14ac:dyDescent="0.25">
      <c r="O8310" s="268" t="s">
        <v>17796</v>
      </c>
      <c r="P8310" s="268" t="s">
        <v>9492</v>
      </c>
      <c r="Q8310" s="269">
        <v>-9.75</v>
      </c>
      <c r="R8310" s="269">
        <v>-10</v>
      </c>
      <c r="S8310" s="269">
        <v>-49.25</v>
      </c>
      <c r="T8310" s="269">
        <v>-49.5</v>
      </c>
      <c r="DO8310"/>
    </row>
    <row r="8311" spans="15:119" x14ac:dyDescent="0.25">
      <c r="O8311" s="268" t="s">
        <v>17797</v>
      </c>
      <c r="P8311" s="268" t="s">
        <v>9492</v>
      </c>
      <c r="Q8311" s="269">
        <v>-9.75</v>
      </c>
      <c r="R8311" s="269">
        <v>-10</v>
      </c>
      <c r="S8311" s="269">
        <v>-49</v>
      </c>
      <c r="T8311" s="269">
        <v>-49.25</v>
      </c>
      <c r="DO8311"/>
    </row>
    <row r="8312" spans="15:119" x14ac:dyDescent="0.25">
      <c r="O8312" s="268" t="s">
        <v>17798</v>
      </c>
      <c r="P8312" s="268" t="s">
        <v>9490</v>
      </c>
      <c r="Q8312" s="269">
        <v>-9.5</v>
      </c>
      <c r="R8312" s="269">
        <v>-10</v>
      </c>
      <c r="S8312" s="269">
        <v>-48.5</v>
      </c>
      <c r="T8312" s="269">
        <v>-49</v>
      </c>
      <c r="DO8312"/>
    </row>
    <row r="8313" spans="15:119" x14ac:dyDescent="0.25">
      <c r="O8313" s="268" t="s">
        <v>17799</v>
      </c>
      <c r="P8313" s="268" t="s">
        <v>9492</v>
      </c>
      <c r="Q8313" s="269">
        <v>-9.5</v>
      </c>
      <c r="R8313" s="269">
        <v>-9.75</v>
      </c>
      <c r="S8313" s="269">
        <v>-48.75</v>
      </c>
      <c r="T8313" s="269">
        <v>-49</v>
      </c>
      <c r="DO8313"/>
    </row>
    <row r="8314" spans="15:119" x14ac:dyDescent="0.25">
      <c r="O8314" s="268" t="s">
        <v>17800</v>
      </c>
      <c r="P8314" s="268" t="s">
        <v>9492</v>
      </c>
      <c r="Q8314" s="269">
        <v>-9.5</v>
      </c>
      <c r="R8314" s="269">
        <v>-9.75</v>
      </c>
      <c r="S8314" s="269">
        <v>-48.5</v>
      </c>
      <c r="T8314" s="269">
        <v>-48.75</v>
      </c>
      <c r="DO8314"/>
    </row>
    <row r="8315" spans="15:119" x14ac:dyDescent="0.25">
      <c r="O8315" s="268" t="s">
        <v>17801</v>
      </c>
      <c r="P8315" s="268" t="s">
        <v>9492</v>
      </c>
      <c r="Q8315" s="269">
        <v>-9.75</v>
      </c>
      <c r="R8315" s="269">
        <v>-10</v>
      </c>
      <c r="S8315" s="269">
        <v>-48.75</v>
      </c>
      <c r="T8315" s="269">
        <v>-49</v>
      </c>
      <c r="DO8315"/>
    </row>
    <row r="8316" spans="15:119" x14ac:dyDescent="0.25">
      <c r="O8316" s="268" t="s">
        <v>17802</v>
      </c>
      <c r="P8316" s="268" t="s">
        <v>9492</v>
      </c>
      <c r="Q8316" s="269">
        <v>-9.75</v>
      </c>
      <c r="R8316" s="269">
        <v>-10</v>
      </c>
      <c r="S8316" s="269">
        <v>-48.5</v>
      </c>
      <c r="T8316" s="269">
        <v>-48.75</v>
      </c>
      <c r="DO8316"/>
    </row>
    <row r="8317" spans="15:119" x14ac:dyDescent="0.25">
      <c r="O8317" s="268" t="s">
        <v>17803</v>
      </c>
      <c r="P8317" s="268" t="s">
        <v>9490</v>
      </c>
      <c r="Q8317" s="269">
        <v>-9.5</v>
      </c>
      <c r="R8317" s="269">
        <v>-10</v>
      </c>
      <c r="S8317" s="269">
        <v>-48</v>
      </c>
      <c r="T8317" s="269">
        <v>-48.5</v>
      </c>
      <c r="DO8317"/>
    </row>
    <row r="8318" spans="15:119" x14ac:dyDescent="0.25">
      <c r="O8318" s="268" t="s">
        <v>17804</v>
      </c>
      <c r="P8318" s="268" t="s">
        <v>9492</v>
      </c>
      <c r="Q8318" s="269">
        <v>-9.5</v>
      </c>
      <c r="R8318" s="269">
        <v>-9.75</v>
      </c>
      <c r="S8318" s="269">
        <v>-48.25</v>
      </c>
      <c r="T8318" s="269">
        <v>-48.5</v>
      </c>
      <c r="DO8318"/>
    </row>
    <row r="8319" spans="15:119" x14ac:dyDescent="0.25">
      <c r="O8319" s="268" t="s">
        <v>17805</v>
      </c>
      <c r="P8319" s="268" t="s">
        <v>9492</v>
      </c>
      <c r="Q8319" s="269">
        <v>-9.5</v>
      </c>
      <c r="R8319" s="269">
        <v>-9.75</v>
      </c>
      <c r="S8319" s="269">
        <v>-48</v>
      </c>
      <c r="T8319" s="269">
        <v>-48.25</v>
      </c>
      <c r="DO8319"/>
    </row>
    <row r="8320" spans="15:119" x14ac:dyDescent="0.25">
      <c r="O8320" s="268" t="s">
        <v>17806</v>
      </c>
      <c r="P8320" s="268" t="s">
        <v>9492</v>
      </c>
      <c r="Q8320" s="269">
        <v>-9.75</v>
      </c>
      <c r="R8320" s="269">
        <v>-10</v>
      </c>
      <c r="S8320" s="269">
        <v>-48.25</v>
      </c>
      <c r="T8320" s="269">
        <v>-48.5</v>
      </c>
      <c r="DO8320"/>
    </row>
    <row r="8321" spans="15:119" x14ac:dyDescent="0.25">
      <c r="O8321" s="268" t="s">
        <v>17807</v>
      </c>
      <c r="P8321" s="268" t="s">
        <v>9492</v>
      </c>
      <c r="Q8321" s="269">
        <v>-9.75</v>
      </c>
      <c r="R8321" s="269">
        <v>-10</v>
      </c>
      <c r="S8321" s="269">
        <v>-48</v>
      </c>
      <c r="T8321" s="269">
        <v>-48.25</v>
      </c>
      <c r="DO8321"/>
    </row>
    <row r="8322" spans="15:119" x14ac:dyDescent="0.25">
      <c r="O8322" s="268" t="s">
        <v>17808</v>
      </c>
      <c r="P8322" s="268" t="s">
        <v>9486</v>
      </c>
      <c r="Q8322" s="269">
        <v>-10</v>
      </c>
      <c r="R8322" s="269">
        <v>-12</v>
      </c>
      <c r="S8322" s="269">
        <v>-51</v>
      </c>
      <c r="T8322" s="269">
        <v>-54</v>
      </c>
      <c r="DO8322"/>
    </row>
    <row r="8323" spans="15:119" x14ac:dyDescent="0.25">
      <c r="O8323" s="268" t="s">
        <v>17809</v>
      </c>
      <c r="P8323" s="268" t="s">
        <v>9488</v>
      </c>
      <c r="Q8323" s="269">
        <v>-10</v>
      </c>
      <c r="R8323" s="269">
        <v>-11</v>
      </c>
      <c r="S8323" s="269">
        <v>-52.5</v>
      </c>
      <c r="T8323" s="269">
        <v>-54</v>
      </c>
      <c r="DO8323"/>
    </row>
    <row r="8324" spans="15:119" x14ac:dyDescent="0.25">
      <c r="O8324" s="268" t="s">
        <v>17810</v>
      </c>
      <c r="P8324" s="268" t="s">
        <v>9490</v>
      </c>
      <c r="Q8324" s="269">
        <v>-10</v>
      </c>
      <c r="R8324" s="269">
        <v>-10.5</v>
      </c>
      <c r="S8324" s="269">
        <v>-53.5</v>
      </c>
      <c r="T8324" s="269">
        <v>-54</v>
      </c>
      <c r="DO8324"/>
    </row>
    <row r="8325" spans="15:119" x14ac:dyDescent="0.25">
      <c r="O8325" s="268" t="s">
        <v>17811</v>
      </c>
      <c r="P8325" s="268" t="s">
        <v>9492</v>
      </c>
      <c r="Q8325" s="269">
        <v>-10</v>
      </c>
      <c r="R8325" s="269">
        <v>-10.25</v>
      </c>
      <c r="S8325" s="269">
        <v>-53.75</v>
      </c>
      <c r="T8325" s="269">
        <v>-54</v>
      </c>
      <c r="DO8325"/>
    </row>
    <row r="8326" spans="15:119" x14ac:dyDescent="0.25">
      <c r="O8326" s="268" t="s">
        <v>17812</v>
      </c>
      <c r="P8326" s="268" t="s">
        <v>9492</v>
      </c>
      <c r="Q8326" s="269">
        <v>-10</v>
      </c>
      <c r="R8326" s="269">
        <v>-10.25</v>
      </c>
      <c r="S8326" s="269">
        <v>-53.5</v>
      </c>
      <c r="T8326" s="269">
        <v>-53.75</v>
      </c>
      <c r="DO8326"/>
    </row>
    <row r="8327" spans="15:119" x14ac:dyDescent="0.25">
      <c r="O8327" s="268" t="s">
        <v>17813</v>
      </c>
      <c r="P8327" s="268" t="s">
        <v>9492</v>
      </c>
      <c r="Q8327" s="269">
        <v>-10.25</v>
      </c>
      <c r="R8327" s="269">
        <v>-10.5</v>
      </c>
      <c r="S8327" s="269">
        <v>-53.75</v>
      </c>
      <c r="T8327" s="269">
        <v>-54</v>
      </c>
      <c r="DO8327"/>
    </row>
    <row r="8328" spans="15:119" x14ac:dyDescent="0.25">
      <c r="O8328" s="268" t="s">
        <v>17814</v>
      </c>
      <c r="P8328" s="268" t="s">
        <v>9492</v>
      </c>
      <c r="Q8328" s="269">
        <v>-10.25</v>
      </c>
      <c r="R8328" s="269">
        <v>-10.5</v>
      </c>
      <c r="S8328" s="269">
        <v>-53.5</v>
      </c>
      <c r="T8328" s="269">
        <v>-53.75</v>
      </c>
      <c r="DO8328"/>
    </row>
    <row r="8329" spans="15:119" x14ac:dyDescent="0.25">
      <c r="O8329" s="268" t="s">
        <v>17815</v>
      </c>
      <c r="P8329" s="268" t="s">
        <v>9490</v>
      </c>
      <c r="Q8329" s="269">
        <v>-10</v>
      </c>
      <c r="R8329" s="269">
        <v>-10.5</v>
      </c>
      <c r="S8329" s="269">
        <v>-53</v>
      </c>
      <c r="T8329" s="269">
        <v>-53.5</v>
      </c>
      <c r="DO8329"/>
    </row>
    <row r="8330" spans="15:119" x14ac:dyDescent="0.25">
      <c r="O8330" s="268" t="s">
        <v>17816</v>
      </c>
      <c r="P8330" s="268" t="s">
        <v>9492</v>
      </c>
      <c r="Q8330" s="269">
        <v>-10</v>
      </c>
      <c r="R8330" s="269">
        <v>-10.25</v>
      </c>
      <c r="S8330" s="269">
        <v>-53.25</v>
      </c>
      <c r="T8330" s="269">
        <v>-53.5</v>
      </c>
      <c r="DO8330"/>
    </row>
    <row r="8331" spans="15:119" x14ac:dyDescent="0.25">
      <c r="O8331" s="268" t="s">
        <v>17817</v>
      </c>
      <c r="P8331" s="268" t="s">
        <v>9492</v>
      </c>
      <c r="Q8331" s="269">
        <v>-10</v>
      </c>
      <c r="R8331" s="269">
        <v>-10.25</v>
      </c>
      <c r="S8331" s="269">
        <v>-53</v>
      </c>
      <c r="T8331" s="269">
        <v>-53.25</v>
      </c>
      <c r="DO8331"/>
    </row>
    <row r="8332" spans="15:119" x14ac:dyDescent="0.25">
      <c r="O8332" s="268" t="s">
        <v>17818</v>
      </c>
      <c r="P8332" s="268" t="s">
        <v>9492</v>
      </c>
      <c r="Q8332" s="269">
        <v>-10.25</v>
      </c>
      <c r="R8332" s="269">
        <v>-10.5</v>
      </c>
      <c r="S8332" s="269">
        <v>-53.25</v>
      </c>
      <c r="T8332" s="269">
        <v>-53.5</v>
      </c>
      <c r="DO8332"/>
    </row>
    <row r="8333" spans="15:119" x14ac:dyDescent="0.25">
      <c r="O8333" s="268" t="s">
        <v>17819</v>
      </c>
      <c r="P8333" s="268" t="s">
        <v>9492</v>
      </c>
      <c r="Q8333" s="269">
        <v>-10.25</v>
      </c>
      <c r="R8333" s="269">
        <v>-10.5</v>
      </c>
      <c r="S8333" s="269">
        <v>-53</v>
      </c>
      <c r="T8333" s="269">
        <v>-53.25</v>
      </c>
      <c r="DO8333"/>
    </row>
    <row r="8334" spans="15:119" x14ac:dyDescent="0.25">
      <c r="O8334" s="268" t="s">
        <v>17820</v>
      </c>
      <c r="P8334" s="268" t="s">
        <v>9490</v>
      </c>
      <c r="Q8334" s="269">
        <v>-10</v>
      </c>
      <c r="R8334" s="269">
        <v>-10.5</v>
      </c>
      <c r="S8334" s="269">
        <v>-52.5</v>
      </c>
      <c r="T8334" s="269">
        <v>-53</v>
      </c>
      <c r="DO8334"/>
    </row>
    <row r="8335" spans="15:119" x14ac:dyDescent="0.25">
      <c r="O8335" s="268" t="s">
        <v>17821</v>
      </c>
      <c r="P8335" s="268" t="s">
        <v>9492</v>
      </c>
      <c r="Q8335" s="269">
        <v>-10</v>
      </c>
      <c r="R8335" s="269">
        <v>-10.25</v>
      </c>
      <c r="S8335" s="269">
        <v>-52.75</v>
      </c>
      <c r="T8335" s="269">
        <v>-53</v>
      </c>
      <c r="DO8335"/>
    </row>
    <row r="8336" spans="15:119" x14ac:dyDescent="0.25">
      <c r="O8336" s="268" t="s">
        <v>17822</v>
      </c>
      <c r="P8336" s="268" t="s">
        <v>9492</v>
      </c>
      <c r="Q8336" s="269">
        <v>-10</v>
      </c>
      <c r="R8336" s="269">
        <v>-10.25</v>
      </c>
      <c r="S8336" s="269">
        <v>-52.5</v>
      </c>
      <c r="T8336" s="269">
        <v>-52.75</v>
      </c>
      <c r="DO8336"/>
    </row>
    <row r="8337" spans="15:119" x14ac:dyDescent="0.25">
      <c r="O8337" s="268" t="s">
        <v>17823</v>
      </c>
      <c r="P8337" s="268" t="s">
        <v>9492</v>
      </c>
      <c r="Q8337" s="269">
        <v>-10.25</v>
      </c>
      <c r="R8337" s="269">
        <v>-10.5</v>
      </c>
      <c r="S8337" s="269">
        <v>-52.75</v>
      </c>
      <c r="T8337" s="269">
        <v>-53</v>
      </c>
      <c r="DO8337"/>
    </row>
    <row r="8338" spans="15:119" x14ac:dyDescent="0.25">
      <c r="O8338" s="268" t="s">
        <v>17824</v>
      </c>
      <c r="P8338" s="268" t="s">
        <v>9492</v>
      </c>
      <c r="Q8338" s="269">
        <v>-10.25</v>
      </c>
      <c r="R8338" s="269">
        <v>-10.5</v>
      </c>
      <c r="S8338" s="269">
        <v>-52.5</v>
      </c>
      <c r="T8338" s="269">
        <v>-52.75</v>
      </c>
      <c r="DO8338"/>
    </row>
    <row r="8339" spans="15:119" x14ac:dyDescent="0.25">
      <c r="O8339" s="268" t="s">
        <v>17825</v>
      </c>
      <c r="P8339" s="268" t="s">
        <v>9490</v>
      </c>
      <c r="Q8339" s="269">
        <v>-10.5</v>
      </c>
      <c r="R8339" s="269">
        <v>-11</v>
      </c>
      <c r="S8339" s="269">
        <v>-53.5</v>
      </c>
      <c r="T8339" s="269">
        <v>-54</v>
      </c>
      <c r="DO8339"/>
    </row>
    <row r="8340" spans="15:119" x14ac:dyDescent="0.25">
      <c r="O8340" s="268" t="s">
        <v>17826</v>
      </c>
      <c r="P8340" s="268" t="s">
        <v>9492</v>
      </c>
      <c r="Q8340" s="269">
        <v>-10.5</v>
      </c>
      <c r="R8340" s="269">
        <v>-10.75</v>
      </c>
      <c r="S8340" s="269">
        <v>-53.75</v>
      </c>
      <c r="T8340" s="269">
        <v>-54</v>
      </c>
      <c r="DO8340"/>
    </row>
    <row r="8341" spans="15:119" x14ac:dyDescent="0.25">
      <c r="O8341" s="268" t="s">
        <v>17827</v>
      </c>
      <c r="P8341" s="268" t="s">
        <v>9492</v>
      </c>
      <c r="Q8341" s="269">
        <v>-10.5</v>
      </c>
      <c r="R8341" s="269">
        <v>-10.75</v>
      </c>
      <c r="S8341" s="269">
        <v>-53.5</v>
      </c>
      <c r="T8341" s="269">
        <v>-53.75</v>
      </c>
      <c r="DO8341"/>
    </row>
    <row r="8342" spans="15:119" x14ac:dyDescent="0.25">
      <c r="O8342" s="268" t="s">
        <v>17828</v>
      </c>
      <c r="P8342" s="268" t="s">
        <v>9492</v>
      </c>
      <c r="Q8342" s="269">
        <v>-10.75</v>
      </c>
      <c r="R8342" s="269">
        <v>-11</v>
      </c>
      <c r="S8342" s="269">
        <v>-53.75</v>
      </c>
      <c r="T8342" s="269">
        <v>-54</v>
      </c>
      <c r="DO8342"/>
    </row>
    <row r="8343" spans="15:119" x14ac:dyDescent="0.25">
      <c r="O8343" s="268" t="s">
        <v>17829</v>
      </c>
      <c r="P8343" s="268" t="s">
        <v>9492</v>
      </c>
      <c r="Q8343" s="269">
        <v>-10.75</v>
      </c>
      <c r="R8343" s="269">
        <v>-11</v>
      </c>
      <c r="S8343" s="269">
        <v>-53.5</v>
      </c>
      <c r="T8343" s="269">
        <v>-53.75</v>
      </c>
      <c r="DO8343"/>
    </row>
    <row r="8344" spans="15:119" x14ac:dyDescent="0.25">
      <c r="O8344" s="268" t="s">
        <v>17830</v>
      </c>
      <c r="P8344" s="268" t="s">
        <v>9490</v>
      </c>
      <c r="Q8344" s="269">
        <v>-10.5</v>
      </c>
      <c r="R8344" s="269">
        <v>-11</v>
      </c>
      <c r="S8344" s="269">
        <v>-53</v>
      </c>
      <c r="T8344" s="269">
        <v>-53.5</v>
      </c>
      <c r="DO8344"/>
    </row>
    <row r="8345" spans="15:119" x14ac:dyDescent="0.25">
      <c r="O8345" s="268" t="s">
        <v>17831</v>
      </c>
      <c r="P8345" s="268" t="s">
        <v>9492</v>
      </c>
      <c r="Q8345" s="269">
        <v>-10.5</v>
      </c>
      <c r="R8345" s="269">
        <v>-10.75</v>
      </c>
      <c r="S8345" s="269">
        <v>-53.25</v>
      </c>
      <c r="T8345" s="269">
        <v>-53.5</v>
      </c>
      <c r="DO8345"/>
    </row>
    <row r="8346" spans="15:119" x14ac:dyDescent="0.25">
      <c r="O8346" s="268" t="s">
        <v>17832</v>
      </c>
      <c r="P8346" s="268" t="s">
        <v>9492</v>
      </c>
      <c r="Q8346" s="269">
        <v>-10.5</v>
      </c>
      <c r="R8346" s="269">
        <v>-10.75</v>
      </c>
      <c r="S8346" s="269">
        <v>-53</v>
      </c>
      <c r="T8346" s="269">
        <v>-53.25</v>
      </c>
      <c r="DO8346"/>
    </row>
    <row r="8347" spans="15:119" x14ac:dyDescent="0.25">
      <c r="O8347" s="268" t="s">
        <v>17833</v>
      </c>
      <c r="P8347" s="268" t="s">
        <v>9492</v>
      </c>
      <c r="Q8347" s="269">
        <v>-10.75</v>
      </c>
      <c r="R8347" s="269">
        <v>-11</v>
      </c>
      <c r="S8347" s="269">
        <v>-53.25</v>
      </c>
      <c r="T8347" s="269">
        <v>-53.5</v>
      </c>
      <c r="DO8347"/>
    </row>
    <row r="8348" spans="15:119" x14ac:dyDescent="0.25">
      <c r="O8348" s="268" t="s">
        <v>17834</v>
      </c>
      <c r="P8348" s="268" t="s">
        <v>9492</v>
      </c>
      <c r="Q8348" s="269">
        <v>-10.75</v>
      </c>
      <c r="R8348" s="269">
        <v>-11</v>
      </c>
      <c r="S8348" s="269">
        <v>-53</v>
      </c>
      <c r="T8348" s="269">
        <v>-53.25</v>
      </c>
      <c r="DO8348"/>
    </row>
    <row r="8349" spans="15:119" x14ac:dyDescent="0.25">
      <c r="O8349" s="268" t="s">
        <v>17835</v>
      </c>
      <c r="P8349" s="268" t="s">
        <v>9490</v>
      </c>
      <c r="Q8349" s="269">
        <v>-10.5</v>
      </c>
      <c r="R8349" s="269">
        <v>-11</v>
      </c>
      <c r="S8349" s="269">
        <v>-52.5</v>
      </c>
      <c r="T8349" s="269">
        <v>-53</v>
      </c>
      <c r="DO8349"/>
    </row>
    <row r="8350" spans="15:119" x14ac:dyDescent="0.25">
      <c r="O8350" s="268" t="s">
        <v>17836</v>
      </c>
      <c r="P8350" s="268" t="s">
        <v>9492</v>
      </c>
      <c r="Q8350" s="269">
        <v>-10.5</v>
      </c>
      <c r="R8350" s="269">
        <v>-10.75</v>
      </c>
      <c r="S8350" s="269">
        <v>-52.75</v>
      </c>
      <c r="T8350" s="269">
        <v>-53</v>
      </c>
      <c r="DO8350"/>
    </row>
    <row r="8351" spans="15:119" x14ac:dyDescent="0.25">
      <c r="O8351" s="268" t="s">
        <v>17837</v>
      </c>
      <c r="P8351" s="268" t="s">
        <v>9492</v>
      </c>
      <c r="Q8351" s="269">
        <v>-10.5</v>
      </c>
      <c r="R8351" s="269">
        <v>-10.75</v>
      </c>
      <c r="S8351" s="269">
        <v>-52.5</v>
      </c>
      <c r="T8351" s="269">
        <v>-52.75</v>
      </c>
      <c r="DO8351"/>
    </row>
    <row r="8352" spans="15:119" x14ac:dyDescent="0.25">
      <c r="O8352" s="268" t="s">
        <v>17838</v>
      </c>
      <c r="P8352" s="268" t="s">
        <v>9492</v>
      </c>
      <c r="Q8352" s="269">
        <v>-10.75</v>
      </c>
      <c r="R8352" s="269">
        <v>-11</v>
      </c>
      <c r="S8352" s="269">
        <v>-52.75</v>
      </c>
      <c r="T8352" s="269">
        <v>-53</v>
      </c>
      <c r="DO8352"/>
    </row>
    <row r="8353" spans="15:119" x14ac:dyDescent="0.25">
      <c r="O8353" s="268" t="s">
        <v>17839</v>
      </c>
      <c r="P8353" s="268" t="s">
        <v>9492</v>
      </c>
      <c r="Q8353" s="269">
        <v>-10.75</v>
      </c>
      <c r="R8353" s="269">
        <v>-11</v>
      </c>
      <c r="S8353" s="269">
        <v>-52.5</v>
      </c>
      <c r="T8353" s="269">
        <v>-52.75</v>
      </c>
      <c r="DO8353"/>
    </row>
    <row r="8354" spans="15:119" x14ac:dyDescent="0.25">
      <c r="O8354" s="268" t="s">
        <v>17840</v>
      </c>
      <c r="P8354" s="268" t="s">
        <v>9488</v>
      </c>
      <c r="Q8354" s="269">
        <v>-10</v>
      </c>
      <c r="R8354" s="269">
        <v>-11</v>
      </c>
      <c r="S8354" s="269">
        <v>-51</v>
      </c>
      <c r="T8354" s="269">
        <v>-52.5</v>
      </c>
      <c r="DO8354"/>
    </row>
    <row r="8355" spans="15:119" x14ac:dyDescent="0.25">
      <c r="O8355" s="268" t="s">
        <v>17841</v>
      </c>
      <c r="P8355" s="268" t="s">
        <v>9490</v>
      </c>
      <c r="Q8355" s="269">
        <v>-10</v>
      </c>
      <c r="R8355" s="269">
        <v>-10.5</v>
      </c>
      <c r="S8355" s="269">
        <v>-52</v>
      </c>
      <c r="T8355" s="269">
        <v>-52.5</v>
      </c>
      <c r="DO8355"/>
    </row>
    <row r="8356" spans="15:119" x14ac:dyDescent="0.25">
      <c r="O8356" s="268" t="s">
        <v>17842</v>
      </c>
      <c r="P8356" s="268" t="s">
        <v>9492</v>
      </c>
      <c r="Q8356" s="269">
        <v>-10</v>
      </c>
      <c r="R8356" s="269">
        <v>-10.25</v>
      </c>
      <c r="S8356" s="269">
        <v>-52.25</v>
      </c>
      <c r="T8356" s="269">
        <v>-52.5</v>
      </c>
      <c r="DO8356"/>
    </row>
    <row r="8357" spans="15:119" x14ac:dyDescent="0.25">
      <c r="O8357" s="268" t="s">
        <v>17843</v>
      </c>
      <c r="P8357" s="268" t="s">
        <v>9492</v>
      </c>
      <c r="Q8357" s="269">
        <v>-10</v>
      </c>
      <c r="R8357" s="269">
        <v>-10.25</v>
      </c>
      <c r="S8357" s="269">
        <v>-52</v>
      </c>
      <c r="T8357" s="269">
        <v>-52.25</v>
      </c>
      <c r="DO8357"/>
    </row>
    <row r="8358" spans="15:119" x14ac:dyDescent="0.25">
      <c r="O8358" s="268" t="s">
        <v>17844</v>
      </c>
      <c r="P8358" s="268" t="s">
        <v>9492</v>
      </c>
      <c r="Q8358" s="269">
        <v>-10.25</v>
      </c>
      <c r="R8358" s="269">
        <v>-10.5</v>
      </c>
      <c r="S8358" s="269">
        <v>-52.25</v>
      </c>
      <c r="T8358" s="269">
        <v>-52.5</v>
      </c>
      <c r="DO8358"/>
    </row>
    <row r="8359" spans="15:119" x14ac:dyDescent="0.25">
      <c r="O8359" s="268" t="s">
        <v>17845</v>
      </c>
      <c r="P8359" s="268" t="s">
        <v>9492</v>
      </c>
      <c r="Q8359" s="269">
        <v>-10.25</v>
      </c>
      <c r="R8359" s="269">
        <v>-10.5</v>
      </c>
      <c r="S8359" s="269">
        <v>-52</v>
      </c>
      <c r="T8359" s="269">
        <v>-52.25</v>
      </c>
      <c r="DO8359"/>
    </row>
    <row r="8360" spans="15:119" x14ac:dyDescent="0.25">
      <c r="O8360" s="268" t="s">
        <v>17846</v>
      </c>
      <c r="P8360" s="268" t="s">
        <v>9490</v>
      </c>
      <c r="Q8360" s="269">
        <v>-10</v>
      </c>
      <c r="R8360" s="269">
        <v>-10.5</v>
      </c>
      <c r="S8360" s="269">
        <v>-51.5</v>
      </c>
      <c r="T8360" s="269">
        <v>-52</v>
      </c>
      <c r="DO8360"/>
    </row>
    <row r="8361" spans="15:119" x14ac:dyDescent="0.25">
      <c r="O8361" s="268" t="s">
        <v>17847</v>
      </c>
      <c r="P8361" s="268" t="s">
        <v>9492</v>
      </c>
      <c r="Q8361" s="269">
        <v>-10</v>
      </c>
      <c r="R8361" s="269">
        <v>-10.25</v>
      </c>
      <c r="S8361" s="269">
        <v>-51.75</v>
      </c>
      <c r="T8361" s="269">
        <v>-52</v>
      </c>
      <c r="DO8361"/>
    </row>
    <row r="8362" spans="15:119" x14ac:dyDescent="0.25">
      <c r="O8362" s="268" t="s">
        <v>17848</v>
      </c>
      <c r="P8362" s="268" t="s">
        <v>9492</v>
      </c>
      <c r="Q8362" s="269">
        <v>-10</v>
      </c>
      <c r="R8362" s="269">
        <v>-10.25</v>
      </c>
      <c r="S8362" s="269">
        <v>-51.5</v>
      </c>
      <c r="T8362" s="269">
        <v>-51.75</v>
      </c>
      <c r="DO8362"/>
    </row>
    <row r="8363" spans="15:119" x14ac:dyDescent="0.25">
      <c r="O8363" s="268" t="s">
        <v>17849</v>
      </c>
      <c r="P8363" s="268" t="s">
        <v>9492</v>
      </c>
      <c r="Q8363" s="269">
        <v>-10.25</v>
      </c>
      <c r="R8363" s="269">
        <v>-10.5</v>
      </c>
      <c r="S8363" s="269">
        <v>-51.75</v>
      </c>
      <c r="T8363" s="269">
        <v>-52</v>
      </c>
      <c r="DO8363"/>
    </row>
    <row r="8364" spans="15:119" x14ac:dyDescent="0.25">
      <c r="O8364" s="268" t="s">
        <v>17850</v>
      </c>
      <c r="P8364" s="268" t="s">
        <v>9492</v>
      </c>
      <c r="Q8364" s="269">
        <v>-10.25</v>
      </c>
      <c r="R8364" s="269">
        <v>-10.5</v>
      </c>
      <c r="S8364" s="269">
        <v>-51.5</v>
      </c>
      <c r="T8364" s="269">
        <v>-51.75</v>
      </c>
      <c r="DO8364"/>
    </row>
    <row r="8365" spans="15:119" x14ac:dyDescent="0.25">
      <c r="O8365" s="268" t="s">
        <v>17851</v>
      </c>
      <c r="P8365" s="268" t="s">
        <v>9490</v>
      </c>
      <c r="Q8365" s="269">
        <v>-10</v>
      </c>
      <c r="R8365" s="269">
        <v>-10.5</v>
      </c>
      <c r="S8365" s="269">
        <v>-51</v>
      </c>
      <c r="T8365" s="269">
        <v>-51.5</v>
      </c>
      <c r="DO8365"/>
    </row>
    <row r="8366" spans="15:119" x14ac:dyDescent="0.25">
      <c r="O8366" s="268" t="s">
        <v>17852</v>
      </c>
      <c r="P8366" s="268" t="s">
        <v>9492</v>
      </c>
      <c r="Q8366" s="269">
        <v>-10</v>
      </c>
      <c r="R8366" s="269">
        <v>-10.25</v>
      </c>
      <c r="S8366" s="269">
        <v>-51.25</v>
      </c>
      <c r="T8366" s="269">
        <v>-51.5</v>
      </c>
      <c r="DO8366"/>
    </row>
    <row r="8367" spans="15:119" x14ac:dyDescent="0.25">
      <c r="O8367" s="268" t="s">
        <v>17853</v>
      </c>
      <c r="P8367" s="268" t="s">
        <v>9492</v>
      </c>
      <c r="Q8367" s="269">
        <v>-10</v>
      </c>
      <c r="R8367" s="269">
        <v>-10.25</v>
      </c>
      <c r="S8367" s="269">
        <v>-51</v>
      </c>
      <c r="T8367" s="269">
        <v>-51.25</v>
      </c>
      <c r="DO8367"/>
    </row>
    <row r="8368" spans="15:119" x14ac:dyDescent="0.25">
      <c r="O8368" s="268" t="s">
        <v>17854</v>
      </c>
      <c r="P8368" s="268" t="s">
        <v>9492</v>
      </c>
      <c r="Q8368" s="269">
        <v>-10.25</v>
      </c>
      <c r="R8368" s="269">
        <v>-10.5</v>
      </c>
      <c r="S8368" s="269">
        <v>-51.25</v>
      </c>
      <c r="T8368" s="269">
        <v>-51.5</v>
      </c>
      <c r="DO8368"/>
    </row>
    <row r="8369" spans="15:119" x14ac:dyDescent="0.25">
      <c r="O8369" s="268" t="s">
        <v>17855</v>
      </c>
      <c r="P8369" s="268" t="s">
        <v>9492</v>
      </c>
      <c r="Q8369" s="269">
        <v>-10.25</v>
      </c>
      <c r="R8369" s="269">
        <v>-10.5</v>
      </c>
      <c r="S8369" s="269">
        <v>-51</v>
      </c>
      <c r="T8369" s="269">
        <v>-51.25</v>
      </c>
      <c r="DO8369"/>
    </row>
    <row r="8370" spans="15:119" x14ac:dyDescent="0.25">
      <c r="O8370" s="268" t="s">
        <v>17856</v>
      </c>
      <c r="P8370" s="268" t="s">
        <v>9490</v>
      </c>
      <c r="Q8370" s="269">
        <v>-10.5</v>
      </c>
      <c r="R8370" s="269">
        <v>-11</v>
      </c>
      <c r="S8370" s="269">
        <v>-52</v>
      </c>
      <c r="T8370" s="269">
        <v>-52.5</v>
      </c>
      <c r="DO8370"/>
    </row>
    <row r="8371" spans="15:119" x14ac:dyDescent="0.25">
      <c r="O8371" s="268" t="s">
        <v>17857</v>
      </c>
      <c r="P8371" s="268" t="s">
        <v>9492</v>
      </c>
      <c r="Q8371" s="269">
        <v>-10.5</v>
      </c>
      <c r="R8371" s="269">
        <v>-10.75</v>
      </c>
      <c r="S8371" s="269">
        <v>-52.25</v>
      </c>
      <c r="T8371" s="269">
        <v>-52.5</v>
      </c>
      <c r="DO8371"/>
    </row>
    <row r="8372" spans="15:119" x14ac:dyDescent="0.25">
      <c r="O8372" s="268" t="s">
        <v>17858</v>
      </c>
      <c r="P8372" s="268" t="s">
        <v>9492</v>
      </c>
      <c r="Q8372" s="269">
        <v>-10.5</v>
      </c>
      <c r="R8372" s="269">
        <v>-10.75</v>
      </c>
      <c r="S8372" s="269">
        <v>-52</v>
      </c>
      <c r="T8372" s="269">
        <v>-52.25</v>
      </c>
      <c r="DO8372"/>
    </row>
    <row r="8373" spans="15:119" x14ac:dyDescent="0.25">
      <c r="O8373" s="268" t="s">
        <v>17859</v>
      </c>
      <c r="P8373" s="268" t="s">
        <v>9492</v>
      </c>
      <c r="Q8373" s="269">
        <v>-10.75</v>
      </c>
      <c r="R8373" s="269">
        <v>-11</v>
      </c>
      <c r="S8373" s="269">
        <v>-52.25</v>
      </c>
      <c r="T8373" s="269">
        <v>-52.5</v>
      </c>
      <c r="DO8373"/>
    </row>
    <row r="8374" spans="15:119" x14ac:dyDescent="0.25">
      <c r="O8374" s="268" t="s">
        <v>17860</v>
      </c>
      <c r="P8374" s="268" t="s">
        <v>9492</v>
      </c>
      <c r="Q8374" s="269">
        <v>-10.75</v>
      </c>
      <c r="R8374" s="269">
        <v>-11</v>
      </c>
      <c r="S8374" s="269">
        <v>-52</v>
      </c>
      <c r="T8374" s="269">
        <v>-52.25</v>
      </c>
      <c r="DO8374"/>
    </row>
    <row r="8375" spans="15:119" x14ac:dyDescent="0.25">
      <c r="O8375" s="268" t="s">
        <v>17861</v>
      </c>
      <c r="P8375" s="268" t="s">
        <v>9490</v>
      </c>
      <c r="Q8375" s="269">
        <v>-10.5</v>
      </c>
      <c r="R8375" s="269">
        <v>-11</v>
      </c>
      <c r="S8375" s="269">
        <v>-51.5</v>
      </c>
      <c r="T8375" s="269">
        <v>-52</v>
      </c>
      <c r="DO8375"/>
    </row>
    <row r="8376" spans="15:119" x14ac:dyDescent="0.25">
      <c r="O8376" s="268" t="s">
        <v>17862</v>
      </c>
      <c r="P8376" s="268" t="s">
        <v>9492</v>
      </c>
      <c r="Q8376" s="269">
        <v>-10.5</v>
      </c>
      <c r="R8376" s="269">
        <v>-10.75</v>
      </c>
      <c r="S8376" s="269">
        <v>-51.75</v>
      </c>
      <c r="T8376" s="269">
        <v>-52</v>
      </c>
      <c r="DO8376"/>
    </row>
    <row r="8377" spans="15:119" x14ac:dyDescent="0.25">
      <c r="O8377" s="268" t="s">
        <v>17863</v>
      </c>
      <c r="P8377" s="268" t="s">
        <v>9492</v>
      </c>
      <c r="Q8377" s="269">
        <v>-10.5</v>
      </c>
      <c r="R8377" s="269">
        <v>-10.75</v>
      </c>
      <c r="S8377" s="269">
        <v>-51.5</v>
      </c>
      <c r="T8377" s="269">
        <v>-51.75</v>
      </c>
      <c r="DO8377"/>
    </row>
    <row r="8378" spans="15:119" x14ac:dyDescent="0.25">
      <c r="O8378" s="268" t="s">
        <v>17864</v>
      </c>
      <c r="P8378" s="268" t="s">
        <v>9492</v>
      </c>
      <c r="Q8378" s="269">
        <v>-10.75</v>
      </c>
      <c r="R8378" s="269">
        <v>-11</v>
      </c>
      <c r="S8378" s="269">
        <v>-51.75</v>
      </c>
      <c r="T8378" s="269">
        <v>-52</v>
      </c>
      <c r="DO8378"/>
    </row>
    <row r="8379" spans="15:119" x14ac:dyDescent="0.25">
      <c r="O8379" s="268" t="s">
        <v>17865</v>
      </c>
      <c r="P8379" s="268" t="s">
        <v>9492</v>
      </c>
      <c r="Q8379" s="269">
        <v>-10.75</v>
      </c>
      <c r="R8379" s="269">
        <v>-11</v>
      </c>
      <c r="S8379" s="269">
        <v>-51.5</v>
      </c>
      <c r="T8379" s="269">
        <v>-51.75</v>
      </c>
      <c r="DO8379"/>
    </row>
    <row r="8380" spans="15:119" x14ac:dyDescent="0.25">
      <c r="O8380" s="268" t="s">
        <v>17866</v>
      </c>
      <c r="P8380" s="268" t="s">
        <v>9490</v>
      </c>
      <c r="Q8380" s="269">
        <v>-10.5</v>
      </c>
      <c r="R8380" s="269">
        <v>-11</v>
      </c>
      <c r="S8380" s="269">
        <v>-51</v>
      </c>
      <c r="T8380" s="269">
        <v>-51.5</v>
      </c>
      <c r="DO8380"/>
    </row>
    <row r="8381" spans="15:119" x14ac:dyDescent="0.25">
      <c r="O8381" s="268" t="s">
        <v>17867</v>
      </c>
      <c r="P8381" s="268" t="s">
        <v>9492</v>
      </c>
      <c r="Q8381" s="269">
        <v>-10.5</v>
      </c>
      <c r="R8381" s="269">
        <v>-10.75</v>
      </c>
      <c r="S8381" s="269">
        <v>-51.25</v>
      </c>
      <c r="T8381" s="269">
        <v>-51.5</v>
      </c>
      <c r="DO8381"/>
    </row>
    <row r="8382" spans="15:119" x14ac:dyDescent="0.25">
      <c r="O8382" s="268" t="s">
        <v>17868</v>
      </c>
      <c r="P8382" s="268" t="s">
        <v>9492</v>
      </c>
      <c r="Q8382" s="269">
        <v>-10.5</v>
      </c>
      <c r="R8382" s="269">
        <v>-10.75</v>
      </c>
      <c r="S8382" s="269">
        <v>-51</v>
      </c>
      <c r="T8382" s="269">
        <v>-51.25</v>
      </c>
      <c r="DO8382"/>
    </row>
    <row r="8383" spans="15:119" x14ac:dyDescent="0.25">
      <c r="O8383" s="268" t="s">
        <v>17869</v>
      </c>
      <c r="P8383" s="268" t="s">
        <v>9492</v>
      </c>
      <c r="Q8383" s="269">
        <v>-10.75</v>
      </c>
      <c r="R8383" s="269">
        <v>-11</v>
      </c>
      <c r="S8383" s="269">
        <v>-51.25</v>
      </c>
      <c r="T8383" s="269">
        <v>-51.5</v>
      </c>
      <c r="DO8383"/>
    </row>
    <row r="8384" spans="15:119" x14ac:dyDescent="0.25">
      <c r="O8384" s="268" t="s">
        <v>17870</v>
      </c>
      <c r="P8384" s="268" t="s">
        <v>9492</v>
      </c>
      <c r="Q8384" s="269">
        <v>-10.75</v>
      </c>
      <c r="R8384" s="269">
        <v>-11</v>
      </c>
      <c r="S8384" s="269">
        <v>-51</v>
      </c>
      <c r="T8384" s="269">
        <v>-51.25</v>
      </c>
      <c r="DO8384"/>
    </row>
    <row r="8385" spans="15:119" x14ac:dyDescent="0.25">
      <c r="O8385" s="268" t="s">
        <v>17871</v>
      </c>
      <c r="P8385" s="268" t="s">
        <v>9488</v>
      </c>
      <c r="Q8385" s="269">
        <v>-11</v>
      </c>
      <c r="R8385" s="269">
        <v>-12</v>
      </c>
      <c r="S8385" s="269">
        <v>-52.5</v>
      </c>
      <c r="T8385" s="269">
        <v>-54</v>
      </c>
      <c r="DO8385"/>
    </row>
    <row r="8386" spans="15:119" x14ac:dyDescent="0.25">
      <c r="O8386" s="268" t="s">
        <v>17872</v>
      </c>
      <c r="P8386" s="268" t="s">
        <v>9490</v>
      </c>
      <c r="Q8386" s="269">
        <v>-11</v>
      </c>
      <c r="R8386" s="269">
        <v>-11.5</v>
      </c>
      <c r="S8386" s="269">
        <v>-53.5</v>
      </c>
      <c r="T8386" s="269">
        <v>-54</v>
      </c>
      <c r="DO8386"/>
    </row>
    <row r="8387" spans="15:119" x14ac:dyDescent="0.25">
      <c r="O8387" s="268" t="s">
        <v>17873</v>
      </c>
      <c r="P8387" s="268" t="s">
        <v>9492</v>
      </c>
      <c r="Q8387" s="269">
        <v>-11</v>
      </c>
      <c r="R8387" s="269">
        <v>-11.25</v>
      </c>
      <c r="S8387" s="269">
        <v>-53.75</v>
      </c>
      <c r="T8387" s="269">
        <v>-54</v>
      </c>
      <c r="DO8387"/>
    </row>
    <row r="8388" spans="15:119" x14ac:dyDescent="0.25">
      <c r="O8388" s="268" t="s">
        <v>17874</v>
      </c>
      <c r="P8388" s="268" t="s">
        <v>9492</v>
      </c>
      <c r="Q8388" s="269">
        <v>-11</v>
      </c>
      <c r="R8388" s="269">
        <v>-11.25</v>
      </c>
      <c r="S8388" s="269">
        <v>-53.5</v>
      </c>
      <c r="T8388" s="269">
        <v>-53.75</v>
      </c>
      <c r="DO8388"/>
    </row>
    <row r="8389" spans="15:119" x14ac:dyDescent="0.25">
      <c r="O8389" s="268" t="s">
        <v>17875</v>
      </c>
      <c r="P8389" s="268" t="s">
        <v>9492</v>
      </c>
      <c r="Q8389" s="269">
        <v>-11.25</v>
      </c>
      <c r="R8389" s="269">
        <v>-11.5</v>
      </c>
      <c r="S8389" s="269">
        <v>-53.75</v>
      </c>
      <c r="T8389" s="269">
        <v>-54</v>
      </c>
      <c r="DO8389"/>
    </row>
    <row r="8390" spans="15:119" x14ac:dyDescent="0.25">
      <c r="O8390" s="268" t="s">
        <v>17876</v>
      </c>
      <c r="P8390" s="268" t="s">
        <v>9492</v>
      </c>
      <c r="Q8390" s="269">
        <v>-11.25</v>
      </c>
      <c r="R8390" s="269">
        <v>-11.5</v>
      </c>
      <c r="S8390" s="269">
        <v>-53.5</v>
      </c>
      <c r="T8390" s="269">
        <v>-53.75</v>
      </c>
      <c r="DO8390"/>
    </row>
    <row r="8391" spans="15:119" x14ac:dyDescent="0.25">
      <c r="O8391" s="268" t="s">
        <v>17877</v>
      </c>
      <c r="P8391" s="268" t="s">
        <v>9490</v>
      </c>
      <c r="Q8391" s="269">
        <v>-11</v>
      </c>
      <c r="R8391" s="269">
        <v>-11.5</v>
      </c>
      <c r="S8391" s="269">
        <v>-53</v>
      </c>
      <c r="T8391" s="269">
        <v>-53.5</v>
      </c>
      <c r="DO8391"/>
    </row>
    <row r="8392" spans="15:119" x14ac:dyDescent="0.25">
      <c r="O8392" s="268" t="s">
        <v>17878</v>
      </c>
      <c r="P8392" s="268" t="s">
        <v>9492</v>
      </c>
      <c r="Q8392" s="269">
        <v>-11</v>
      </c>
      <c r="R8392" s="269">
        <v>-11.25</v>
      </c>
      <c r="S8392" s="269">
        <v>-53.25</v>
      </c>
      <c r="T8392" s="269">
        <v>-53.5</v>
      </c>
      <c r="DO8392"/>
    </row>
    <row r="8393" spans="15:119" x14ac:dyDescent="0.25">
      <c r="O8393" s="268" t="s">
        <v>17879</v>
      </c>
      <c r="P8393" s="268" t="s">
        <v>9492</v>
      </c>
      <c r="Q8393" s="269">
        <v>-11</v>
      </c>
      <c r="R8393" s="269">
        <v>-11.25</v>
      </c>
      <c r="S8393" s="269">
        <v>-53</v>
      </c>
      <c r="T8393" s="269">
        <v>-53.25</v>
      </c>
      <c r="DO8393"/>
    </row>
    <row r="8394" spans="15:119" x14ac:dyDescent="0.25">
      <c r="O8394" s="268" t="s">
        <v>17880</v>
      </c>
      <c r="P8394" s="268" t="s">
        <v>9492</v>
      </c>
      <c r="Q8394" s="269">
        <v>-11.25</v>
      </c>
      <c r="R8394" s="269">
        <v>-11.5</v>
      </c>
      <c r="S8394" s="269">
        <v>-53.25</v>
      </c>
      <c r="T8394" s="269">
        <v>-53.5</v>
      </c>
      <c r="DO8394"/>
    </row>
    <row r="8395" spans="15:119" x14ac:dyDescent="0.25">
      <c r="O8395" s="268" t="s">
        <v>17881</v>
      </c>
      <c r="P8395" s="268" t="s">
        <v>9492</v>
      </c>
      <c r="Q8395" s="269">
        <v>-11.25</v>
      </c>
      <c r="R8395" s="269">
        <v>-11.5</v>
      </c>
      <c r="S8395" s="269">
        <v>-53</v>
      </c>
      <c r="T8395" s="269">
        <v>-53.25</v>
      </c>
      <c r="DO8395"/>
    </row>
    <row r="8396" spans="15:119" x14ac:dyDescent="0.25">
      <c r="O8396" s="268" t="s">
        <v>17882</v>
      </c>
      <c r="P8396" s="268" t="s">
        <v>9490</v>
      </c>
      <c r="Q8396" s="269">
        <v>-11</v>
      </c>
      <c r="R8396" s="269">
        <v>-11.5</v>
      </c>
      <c r="S8396" s="269">
        <v>-52.5</v>
      </c>
      <c r="T8396" s="269">
        <v>-53</v>
      </c>
      <c r="DO8396"/>
    </row>
    <row r="8397" spans="15:119" x14ac:dyDescent="0.25">
      <c r="O8397" s="268" t="s">
        <v>17883</v>
      </c>
      <c r="P8397" s="268" t="s">
        <v>9492</v>
      </c>
      <c r="Q8397" s="269">
        <v>-11</v>
      </c>
      <c r="R8397" s="269">
        <v>-11.25</v>
      </c>
      <c r="S8397" s="269">
        <v>-52.75</v>
      </c>
      <c r="T8397" s="269">
        <v>-53</v>
      </c>
      <c r="DO8397"/>
    </row>
    <row r="8398" spans="15:119" x14ac:dyDescent="0.25">
      <c r="O8398" s="268" t="s">
        <v>17884</v>
      </c>
      <c r="P8398" s="268" t="s">
        <v>9492</v>
      </c>
      <c r="Q8398" s="269">
        <v>-11</v>
      </c>
      <c r="R8398" s="269">
        <v>-11.25</v>
      </c>
      <c r="S8398" s="269">
        <v>-52.5</v>
      </c>
      <c r="T8398" s="269">
        <v>-52.75</v>
      </c>
      <c r="DO8398"/>
    </row>
    <row r="8399" spans="15:119" x14ac:dyDescent="0.25">
      <c r="O8399" s="268" t="s">
        <v>17885</v>
      </c>
      <c r="P8399" s="268" t="s">
        <v>9492</v>
      </c>
      <c r="Q8399" s="269">
        <v>-11.25</v>
      </c>
      <c r="R8399" s="269">
        <v>-11.5</v>
      </c>
      <c r="S8399" s="269">
        <v>-52.75</v>
      </c>
      <c r="T8399" s="269">
        <v>-53</v>
      </c>
      <c r="DO8399"/>
    </row>
    <row r="8400" spans="15:119" x14ac:dyDescent="0.25">
      <c r="O8400" s="268" t="s">
        <v>17886</v>
      </c>
      <c r="P8400" s="268" t="s">
        <v>9492</v>
      </c>
      <c r="Q8400" s="269">
        <v>-11.25</v>
      </c>
      <c r="R8400" s="269">
        <v>-11.5</v>
      </c>
      <c r="S8400" s="269">
        <v>-52.5</v>
      </c>
      <c r="T8400" s="269">
        <v>-52.75</v>
      </c>
      <c r="DO8400"/>
    </row>
    <row r="8401" spans="15:119" x14ac:dyDescent="0.25">
      <c r="O8401" s="268" t="s">
        <v>17887</v>
      </c>
      <c r="P8401" s="268" t="s">
        <v>9490</v>
      </c>
      <c r="Q8401" s="269">
        <v>-11.5</v>
      </c>
      <c r="R8401" s="269">
        <v>-12</v>
      </c>
      <c r="S8401" s="269">
        <v>-53.5</v>
      </c>
      <c r="T8401" s="269">
        <v>-54</v>
      </c>
      <c r="DO8401"/>
    </row>
    <row r="8402" spans="15:119" x14ac:dyDescent="0.25">
      <c r="O8402" s="268" t="s">
        <v>17888</v>
      </c>
      <c r="P8402" s="268" t="s">
        <v>9492</v>
      </c>
      <c r="Q8402" s="269">
        <v>-11.5</v>
      </c>
      <c r="R8402" s="269">
        <v>-11.75</v>
      </c>
      <c r="S8402" s="269">
        <v>-53.75</v>
      </c>
      <c r="T8402" s="269">
        <v>-54</v>
      </c>
      <c r="DO8402"/>
    </row>
    <row r="8403" spans="15:119" x14ac:dyDescent="0.25">
      <c r="O8403" s="268" t="s">
        <v>17889</v>
      </c>
      <c r="P8403" s="268" t="s">
        <v>9492</v>
      </c>
      <c r="Q8403" s="269">
        <v>-11.5</v>
      </c>
      <c r="R8403" s="269">
        <v>-11.75</v>
      </c>
      <c r="S8403" s="269">
        <v>-53.5</v>
      </c>
      <c r="T8403" s="269">
        <v>-53.75</v>
      </c>
      <c r="DO8403"/>
    </row>
    <row r="8404" spans="15:119" x14ac:dyDescent="0.25">
      <c r="O8404" s="268" t="s">
        <v>17890</v>
      </c>
      <c r="P8404" s="268" t="s">
        <v>9492</v>
      </c>
      <c r="Q8404" s="269">
        <v>-11.75</v>
      </c>
      <c r="R8404" s="269">
        <v>-12</v>
      </c>
      <c r="S8404" s="269">
        <v>-53.75</v>
      </c>
      <c r="T8404" s="269">
        <v>-54</v>
      </c>
      <c r="DO8404"/>
    </row>
    <row r="8405" spans="15:119" x14ac:dyDescent="0.25">
      <c r="O8405" s="268" t="s">
        <v>17891</v>
      </c>
      <c r="P8405" s="268" t="s">
        <v>9492</v>
      </c>
      <c r="Q8405" s="269">
        <v>-11.75</v>
      </c>
      <c r="R8405" s="269">
        <v>-12</v>
      </c>
      <c r="S8405" s="269">
        <v>-53.5</v>
      </c>
      <c r="T8405" s="269">
        <v>-53.75</v>
      </c>
      <c r="DO8405"/>
    </row>
    <row r="8406" spans="15:119" x14ac:dyDescent="0.25">
      <c r="O8406" s="268" t="s">
        <v>17892</v>
      </c>
      <c r="P8406" s="268" t="s">
        <v>9490</v>
      </c>
      <c r="Q8406" s="269">
        <v>-11.5</v>
      </c>
      <c r="R8406" s="269">
        <v>-12</v>
      </c>
      <c r="S8406" s="269">
        <v>-53</v>
      </c>
      <c r="T8406" s="269">
        <v>-53.5</v>
      </c>
      <c r="DO8406"/>
    </row>
    <row r="8407" spans="15:119" x14ac:dyDescent="0.25">
      <c r="O8407" s="268" t="s">
        <v>17893</v>
      </c>
      <c r="P8407" s="268" t="s">
        <v>9492</v>
      </c>
      <c r="Q8407" s="269">
        <v>-11.5</v>
      </c>
      <c r="R8407" s="269">
        <v>-11.75</v>
      </c>
      <c r="S8407" s="269">
        <v>-53.25</v>
      </c>
      <c r="T8407" s="269">
        <v>-53.5</v>
      </c>
      <c r="DO8407"/>
    </row>
    <row r="8408" spans="15:119" x14ac:dyDescent="0.25">
      <c r="O8408" s="268" t="s">
        <v>17894</v>
      </c>
      <c r="P8408" s="268" t="s">
        <v>9492</v>
      </c>
      <c r="Q8408" s="269">
        <v>-11.5</v>
      </c>
      <c r="R8408" s="269">
        <v>-11.75</v>
      </c>
      <c r="S8408" s="269">
        <v>-53</v>
      </c>
      <c r="T8408" s="269">
        <v>-53.25</v>
      </c>
      <c r="DO8408"/>
    </row>
    <row r="8409" spans="15:119" x14ac:dyDescent="0.25">
      <c r="O8409" s="268" t="s">
        <v>17895</v>
      </c>
      <c r="P8409" s="268" t="s">
        <v>9492</v>
      </c>
      <c r="Q8409" s="269">
        <v>-11.75</v>
      </c>
      <c r="R8409" s="269">
        <v>-12</v>
      </c>
      <c r="S8409" s="269">
        <v>-53.25</v>
      </c>
      <c r="T8409" s="269">
        <v>-53.5</v>
      </c>
      <c r="DO8409"/>
    </row>
    <row r="8410" spans="15:119" x14ac:dyDescent="0.25">
      <c r="O8410" s="268" t="s">
        <v>17896</v>
      </c>
      <c r="P8410" s="268" t="s">
        <v>9492</v>
      </c>
      <c r="Q8410" s="269">
        <v>-11.75</v>
      </c>
      <c r="R8410" s="269">
        <v>-12</v>
      </c>
      <c r="S8410" s="269">
        <v>-53</v>
      </c>
      <c r="T8410" s="269">
        <v>-53.25</v>
      </c>
      <c r="DO8410"/>
    </row>
    <row r="8411" spans="15:119" x14ac:dyDescent="0.25">
      <c r="O8411" s="268" t="s">
        <v>17897</v>
      </c>
      <c r="P8411" s="268" t="s">
        <v>9490</v>
      </c>
      <c r="Q8411" s="269">
        <v>-11.5</v>
      </c>
      <c r="R8411" s="269">
        <v>-12</v>
      </c>
      <c r="S8411" s="269">
        <v>-52.5</v>
      </c>
      <c r="T8411" s="269">
        <v>-53</v>
      </c>
      <c r="DO8411"/>
    </row>
    <row r="8412" spans="15:119" x14ac:dyDescent="0.25">
      <c r="O8412" s="268" t="s">
        <v>17898</v>
      </c>
      <c r="P8412" s="268" t="s">
        <v>9492</v>
      </c>
      <c r="Q8412" s="269">
        <v>-11.5</v>
      </c>
      <c r="R8412" s="269">
        <v>-11.75</v>
      </c>
      <c r="S8412" s="269">
        <v>-52.75</v>
      </c>
      <c r="T8412" s="269">
        <v>-53</v>
      </c>
      <c r="DO8412"/>
    </row>
    <row r="8413" spans="15:119" x14ac:dyDescent="0.25">
      <c r="O8413" s="268" t="s">
        <v>17899</v>
      </c>
      <c r="P8413" s="268" t="s">
        <v>9492</v>
      </c>
      <c r="Q8413" s="269">
        <v>-11.5</v>
      </c>
      <c r="R8413" s="269">
        <v>-11.75</v>
      </c>
      <c r="S8413" s="269">
        <v>-52.5</v>
      </c>
      <c r="T8413" s="269">
        <v>-52.75</v>
      </c>
      <c r="DO8413"/>
    </row>
    <row r="8414" spans="15:119" x14ac:dyDescent="0.25">
      <c r="O8414" s="268" t="s">
        <v>17900</v>
      </c>
      <c r="P8414" s="268" t="s">
        <v>9492</v>
      </c>
      <c r="Q8414" s="269">
        <v>-11.75</v>
      </c>
      <c r="R8414" s="269">
        <v>-12</v>
      </c>
      <c r="S8414" s="269">
        <v>-52.75</v>
      </c>
      <c r="T8414" s="269">
        <v>-53</v>
      </c>
      <c r="DO8414"/>
    </row>
    <row r="8415" spans="15:119" x14ac:dyDescent="0.25">
      <c r="O8415" s="268" t="s">
        <v>17901</v>
      </c>
      <c r="P8415" s="268" t="s">
        <v>9492</v>
      </c>
      <c r="Q8415" s="269">
        <v>-11.75</v>
      </c>
      <c r="R8415" s="269">
        <v>-12</v>
      </c>
      <c r="S8415" s="269">
        <v>-52.5</v>
      </c>
      <c r="T8415" s="269">
        <v>-52.75</v>
      </c>
      <c r="DO8415"/>
    </row>
    <row r="8416" spans="15:119" x14ac:dyDescent="0.25">
      <c r="O8416" s="268" t="s">
        <v>17902</v>
      </c>
      <c r="P8416" s="268" t="s">
        <v>9488</v>
      </c>
      <c r="Q8416" s="269">
        <v>-11</v>
      </c>
      <c r="R8416" s="269">
        <v>-12</v>
      </c>
      <c r="S8416" s="269">
        <v>-51</v>
      </c>
      <c r="T8416" s="269">
        <v>-52.5</v>
      </c>
      <c r="DO8416"/>
    </row>
    <row r="8417" spans="15:119" x14ac:dyDescent="0.25">
      <c r="O8417" s="268" t="s">
        <v>17903</v>
      </c>
      <c r="P8417" s="268" t="s">
        <v>9490</v>
      </c>
      <c r="Q8417" s="269">
        <v>-11</v>
      </c>
      <c r="R8417" s="269">
        <v>-11.5</v>
      </c>
      <c r="S8417" s="269">
        <v>-52</v>
      </c>
      <c r="T8417" s="269">
        <v>-52.5</v>
      </c>
      <c r="DO8417"/>
    </row>
    <row r="8418" spans="15:119" x14ac:dyDescent="0.25">
      <c r="O8418" s="268" t="s">
        <v>17904</v>
      </c>
      <c r="P8418" s="268" t="s">
        <v>9492</v>
      </c>
      <c r="Q8418" s="269">
        <v>-11</v>
      </c>
      <c r="R8418" s="269">
        <v>-11.25</v>
      </c>
      <c r="S8418" s="269">
        <v>-52.25</v>
      </c>
      <c r="T8418" s="269">
        <v>-52.5</v>
      </c>
      <c r="DO8418"/>
    </row>
    <row r="8419" spans="15:119" x14ac:dyDescent="0.25">
      <c r="O8419" s="268" t="s">
        <v>17905</v>
      </c>
      <c r="P8419" s="268" t="s">
        <v>9492</v>
      </c>
      <c r="Q8419" s="269">
        <v>-11</v>
      </c>
      <c r="R8419" s="269">
        <v>-11.25</v>
      </c>
      <c r="S8419" s="269">
        <v>-52</v>
      </c>
      <c r="T8419" s="269">
        <v>-52.25</v>
      </c>
      <c r="DO8419"/>
    </row>
    <row r="8420" spans="15:119" x14ac:dyDescent="0.25">
      <c r="O8420" s="268" t="s">
        <v>17906</v>
      </c>
      <c r="P8420" s="268" t="s">
        <v>9492</v>
      </c>
      <c r="Q8420" s="269">
        <v>-11.25</v>
      </c>
      <c r="R8420" s="269">
        <v>-11.5</v>
      </c>
      <c r="S8420" s="269">
        <v>-52.25</v>
      </c>
      <c r="T8420" s="269">
        <v>-52.5</v>
      </c>
      <c r="DO8420"/>
    </row>
    <row r="8421" spans="15:119" x14ac:dyDescent="0.25">
      <c r="O8421" s="268" t="s">
        <v>17907</v>
      </c>
      <c r="P8421" s="268" t="s">
        <v>9492</v>
      </c>
      <c r="Q8421" s="269">
        <v>-11.25</v>
      </c>
      <c r="R8421" s="269">
        <v>-11.5</v>
      </c>
      <c r="S8421" s="269">
        <v>-52</v>
      </c>
      <c r="T8421" s="269">
        <v>-52.25</v>
      </c>
      <c r="DO8421"/>
    </row>
    <row r="8422" spans="15:119" x14ac:dyDescent="0.25">
      <c r="O8422" s="268" t="s">
        <v>17908</v>
      </c>
      <c r="P8422" s="268" t="s">
        <v>9490</v>
      </c>
      <c r="Q8422" s="269">
        <v>-11</v>
      </c>
      <c r="R8422" s="269">
        <v>-11.5</v>
      </c>
      <c r="S8422" s="269">
        <v>-51.5</v>
      </c>
      <c r="T8422" s="269">
        <v>-52</v>
      </c>
      <c r="DO8422"/>
    </row>
    <row r="8423" spans="15:119" x14ac:dyDescent="0.25">
      <c r="O8423" s="268" t="s">
        <v>17909</v>
      </c>
      <c r="P8423" s="268" t="s">
        <v>9492</v>
      </c>
      <c r="Q8423" s="269">
        <v>-11</v>
      </c>
      <c r="R8423" s="269">
        <v>-11.25</v>
      </c>
      <c r="S8423" s="269">
        <v>-51.75</v>
      </c>
      <c r="T8423" s="269">
        <v>-52</v>
      </c>
      <c r="DO8423"/>
    </row>
    <row r="8424" spans="15:119" x14ac:dyDescent="0.25">
      <c r="O8424" s="268" t="s">
        <v>17910</v>
      </c>
      <c r="P8424" s="268" t="s">
        <v>9492</v>
      </c>
      <c r="Q8424" s="269">
        <v>-11</v>
      </c>
      <c r="R8424" s="269">
        <v>-11.25</v>
      </c>
      <c r="S8424" s="269">
        <v>-51.5</v>
      </c>
      <c r="T8424" s="269">
        <v>-51.75</v>
      </c>
      <c r="DO8424"/>
    </row>
    <row r="8425" spans="15:119" x14ac:dyDescent="0.25">
      <c r="O8425" s="268" t="s">
        <v>17911</v>
      </c>
      <c r="P8425" s="268" t="s">
        <v>9492</v>
      </c>
      <c r="Q8425" s="269">
        <v>-11.25</v>
      </c>
      <c r="R8425" s="269">
        <v>-11.5</v>
      </c>
      <c r="S8425" s="269">
        <v>-51.75</v>
      </c>
      <c r="T8425" s="269">
        <v>-52</v>
      </c>
      <c r="DO8425"/>
    </row>
    <row r="8426" spans="15:119" x14ac:dyDescent="0.25">
      <c r="O8426" s="268" t="s">
        <v>17912</v>
      </c>
      <c r="P8426" s="268" t="s">
        <v>9492</v>
      </c>
      <c r="Q8426" s="269">
        <v>-11.25</v>
      </c>
      <c r="R8426" s="269">
        <v>-11.5</v>
      </c>
      <c r="S8426" s="269">
        <v>-51.5</v>
      </c>
      <c r="T8426" s="269">
        <v>-51.75</v>
      </c>
      <c r="DO8426"/>
    </row>
    <row r="8427" spans="15:119" x14ac:dyDescent="0.25">
      <c r="O8427" s="268" t="s">
        <v>17913</v>
      </c>
      <c r="P8427" s="268" t="s">
        <v>9490</v>
      </c>
      <c r="Q8427" s="269">
        <v>-11</v>
      </c>
      <c r="R8427" s="269">
        <v>-11.5</v>
      </c>
      <c r="S8427" s="269">
        <v>-51</v>
      </c>
      <c r="T8427" s="269">
        <v>-51.5</v>
      </c>
      <c r="DO8427"/>
    </row>
    <row r="8428" spans="15:119" x14ac:dyDescent="0.25">
      <c r="O8428" s="268" t="s">
        <v>17914</v>
      </c>
      <c r="P8428" s="268" t="s">
        <v>9492</v>
      </c>
      <c r="Q8428" s="269">
        <v>-11</v>
      </c>
      <c r="R8428" s="269">
        <v>-11.25</v>
      </c>
      <c r="S8428" s="269">
        <v>-51.25</v>
      </c>
      <c r="T8428" s="269">
        <v>-51.5</v>
      </c>
      <c r="DO8428"/>
    </row>
    <row r="8429" spans="15:119" x14ac:dyDescent="0.25">
      <c r="O8429" s="268" t="s">
        <v>17915</v>
      </c>
      <c r="P8429" s="268" t="s">
        <v>9492</v>
      </c>
      <c r="Q8429" s="269">
        <v>-11</v>
      </c>
      <c r="R8429" s="269">
        <v>-11.25</v>
      </c>
      <c r="S8429" s="269">
        <v>-51</v>
      </c>
      <c r="T8429" s="269">
        <v>-51.25</v>
      </c>
      <c r="DO8429"/>
    </row>
    <row r="8430" spans="15:119" x14ac:dyDescent="0.25">
      <c r="O8430" s="268" t="s">
        <v>17916</v>
      </c>
      <c r="P8430" s="268" t="s">
        <v>9492</v>
      </c>
      <c r="Q8430" s="269">
        <v>-11.25</v>
      </c>
      <c r="R8430" s="269">
        <v>-11.5</v>
      </c>
      <c r="S8430" s="269">
        <v>-51.25</v>
      </c>
      <c r="T8430" s="269">
        <v>-51.5</v>
      </c>
      <c r="DO8430"/>
    </row>
    <row r="8431" spans="15:119" x14ac:dyDescent="0.25">
      <c r="O8431" s="268" t="s">
        <v>17917</v>
      </c>
      <c r="P8431" s="268" t="s">
        <v>9492</v>
      </c>
      <c r="Q8431" s="269">
        <v>-11.25</v>
      </c>
      <c r="R8431" s="269">
        <v>-11.5</v>
      </c>
      <c r="S8431" s="269">
        <v>-51</v>
      </c>
      <c r="T8431" s="269">
        <v>-51.25</v>
      </c>
      <c r="DO8431"/>
    </row>
    <row r="8432" spans="15:119" x14ac:dyDescent="0.25">
      <c r="O8432" s="268" t="s">
        <v>17918</v>
      </c>
      <c r="P8432" s="268" t="s">
        <v>9490</v>
      </c>
      <c r="Q8432" s="269">
        <v>-11.5</v>
      </c>
      <c r="R8432" s="269">
        <v>-12</v>
      </c>
      <c r="S8432" s="269">
        <v>-52</v>
      </c>
      <c r="T8432" s="269">
        <v>-52.5</v>
      </c>
      <c r="DO8432"/>
    </row>
    <row r="8433" spans="15:119" x14ac:dyDescent="0.25">
      <c r="O8433" s="268" t="s">
        <v>17919</v>
      </c>
      <c r="P8433" s="268" t="s">
        <v>9492</v>
      </c>
      <c r="Q8433" s="269">
        <v>-11.5</v>
      </c>
      <c r="R8433" s="269">
        <v>-11.75</v>
      </c>
      <c r="S8433" s="269">
        <v>-52.25</v>
      </c>
      <c r="T8433" s="269">
        <v>-52.5</v>
      </c>
      <c r="DO8433"/>
    </row>
    <row r="8434" spans="15:119" x14ac:dyDescent="0.25">
      <c r="O8434" s="268" t="s">
        <v>17920</v>
      </c>
      <c r="P8434" s="268" t="s">
        <v>9492</v>
      </c>
      <c r="Q8434" s="269">
        <v>-11.5</v>
      </c>
      <c r="R8434" s="269">
        <v>-11.75</v>
      </c>
      <c r="S8434" s="269">
        <v>-52</v>
      </c>
      <c r="T8434" s="269">
        <v>-52.25</v>
      </c>
      <c r="DO8434"/>
    </row>
    <row r="8435" spans="15:119" x14ac:dyDescent="0.25">
      <c r="O8435" s="268" t="s">
        <v>17921</v>
      </c>
      <c r="P8435" s="268" t="s">
        <v>9492</v>
      </c>
      <c r="Q8435" s="269">
        <v>-11.75</v>
      </c>
      <c r="R8435" s="269">
        <v>-12</v>
      </c>
      <c r="S8435" s="269">
        <v>-52.25</v>
      </c>
      <c r="T8435" s="269">
        <v>-52.5</v>
      </c>
      <c r="DO8435"/>
    </row>
    <row r="8436" spans="15:119" x14ac:dyDescent="0.25">
      <c r="O8436" s="268" t="s">
        <v>17922</v>
      </c>
      <c r="P8436" s="268" t="s">
        <v>9492</v>
      </c>
      <c r="Q8436" s="269">
        <v>-11.75</v>
      </c>
      <c r="R8436" s="269">
        <v>-12</v>
      </c>
      <c r="S8436" s="269">
        <v>-52</v>
      </c>
      <c r="T8436" s="269">
        <v>-52.25</v>
      </c>
      <c r="DO8436"/>
    </row>
    <row r="8437" spans="15:119" x14ac:dyDescent="0.25">
      <c r="O8437" s="268" t="s">
        <v>17923</v>
      </c>
      <c r="P8437" s="268" t="s">
        <v>9490</v>
      </c>
      <c r="Q8437" s="269">
        <v>-11.5</v>
      </c>
      <c r="R8437" s="269">
        <v>-12</v>
      </c>
      <c r="S8437" s="269">
        <v>-51.5</v>
      </c>
      <c r="T8437" s="269">
        <v>-52</v>
      </c>
      <c r="DO8437"/>
    </row>
    <row r="8438" spans="15:119" x14ac:dyDescent="0.25">
      <c r="O8438" s="268" t="s">
        <v>17924</v>
      </c>
      <c r="P8438" s="268" t="s">
        <v>9492</v>
      </c>
      <c r="Q8438" s="269">
        <v>-11.5</v>
      </c>
      <c r="R8438" s="269">
        <v>-11.75</v>
      </c>
      <c r="S8438" s="269">
        <v>-51.75</v>
      </c>
      <c r="T8438" s="269">
        <v>-52</v>
      </c>
      <c r="DO8438"/>
    </row>
    <row r="8439" spans="15:119" x14ac:dyDescent="0.25">
      <c r="O8439" s="268" t="s">
        <v>17925</v>
      </c>
      <c r="P8439" s="268" t="s">
        <v>9492</v>
      </c>
      <c r="Q8439" s="269">
        <v>-11.5</v>
      </c>
      <c r="R8439" s="269">
        <v>-11.75</v>
      </c>
      <c r="S8439" s="269">
        <v>-51.5</v>
      </c>
      <c r="T8439" s="269">
        <v>-51.75</v>
      </c>
      <c r="DO8439"/>
    </row>
    <row r="8440" spans="15:119" x14ac:dyDescent="0.25">
      <c r="O8440" s="268" t="s">
        <v>17926</v>
      </c>
      <c r="P8440" s="268" t="s">
        <v>9492</v>
      </c>
      <c r="Q8440" s="269">
        <v>-11.75</v>
      </c>
      <c r="R8440" s="269">
        <v>-12</v>
      </c>
      <c r="S8440" s="269">
        <v>-51.75</v>
      </c>
      <c r="T8440" s="269">
        <v>-52</v>
      </c>
      <c r="DO8440"/>
    </row>
    <row r="8441" spans="15:119" x14ac:dyDescent="0.25">
      <c r="O8441" s="268" t="s">
        <v>17927</v>
      </c>
      <c r="P8441" s="268" t="s">
        <v>9492</v>
      </c>
      <c r="Q8441" s="269">
        <v>-11.75</v>
      </c>
      <c r="R8441" s="269">
        <v>-12</v>
      </c>
      <c r="S8441" s="269">
        <v>-51.5</v>
      </c>
      <c r="T8441" s="269">
        <v>-51.75</v>
      </c>
      <c r="DO8441"/>
    </row>
    <row r="8442" spans="15:119" x14ac:dyDescent="0.25">
      <c r="O8442" s="268" t="s">
        <v>17928</v>
      </c>
      <c r="P8442" s="268" t="s">
        <v>9490</v>
      </c>
      <c r="Q8442" s="269">
        <v>-11.5</v>
      </c>
      <c r="R8442" s="269">
        <v>-12</v>
      </c>
      <c r="S8442" s="269">
        <v>-51</v>
      </c>
      <c r="T8442" s="269">
        <v>-51.5</v>
      </c>
      <c r="DO8442"/>
    </row>
    <row r="8443" spans="15:119" x14ac:dyDescent="0.25">
      <c r="O8443" s="268" t="s">
        <v>17929</v>
      </c>
      <c r="P8443" s="268" t="s">
        <v>9492</v>
      </c>
      <c r="Q8443" s="269">
        <v>-11.5</v>
      </c>
      <c r="R8443" s="269">
        <v>-11.75</v>
      </c>
      <c r="S8443" s="269">
        <v>-51.25</v>
      </c>
      <c r="T8443" s="269">
        <v>-51.5</v>
      </c>
      <c r="DO8443"/>
    </row>
    <row r="8444" spans="15:119" x14ac:dyDescent="0.25">
      <c r="O8444" s="268" t="s">
        <v>17930</v>
      </c>
      <c r="P8444" s="268" t="s">
        <v>9492</v>
      </c>
      <c r="Q8444" s="269">
        <v>-11.5</v>
      </c>
      <c r="R8444" s="269">
        <v>-11.75</v>
      </c>
      <c r="S8444" s="269">
        <v>-51</v>
      </c>
      <c r="T8444" s="269">
        <v>-51.25</v>
      </c>
      <c r="DO8444"/>
    </row>
    <row r="8445" spans="15:119" x14ac:dyDescent="0.25">
      <c r="O8445" s="268" t="s">
        <v>17931</v>
      </c>
      <c r="P8445" s="268" t="s">
        <v>9492</v>
      </c>
      <c r="Q8445" s="269">
        <v>-11.75</v>
      </c>
      <c r="R8445" s="269">
        <v>-12</v>
      </c>
      <c r="S8445" s="269">
        <v>-51.25</v>
      </c>
      <c r="T8445" s="269">
        <v>-51.5</v>
      </c>
      <c r="DO8445"/>
    </row>
    <row r="8446" spans="15:119" x14ac:dyDescent="0.25">
      <c r="O8446" s="268" t="s">
        <v>17932</v>
      </c>
      <c r="P8446" s="268" t="s">
        <v>9492</v>
      </c>
      <c r="Q8446" s="269">
        <v>-11.75</v>
      </c>
      <c r="R8446" s="269">
        <v>-12</v>
      </c>
      <c r="S8446" s="269">
        <v>-51</v>
      </c>
      <c r="T8446" s="269">
        <v>-51.25</v>
      </c>
      <c r="DO8446"/>
    </row>
    <row r="8447" spans="15:119" x14ac:dyDescent="0.25">
      <c r="O8447" s="268" t="s">
        <v>17933</v>
      </c>
      <c r="P8447" s="268" t="s">
        <v>9486</v>
      </c>
      <c r="Q8447" s="269">
        <v>-10</v>
      </c>
      <c r="R8447" s="269">
        <v>-12</v>
      </c>
      <c r="S8447" s="269">
        <v>-48</v>
      </c>
      <c r="T8447" s="269">
        <v>-51</v>
      </c>
      <c r="DO8447"/>
    </row>
    <row r="8448" spans="15:119" x14ac:dyDescent="0.25">
      <c r="O8448" s="268" t="s">
        <v>17934</v>
      </c>
      <c r="P8448" s="268" t="s">
        <v>9488</v>
      </c>
      <c r="Q8448" s="269">
        <v>-10</v>
      </c>
      <c r="R8448" s="269">
        <v>-11</v>
      </c>
      <c r="S8448" s="269">
        <v>-49.5</v>
      </c>
      <c r="T8448" s="269">
        <v>-51</v>
      </c>
      <c r="DO8448"/>
    </row>
    <row r="8449" spans="15:119" x14ac:dyDescent="0.25">
      <c r="O8449" s="268" t="s">
        <v>17935</v>
      </c>
      <c r="P8449" s="268" t="s">
        <v>9490</v>
      </c>
      <c r="Q8449" s="269">
        <v>-10</v>
      </c>
      <c r="R8449" s="269">
        <v>-10.5</v>
      </c>
      <c r="S8449" s="269">
        <v>-50.5</v>
      </c>
      <c r="T8449" s="269">
        <v>-51</v>
      </c>
      <c r="DO8449"/>
    </row>
    <row r="8450" spans="15:119" x14ac:dyDescent="0.25">
      <c r="O8450" s="268" t="s">
        <v>17936</v>
      </c>
      <c r="P8450" s="268" t="s">
        <v>9492</v>
      </c>
      <c r="Q8450" s="269">
        <v>-10</v>
      </c>
      <c r="R8450" s="269">
        <v>-10.25</v>
      </c>
      <c r="S8450" s="269">
        <v>-50.75</v>
      </c>
      <c r="T8450" s="269">
        <v>-51</v>
      </c>
      <c r="DO8450"/>
    </row>
    <row r="8451" spans="15:119" x14ac:dyDescent="0.25">
      <c r="O8451" s="268" t="s">
        <v>17937</v>
      </c>
      <c r="P8451" s="268" t="s">
        <v>9492</v>
      </c>
      <c r="Q8451" s="269">
        <v>-10</v>
      </c>
      <c r="R8451" s="269">
        <v>-10.25</v>
      </c>
      <c r="S8451" s="269">
        <v>-50.5</v>
      </c>
      <c r="T8451" s="269">
        <v>-50.75</v>
      </c>
      <c r="DO8451"/>
    </row>
    <row r="8452" spans="15:119" x14ac:dyDescent="0.25">
      <c r="O8452" s="268" t="s">
        <v>17938</v>
      </c>
      <c r="P8452" s="268" t="s">
        <v>9492</v>
      </c>
      <c r="Q8452" s="269">
        <v>-10.25</v>
      </c>
      <c r="R8452" s="269">
        <v>-10.5</v>
      </c>
      <c r="S8452" s="269">
        <v>-50.75</v>
      </c>
      <c r="T8452" s="269">
        <v>-51</v>
      </c>
      <c r="DO8452"/>
    </row>
    <row r="8453" spans="15:119" x14ac:dyDescent="0.25">
      <c r="O8453" s="268" t="s">
        <v>17939</v>
      </c>
      <c r="P8453" s="268" t="s">
        <v>9492</v>
      </c>
      <c r="Q8453" s="269">
        <v>-10.25</v>
      </c>
      <c r="R8453" s="269">
        <v>-10.5</v>
      </c>
      <c r="S8453" s="269">
        <v>-50.5</v>
      </c>
      <c r="T8453" s="269">
        <v>-50.75</v>
      </c>
      <c r="DO8453"/>
    </row>
    <row r="8454" spans="15:119" x14ac:dyDescent="0.25">
      <c r="O8454" s="268" t="s">
        <v>17940</v>
      </c>
      <c r="P8454" s="268" t="s">
        <v>9490</v>
      </c>
      <c r="Q8454" s="269">
        <v>-10</v>
      </c>
      <c r="R8454" s="269">
        <v>-10.5</v>
      </c>
      <c r="S8454" s="269">
        <v>-50</v>
      </c>
      <c r="T8454" s="269">
        <v>-50.5</v>
      </c>
      <c r="DO8454"/>
    </row>
    <row r="8455" spans="15:119" x14ac:dyDescent="0.25">
      <c r="O8455" s="268" t="s">
        <v>17941</v>
      </c>
      <c r="P8455" s="268" t="s">
        <v>9492</v>
      </c>
      <c r="Q8455" s="269">
        <v>-10</v>
      </c>
      <c r="R8455" s="269">
        <v>-10.25</v>
      </c>
      <c r="S8455" s="269">
        <v>-50.25</v>
      </c>
      <c r="T8455" s="269">
        <v>-50.5</v>
      </c>
      <c r="DO8455"/>
    </row>
    <row r="8456" spans="15:119" x14ac:dyDescent="0.25">
      <c r="O8456" s="268" t="s">
        <v>17942</v>
      </c>
      <c r="P8456" s="268" t="s">
        <v>9492</v>
      </c>
      <c r="Q8456" s="269">
        <v>-10</v>
      </c>
      <c r="R8456" s="269">
        <v>-10.25</v>
      </c>
      <c r="S8456" s="269">
        <v>-50</v>
      </c>
      <c r="T8456" s="269">
        <v>-50.25</v>
      </c>
      <c r="DO8456"/>
    </row>
    <row r="8457" spans="15:119" x14ac:dyDescent="0.25">
      <c r="O8457" s="268" t="s">
        <v>17943</v>
      </c>
      <c r="P8457" s="268" t="s">
        <v>9492</v>
      </c>
      <c r="Q8457" s="269">
        <v>-10.25</v>
      </c>
      <c r="R8457" s="269">
        <v>-10.5</v>
      </c>
      <c r="S8457" s="269">
        <v>-50.25</v>
      </c>
      <c r="T8457" s="269">
        <v>-50.5</v>
      </c>
      <c r="DO8457"/>
    </row>
    <row r="8458" spans="15:119" x14ac:dyDescent="0.25">
      <c r="O8458" s="268" t="s">
        <v>17944</v>
      </c>
      <c r="P8458" s="268" t="s">
        <v>9492</v>
      </c>
      <c r="Q8458" s="269">
        <v>-10.25</v>
      </c>
      <c r="R8458" s="269">
        <v>-10.5</v>
      </c>
      <c r="S8458" s="269">
        <v>-50</v>
      </c>
      <c r="T8458" s="269">
        <v>-50.25</v>
      </c>
      <c r="DO8458"/>
    </row>
    <row r="8459" spans="15:119" x14ac:dyDescent="0.25">
      <c r="O8459" s="268" t="s">
        <v>17945</v>
      </c>
      <c r="P8459" s="268" t="s">
        <v>9490</v>
      </c>
      <c r="Q8459" s="269">
        <v>-10</v>
      </c>
      <c r="R8459" s="269">
        <v>-10.5</v>
      </c>
      <c r="S8459" s="269">
        <v>-49.5</v>
      </c>
      <c r="T8459" s="269">
        <v>-50</v>
      </c>
      <c r="DO8459"/>
    </row>
    <row r="8460" spans="15:119" x14ac:dyDescent="0.25">
      <c r="O8460" s="268" t="s">
        <v>17946</v>
      </c>
      <c r="P8460" s="268" t="s">
        <v>9492</v>
      </c>
      <c r="Q8460" s="269">
        <v>-10</v>
      </c>
      <c r="R8460" s="269">
        <v>-10.25</v>
      </c>
      <c r="S8460" s="269">
        <v>-49.75</v>
      </c>
      <c r="T8460" s="269">
        <v>-50</v>
      </c>
      <c r="DO8460"/>
    </row>
    <row r="8461" spans="15:119" x14ac:dyDescent="0.25">
      <c r="O8461" s="268" t="s">
        <v>17947</v>
      </c>
      <c r="P8461" s="268" t="s">
        <v>9492</v>
      </c>
      <c r="Q8461" s="269">
        <v>-10</v>
      </c>
      <c r="R8461" s="269">
        <v>-10.25</v>
      </c>
      <c r="S8461" s="269">
        <v>-49.5</v>
      </c>
      <c r="T8461" s="269">
        <v>-49.75</v>
      </c>
      <c r="DO8461"/>
    </row>
    <row r="8462" spans="15:119" x14ac:dyDescent="0.25">
      <c r="O8462" s="268" t="s">
        <v>17948</v>
      </c>
      <c r="P8462" s="268" t="s">
        <v>9492</v>
      </c>
      <c r="Q8462" s="269">
        <v>-10.25</v>
      </c>
      <c r="R8462" s="269">
        <v>-10.5</v>
      </c>
      <c r="S8462" s="269">
        <v>-49.75</v>
      </c>
      <c r="T8462" s="269">
        <v>-50</v>
      </c>
      <c r="DO8462"/>
    </row>
    <row r="8463" spans="15:119" x14ac:dyDescent="0.25">
      <c r="O8463" s="268" t="s">
        <v>17949</v>
      </c>
      <c r="P8463" s="268" t="s">
        <v>9492</v>
      </c>
      <c r="Q8463" s="269">
        <v>-10.25</v>
      </c>
      <c r="R8463" s="269">
        <v>-10.5</v>
      </c>
      <c r="S8463" s="269">
        <v>-49.5</v>
      </c>
      <c r="T8463" s="269">
        <v>-49.75</v>
      </c>
      <c r="DO8463"/>
    </row>
    <row r="8464" spans="15:119" x14ac:dyDescent="0.25">
      <c r="O8464" s="268" t="s">
        <v>17950</v>
      </c>
      <c r="P8464" s="268" t="s">
        <v>9490</v>
      </c>
      <c r="Q8464" s="269">
        <v>-10.5</v>
      </c>
      <c r="R8464" s="269">
        <v>-11</v>
      </c>
      <c r="S8464" s="269">
        <v>-50.5</v>
      </c>
      <c r="T8464" s="269">
        <v>-51</v>
      </c>
      <c r="DO8464"/>
    </row>
    <row r="8465" spans="15:119" x14ac:dyDescent="0.25">
      <c r="O8465" s="268" t="s">
        <v>17951</v>
      </c>
      <c r="P8465" s="268" t="s">
        <v>9492</v>
      </c>
      <c r="Q8465" s="269">
        <v>-10.5</v>
      </c>
      <c r="R8465" s="269">
        <v>-10.75</v>
      </c>
      <c r="S8465" s="269">
        <v>-50.75</v>
      </c>
      <c r="T8465" s="269">
        <v>-51</v>
      </c>
      <c r="DO8465"/>
    </row>
    <row r="8466" spans="15:119" x14ac:dyDescent="0.25">
      <c r="O8466" s="268" t="s">
        <v>17952</v>
      </c>
      <c r="P8466" s="268" t="s">
        <v>9492</v>
      </c>
      <c r="Q8466" s="269">
        <v>-10.5</v>
      </c>
      <c r="R8466" s="269">
        <v>-10.75</v>
      </c>
      <c r="S8466" s="269">
        <v>-50.5</v>
      </c>
      <c r="T8466" s="269">
        <v>-50.75</v>
      </c>
      <c r="DO8466"/>
    </row>
    <row r="8467" spans="15:119" x14ac:dyDescent="0.25">
      <c r="O8467" s="268" t="s">
        <v>17953</v>
      </c>
      <c r="P8467" s="268" t="s">
        <v>9492</v>
      </c>
      <c r="Q8467" s="269">
        <v>-10.75</v>
      </c>
      <c r="R8467" s="269">
        <v>-11</v>
      </c>
      <c r="S8467" s="269">
        <v>-50.75</v>
      </c>
      <c r="T8467" s="269">
        <v>-51</v>
      </c>
      <c r="DO8467"/>
    </row>
    <row r="8468" spans="15:119" x14ac:dyDescent="0.25">
      <c r="O8468" s="268" t="s">
        <v>17954</v>
      </c>
      <c r="P8468" s="268" t="s">
        <v>9492</v>
      </c>
      <c r="Q8468" s="269">
        <v>-10.75</v>
      </c>
      <c r="R8468" s="269">
        <v>-11</v>
      </c>
      <c r="S8468" s="269">
        <v>-50.5</v>
      </c>
      <c r="T8468" s="269">
        <v>-50.75</v>
      </c>
      <c r="DO8468"/>
    </row>
    <row r="8469" spans="15:119" x14ac:dyDescent="0.25">
      <c r="O8469" s="268" t="s">
        <v>17955</v>
      </c>
      <c r="P8469" s="268" t="s">
        <v>9490</v>
      </c>
      <c r="Q8469" s="269">
        <v>-10.5</v>
      </c>
      <c r="R8469" s="269">
        <v>-11</v>
      </c>
      <c r="S8469" s="269">
        <v>-50</v>
      </c>
      <c r="T8469" s="269">
        <v>-50.5</v>
      </c>
      <c r="DO8469"/>
    </row>
    <row r="8470" spans="15:119" x14ac:dyDescent="0.25">
      <c r="O8470" s="268" t="s">
        <v>17956</v>
      </c>
      <c r="P8470" s="268" t="s">
        <v>9492</v>
      </c>
      <c r="Q8470" s="269">
        <v>-10.5</v>
      </c>
      <c r="R8470" s="269">
        <v>-10.75</v>
      </c>
      <c r="S8470" s="269">
        <v>-50.25</v>
      </c>
      <c r="T8470" s="269">
        <v>-50.5</v>
      </c>
      <c r="DO8470"/>
    </row>
    <row r="8471" spans="15:119" x14ac:dyDescent="0.25">
      <c r="O8471" s="268" t="s">
        <v>17957</v>
      </c>
      <c r="P8471" s="268" t="s">
        <v>9492</v>
      </c>
      <c r="Q8471" s="269">
        <v>-10.5</v>
      </c>
      <c r="R8471" s="269">
        <v>-10.75</v>
      </c>
      <c r="S8471" s="269">
        <v>-50</v>
      </c>
      <c r="T8471" s="269">
        <v>-50.25</v>
      </c>
      <c r="DO8471"/>
    </row>
    <row r="8472" spans="15:119" x14ac:dyDescent="0.25">
      <c r="O8472" s="268" t="s">
        <v>17958</v>
      </c>
      <c r="P8472" s="268" t="s">
        <v>9492</v>
      </c>
      <c r="Q8472" s="269">
        <v>-10.75</v>
      </c>
      <c r="R8472" s="269">
        <v>-11</v>
      </c>
      <c r="S8472" s="269">
        <v>-50.25</v>
      </c>
      <c r="T8472" s="269">
        <v>-50.5</v>
      </c>
      <c r="DO8472"/>
    </row>
    <row r="8473" spans="15:119" x14ac:dyDescent="0.25">
      <c r="O8473" s="268" t="s">
        <v>17959</v>
      </c>
      <c r="P8473" s="268" t="s">
        <v>9492</v>
      </c>
      <c r="Q8473" s="269">
        <v>-10.75</v>
      </c>
      <c r="R8473" s="269">
        <v>-11</v>
      </c>
      <c r="S8473" s="269">
        <v>-50</v>
      </c>
      <c r="T8473" s="269">
        <v>-50.25</v>
      </c>
      <c r="DO8473"/>
    </row>
    <row r="8474" spans="15:119" x14ac:dyDescent="0.25">
      <c r="O8474" s="268" t="s">
        <v>17960</v>
      </c>
      <c r="P8474" s="268" t="s">
        <v>9490</v>
      </c>
      <c r="Q8474" s="269">
        <v>-10.5</v>
      </c>
      <c r="R8474" s="269">
        <v>-11</v>
      </c>
      <c r="S8474" s="269">
        <v>-49.5</v>
      </c>
      <c r="T8474" s="269">
        <v>-50</v>
      </c>
      <c r="DO8474"/>
    </row>
    <row r="8475" spans="15:119" x14ac:dyDescent="0.25">
      <c r="O8475" s="268" t="s">
        <v>17961</v>
      </c>
      <c r="P8475" s="268" t="s">
        <v>9492</v>
      </c>
      <c r="Q8475" s="269">
        <v>-10.5</v>
      </c>
      <c r="R8475" s="269">
        <v>-10.75</v>
      </c>
      <c r="S8475" s="269">
        <v>-49.75</v>
      </c>
      <c r="T8475" s="269">
        <v>-50</v>
      </c>
      <c r="DO8475"/>
    </row>
    <row r="8476" spans="15:119" x14ac:dyDescent="0.25">
      <c r="O8476" s="268" t="s">
        <v>17962</v>
      </c>
      <c r="P8476" s="268" t="s">
        <v>9492</v>
      </c>
      <c r="Q8476" s="269">
        <v>-10.5</v>
      </c>
      <c r="R8476" s="269">
        <v>-10.75</v>
      </c>
      <c r="S8476" s="269">
        <v>-49.5</v>
      </c>
      <c r="T8476" s="269">
        <v>-49.75</v>
      </c>
      <c r="DO8476"/>
    </row>
    <row r="8477" spans="15:119" x14ac:dyDescent="0.25">
      <c r="O8477" s="268" t="s">
        <v>17963</v>
      </c>
      <c r="P8477" s="268" t="s">
        <v>9492</v>
      </c>
      <c r="Q8477" s="269">
        <v>-10.75</v>
      </c>
      <c r="R8477" s="269">
        <v>-11</v>
      </c>
      <c r="S8477" s="269">
        <v>-49.75</v>
      </c>
      <c r="T8477" s="269">
        <v>-50</v>
      </c>
      <c r="DO8477"/>
    </row>
    <row r="8478" spans="15:119" x14ac:dyDescent="0.25">
      <c r="O8478" s="268" t="s">
        <v>17964</v>
      </c>
      <c r="P8478" s="268" t="s">
        <v>9492</v>
      </c>
      <c r="Q8478" s="269">
        <v>-10.75</v>
      </c>
      <c r="R8478" s="269">
        <v>-11</v>
      </c>
      <c r="S8478" s="269">
        <v>-49.5</v>
      </c>
      <c r="T8478" s="269">
        <v>-49.75</v>
      </c>
      <c r="DO8478"/>
    </row>
    <row r="8479" spans="15:119" x14ac:dyDescent="0.25">
      <c r="O8479" s="268" t="s">
        <v>17965</v>
      </c>
      <c r="P8479" s="268" t="s">
        <v>9488</v>
      </c>
      <c r="Q8479" s="269">
        <v>-10</v>
      </c>
      <c r="R8479" s="269">
        <v>-11</v>
      </c>
      <c r="S8479" s="269">
        <v>-48</v>
      </c>
      <c r="T8479" s="269">
        <v>-49.5</v>
      </c>
      <c r="DO8479"/>
    </row>
    <row r="8480" spans="15:119" x14ac:dyDescent="0.25">
      <c r="O8480" s="268" t="s">
        <v>17966</v>
      </c>
      <c r="P8480" s="268" t="s">
        <v>9490</v>
      </c>
      <c r="Q8480" s="269">
        <v>-10</v>
      </c>
      <c r="R8480" s="269">
        <v>-10.5</v>
      </c>
      <c r="S8480" s="269">
        <v>-49</v>
      </c>
      <c r="T8480" s="269">
        <v>-49.5</v>
      </c>
      <c r="DO8480"/>
    </row>
    <row r="8481" spans="15:119" x14ac:dyDescent="0.25">
      <c r="O8481" s="268" t="s">
        <v>17967</v>
      </c>
      <c r="P8481" s="268" t="s">
        <v>9492</v>
      </c>
      <c r="Q8481" s="269">
        <v>-10</v>
      </c>
      <c r="R8481" s="269">
        <v>-10.25</v>
      </c>
      <c r="S8481" s="269">
        <v>-49.25</v>
      </c>
      <c r="T8481" s="269">
        <v>-49.5</v>
      </c>
      <c r="DO8481"/>
    </row>
    <row r="8482" spans="15:119" x14ac:dyDescent="0.25">
      <c r="O8482" s="268" t="s">
        <v>17968</v>
      </c>
      <c r="P8482" s="268" t="s">
        <v>9492</v>
      </c>
      <c r="Q8482" s="269">
        <v>-10</v>
      </c>
      <c r="R8482" s="269">
        <v>-10.25</v>
      </c>
      <c r="S8482" s="269">
        <v>-49</v>
      </c>
      <c r="T8482" s="269">
        <v>-49.25</v>
      </c>
      <c r="DO8482"/>
    </row>
    <row r="8483" spans="15:119" x14ac:dyDescent="0.25">
      <c r="O8483" s="268" t="s">
        <v>17969</v>
      </c>
      <c r="P8483" s="268" t="s">
        <v>9492</v>
      </c>
      <c r="Q8483" s="269">
        <v>-10.25</v>
      </c>
      <c r="R8483" s="269">
        <v>-10.5</v>
      </c>
      <c r="S8483" s="269">
        <v>-49.25</v>
      </c>
      <c r="T8483" s="269">
        <v>-49.5</v>
      </c>
      <c r="DO8483"/>
    </row>
    <row r="8484" spans="15:119" x14ac:dyDescent="0.25">
      <c r="O8484" s="268" t="s">
        <v>17970</v>
      </c>
      <c r="P8484" s="268" t="s">
        <v>9492</v>
      </c>
      <c r="Q8484" s="269">
        <v>-10.25</v>
      </c>
      <c r="R8484" s="269">
        <v>-10.5</v>
      </c>
      <c r="S8484" s="269">
        <v>-49</v>
      </c>
      <c r="T8484" s="269">
        <v>-49.25</v>
      </c>
      <c r="DO8484"/>
    </row>
    <row r="8485" spans="15:119" x14ac:dyDescent="0.25">
      <c r="O8485" s="268" t="s">
        <v>17971</v>
      </c>
      <c r="P8485" s="268" t="s">
        <v>9490</v>
      </c>
      <c r="Q8485" s="269">
        <v>-10</v>
      </c>
      <c r="R8485" s="269">
        <v>-10.5</v>
      </c>
      <c r="S8485" s="269">
        <v>-48.5</v>
      </c>
      <c r="T8485" s="269">
        <v>-49</v>
      </c>
      <c r="DO8485"/>
    </row>
    <row r="8486" spans="15:119" x14ac:dyDescent="0.25">
      <c r="O8486" s="268" t="s">
        <v>17972</v>
      </c>
      <c r="P8486" s="268" t="s">
        <v>9492</v>
      </c>
      <c r="Q8486" s="269">
        <v>-10</v>
      </c>
      <c r="R8486" s="269">
        <v>-10.25</v>
      </c>
      <c r="S8486" s="269">
        <v>-48.75</v>
      </c>
      <c r="T8486" s="269">
        <v>-49</v>
      </c>
      <c r="DO8486"/>
    </row>
    <row r="8487" spans="15:119" x14ac:dyDescent="0.25">
      <c r="O8487" s="268" t="s">
        <v>17973</v>
      </c>
      <c r="P8487" s="268" t="s">
        <v>9492</v>
      </c>
      <c r="Q8487" s="269">
        <v>-10</v>
      </c>
      <c r="R8487" s="269">
        <v>-10.25</v>
      </c>
      <c r="S8487" s="269">
        <v>-48.5</v>
      </c>
      <c r="T8487" s="269">
        <v>-48.75</v>
      </c>
      <c r="DO8487"/>
    </row>
    <row r="8488" spans="15:119" x14ac:dyDescent="0.25">
      <c r="O8488" s="268" t="s">
        <v>17974</v>
      </c>
      <c r="P8488" s="268" t="s">
        <v>9492</v>
      </c>
      <c r="Q8488" s="269">
        <v>-10.25</v>
      </c>
      <c r="R8488" s="269">
        <v>-10.5</v>
      </c>
      <c r="S8488" s="269">
        <v>-48.75</v>
      </c>
      <c r="T8488" s="269">
        <v>-49</v>
      </c>
      <c r="DO8488"/>
    </row>
    <row r="8489" spans="15:119" x14ac:dyDescent="0.25">
      <c r="O8489" s="268" t="s">
        <v>17975</v>
      </c>
      <c r="P8489" s="268" t="s">
        <v>9492</v>
      </c>
      <c r="Q8489" s="269">
        <v>-10.25</v>
      </c>
      <c r="R8489" s="269">
        <v>-10.5</v>
      </c>
      <c r="S8489" s="269">
        <v>-48.5</v>
      </c>
      <c r="T8489" s="269">
        <v>-48.75</v>
      </c>
      <c r="DO8489"/>
    </row>
    <row r="8490" spans="15:119" x14ac:dyDescent="0.25">
      <c r="O8490" s="268" t="s">
        <v>17976</v>
      </c>
      <c r="P8490" s="268" t="s">
        <v>9490</v>
      </c>
      <c r="Q8490" s="269">
        <v>-10</v>
      </c>
      <c r="R8490" s="269">
        <v>-10.5</v>
      </c>
      <c r="S8490" s="269">
        <v>-48</v>
      </c>
      <c r="T8490" s="269">
        <v>-48.5</v>
      </c>
      <c r="DO8490"/>
    </row>
    <row r="8491" spans="15:119" x14ac:dyDescent="0.25">
      <c r="O8491" s="268" t="s">
        <v>17977</v>
      </c>
      <c r="P8491" s="268" t="s">
        <v>9492</v>
      </c>
      <c r="Q8491" s="269">
        <v>-10</v>
      </c>
      <c r="R8491" s="269">
        <v>-10.25</v>
      </c>
      <c r="S8491" s="269">
        <v>-48.25</v>
      </c>
      <c r="T8491" s="269">
        <v>-48.5</v>
      </c>
      <c r="DO8491"/>
    </row>
    <row r="8492" spans="15:119" x14ac:dyDescent="0.25">
      <c r="O8492" s="268" t="s">
        <v>17978</v>
      </c>
      <c r="P8492" s="268" t="s">
        <v>9492</v>
      </c>
      <c r="Q8492" s="269">
        <v>-10</v>
      </c>
      <c r="R8492" s="269">
        <v>-10.25</v>
      </c>
      <c r="S8492" s="269">
        <v>-48</v>
      </c>
      <c r="T8492" s="269">
        <v>-48.25</v>
      </c>
      <c r="DO8492"/>
    </row>
    <row r="8493" spans="15:119" x14ac:dyDescent="0.25">
      <c r="O8493" s="268" t="s">
        <v>17979</v>
      </c>
      <c r="P8493" s="268" t="s">
        <v>9492</v>
      </c>
      <c r="Q8493" s="269">
        <v>-10.25</v>
      </c>
      <c r="R8493" s="269">
        <v>-10.5</v>
      </c>
      <c r="S8493" s="269">
        <v>-48.25</v>
      </c>
      <c r="T8493" s="269">
        <v>-48.5</v>
      </c>
      <c r="DO8493"/>
    </row>
    <row r="8494" spans="15:119" x14ac:dyDescent="0.25">
      <c r="O8494" s="268" t="s">
        <v>17980</v>
      </c>
      <c r="P8494" s="268" t="s">
        <v>9492</v>
      </c>
      <c r="Q8494" s="269">
        <v>-10.25</v>
      </c>
      <c r="R8494" s="269">
        <v>-10.5</v>
      </c>
      <c r="S8494" s="269">
        <v>-48</v>
      </c>
      <c r="T8494" s="269">
        <v>-48.25</v>
      </c>
      <c r="DO8494"/>
    </row>
    <row r="8495" spans="15:119" x14ac:dyDescent="0.25">
      <c r="O8495" s="268" t="s">
        <v>17981</v>
      </c>
      <c r="P8495" s="268" t="s">
        <v>9490</v>
      </c>
      <c r="Q8495" s="269">
        <v>-10.5</v>
      </c>
      <c r="R8495" s="269">
        <v>-11</v>
      </c>
      <c r="S8495" s="269">
        <v>-49</v>
      </c>
      <c r="T8495" s="269">
        <v>-49.5</v>
      </c>
      <c r="DO8495"/>
    </row>
    <row r="8496" spans="15:119" x14ac:dyDescent="0.25">
      <c r="O8496" s="268" t="s">
        <v>17982</v>
      </c>
      <c r="P8496" s="268" t="s">
        <v>9492</v>
      </c>
      <c r="Q8496" s="269">
        <v>-10.5</v>
      </c>
      <c r="R8496" s="269">
        <v>-10.75</v>
      </c>
      <c r="S8496" s="269">
        <v>-49.25</v>
      </c>
      <c r="T8496" s="269">
        <v>-49.5</v>
      </c>
      <c r="DO8496"/>
    </row>
    <row r="8497" spans="15:119" x14ac:dyDescent="0.25">
      <c r="O8497" s="268" t="s">
        <v>17983</v>
      </c>
      <c r="P8497" s="268" t="s">
        <v>9492</v>
      </c>
      <c r="Q8497" s="269">
        <v>-10.5</v>
      </c>
      <c r="R8497" s="269">
        <v>-10.75</v>
      </c>
      <c r="S8497" s="269">
        <v>-49</v>
      </c>
      <c r="T8497" s="269">
        <v>-49.25</v>
      </c>
      <c r="DO8497"/>
    </row>
    <row r="8498" spans="15:119" x14ac:dyDescent="0.25">
      <c r="O8498" s="268" t="s">
        <v>17984</v>
      </c>
      <c r="P8498" s="268" t="s">
        <v>9492</v>
      </c>
      <c r="Q8498" s="269">
        <v>-10.75</v>
      </c>
      <c r="R8498" s="269">
        <v>-11</v>
      </c>
      <c r="S8498" s="269">
        <v>-49.25</v>
      </c>
      <c r="T8498" s="269">
        <v>-49.5</v>
      </c>
      <c r="DO8498"/>
    </row>
    <row r="8499" spans="15:119" x14ac:dyDescent="0.25">
      <c r="O8499" s="268" t="s">
        <v>17985</v>
      </c>
      <c r="P8499" s="268" t="s">
        <v>9492</v>
      </c>
      <c r="Q8499" s="269">
        <v>-10.75</v>
      </c>
      <c r="R8499" s="269">
        <v>-11</v>
      </c>
      <c r="S8499" s="269">
        <v>-49</v>
      </c>
      <c r="T8499" s="269">
        <v>-49.25</v>
      </c>
      <c r="DO8499"/>
    </row>
    <row r="8500" spans="15:119" x14ac:dyDescent="0.25">
      <c r="O8500" s="268" t="s">
        <v>17986</v>
      </c>
      <c r="P8500" s="268" t="s">
        <v>9490</v>
      </c>
      <c r="Q8500" s="269">
        <v>-10.5</v>
      </c>
      <c r="R8500" s="269">
        <v>-11</v>
      </c>
      <c r="S8500" s="269">
        <v>-48.5</v>
      </c>
      <c r="T8500" s="269">
        <v>-49</v>
      </c>
      <c r="DO8500"/>
    </row>
    <row r="8501" spans="15:119" x14ac:dyDescent="0.25">
      <c r="O8501" s="268" t="s">
        <v>17987</v>
      </c>
      <c r="P8501" s="268" t="s">
        <v>9492</v>
      </c>
      <c r="Q8501" s="269">
        <v>-10.5</v>
      </c>
      <c r="R8501" s="269">
        <v>-10.75</v>
      </c>
      <c r="S8501" s="269">
        <v>-48.75</v>
      </c>
      <c r="T8501" s="269">
        <v>-49</v>
      </c>
      <c r="DO8501"/>
    </row>
    <row r="8502" spans="15:119" x14ac:dyDescent="0.25">
      <c r="O8502" s="268" t="s">
        <v>17988</v>
      </c>
      <c r="P8502" s="268" t="s">
        <v>9492</v>
      </c>
      <c r="Q8502" s="269">
        <v>-10.5</v>
      </c>
      <c r="R8502" s="269">
        <v>-10.75</v>
      </c>
      <c r="S8502" s="269">
        <v>-48.5</v>
      </c>
      <c r="T8502" s="269">
        <v>-48.75</v>
      </c>
      <c r="DO8502"/>
    </row>
    <row r="8503" spans="15:119" x14ac:dyDescent="0.25">
      <c r="O8503" s="268" t="s">
        <v>17989</v>
      </c>
      <c r="P8503" s="268" t="s">
        <v>9492</v>
      </c>
      <c r="Q8503" s="269">
        <v>-10.75</v>
      </c>
      <c r="R8503" s="269">
        <v>-11</v>
      </c>
      <c r="S8503" s="269">
        <v>-48.75</v>
      </c>
      <c r="T8503" s="269">
        <v>-49</v>
      </c>
      <c r="DO8503"/>
    </row>
    <row r="8504" spans="15:119" x14ac:dyDescent="0.25">
      <c r="O8504" s="268" t="s">
        <v>17990</v>
      </c>
      <c r="P8504" s="268" t="s">
        <v>9492</v>
      </c>
      <c r="Q8504" s="269">
        <v>-10.75</v>
      </c>
      <c r="R8504" s="269">
        <v>-11</v>
      </c>
      <c r="S8504" s="269">
        <v>-48.5</v>
      </c>
      <c r="T8504" s="269">
        <v>-48.75</v>
      </c>
      <c r="DO8504"/>
    </row>
    <row r="8505" spans="15:119" x14ac:dyDescent="0.25">
      <c r="O8505" s="268" t="s">
        <v>17991</v>
      </c>
      <c r="P8505" s="268" t="s">
        <v>9490</v>
      </c>
      <c r="Q8505" s="269">
        <v>-10.5</v>
      </c>
      <c r="R8505" s="269">
        <v>-11</v>
      </c>
      <c r="S8505" s="269">
        <v>-48</v>
      </c>
      <c r="T8505" s="269">
        <v>-48.5</v>
      </c>
      <c r="DO8505"/>
    </row>
    <row r="8506" spans="15:119" x14ac:dyDescent="0.25">
      <c r="O8506" s="268" t="s">
        <v>17992</v>
      </c>
      <c r="P8506" s="268" t="s">
        <v>9492</v>
      </c>
      <c r="Q8506" s="269">
        <v>-10.5</v>
      </c>
      <c r="R8506" s="269">
        <v>-10.75</v>
      </c>
      <c r="S8506" s="269">
        <v>-48.25</v>
      </c>
      <c r="T8506" s="269">
        <v>-48.5</v>
      </c>
      <c r="DO8506"/>
    </row>
    <row r="8507" spans="15:119" x14ac:dyDescent="0.25">
      <c r="O8507" s="268" t="s">
        <v>17993</v>
      </c>
      <c r="P8507" s="268" t="s">
        <v>9492</v>
      </c>
      <c r="Q8507" s="269">
        <v>-10.5</v>
      </c>
      <c r="R8507" s="269">
        <v>-10.75</v>
      </c>
      <c r="S8507" s="269">
        <v>-48</v>
      </c>
      <c r="T8507" s="269">
        <v>-48.25</v>
      </c>
      <c r="DO8507"/>
    </row>
    <row r="8508" spans="15:119" x14ac:dyDescent="0.25">
      <c r="O8508" s="268" t="s">
        <v>17994</v>
      </c>
      <c r="P8508" s="268" t="s">
        <v>9492</v>
      </c>
      <c r="Q8508" s="269">
        <v>-10.75</v>
      </c>
      <c r="R8508" s="269">
        <v>-11</v>
      </c>
      <c r="S8508" s="269">
        <v>-48.25</v>
      </c>
      <c r="T8508" s="269">
        <v>-48.5</v>
      </c>
      <c r="DO8508"/>
    </row>
    <row r="8509" spans="15:119" x14ac:dyDescent="0.25">
      <c r="O8509" s="268" t="s">
        <v>17995</v>
      </c>
      <c r="P8509" s="268" t="s">
        <v>9492</v>
      </c>
      <c r="Q8509" s="269">
        <v>-10.75</v>
      </c>
      <c r="R8509" s="269">
        <v>-11</v>
      </c>
      <c r="S8509" s="269">
        <v>-48</v>
      </c>
      <c r="T8509" s="269">
        <v>-48.25</v>
      </c>
      <c r="DO8509"/>
    </row>
    <row r="8510" spans="15:119" x14ac:dyDescent="0.25">
      <c r="O8510" s="268" t="s">
        <v>17996</v>
      </c>
      <c r="P8510" s="268" t="s">
        <v>9488</v>
      </c>
      <c r="Q8510" s="269">
        <v>-11</v>
      </c>
      <c r="R8510" s="269">
        <v>-12</v>
      </c>
      <c r="S8510" s="269">
        <v>-49.5</v>
      </c>
      <c r="T8510" s="269">
        <v>-51</v>
      </c>
      <c r="DO8510"/>
    </row>
    <row r="8511" spans="15:119" x14ac:dyDescent="0.25">
      <c r="O8511" s="268" t="s">
        <v>17997</v>
      </c>
      <c r="P8511" s="268" t="s">
        <v>9490</v>
      </c>
      <c r="Q8511" s="269">
        <v>-11</v>
      </c>
      <c r="R8511" s="269">
        <v>-11.5</v>
      </c>
      <c r="S8511" s="269">
        <v>-50.5</v>
      </c>
      <c r="T8511" s="269">
        <v>-51</v>
      </c>
      <c r="DO8511"/>
    </row>
    <row r="8512" spans="15:119" x14ac:dyDescent="0.25">
      <c r="O8512" s="268" t="s">
        <v>17998</v>
      </c>
      <c r="P8512" s="268" t="s">
        <v>9492</v>
      </c>
      <c r="Q8512" s="269">
        <v>-11</v>
      </c>
      <c r="R8512" s="269">
        <v>-11.25</v>
      </c>
      <c r="S8512" s="269">
        <v>-50.75</v>
      </c>
      <c r="T8512" s="269">
        <v>-51</v>
      </c>
      <c r="DO8512"/>
    </row>
    <row r="8513" spans="15:119" x14ac:dyDescent="0.25">
      <c r="O8513" s="268" t="s">
        <v>17999</v>
      </c>
      <c r="P8513" s="268" t="s">
        <v>9492</v>
      </c>
      <c r="Q8513" s="269">
        <v>-11</v>
      </c>
      <c r="R8513" s="269">
        <v>-11.25</v>
      </c>
      <c r="S8513" s="269">
        <v>-50.5</v>
      </c>
      <c r="T8513" s="269">
        <v>-50.75</v>
      </c>
      <c r="DO8513"/>
    </row>
    <row r="8514" spans="15:119" x14ac:dyDescent="0.25">
      <c r="O8514" s="268" t="s">
        <v>18000</v>
      </c>
      <c r="P8514" s="268" t="s">
        <v>9492</v>
      </c>
      <c r="Q8514" s="269">
        <v>-11.25</v>
      </c>
      <c r="R8514" s="269">
        <v>-11.5</v>
      </c>
      <c r="S8514" s="269">
        <v>-50.75</v>
      </c>
      <c r="T8514" s="269">
        <v>-51</v>
      </c>
      <c r="DO8514"/>
    </row>
    <row r="8515" spans="15:119" x14ac:dyDescent="0.25">
      <c r="O8515" s="268" t="s">
        <v>18001</v>
      </c>
      <c r="P8515" s="268" t="s">
        <v>9492</v>
      </c>
      <c r="Q8515" s="269">
        <v>-11.25</v>
      </c>
      <c r="R8515" s="269">
        <v>-11.5</v>
      </c>
      <c r="S8515" s="269">
        <v>-50.5</v>
      </c>
      <c r="T8515" s="269">
        <v>-50.75</v>
      </c>
      <c r="DO8515"/>
    </row>
    <row r="8516" spans="15:119" x14ac:dyDescent="0.25">
      <c r="O8516" s="268" t="s">
        <v>18002</v>
      </c>
      <c r="P8516" s="268" t="s">
        <v>9490</v>
      </c>
      <c r="Q8516" s="269">
        <v>-11</v>
      </c>
      <c r="R8516" s="269">
        <v>-11.5</v>
      </c>
      <c r="S8516" s="269">
        <v>-50</v>
      </c>
      <c r="T8516" s="269">
        <v>-50.5</v>
      </c>
      <c r="DO8516"/>
    </row>
    <row r="8517" spans="15:119" x14ac:dyDescent="0.25">
      <c r="O8517" s="268" t="s">
        <v>18003</v>
      </c>
      <c r="P8517" s="268" t="s">
        <v>9492</v>
      </c>
      <c r="Q8517" s="269">
        <v>-11</v>
      </c>
      <c r="R8517" s="269">
        <v>-11.25</v>
      </c>
      <c r="S8517" s="269">
        <v>-50.25</v>
      </c>
      <c r="T8517" s="269">
        <v>-50.5</v>
      </c>
      <c r="DO8517"/>
    </row>
    <row r="8518" spans="15:119" x14ac:dyDescent="0.25">
      <c r="O8518" s="268" t="s">
        <v>18004</v>
      </c>
      <c r="P8518" s="268" t="s">
        <v>9492</v>
      </c>
      <c r="Q8518" s="269">
        <v>-11</v>
      </c>
      <c r="R8518" s="269">
        <v>-11.25</v>
      </c>
      <c r="S8518" s="269">
        <v>-50</v>
      </c>
      <c r="T8518" s="269">
        <v>-50.25</v>
      </c>
      <c r="DO8518"/>
    </row>
    <row r="8519" spans="15:119" x14ac:dyDescent="0.25">
      <c r="O8519" s="268" t="s">
        <v>18005</v>
      </c>
      <c r="P8519" s="268" t="s">
        <v>9492</v>
      </c>
      <c r="Q8519" s="269">
        <v>-11.25</v>
      </c>
      <c r="R8519" s="269">
        <v>-11.5</v>
      </c>
      <c r="S8519" s="269">
        <v>-50.25</v>
      </c>
      <c r="T8519" s="269">
        <v>-50.5</v>
      </c>
      <c r="DO8519"/>
    </row>
    <row r="8520" spans="15:119" x14ac:dyDescent="0.25">
      <c r="O8520" s="268" t="s">
        <v>18006</v>
      </c>
      <c r="P8520" s="268" t="s">
        <v>9492</v>
      </c>
      <c r="Q8520" s="269">
        <v>-11.25</v>
      </c>
      <c r="R8520" s="269">
        <v>-11.5</v>
      </c>
      <c r="S8520" s="269">
        <v>-50</v>
      </c>
      <c r="T8520" s="269">
        <v>-50.25</v>
      </c>
      <c r="DO8520"/>
    </row>
    <row r="8521" spans="15:119" x14ac:dyDescent="0.25">
      <c r="O8521" s="268" t="s">
        <v>18007</v>
      </c>
      <c r="P8521" s="268" t="s">
        <v>9490</v>
      </c>
      <c r="Q8521" s="269">
        <v>-11</v>
      </c>
      <c r="R8521" s="269">
        <v>-11.5</v>
      </c>
      <c r="S8521" s="269">
        <v>-49.5</v>
      </c>
      <c r="T8521" s="269">
        <v>-50</v>
      </c>
      <c r="DO8521"/>
    </row>
    <row r="8522" spans="15:119" x14ac:dyDescent="0.25">
      <c r="O8522" s="268" t="s">
        <v>18008</v>
      </c>
      <c r="P8522" s="268" t="s">
        <v>9492</v>
      </c>
      <c r="Q8522" s="269">
        <v>-11</v>
      </c>
      <c r="R8522" s="269">
        <v>-11.25</v>
      </c>
      <c r="S8522" s="269">
        <v>-49.75</v>
      </c>
      <c r="T8522" s="269">
        <v>-50</v>
      </c>
      <c r="DO8522"/>
    </row>
    <row r="8523" spans="15:119" x14ac:dyDescent="0.25">
      <c r="O8523" s="268" t="s">
        <v>18009</v>
      </c>
      <c r="P8523" s="268" t="s">
        <v>9492</v>
      </c>
      <c r="Q8523" s="269">
        <v>-11</v>
      </c>
      <c r="R8523" s="269">
        <v>-11.25</v>
      </c>
      <c r="S8523" s="269">
        <v>-49.5</v>
      </c>
      <c r="T8523" s="269">
        <v>-49.75</v>
      </c>
      <c r="DO8523"/>
    </row>
    <row r="8524" spans="15:119" x14ac:dyDescent="0.25">
      <c r="O8524" s="268" t="s">
        <v>18010</v>
      </c>
      <c r="P8524" s="268" t="s">
        <v>9492</v>
      </c>
      <c r="Q8524" s="269">
        <v>-11.25</v>
      </c>
      <c r="R8524" s="269">
        <v>-11.5</v>
      </c>
      <c r="S8524" s="269">
        <v>-49.75</v>
      </c>
      <c r="T8524" s="269">
        <v>-50</v>
      </c>
      <c r="DO8524"/>
    </row>
    <row r="8525" spans="15:119" x14ac:dyDescent="0.25">
      <c r="O8525" s="268" t="s">
        <v>18011</v>
      </c>
      <c r="P8525" s="268" t="s">
        <v>9492</v>
      </c>
      <c r="Q8525" s="269">
        <v>-11.25</v>
      </c>
      <c r="R8525" s="269">
        <v>-11.5</v>
      </c>
      <c r="S8525" s="269">
        <v>-49.5</v>
      </c>
      <c r="T8525" s="269">
        <v>-49.75</v>
      </c>
      <c r="DO8525"/>
    </row>
    <row r="8526" spans="15:119" x14ac:dyDescent="0.25">
      <c r="O8526" s="268" t="s">
        <v>18012</v>
      </c>
      <c r="P8526" s="268" t="s">
        <v>9490</v>
      </c>
      <c r="Q8526" s="269">
        <v>-11.5</v>
      </c>
      <c r="R8526" s="269">
        <v>-12</v>
      </c>
      <c r="S8526" s="269">
        <v>-50.5</v>
      </c>
      <c r="T8526" s="269">
        <v>-51</v>
      </c>
      <c r="DO8526"/>
    </row>
    <row r="8527" spans="15:119" x14ac:dyDescent="0.25">
      <c r="O8527" s="268" t="s">
        <v>18013</v>
      </c>
      <c r="P8527" s="268" t="s">
        <v>9492</v>
      </c>
      <c r="Q8527" s="269">
        <v>-11.5</v>
      </c>
      <c r="R8527" s="269">
        <v>-11.75</v>
      </c>
      <c r="S8527" s="269">
        <v>-50.75</v>
      </c>
      <c r="T8527" s="269">
        <v>-51</v>
      </c>
      <c r="DO8527"/>
    </row>
    <row r="8528" spans="15:119" x14ac:dyDescent="0.25">
      <c r="O8528" s="268" t="s">
        <v>18014</v>
      </c>
      <c r="P8528" s="268" t="s">
        <v>9492</v>
      </c>
      <c r="Q8528" s="269">
        <v>-11.5</v>
      </c>
      <c r="R8528" s="269">
        <v>-11.75</v>
      </c>
      <c r="S8528" s="269">
        <v>-50.5</v>
      </c>
      <c r="T8528" s="269">
        <v>-50.75</v>
      </c>
      <c r="DO8528"/>
    </row>
    <row r="8529" spans="15:119" x14ac:dyDescent="0.25">
      <c r="O8529" s="268" t="s">
        <v>18015</v>
      </c>
      <c r="P8529" s="268" t="s">
        <v>9492</v>
      </c>
      <c r="Q8529" s="269">
        <v>-11.75</v>
      </c>
      <c r="R8529" s="269">
        <v>-12</v>
      </c>
      <c r="S8529" s="269">
        <v>-50.75</v>
      </c>
      <c r="T8529" s="269">
        <v>-51</v>
      </c>
      <c r="DO8529"/>
    </row>
    <row r="8530" spans="15:119" x14ac:dyDescent="0.25">
      <c r="O8530" s="268" t="s">
        <v>18016</v>
      </c>
      <c r="P8530" s="268" t="s">
        <v>9492</v>
      </c>
      <c r="Q8530" s="269">
        <v>-11.75</v>
      </c>
      <c r="R8530" s="269">
        <v>-12</v>
      </c>
      <c r="S8530" s="269">
        <v>-50.5</v>
      </c>
      <c r="T8530" s="269">
        <v>-50.75</v>
      </c>
      <c r="DO8530"/>
    </row>
    <row r="8531" spans="15:119" x14ac:dyDescent="0.25">
      <c r="O8531" s="268" t="s">
        <v>18017</v>
      </c>
      <c r="P8531" s="268" t="s">
        <v>9490</v>
      </c>
      <c r="Q8531" s="269">
        <v>-11.5</v>
      </c>
      <c r="R8531" s="269">
        <v>-12</v>
      </c>
      <c r="S8531" s="269">
        <v>-50</v>
      </c>
      <c r="T8531" s="269">
        <v>-50.5</v>
      </c>
      <c r="DO8531"/>
    </row>
    <row r="8532" spans="15:119" x14ac:dyDescent="0.25">
      <c r="O8532" s="268" t="s">
        <v>18018</v>
      </c>
      <c r="P8532" s="268" t="s">
        <v>9492</v>
      </c>
      <c r="Q8532" s="269">
        <v>-11.5</v>
      </c>
      <c r="R8532" s="269">
        <v>-11.75</v>
      </c>
      <c r="S8532" s="269">
        <v>-50.25</v>
      </c>
      <c r="T8532" s="269">
        <v>-50.5</v>
      </c>
      <c r="DO8532"/>
    </row>
    <row r="8533" spans="15:119" x14ac:dyDescent="0.25">
      <c r="O8533" s="268" t="s">
        <v>18019</v>
      </c>
      <c r="P8533" s="268" t="s">
        <v>9492</v>
      </c>
      <c r="Q8533" s="269">
        <v>-11.5</v>
      </c>
      <c r="R8533" s="269">
        <v>-11.75</v>
      </c>
      <c r="S8533" s="269">
        <v>-50</v>
      </c>
      <c r="T8533" s="269">
        <v>-50.25</v>
      </c>
      <c r="DO8533"/>
    </row>
    <row r="8534" spans="15:119" x14ac:dyDescent="0.25">
      <c r="O8534" s="268" t="s">
        <v>18020</v>
      </c>
      <c r="P8534" s="268" t="s">
        <v>9492</v>
      </c>
      <c r="Q8534" s="269">
        <v>-11.75</v>
      </c>
      <c r="R8534" s="269">
        <v>-12</v>
      </c>
      <c r="S8534" s="269">
        <v>-50.25</v>
      </c>
      <c r="T8534" s="269">
        <v>-50.5</v>
      </c>
      <c r="DO8534"/>
    </row>
    <row r="8535" spans="15:119" x14ac:dyDescent="0.25">
      <c r="O8535" s="268" t="s">
        <v>18021</v>
      </c>
      <c r="P8535" s="268" t="s">
        <v>9492</v>
      </c>
      <c r="Q8535" s="269">
        <v>-11.75</v>
      </c>
      <c r="R8535" s="269">
        <v>-12</v>
      </c>
      <c r="S8535" s="269">
        <v>-50</v>
      </c>
      <c r="T8535" s="269">
        <v>-50.25</v>
      </c>
      <c r="DO8535"/>
    </row>
    <row r="8536" spans="15:119" x14ac:dyDescent="0.25">
      <c r="O8536" s="268" t="s">
        <v>18022</v>
      </c>
      <c r="P8536" s="268" t="s">
        <v>9490</v>
      </c>
      <c r="Q8536" s="269">
        <v>-11.5</v>
      </c>
      <c r="R8536" s="269">
        <v>-12</v>
      </c>
      <c r="S8536" s="269">
        <v>-49.5</v>
      </c>
      <c r="T8536" s="269">
        <v>-50</v>
      </c>
      <c r="DO8536"/>
    </row>
    <row r="8537" spans="15:119" x14ac:dyDescent="0.25">
      <c r="O8537" s="268" t="s">
        <v>18023</v>
      </c>
      <c r="P8537" s="268" t="s">
        <v>9492</v>
      </c>
      <c r="Q8537" s="269">
        <v>-11.5</v>
      </c>
      <c r="R8537" s="269">
        <v>-11.75</v>
      </c>
      <c r="S8537" s="269">
        <v>-49.75</v>
      </c>
      <c r="T8537" s="269">
        <v>-50</v>
      </c>
      <c r="DO8537"/>
    </row>
    <row r="8538" spans="15:119" x14ac:dyDescent="0.25">
      <c r="O8538" s="268" t="s">
        <v>18024</v>
      </c>
      <c r="P8538" s="268" t="s">
        <v>9492</v>
      </c>
      <c r="Q8538" s="269">
        <v>-11.5</v>
      </c>
      <c r="R8538" s="269">
        <v>-11.75</v>
      </c>
      <c r="S8538" s="269">
        <v>-49.5</v>
      </c>
      <c r="T8538" s="269">
        <v>-49.75</v>
      </c>
      <c r="DO8538"/>
    </row>
    <row r="8539" spans="15:119" x14ac:dyDescent="0.25">
      <c r="O8539" s="268" t="s">
        <v>18025</v>
      </c>
      <c r="P8539" s="268" t="s">
        <v>9492</v>
      </c>
      <c r="Q8539" s="269">
        <v>-11.75</v>
      </c>
      <c r="R8539" s="269">
        <v>-12</v>
      </c>
      <c r="S8539" s="269">
        <v>-49.75</v>
      </c>
      <c r="T8539" s="269">
        <v>-50</v>
      </c>
      <c r="DO8539"/>
    </row>
    <row r="8540" spans="15:119" x14ac:dyDescent="0.25">
      <c r="O8540" s="268" t="s">
        <v>18026</v>
      </c>
      <c r="P8540" s="268" t="s">
        <v>9492</v>
      </c>
      <c r="Q8540" s="269">
        <v>-11.75</v>
      </c>
      <c r="R8540" s="269">
        <v>-12</v>
      </c>
      <c r="S8540" s="269">
        <v>-49.5</v>
      </c>
      <c r="T8540" s="269">
        <v>-49.75</v>
      </c>
      <c r="DO8540"/>
    </row>
    <row r="8541" spans="15:119" x14ac:dyDescent="0.25">
      <c r="O8541" s="268" t="s">
        <v>18027</v>
      </c>
      <c r="P8541" s="268" t="s">
        <v>9488</v>
      </c>
      <c r="Q8541" s="269">
        <v>-11</v>
      </c>
      <c r="R8541" s="269">
        <v>-12</v>
      </c>
      <c r="S8541" s="269">
        <v>-48</v>
      </c>
      <c r="T8541" s="269">
        <v>-49.5</v>
      </c>
      <c r="DO8541"/>
    </row>
    <row r="8542" spans="15:119" x14ac:dyDescent="0.25">
      <c r="O8542" s="268" t="s">
        <v>18028</v>
      </c>
      <c r="P8542" s="268" t="s">
        <v>9490</v>
      </c>
      <c r="Q8542" s="269">
        <v>-11</v>
      </c>
      <c r="R8542" s="269">
        <v>-11.5</v>
      </c>
      <c r="S8542" s="269">
        <v>-49</v>
      </c>
      <c r="T8542" s="269">
        <v>-49.5</v>
      </c>
      <c r="DO8542"/>
    </row>
    <row r="8543" spans="15:119" x14ac:dyDescent="0.25">
      <c r="O8543" s="268" t="s">
        <v>18029</v>
      </c>
      <c r="P8543" s="268" t="s">
        <v>9492</v>
      </c>
      <c r="Q8543" s="269">
        <v>-11</v>
      </c>
      <c r="R8543" s="269">
        <v>-11.25</v>
      </c>
      <c r="S8543" s="269">
        <v>-49.25</v>
      </c>
      <c r="T8543" s="269">
        <v>-49.5</v>
      </c>
      <c r="DO8543"/>
    </row>
    <row r="8544" spans="15:119" x14ac:dyDescent="0.25">
      <c r="O8544" s="268" t="s">
        <v>18030</v>
      </c>
      <c r="P8544" s="268" t="s">
        <v>9492</v>
      </c>
      <c r="Q8544" s="269">
        <v>-11</v>
      </c>
      <c r="R8544" s="269">
        <v>-11.25</v>
      </c>
      <c r="S8544" s="269">
        <v>-49</v>
      </c>
      <c r="T8544" s="269">
        <v>-49.25</v>
      </c>
      <c r="DO8544"/>
    </row>
    <row r="8545" spans="15:119" x14ac:dyDescent="0.25">
      <c r="O8545" s="268" t="s">
        <v>18031</v>
      </c>
      <c r="P8545" s="268" t="s">
        <v>9492</v>
      </c>
      <c r="Q8545" s="269">
        <v>-11.25</v>
      </c>
      <c r="R8545" s="269">
        <v>-11.5</v>
      </c>
      <c r="S8545" s="269">
        <v>-49.25</v>
      </c>
      <c r="T8545" s="269">
        <v>-49.5</v>
      </c>
      <c r="DO8545"/>
    </row>
    <row r="8546" spans="15:119" x14ac:dyDescent="0.25">
      <c r="O8546" s="268" t="s">
        <v>18032</v>
      </c>
      <c r="P8546" s="268" t="s">
        <v>9492</v>
      </c>
      <c r="Q8546" s="269">
        <v>-11.25</v>
      </c>
      <c r="R8546" s="269">
        <v>-11.5</v>
      </c>
      <c r="S8546" s="269">
        <v>-49</v>
      </c>
      <c r="T8546" s="269">
        <v>-49.25</v>
      </c>
      <c r="DO8546"/>
    </row>
    <row r="8547" spans="15:119" x14ac:dyDescent="0.25">
      <c r="O8547" s="268" t="s">
        <v>18033</v>
      </c>
      <c r="P8547" s="268" t="s">
        <v>9490</v>
      </c>
      <c r="Q8547" s="269">
        <v>-11</v>
      </c>
      <c r="R8547" s="269">
        <v>-11.5</v>
      </c>
      <c r="S8547" s="269">
        <v>-48.5</v>
      </c>
      <c r="T8547" s="269">
        <v>-49</v>
      </c>
      <c r="DO8547"/>
    </row>
    <row r="8548" spans="15:119" x14ac:dyDescent="0.25">
      <c r="O8548" s="268" t="s">
        <v>18034</v>
      </c>
      <c r="P8548" s="268" t="s">
        <v>9492</v>
      </c>
      <c r="Q8548" s="269">
        <v>-11</v>
      </c>
      <c r="R8548" s="269">
        <v>-11.25</v>
      </c>
      <c r="S8548" s="269">
        <v>-48.75</v>
      </c>
      <c r="T8548" s="269">
        <v>-49</v>
      </c>
      <c r="DO8548"/>
    </row>
    <row r="8549" spans="15:119" x14ac:dyDescent="0.25">
      <c r="O8549" s="268" t="s">
        <v>18035</v>
      </c>
      <c r="P8549" s="268" t="s">
        <v>9492</v>
      </c>
      <c r="Q8549" s="269">
        <v>-11</v>
      </c>
      <c r="R8549" s="269">
        <v>-11.25</v>
      </c>
      <c r="S8549" s="269">
        <v>-48.5</v>
      </c>
      <c r="T8549" s="269">
        <v>-48.75</v>
      </c>
      <c r="DO8549"/>
    </row>
    <row r="8550" spans="15:119" x14ac:dyDescent="0.25">
      <c r="O8550" s="268" t="s">
        <v>18036</v>
      </c>
      <c r="P8550" s="268" t="s">
        <v>9492</v>
      </c>
      <c r="Q8550" s="269">
        <v>-11.25</v>
      </c>
      <c r="R8550" s="269">
        <v>-11.5</v>
      </c>
      <c r="S8550" s="269">
        <v>-48.75</v>
      </c>
      <c r="T8550" s="269">
        <v>-49</v>
      </c>
      <c r="DO8550"/>
    </row>
    <row r="8551" spans="15:119" x14ac:dyDescent="0.25">
      <c r="O8551" s="268" t="s">
        <v>18037</v>
      </c>
      <c r="P8551" s="268" t="s">
        <v>9492</v>
      </c>
      <c r="Q8551" s="269">
        <v>-11.25</v>
      </c>
      <c r="R8551" s="269">
        <v>-11.5</v>
      </c>
      <c r="S8551" s="269">
        <v>-48.5</v>
      </c>
      <c r="T8551" s="269">
        <v>-48.75</v>
      </c>
      <c r="DO8551"/>
    </row>
    <row r="8552" spans="15:119" x14ac:dyDescent="0.25">
      <c r="O8552" s="268" t="s">
        <v>18038</v>
      </c>
      <c r="P8552" s="268" t="s">
        <v>9490</v>
      </c>
      <c r="Q8552" s="269">
        <v>-11</v>
      </c>
      <c r="R8552" s="269">
        <v>-11.5</v>
      </c>
      <c r="S8552" s="269">
        <v>-48</v>
      </c>
      <c r="T8552" s="269">
        <v>-48.5</v>
      </c>
      <c r="DO8552"/>
    </row>
    <row r="8553" spans="15:119" x14ac:dyDescent="0.25">
      <c r="O8553" s="268" t="s">
        <v>18039</v>
      </c>
      <c r="P8553" s="268" t="s">
        <v>9492</v>
      </c>
      <c r="Q8553" s="269">
        <v>-11</v>
      </c>
      <c r="R8553" s="269">
        <v>-11.25</v>
      </c>
      <c r="S8553" s="269">
        <v>-48.25</v>
      </c>
      <c r="T8553" s="269">
        <v>-48.5</v>
      </c>
      <c r="DO8553"/>
    </row>
    <row r="8554" spans="15:119" x14ac:dyDescent="0.25">
      <c r="O8554" s="268" t="s">
        <v>18040</v>
      </c>
      <c r="P8554" s="268" t="s">
        <v>9492</v>
      </c>
      <c r="Q8554" s="269">
        <v>-11</v>
      </c>
      <c r="R8554" s="269">
        <v>-11.25</v>
      </c>
      <c r="S8554" s="269">
        <v>-48</v>
      </c>
      <c r="T8554" s="269">
        <v>-48.25</v>
      </c>
      <c r="DO8554"/>
    </row>
    <row r="8555" spans="15:119" x14ac:dyDescent="0.25">
      <c r="O8555" s="268" t="s">
        <v>18041</v>
      </c>
      <c r="P8555" s="268" t="s">
        <v>9492</v>
      </c>
      <c r="Q8555" s="269">
        <v>-11.25</v>
      </c>
      <c r="R8555" s="269">
        <v>-11.5</v>
      </c>
      <c r="S8555" s="269">
        <v>-48.25</v>
      </c>
      <c r="T8555" s="269">
        <v>-48.5</v>
      </c>
      <c r="DO8555"/>
    </row>
    <row r="8556" spans="15:119" x14ac:dyDescent="0.25">
      <c r="O8556" s="268" t="s">
        <v>18042</v>
      </c>
      <c r="P8556" s="268" t="s">
        <v>9492</v>
      </c>
      <c r="Q8556" s="269">
        <v>-11.25</v>
      </c>
      <c r="R8556" s="269">
        <v>-11.5</v>
      </c>
      <c r="S8556" s="269">
        <v>-48</v>
      </c>
      <c r="T8556" s="269">
        <v>-48.25</v>
      </c>
      <c r="DO8556"/>
    </row>
    <row r="8557" spans="15:119" x14ac:dyDescent="0.25">
      <c r="O8557" s="268" t="s">
        <v>18043</v>
      </c>
      <c r="P8557" s="268" t="s">
        <v>9490</v>
      </c>
      <c r="Q8557" s="269">
        <v>-11.5</v>
      </c>
      <c r="R8557" s="269">
        <v>-12</v>
      </c>
      <c r="S8557" s="269">
        <v>-49</v>
      </c>
      <c r="T8557" s="269">
        <v>-49.5</v>
      </c>
      <c r="DO8557"/>
    </row>
    <row r="8558" spans="15:119" x14ac:dyDescent="0.25">
      <c r="O8558" s="268" t="s">
        <v>18044</v>
      </c>
      <c r="P8558" s="268" t="s">
        <v>9492</v>
      </c>
      <c r="Q8558" s="269">
        <v>-11.5</v>
      </c>
      <c r="R8558" s="269">
        <v>-11.75</v>
      </c>
      <c r="S8558" s="269">
        <v>-49.25</v>
      </c>
      <c r="T8558" s="269">
        <v>-49.5</v>
      </c>
      <c r="DO8558"/>
    </row>
    <row r="8559" spans="15:119" x14ac:dyDescent="0.25">
      <c r="O8559" s="268" t="s">
        <v>18045</v>
      </c>
      <c r="P8559" s="268" t="s">
        <v>9492</v>
      </c>
      <c r="Q8559" s="269">
        <v>-11.5</v>
      </c>
      <c r="R8559" s="269">
        <v>-11.75</v>
      </c>
      <c r="S8559" s="269">
        <v>-49</v>
      </c>
      <c r="T8559" s="269">
        <v>-49.25</v>
      </c>
      <c r="DO8559"/>
    </row>
    <row r="8560" spans="15:119" x14ac:dyDescent="0.25">
      <c r="O8560" s="268" t="s">
        <v>18046</v>
      </c>
      <c r="P8560" s="268" t="s">
        <v>9492</v>
      </c>
      <c r="Q8560" s="269">
        <v>-11.75</v>
      </c>
      <c r="R8560" s="269">
        <v>-12</v>
      </c>
      <c r="S8560" s="269">
        <v>-49.25</v>
      </c>
      <c r="T8560" s="269">
        <v>-49.5</v>
      </c>
      <c r="DO8560"/>
    </row>
    <row r="8561" spans="15:119" x14ac:dyDescent="0.25">
      <c r="O8561" s="268" t="s">
        <v>18047</v>
      </c>
      <c r="P8561" s="268" t="s">
        <v>9492</v>
      </c>
      <c r="Q8561" s="269">
        <v>-11.75</v>
      </c>
      <c r="R8561" s="269">
        <v>-12</v>
      </c>
      <c r="S8561" s="269">
        <v>-49</v>
      </c>
      <c r="T8561" s="269">
        <v>-49.25</v>
      </c>
      <c r="DO8561"/>
    </row>
    <row r="8562" spans="15:119" x14ac:dyDescent="0.25">
      <c r="O8562" s="268" t="s">
        <v>18048</v>
      </c>
      <c r="P8562" s="268" t="s">
        <v>9490</v>
      </c>
      <c r="Q8562" s="269">
        <v>-11.5</v>
      </c>
      <c r="R8562" s="269">
        <v>-12</v>
      </c>
      <c r="S8562" s="269">
        <v>-48.5</v>
      </c>
      <c r="T8562" s="269">
        <v>-49</v>
      </c>
      <c r="DO8562"/>
    </row>
    <row r="8563" spans="15:119" x14ac:dyDescent="0.25">
      <c r="O8563" s="268" t="s">
        <v>18049</v>
      </c>
      <c r="P8563" s="268" t="s">
        <v>9492</v>
      </c>
      <c r="Q8563" s="269">
        <v>-11.5</v>
      </c>
      <c r="R8563" s="269">
        <v>-11.75</v>
      </c>
      <c r="S8563" s="269">
        <v>-48.75</v>
      </c>
      <c r="T8563" s="269">
        <v>-49</v>
      </c>
      <c r="DO8563"/>
    </row>
    <row r="8564" spans="15:119" x14ac:dyDescent="0.25">
      <c r="O8564" s="268" t="s">
        <v>18050</v>
      </c>
      <c r="P8564" s="268" t="s">
        <v>9492</v>
      </c>
      <c r="Q8564" s="269">
        <v>-11.5</v>
      </c>
      <c r="R8564" s="269">
        <v>-11.75</v>
      </c>
      <c r="S8564" s="269">
        <v>-48.5</v>
      </c>
      <c r="T8564" s="269">
        <v>-48.75</v>
      </c>
      <c r="DO8564"/>
    </row>
    <row r="8565" spans="15:119" x14ac:dyDescent="0.25">
      <c r="O8565" s="268" t="s">
        <v>18051</v>
      </c>
      <c r="P8565" s="268" t="s">
        <v>9492</v>
      </c>
      <c r="Q8565" s="269">
        <v>-11.75</v>
      </c>
      <c r="R8565" s="269">
        <v>-12</v>
      </c>
      <c r="S8565" s="269">
        <v>-48.75</v>
      </c>
      <c r="T8565" s="269">
        <v>-49</v>
      </c>
      <c r="DO8565"/>
    </row>
    <row r="8566" spans="15:119" x14ac:dyDescent="0.25">
      <c r="O8566" s="268" t="s">
        <v>18052</v>
      </c>
      <c r="P8566" s="268" t="s">
        <v>9492</v>
      </c>
      <c r="Q8566" s="269">
        <v>-11.75</v>
      </c>
      <c r="R8566" s="269">
        <v>-12</v>
      </c>
      <c r="S8566" s="269">
        <v>-48.5</v>
      </c>
      <c r="T8566" s="269">
        <v>-48.75</v>
      </c>
      <c r="DO8566"/>
    </row>
    <row r="8567" spans="15:119" x14ac:dyDescent="0.25">
      <c r="O8567" s="268" t="s">
        <v>18053</v>
      </c>
      <c r="P8567" s="268" t="s">
        <v>9490</v>
      </c>
      <c r="Q8567" s="269">
        <v>-11.5</v>
      </c>
      <c r="R8567" s="269">
        <v>-12</v>
      </c>
      <c r="S8567" s="269">
        <v>-48</v>
      </c>
      <c r="T8567" s="269">
        <v>-48.5</v>
      </c>
      <c r="DO8567"/>
    </row>
    <row r="8568" spans="15:119" x14ac:dyDescent="0.25">
      <c r="O8568" s="268" t="s">
        <v>18054</v>
      </c>
      <c r="P8568" s="268" t="s">
        <v>9492</v>
      </c>
      <c r="Q8568" s="269">
        <v>-11.5</v>
      </c>
      <c r="R8568" s="269">
        <v>-11.75</v>
      </c>
      <c r="S8568" s="269">
        <v>-48.25</v>
      </c>
      <c r="T8568" s="269">
        <v>-48.5</v>
      </c>
      <c r="DO8568"/>
    </row>
    <row r="8569" spans="15:119" x14ac:dyDescent="0.25">
      <c r="O8569" s="268" t="s">
        <v>18055</v>
      </c>
      <c r="P8569" s="268" t="s">
        <v>9492</v>
      </c>
      <c r="Q8569" s="269">
        <v>-11.5</v>
      </c>
      <c r="R8569" s="269">
        <v>-11.75</v>
      </c>
      <c r="S8569" s="269">
        <v>-48</v>
      </c>
      <c r="T8569" s="269">
        <v>-48.25</v>
      </c>
      <c r="DO8569"/>
    </row>
    <row r="8570" spans="15:119" x14ac:dyDescent="0.25">
      <c r="O8570" s="268" t="s">
        <v>18056</v>
      </c>
      <c r="P8570" s="268" t="s">
        <v>9492</v>
      </c>
      <c r="Q8570" s="269">
        <v>-11.75</v>
      </c>
      <c r="R8570" s="269">
        <v>-12</v>
      </c>
      <c r="S8570" s="269">
        <v>-48.25</v>
      </c>
      <c r="T8570" s="269">
        <v>-48.5</v>
      </c>
      <c r="DO8570"/>
    </row>
    <row r="8571" spans="15:119" x14ac:dyDescent="0.25">
      <c r="O8571" s="268" t="s">
        <v>18057</v>
      </c>
      <c r="P8571" s="268" t="s">
        <v>9492</v>
      </c>
      <c r="Q8571" s="269">
        <v>-11.75</v>
      </c>
      <c r="R8571" s="269">
        <v>-12</v>
      </c>
      <c r="S8571" s="269">
        <v>-48</v>
      </c>
      <c r="T8571" s="269">
        <v>-48.25</v>
      </c>
      <c r="DO8571"/>
    </row>
    <row r="8572" spans="15:119" x14ac:dyDescent="0.25">
      <c r="O8572" s="268" t="s">
        <v>18058</v>
      </c>
      <c r="P8572" s="268" t="s">
        <v>9484</v>
      </c>
      <c r="Q8572" s="269">
        <v>-8</v>
      </c>
      <c r="R8572" s="269">
        <v>-12</v>
      </c>
      <c r="S8572" s="269">
        <v>-42</v>
      </c>
      <c r="T8572" s="269">
        <v>-48</v>
      </c>
      <c r="DO8572"/>
    </row>
    <row r="8573" spans="15:119" x14ac:dyDescent="0.25">
      <c r="O8573" s="268" t="s">
        <v>18059</v>
      </c>
      <c r="P8573" s="268" t="s">
        <v>9486</v>
      </c>
      <c r="Q8573" s="269">
        <v>-8</v>
      </c>
      <c r="R8573" s="269">
        <v>-10</v>
      </c>
      <c r="S8573" s="269">
        <v>-45</v>
      </c>
      <c r="T8573" s="269">
        <v>-48</v>
      </c>
      <c r="DO8573"/>
    </row>
    <row r="8574" spans="15:119" x14ac:dyDescent="0.25">
      <c r="O8574" s="268" t="s">
        <v>18060</v>
      </c>
      <c r="P8574" s="268" t="s">
        <v>9488</v>
      </c>
      <c r="Q8574" s="269">
        <v>-8</v>
      </c>
      <c r="R8574" s="269">
        <v>-9</v>
      </c>
      <c r="S8574" s="269">
        <v>-46.5</v>
      </c>
      <c r="T8574" s="269">
        <v>-48</v>
      </c>
      <c r="DO8574"/>
    </row>
    <row r="8575" spans="15:119" x14ac:dyDescent="0.25">
      <c r="O8575" s="268" t="s">
        <v>18061</v>
      </c>
      <c r="P8575" s="268" t="s">
        <v>9490</v>
      </c>
      <c r="Q8575" s="269">
        <v>-8</v>
      </c>
      <c r="R8575" s="269">
        <v>-8.5</v>
      </c>
      <c r="S8575" s="269">
        <v>-47.5</v>
      </c>
      <c r="T8575" s="269">
        <v>-48</v>
      </c>
      <c r="DO8575"/>
    </row>
    <row r="8576" spans="15:119" x14ac:dyDescent="0.25">
      <c r="O8576" s="268" t="s">
        <v>18062</v>
      </c>
      <c r="P8576" s="268" t="s">
        <v>9492</v>
      </c>
      <c r="Q8576" s="269">
        <v>-8</v>
      </c>
      <c r="R8576" s="269">
        <v>-8.25</v>
      </c>
      <c r="S8576" s="269">
        <v>-47.75</v>
      </c>
      <c r="T8576" s="269">
        <v>-48</v>
      </c>
      <c r="DO8576"/>
    </row>
    <row r="8577" spans="15:119" x14ac:dyDescent="0.25">
      <c r="O8577" s="268" t="s">
        <v>18063</v>
      </c>
      <c r="P8577" s="268" t="s">
        <v>9492</v>
      </c>
      <c r="Q8577" s="269">
        <v>-8</v>
      </c>
      <c r="R8577" s="269">
        <v>-8.25</v>
      </c>
      <c r="S8577" s="269">
        <v>-47.5</v>
      </c>
      <c r="T8577" s="269">
        <v>-47.75</v>
      </c>
      <c r="DO8577"/>
    </row>
    <row r="8578" spans="15:119" x14ac:dyDescent="0.25">
      <c r="O8578" s="268" t="s">
        <v>18064</v>
      </c>
      <c r="P8578" s="268" t="s">
        <v>9492</v>
      </c>
      <c r="Q8578" s="269">
        <v>-8.25</v>
      </c>
      <c r="R8578" s="269">
        <v>-8.5</v>
      </c>
      <c r="S8578" s="269">
        <v>-47.75</v>
      </c>
      <c r="T8578" s="269">
        <v>-48</v>
      </c>
      <c r="DO8578"/>
    </row>
    <row r="8579" spans="15:119" x14ac:dyDescent="0.25">
      <c r="O8579" s="268" t="s">
        <v>18065</v>
      </c>
      <c r="P8579" s="268" t="s">
        <v>9492</v>
      </c>
      <c r="Q8579" s="269">
        <v>-8.25</v>
      </c>
      <c r="R8579" s="269">
        <v>-8.5</v>
      </c>
      <c r="S8579" s="269">
        <v>-47.5</v>
      </c>
      <c r="T8579" s="269">
        <v>-47.75</v>
      </c>
      <c r="DO8579"/>
    </row>
    <row r="8580" spans="15:119" x14ac:dyDescent="0.25">
      <c r="O8580" s="268" t="s">
        <v>18066</v>
      </c>
      <c r="P8580" s="268" t="s">
        <v>9490</v>
      </c>
      <c r="Q8580" s="269">
        <v>-8</v>
      </c>
      <c r="R8580" s="269">
        <v>-8.5</v>
      </c>
      <c r="S8580" s="269">
        <v>-47</v>
      </c>
      <c r="T8580" s="269">
        <v>-47.5</v>
      </c>
      <c r="DO8580"/>
    </row>
    <row r="8581" spans="15:119" x14ac:dyDescent="0.25">
      <c r="O8581" s="268" t="s">
        <v>18067</v>
      </c>
      <c r="P8581" s="268" t="s">
        <v>9492</v>
      </c>
      <c r="Q8581" s="269">
        <v>-8</v>
      </c>
      <c r="R8581" s="269">
        <v>-8.25</v>
      </c>
      <c r="S8581" s="269">
        <v>-47.25</v>
      </c>
      <c r="T8581" s="269">
        <v>-47.5</v>
      </c>
      <c r="DO8581"/>
    </row>
    <row r="8582" spans="15:119" x14ac:dyDescent="0.25">
      <c r="O8582" s="268" t="s">
        <v>18068</v>
      </c>
      <c r="P8582" s="268" t="s">
        <v>9492</v>
      </c>
      <c r="Q8582" s="269">
        <v>-8</v>
      </c>
      <c r="R8582" s="269">
        <v>-8.25</v>
      </c>
      <c r="S8582" s="269">
        <v>-47</v>
      </c>
      <c r="T8582" s="269">
        <v>-47.25</v>
      </c>
      <c r="DO8582"/>
    </row>
    <row r="8583" spans="15:119" x14ac:dyDescent="0.25">
      <c r="O8583" s="268" t="s">
        <v>18069</v>
      </c>
      <c r="P8583" s="268" t="s">
        <v>9492</v>
      </c>
      <c r="Q8583" s="269">
        <v>-8.25</v>
      </c>
      <c r="R8583" s="269">
        <v>-8.5</v>
      </c>
      <c r="S8583" s="269">
        <v>-47.25</v>
      </c>
      <c r="T8583" s="269">
        <v>-47.5</v>
      </c>
      <c r="DO8583"/>
    </row>
    <row r="8584" spans="15:119" x14ac:dyDescent="0.25">
      <c r="O8584" s="268" t="s">
        <v>18070</v>
      </c>
      <c r="P8584" s="268" t="s">
        <v>9492</v>
      </c>
      <c r="Q8584" s="269">
        <v>-8.25</v>
      </c>
      <c r="R8584" s="269">
        <v>-8.5</v>
      </c>
      <c r="S8584" s="269">
        <v>-47</v>
      </c>
      <c r="T8584" s="269">
        <v>-47.25</v>
      </c>
      <c r="DO8584"/>
    </row>
    <row r="8585" spans="15:119" x14ac:dyDescent="0.25">
      <c r="O8585" s="268" t="s">
        <v>18071</v>
      </c>
      <c r="P8585" s="268" t="s">
        <v>9490</v>
      </c>
      <c r="Q8585" s="269">
        <v>-8</v>
      </c>
      <c r="R8585" s="269">
        <v>-8.5</v>
      </c>
      <c r="S8585" s="269">
        <v>-46.5</v>
      </c>
      <c r="T8585" s="269">
        <v>-47</v>
      </c>
      <c r="DO8585"/>
    </row>
    <row r="8586" spans="15:119" x14ac:dyDescent="0.25">
      <c r="O8586" s="268" t="s">
        <v>18072</v>
      </c>
      <c r="P8586" s="268" t="s">
        <v>9492</v>
      </c>
      <c r="Q8586" s="269">
        <v>-8</v>
      </c>
      <c r="R8586" s="269">
        <v>-8.25</v>
      </c>
      <c r="S8586" s="269">
        <v>-46.75</v>
      </c>
      <c r="T8586" s="269">
        <v>-47</v>
      </c>
      <c r="DO8586"/>
    </row>
    <row r="8587" spans="15:119" x14ac:dyDescent="0.25">
      <c r="O8587" s="268" t="s">
        <v>18073</v>
      </c>
      <c r="P8587" s="268" t="s">
        <v>9492</v>
      </c>
      <c r="Q8587" s="269">
        <v>-8</v>
      </c>
      <c r="R8587" s="269">
        <v>-8.25</v>
      </c>
      <c r="S8587" s="269">
        <v>-46.5</v>
      </c>
      <c r="T8587" s="269">
        <v>-46.75</v>
      </c>
      <c r="DO8587"/>
    </row>
    <row r="8588" spans="15:119" x14ac:dyDescent="0.25">
      <c r="O8588" s="268" t="s">
        <v>18074</v>
      </c>
      <c r="P8588" s="268" t="s">
        <v>9492</v>
      </c>
      <c r="Q8588" s="269">
        <v>-8.25</v>
      </c>
      <c r="R8588" s="269">
        <v>-8.5</v>
      </c>
      <c r="S8588" s="269">
        <v>-46.75</v>
      </c>
      <c r="T8588" s="269">
        <v>-47</v>
      </c>
      <c r="DO8588"/>
    </row>
    <row r="8589" spans="15:119" x14ac:dyDescent="0.25">
      <c r="O8589" s="268" t="s">
        <v>18075</v>
      </c>
      <c r="P8589" s="268" t="s">
        <v>9492</v>
      </c>
      <c r="Q8589" s="269">
        <v>-8.25</v>
      </c>
      <c r="R8589" s="269">
        <v>-8.5</v>
      </c>
      <c r="S8589" s="269">
        <v>-46.5</v>
      </c>
      <c r="T8589" s="269">
        <v>-46.75</v>
      </c>
      <c r="DO8589"/>
    </row>
    <row r="8590" spans="15:119" x14ac:dyDescent="0.25">
      <c r="O8590" s="268" t="s">
        <v>18076</v>
      </c>
      <c r="P8590" s="268" t="s">
        <v>9490</v>
      </c>
      <c r="Q8590" s="269">
        <v>-8.5</v>
      </c>
      <c r="R8590" s="269">
        <v>-9</v>
      </c>
      <c r="S8590" s="269">
        <v>-47.5</v>
      </c>
      <c r="T8590" s="269">
        <v>-48</v>
      </c>
      <c r="DO8590"/>
    </row>
    <row r="8591" spans="15:119" x14ac:dyDescent="0.25">
      <c r="O8591" s="268" t="s">
        <v>18077</v>
      </c>
      <c r="P8591" s="268" t="s">
        <v>9492</v>
      </c>
      <c r="Q8591" s="269">
        <v>-8.5</v>
      </c>
      <c r="R8591" s="269">
        <v>-8.75</v>
      </c>
      <c r="S8591" s="269">
        <v>-47.75</v>
      </c>
      <c r="T8591" s="269">
        <v>-48</v>
      </c>
      <c r="DO8591"/>
    </row>
    <row r="8592" spans="15:119" x14ac:dyDescent="0.25">
      <c r="O8592" s="268" t="s">
        <v>18078</v>
      </c>
      <c r="P8592" s="268" t="s">
        <v>9492</v>
      </c>
      <c r="Q8592" s="269">
        <v>-8.5</v>
      </c>
      <c r="R8592" s="269">
        <v>-8.75</v>
      </c>
      <c r="S8592" s="269">
        <v>-47.5</v>
      </c>
      <c r="T8592" s="269">
        <v>-47.75</v>
      </c>
      <c r="DO8592"/>
    </row>
    <row r="8593" spans="15:119" x14ac:dyDescent="0.25">
      <c r="O8593" s="268" t="s">
        <v>18079</v>
      </c>
      <c r="P8593" s="268" t="s">
        <v>9492</v>
      </c>
      <c r="Q8593" s="269">
        <v>-8.75</v>
      </c>
      <c r="R8593" s="269">
        <v>-9</v>
      </c>
      <c r="S8593" s="269">
        <v>-47.75</v>
      </c>
      <c r="T8593" s="269">
        <v>-48</v>
      </c>
      <c r="DO8593"/>
    </row>
    <row r="8594" spans="15:119" x14ac:dyDescent="0.25">
      <c r="O8594" s="268" t="s">
        <v>18080</v>
      </c>
      <c r="P8594" s="268" t="s">
        <v>9492</v>
      </c>
      <c r="Q8594" s="269">
        <v>-8.75</v>
      </c>
      <c r="R8594" s="269">
        <v>-9</v>
      </c>
      <c r="S8594" s="269">
        <v>-47.5</v>
      </c>
      <c r="T8594" s="269">
        <v>-47.75</v>
      </c>
      <c r="DO8594"/>
    </row>
    <row r="8595" spans="15:119" x14ac:dyDescent="0.25">
      <c r="O8595" s="268" t="s">
        <v>18081</v>
      </c>
      <c r="P8595" s="268" t="s">
        <v>9490</v>
      </c>
      <c r="Q8595" s="269">
        <v>-8.5</v>
      </c>
      <c r="R8595" s="269">
        <v>-9</v>
      </c>
      <c r="S8595" s="269">
        <v>-47</v>
      </c>
      <c r="T8595" s="269">
        <v>-47.5</v>
      </c>
      <c r="DO8595"/>
    </row>
    <row r="8596" spans="15:119" x14ac:dyDescent="0.25">
      <c r="O8596" s="268" t="s">
        <v>18082</v>
      </c>
      <c r="P8596" s="268" t="s">
        <v>9492</v>
      </c>
      <c r="Q8596" s="269">
        <v>-8.5</v>
      </c>
      <c r="R8596" s="269">
        <v>-8.75</v>
      </c>
      <c r="S8596" s="269">
        <v>-47.25</v>
      </c>
      <c r="T8596" s="269">
        <v>-47.5</v>
      </c>
      <c r="DO8596"/>
    </row>
    <row r="8597" spans="15:119" x14ac:dyDescent="0.25">
      <c r="O8597" s="268" t="s">
        <v>18083</v>
      </c>
      <c r="P8597" s="268" t="s">
        <v>9492</v>
      </c>
      <c r="Q8597" s="269">
        <v>-8.5</v>
      </c>
      <c r="R8597" s="269">
        <v>-8.75</v>
      </c>
      <c r="S8597" s="269">
        <v>-47</v>
      </c>
      <c r="T8597" s="269">
        <v>-47.25</v>
      </c>
      <c r="DO8597"/>
    </row>
    <row r="8598" spans="15:119" x14ac:dyDescent="0.25">
      <c r="O8598" s="268" t="s">
        <v>18084</v>
      </c>
      <c r="P8598" s="268" t="s">
        <v>9492</v>
      </c>
      <c r="Q8598" s="269">
        <v>-8.75</v>
      </c>
      <c r="R8598" s="269">
        <v>-9</v>
      </c>
      <c r="S8598" s="269">
        <v>-47.25</v>
      </c>
      <c r="T8598" s="269">
        <v>-47.5</v>
      </c>
      <c r="DO8598"/>
    </row>
    <row r="8599" spans="15:119" x14ac:dyDescent="0.25">
      <c r="O8599" s="268" t="s">
        <v>18085</v>
      </c>
      <c r="P8599" s="268" t="s">
        <v>9492</v>
      </c>
      <c r="Q8599" s="269">
        <v>-8.75</v>
      </c>
      <c r="R8599" s="269">
        <v>-9</v>
      </c>
      <c r="S8599" s="269">
        <v>-47</v>
      </c>
      <c r="T8599" s="269">
        <v>-47.25</v>
      </c>
      <c r="DO8599"/>
    </row>
    <row r="8600" spans="15:119" x14ac:dyDescent="0.25">
      <c r="O8600" s="268" t="s">
        <v>18086</v>
      </c>
      <c r="P8600" s="268" t="s">
        <v>9490</v>
      </c>
      <c r="Q8600" s="269">
        <v>-8.5</v>
      </c>
      <c r="R8600" s="269">
        <v>-9</v>
      </c>
      <c r="S8600" s="269">
        <v>-46.5</v>
      </c>
      <c r="T8600" s="269">
        <v>-47</v>
      </c>
      <c r="DO8600"/>
    </row>
    <row r="8601" spans="15:119" x14ac:dyDescent="0.25">
      <c r="O8601" s="268" t="s">
        <v>18087</v>
      </c>
      <c r="P8601" s="268" t="s">
        <v>9492</v>
      </c>
      <c r="Q8601" s="269">
        <v>-8.5</v>
      </c>
      <c r="R8601" s="269">
        <v>-8.75</v>
      </c>
      <c r="S8601" s="269">
        <v>-46.75</v>
      </c>
      <c r="T8601" s="269">
        <v>-47</v>
      </c>
      <c r="DO8601"/>
    </row>
    <row r="8602" spans="15:119" x14ac:dyDescent="0.25">
      <c r="O8602" s="268" t="s">
        <v>18088</v>
      </c>
      <c r="P8602" s="268" t="s">
        <v>9492</v>
      </c>
      <c r="Q8602" s="269">
        <v>-8.5</v>
      </c>
      <c r="R8602" s="269">
        <v>-8.75</v>
      </c>
      <c r="S8602" s="269">
        <v>-46.5</v>
      </c>
      <c r="T8602" s="269">
        <v>-46.75</v>
      </c>
      <c r="DO8602"/>
    </row>
    <row r="8603" spans="15:119" x14ac:dyDescent="0.25">
      <c r="O8603" s="268" t="s">
        <v>18089</v>
      </c>
      <c r="P8603" s="268" t="s">
        <v>9492</v>
      </c>
      <c r="Q8603" s="269">
        <v>-8.75</v>
      </c>
      <c r="R8603" s="269">
        <v>-9</v>
      </c>
      <c r="S8603" s="269">
        <v>-46.75</v>
      </c>
      <c r="T8603" s="269">
        <v>-47</v>
      </c>
      <c r="DO8603"/>
    </row>
    <row r="8604" spans="15:119" x14ac:dyDescent="0.25">
      <c r="O8604" s="268" t="s">
        <v>18090</v>
      </c>
      <c r="P8604" s="268" t="s">
        <v>9492</v>
      </c>
      <c r="Q8604" s="269">
        <v>-8.75</v>
      </c>
      <c r="R8604" s="269">
        <v>-9</v>
      </c>
      <c r="S8604" s="269">
        <v>-46.5</v>
      </c>
      <c r="T8604" s="269">
        <v>-46.75</v>
      </c>
      <c r="DO8604"/>
    </row>
    <row r="8605" spans="15:119" x14ac:dyDescent="0.25">
      <c r="O8605" s="268" t="s">
        <v>18091</v>
      </c>
      <c r="P8605" s="268" t="s">
        <v>9488</v>
      </c>
      <c r="Q8605" s="269">
        <v>-8</v>
      </c>
      <c r="R8605" s="269">
        <v>-9</v>
      </c>
      <c r="S8605" s="269">
        <v>-45</v>
      </c>
      <c r="T8605" s="269">
        <v>-46.5</v>
      </c>
      <c r="DO8605"/>
    </row>
    <row r="8606" spans="15:119" x14ac:dyDescent="0.25">
      <c r="O8606" s="268" t="s">
        <v>18092</v>
      </c>
      <c r="P8606" s="268" t="s">
        <v>9490</v>
      </c>
      <c r="Q8606" s="269">
        <v>-8</v>
      </c>
      <c r="R8606" s="269">
        <v>-8.5</v>
      </c>
      <c r="S8606" s="269">
        <v>-46</v>
      </c>
      <c r="T8606" s="269">
        <v>-46.5</v>
      </c>
      <c r="DO8606"/>
    </row>
    <row r="8607" spans="15:119" x14ac:dyDescent="0.25">
      <c r="O8607" s="268" t="s">
        <v>18093</v>
      </c>
      <c r="P8607" s="268" t="s">
        <v>9492</v>
      </c>
      <c r="Q8607" s="269">
        <v>-8</v>
      </c>
      <c r="R8607" s="269">
        <v>-8.25</v>
      </c>
      <c r="S8607" s="269">
        <v>-46.25</v>
      </c>
      <c r="T8607" s="269">
        <v>-46.5</v>
      </c>
      <c r="DO8607"/>
    </row>
    <row r="8608" spans="15:119" x14ac:dyDescent="0.25">
      <c r="O8608" s="268" t="s">
        <v>18094</v>
      </c>
      <c r="P8608" s="268" t="s">
        <v>9492</v>
      </c>
      <c r="Q8608" s="269">
        <v>-8</v>
      </c>
      <c r="R8608" s="269">
        <v>-8.25</v>
      </c>
      <c r="S8608" s="269">
        <v>-46</v>
      </c>
      <c r="T8608" s="269">
        <v>-46.25</v>
      </c>
      <c r="DO8608"/>
    </row>
    <row r="8609" spans="15:119" x14ac:dyDescent="0.25">
      <c r="O8609" s="268" t="s">
        <v>18095</v>
      </c>
      <c r="P8609" s="268" t="s">
        <v>9492</v>
      </c>
      <c r="Q8609" s="269">
        <v>-8.25</v>
      </c>
      <c r="R8609" s="269">
        <v>-8.5</v>
      </c>
      <c r="S8609" s="269">
        <v>-46.25</v>
      </c>
      <c r="T8609" s="269">
        <v>-46.5</v>
      </c>
      <c r="DO8609"/>
    </row>
    <row r="8610" spans="15:119" x14ac:dyDescent="0.25">
      <c r="O8610" s="268" t="s">
        <v>18096</v>
      </c>
      <c r="P8610" s="268" t="s">
        <v>9492</v>
      </c>
      <c r="Q8610" s="269">
        <v>-8.25</v>
      </c>
      <c r="R8610" s="269">
        <v>-8.5</v>
      </c>
      <c r="S8610" s="269">
        <v>-46</v>
      </c>
      <c r="T8610" s="269">
        <v>-46.25</v>
      </c>
      <c r="DO8610"/>
    </row>
    <row r="8611" spans="15:119" x14ac:dyDescent="0.25">
      <c r="O8611" s="268" t="s">
        <v>18097</v>
      </c>
      <c r="P8611" s="268" t="s">
        <v>9490</v>
      </c>
      <c r="Q8611" s="269">
        <v>-8</v>
      </c>
      <c r="R8611" s="269">
        <v>-8.5</v>
      </c>
      <c r="S8611" s="269">
        <v>-45.5</v>
      </c>
      <c r="T8611" s="269">
        <v>-46</v>
      </c>
      <c r="DO8611"/>
    </row>
    <row r="8612" spans="15:119" x14ac:dyDescent="0.25">
      <c r="O8612" s="268" t="s">
        <v>18098</v>
      </c>
      <c r="P8612" s="268" t="s">
        <v>9492</v>
      </c>
      <c r="Q8612" s="269">
        <v>-8</v>
      </c>
      <c r="R8612" s="269">
        <v>-8.25</v>
      </c>
      <c r="S8612" s="269">
        <v>-45.75</v>
      </c>
      <c r="T8612" s="269">
        <v>-46</v>
      </c>
      <c r="DO8612"/>
    </row>
    <row r="8613" spans="15:119" x14ac:dyDescent="0.25">
      <c r="O8613" s="268" t="s">
        <v>18099</v>
      </c>
      <c r="P8613" s="268" t="s">
        <v>9492</v>
      </c>
      <c r="Q8613" s="269">
        <v>-8</v>
      </c>
      <c r="R8613" s="269">
        <v>-8.25</v>
      </c>
      <c r="S8613" s="269">
        <v>-45.5</v>
      </c>
      <c r="T8613" s="269">
        <v>-45.75</v>
      </c>
      <c r="DO8613"/>
    </row>
    <row r="8614" spans="15:119" x14ac:dyDescent="0.25">
      <c r="O8614" s="268" t="s">
        <v>18100</v>
      </c>
      <c r="P8614" s="268" t="s">
        <v>9492</v>
      </c>
      <c r="Q8614" s="269">
        <v>-8.25</v>
      </c>
      <c r="R8614" s="269">
        <v>-8.5</v>
      </c>
      <c r="S8614" s="269">
        <v>-45.75</v>
      </c>
      <c r="T8614" s="269">
        <v>-46</v>
      </c>
      <c r="DO8614"/>
    </row>
    <row r="8615" spans="15:119" x14ac:dyDescent="0.25">
      <c r="O8615" s="268" t="s">
        <v>18101</v>
      </c>
      <c r="P8615" s="268" t="s">
        <v>9492</v>
      </c>
      <c r="Q8615" s="269">
        <v>-8.25</v>
      </c>
      <c r="R8615" s="269">
        <v>-8.5</v>
      </c>
      <c r="S8615" s="269">
        <v>-45.5</v>
      </c>
      <c r="T8615" s="269">
        <v>-45.75</v>
      </c>
      <c r="DO8615"/>
    </row>
    <row r="8616" spans="15:119" x14ac:dyDescent="0.25">
      <c r="O8616" s="268" t="s">
        <v>18102</v>
      </c>
      <c r="P8616" s="268" t="s">
        <v>9490</v>
      </c>
      <c r="Q8616" s="269">
        <v>-8</v>
      </c>
      <c r="R8616" s="269">
        <v>-8.5</v>
      </c>
      <c r="S8616" s="269">
        <v>-45</v>
      </c>
      <c r="T8616" s="269">
        <v>-45.5</v>
      </c>
      <c r="DO8616"/>
    </row>
    <row r="8617" spans="15:119" x14ac:dyDescent="0.25">
      <c r="O8617" s="268" t="s">
        <v>18103</v>
      </c>
      <c r="P8617" s="268" t="s">
        <v>9492</v>
      </c>
      <c r="Q8617" s="269">
        <v>-8</v>
      </c>
      <c r="R8617" s="269">
        <v>-8.25</v>
      </c>
      <c r="S8617" s="269">
        <v>-45.25</v>
      </c>
      <c r="T8617" s="269">
        <v>-45.5</v>
      </c>
      <c r="DO8617"/>
    </row>
    <row r="8618" spans="15:119" x14ac:dyDescent="0.25">
      <c r="O8618" s="268" t="s">
        <v>18104</v>
      </c>
      <c r="P8618" s="268" t="s">
        <v>9492</v>
      </c>
      <c r="Q8618" s="269">
        <v>-8</v>
      </c>
      <c r="R8618" s="269">
        <v>-8.25</v>
      </c>
      <c r="S8618" s="269">
        <v>-45</v>
      </c>
      <c r="T8618" s="269">
        <v>-45.25</v>
      </c>
      <c r="DO8618"/>
    </row>
    <row r="8619" spans="15:119" x14ac:dyDescent="0.25">
      <c r="O8619" s="268" t="s">
        <v>18105</v>
      </c>
      <c r="P8619" s="268" t="s">
        <v>9492</v>
      </c>
      <c r="Q8619" s="269">
        <v>-8.25</v>
      </c>
      <c r="R8619" s="269">
        <v>-8.5</v>
      </c>
      <c r="S8619" s="269">
        <v>-45.25</v>
      </c>
      <c r="T8619" s="269">
        <v>-45.5</v>
      </c>
      <c r="DO8619"/>
    </row>
    <row r="8620" spans="15:119" x14ac:dyDescent="0.25">
      <c r="O8620" s="268" t="s">
        <v>18106</v>
      </c>
      <c r="P8620" s="268" t="s">
        <v>9492</v>
      </c>
      <c r="Q8620" s="269">
        <v>-8.25</v>
      </c>
      <c r="R8620" s="269">
        <v>-8.5</v>
      </c>
      <c r="S8620" s="269">
        <v>-45</v>
      </c>
      <c r="T8620" s="269">
        <v>-45.25</v>
      </c>
      <c r="DO8620"/>
    </row>
    <row r="8621" spans="15:119" x14ac:dyDescent="0.25">
      <c r="O8621" s="268" t="s">
        <v>18107</v>
      </c>
      <c r="P8621" s="268" t="s">
        <v>9490</v>
      </c>
      <c r="Q8621" s="269">
        <v>-8.5</v>
      </c>
      <c r="R8621" s="269">
        <v>-9</v>
      </c>
      <c r="S8621" s="269">
        <v>-46</v>
      </c>
      <c r="T8621" s="269">
        <v>-46.5</v>
      </c>
      <c r="DO8621"/>
    </row>
    <row r="8622" spans="15:119" x14ac:dyDescent="0.25">
      <c r="O8622" s="268" t="s">
        <v>18108</v>
      </c>
      <c r="P8622" s="268" t="s">
        <v>9492</v>
      </c>
      <c r="Q8622" s="269">
        <v>-8.5</v>
      </c>
      <c r="R8622" s="269">
        <v>-8.75</v>
      </c>
      <c r="S8622" s="269">
        <v>-46.25</v>
      </c>
      <c r="T8622" s="269">
        <v>-46.5</v>
      </c>
      <c r="DO8622"/>
    </row>
    <row r="8623" spans="15:119" x14ac:dyDescent="0.25">
      <c r="O8623" s="268" t="s">
        <v>18109</v>
      </c>
      <c r="P8623" s="268" t="s">
        <v>9492</v>
      </c>
      <c r="Q8623" s="269">
        <v>-8.5</v>
      </c>
      <c r="R8623" s="269">
        <v>-8.75</v>
      </c>
      <c r="S8623" s="269">
        <v>-46</v>
      </c>
      <c r="T8623" s="269">
        <v>-46.25</v>
      </c>
      <c r="DO8623"/>
    </row>
    <row r="8624" spans="15:119" x14ac:dyDescent="0.25">
      <c r="O8624" s="268" t="s">
        <v>18110</v>
      </c>
      <c r="P8624" s="268" t="s">
        <v>9492</v>
      </c>
      <c r="Q8624" s="269">
        <v>-8.75</v>
      </c>
      <c r="R8624" s="269">
        <v>-9</v>
      </c>
      <c r="S8624" s="269">
        <v>-46.25</v>
      </c>
      <c r="T8624" s="269">
        <v>-46.5</v>
      </c>
      <c r="DO8624"/>
    </row>
    <row r="8625" spans="15:119" x14ac:dyDescent="0.25">
      <c r="O8625" s="268" t="s">
        <v>18111</v>
      </c>
      <c r="P8625" s="268" t="s">
        <v>9492</v>
      </c>
      <c r="Q8625" s="269">
        <v>-8.75</v>
      </c>
      <c r="R8625" s="269">
        <v>-9</v>
      </c>
      <c r="S8625" s="269">
        <v>-46</v>
      </c>
      <c r="T8625" s="269">
        <v>-46.25</v>
      </c>
      <c r="DO8625"/>
    </row>
    <row r="8626" spans="15:119" x14ac:dyDescent="0.25">
      <c r="O8626" s="268" t="s">
        <v>18112</v>
      </c>
      <c r="P8626" s="268" t="s">
        <v>9490</v>
      </c>
      <c r="Q8626" s="269">
        <v>-8.5</v>
      </c>
      <c r="R8626" s="269">
        <v>-9</v>
      </c>
      <c r="S8626" s="269">
        <v>-45.5</v>
      </c>
      <c r="T8626" s="269">
        <v>-46</v>
      </c>
      <c r="DO8626"/>
    </row>
    <row r="8627" spans="15:119" x14ac:dyDescent="0.25">
      <c r="O8627" s="268" t="s">
        <v>18113</v>
      </c>
      <c r="P8627" s="268" t="s">
        <v>9492</v>
      </c>
      <c r="Q8627" s="269">
        <v>-8.5</v>
      </c>
      <c r="R8627" s="269">
        <v>-8.75</v>
      </c>
      <c r="S8627" s="269">
        <v>-45.75</v>
      </c>
      <c r="T8627" s="269">
        <v>-46</v>
      </c>
      <c r="DO8627"/>
    </row>
    <row r="8628" spans="15:119" x14ac:dyDescent="0.25">
      <c r="O8628" s="268" t="s">
        <v>18114</v>
      </c>
      <c r="P8628" s="268" t="s">
        <v>9492</v>
      </c>
      <c r="Q8628" s="269">
        <v>-8.5</v>
      </c>
      <c r="R8628" s="269">
        <v>-8.75</v>
      </c>
      <c r="S8628" s="269">
        <v>-45.5</v>
      </c>
      <c r="T8628" s="269">
        <v>-45.75</v>
      </c>
      <c r="DO8628"/>
    </row>
    <row r="8629" spans="15:119" x14ac:dyDescent="0.25">
      <c r="O8629" s="268" t="s">
        <v>18115</v>
      </c>
      <c r="P8629" s="268" t="s">
        <v>9492</v>
      </c>
      <c r="Q8629" s="269">
        <v>-8.75</v>
      </c>
      <c r="R8629" s="269">
        <v>-9</v>
      </c>
      <c r="S8629" s="269">
        <v>-45.75</v>
      </c>
      <c r="T8629" s="269">
        <v>-46</v>
      </c>
      <c r="DO8629"/>
    </row>
    <row r="8630" spans="15:119" x14ac:dyDescent="0.25">
      <c r="O8630" s="268" t="s">
        <v>18116</v>
      </c>
      <c r="P8630" s="268" t="s">
        <v>9492</v>
      </c>
      <c r="Q8630" s="269">
        <v>-8.75</v>
      </c>
      <c r="R8630" s="269">
        <v>-9</v>
      </c>
      <c r="S8630" s="269">
        <v>-45.5</v>
      </c>
      <c r="T8630" s="269">
        <v>-45.75</v>
      </c>
      <c r="DO8630"/>
    </row>
    <row r="8631" spans="15:119" x14ac:dyDescent="0.25">
      <c r="O8631" s="268" t="s">
        <v>18117</v>
      </c>
      <c r="P8631" s="268" t="s">
        <v>9490</v>
      </c>
      <c r="Q8631" s="269">
        <v>-8.5</v>
      </c>
      <c r="R8631" s="269">
        <v>-9</v>
      </c>
      <c r="S8631" s="269">
        <v>-45</v>
      </c>
      <c r="T8631" s="269">
        <v>-45.5</v>
      </c>
      <c r="DO8631"/>
    </row>
    <row r="8632" spans="15:119" x14ac:dyDescent="0.25">
      <c r="O8632" s="268" t="s">
        <v>18118</v>
      </c>
      <c r="P8632" s="268" t="s">
        <v>9492</v>
      </c>
      <c r="Q8632" s="269">
        <v>-8.5</v>
      </c>
      <c r="R8632" s="269">
        <v>-8.75</v>
      </c>
      <c r="S8632" s="269">
        <v>-45.25</v>
      </c>
      <c r="T8632" s="269">
        <v>-45.5</v>
      </c>
      <c r="DO8632"/>
    </row>
    <row r="8633" spans="15:119" x14ac:dyDescent="0.25">
      <c r="O8633" s="268" t="s">
        <v>18119</v>
      </c>
      <c r="P8633" s="268" t="s">
        <v>9492</v>
      </c>
      <c r="Q8633" s="269">
        <v>-8.5</v>
      </c>
      <c r="R8633" s="269">
        <v>-8.75</v>
      </c>
      <c r="S8633" s="269">
        <v>-45</v>
      </c>
      <c r="T8633" s="269">
        <v>-45.25</v>
      </c>
      <c r="DO8633"/>
    </row>
    <row r="8634" spans="15:119" x14ac:dyDescent="0.25">
      <c r="O8634" s="268" t="s">
        <v>18120</v>
      </c>
      <c r="P8634" s="268" t="s">
        <v>9492</v>
      </c>
      <c r="Q8634" s="269">
        <v>-8.75</v>
      </c>
      <c r="R8634" s="269">
        <v>-9</v>
      </c>
      <c r="S8634" s="269">
        <v>-45.25</v>
      </c>
      <c r="T8634" s="269">
        <v>-45.5</v>
      </c>
      <c r="DO8634"/>
    </row>
    <row r="8635" spans="15:119" x14ac:dyDescent="0.25">
      <c r="O8635" s="268" t="s">
        <v>18121</v>
      </c>
      <c r="P8635" s="268" t="s">
        <v>9492</v>
      </c>
      <c r="Q8635" s="269">
        <v>-8.75</v>
      </c>
      <c r="R8635" s="269">
        <v>-9</v>
      </c>
      <c r="S8635" s="269">
        <v>-45</v>
      </c>
      <c r="T8635" s="269">
        <v>-45.25</v>
      </c>
      <c r="DO8635"/>
    </row>
    <row r="8636" spans="15:119" x14ac:dyDescent="0.25">
      <c r="O8636" s="268" t="s">
        <v>18122</v>
      </c>
      <c r="P8636" s="268" t="s">
        <v>9488</v>
      </c>
      <c r="Q8636" s="269">
        <v>-9</v>
      </c>
      <c r="R8636" s="269">
        <v>-10</v>
      </c>
      <c r="S8636" s="269">
        <v>-46.5</v>
      </c>
      <c r="T8636" s="269">
        <v>-48</v>
      </c>
      <c r="DO8636"/>
    </row>
    <row r="8637" spans="15:119" x14ac:dyDescent="0.25">
      <c r="O8637" s="268" t="s">
        <v>18123</v>
      </c>
      <c r="P8637" s="268" t="s">
        <v>9490</v>
      </c>
      <c r="Q8637" s="269">
        <v>-9</v>
      </c>
      <c r="R8637" s="269">
        <v>-9.5</v>
      </c>
      <c r="S8637" s="269">
        <v>-47.5</v>
      </c>
      <c r="T8637" s="269">
        <v>-48</v>
      </c>
      <c r="DO8637"/>
    </row>
    <row r="8638" spans="15:119" x14ac:dyDescent="0.25">
      <c r="O8638" s="268" t="s">
        <v>18124</v>
      </c>
      <c r="P8638" s="268" t="s">
        <v>9492</v>
      </c>
      <c r="Q8638" s="269">
        <v>-9</v>
      </c>
      <c r="R8638" s="269">
        <v>-9.25</v>
      </c>
      <c r="S8638" s="269">
        <v>-47.75</v>
      </c>
      <c r="T8638" s="269">
        <v>-48</v>
      </c>
      <c r="DO8638"/>
    </row>
    <row r="8639" spans="15:119" x14ac:dyDescent="0.25">
      <c r="O8639" s="268" t="s">
        <v>18125</v>
      </c>
      <c r="P8639" s="268" t="s">
        <v>9492</v>
      </c>
      <c r="Q8639" s="269">
        <v>-9</v>
      </c>
      <c r="R8639" s="269">
        <v>-9.25</v>
      </c>
      <c r="S8639" s="269">
        <v>-47.5</v>
      </c>
      <c r="T8639" s="269">
        <v>-47.75</v>
      </c>
      <c r="DO8639"/>
    </row>
    <row r="8640" spans="15:119" x14ac:dyDescent="0.25">
      <c r="O8640" s="268" t="s">
        <v>18126</v>
      </c>
      <c r="P8640" s="268" t="s">
        <v>9492</v>
      </c>
      <c r="Q8640" s="269">
        <v>-9.25</v>
      </c>
      <c r="R8640" s="269">
        <v>-9.5</v>
      </c>
      <c r="S8640" s="269">
        <v>-47.75</v>
      </c>
      <c r="T8640" s="269">
        <v>-48</v>
      </c>
      <c r="DO8640"/>
    </row>
    <row r="8641" spans="15:119" x14ac:dyDescent="0.25">
      <c r="O8641" s="268" t="s">
        <v>18127</v>
      </c>
      <c r="P8641" s="268" t="s">
        <v>9492</v>
      </c>
      <c r="Q8641" s="269">
        <v>-9.25</v>
      </c>
      <c r="R8641" s="269">
        <v>-9.5</v>
      </c>
      <c r="S8641" s="269">
        <v>-47.5</v>
      </c>
      <c r="T8641" s="269">
        <v>-47.75</v>
      </c>
      <c r="DO8641"/>
    </row>
    <row r="8642" spans="15:119" x14ac:dyDescent="0.25">
      <c r="O8642" s="268" t="s">
        <v>18128</v>
      </c>
      <c r="P8642" s="268" t="s">
        <v>9490</v>
      </c>
      <c r="Q8642" s="269">
        <v>-9</v>
      </c>
      <c r="R8642" s="269">
        <v>-9.5</v>
      </c>
      <c r="S8642" s="269">
        <v>-47</v>
      </c>
      <c r="T8642" s="269">
        <v>-47.5</v>
      </c>
      <c r="DO8642"/>
    </row>
    <row r="8643" spans="15:119" x14ac:dyDescent="0.25">
      <c r="O8643" s="268" t="s">
        <v>18129</v>
      </c>
      <c r="P8643" s="268" t="s">
        <v>9492</v>
      </c>
      <c r="Q8643" s="269">
        <v>-9</v>
      </c>
      <c r="R8643" s="269">
        <v>-9.25</v>
      </c>
      <c r="S8643" s="269">
        <v>-47.25</v>
      </c>
      <c r="T8643" s="269">
        <v>-47.5</v>
      </c>
      <c r="DO8643"/>
    </row>
    <row r="8644" spans="15:119" x14ac:dyDescent="0.25">
      <c r="O8644" s="268" t="s">
        <v>18130</v>
      </c>
      <c r="P8644" s="268" t="s">
        <v>9492</v>
      </c>
      <c r="Q8644" s="269">
        <v>-9</v>
      </c>
      <c r="R8644" s="269">
        <v>-9.25</v>
      </c>
      <c r="S8644" s="269">
        <v>-47</v>
      </c>
      <c r="T8644" s="269">
        <v>-47.25</v>
      </c>
      <c r="DO8644"/>
    </row>
    <row r="8645" spans="15:119" x14ac:dyDescent="0.25">
      <c r="O8645" s="268" t="s">
        <v>18131</v>
      </c>
      <c r="P8645" s="268" t="s">
        <v>9492</v>
      </c>
      <c r="Q8645" s="269">
        <v>-9.25</v>
      </c>
      <c r="R8645" s="269">
        <v>-9.5</v>
      </c>
      <c r="S8645" s="269">
        <v>-47.25</v>
      </c>
      <c r="T8645" s="269">
        <v>-47.5</v>
      </c>
      <c r="DO8645"/>
    </row>
    <row r="8646" spans="15:119" x14ac:dyDescent="0.25">
      <c r="O8646" s="268" t="s">
        <v>18132</v>
      </c>
      <c r="P8646" s="268" t="s">
        <v>9492</v>
      </c>
      <c r="Q8646" s="269">
        <v>-9.25</v>
      </c>
      <c r="R8646" s="269">
        <v>-9.5</v>
      </c>
      <c r="S8646" s="269">
        <v>-47</v>
      </c>
      <c r="T8646" s="269">
        <v>-47.25</v>
      </c>
      <c r="DO8646"/>
    </row>
    <row r="8647" spans="15:119" x14ac:dyDescent="0.25">
      <c r="O8647" s="268" t="s">
        <v>18133</v>
      </c>
      <c r="P8647" s="268" t="s">
        <v>9490</v>
      </c>
      <c r="Q8647" s="269">
        <v>-9</v>
      </c>
      <c r="R8647" s="269">
        <v>-9.5</v>
      </c>
      <c r="S8647" s="269">
        <v>-46.5</v>
      </c>
      <c r="T8647" s="269">
        <v>-47</v>
      </c>
      <c r="DO8647"/>
    </row>
    <row r="8648" spans="15:119" x14ac:dyDescent="0.25">
      <c r="O8648" s="268" t="s">
        <v>18134</v>
      </c>
      <c r="P8648" s="268" t="s">
        <v>9492</v>
      </c>
      <c r="Q8648" s="269">
        <v>-9</v>
      </c>
      <c r="R8648" s="269">
        <v>-9.25</v>
      </c>
      <c r="S8648" s="269">
        <v>-46.75</v>
      </c>
      <c r="T8648" s="269">
        <v>-47</v>
      </c>
      <c r="DO8648"/>
    </row>
    <row r="8649" spans="15:119" x14ac:dyDescent="0.25">
      <c r="O8649" s="268" t="s">
        <v>18135</v>
      </c>
      <c r="P8649" s="268" t="s">
        <v>9492</v>
      </c>
      <c r="Q8649" s="269">
        <v>-9</v>
      </c>
      <c r="R8649" s="269">
        <v>-9.25</v>
      </c>
      <c r="S8649" s="269">
        <v>-46.5</v>
      </c>
      <c r="T8649" s="269">
        <v>-46.75</v>
      </c>
      <c r="DO8649"/>
    </row>
    <row r="8650" spans="15:119" x14ac:dyDescent="0.25">
      <c r="O8650" s="268" t="s">
        <v>18136</v>
      </c>
      <c r="P8650" s="268" t="s">
        <v>9492</v>
      </c>
      <c r="Q8650" s="269">
        <v>-9.25</v>
      </c>
      <c r="R8650" s="269">
        <v>-9.5</v>
      </c>
      <c r="S8650" s="269">
        <v>-46.75</v>
      </c>
      <c r="T8650" s="269">
        <v>-47</v>
      </c>
      <c r="DO8650"/>
    </row>
    <row r="8651" spans="15:119" x14ac:dyDescent="0.25">
      <c r="O8651" s="268" t="s">
        <v>18137</v>
      </c>
      <c r="P8651" s="268" t="s">
        <v>9492</v>
      </c>
      <c r="Q8651" s="269">
        <v>-9.25</v>
      </c>
      <c r="R8651" s="269">
        <v>-9.5</v>
      </c>
      <c r="S8651" s="269">
        <v>-46.5</v>
      </c>
      <c r="T8651" s="269">
        <v>-46.75</v>
      </c>
      <c r="DO8651"/>
    </row>
    <row r="8652" spans="15:119" x14ac:dyDescent="0.25">
      <c r="O8652" s="268" t="s">
        <v>18138</v>
      </c>
      <c r="P8652" s="268" t="s">
        <v>9490</v>
      </c>
      <c r="Q8652" s="269">
        <v>-9.5</v>
      </c>
      <c r="R8652" s="269">
        <v>-10</v>
      </c>
      <c r="S8652" s="269">
        <v>-47.5</v>
      </c>
      <c r="T8652" s="269">
        <v>-48</v>
      </c>
      <c r="DO8652"/>
    </row>
    <row r="8653" spans="15:119" x14ac:dyDescent="0.25">
      <c r="O8653" s="268" t="s">
        <v>18139</v>
      </c>
      <c r="P8653" s="268" t="s">
        <v>9492</v>
      </c>
      <c r="Q8653" s="269">
        <v>-9.5</v>
      </c>
      <c r="R8653" s="269">
        <v>-9.75</v>
      </c>
      <c r="S8653" s="269">
        <v>-47.75</v>
      </c>
      <c r="T8653" s="269">
        <v>-48</v>
      </c>
      <c r="DO8653"/>
    </row>
    <row r="8654" spans="15:119" x14ac:dyDescent="0.25">
      <c r="O8654" s="268" t="s">
        <v>18140</v>
      </c>
      <c r="P8654" s="268" t="s">
        <v>9492</v>
      </c>
      <c r="Q8654" s="269">
        <v>-9.5</v>
      </c>
      <c r="R8654" s="269">
        <v>-9.75</v>
      </c>
      <c r="S8654" s="269">
        <v>-47.5</v>
      </c>
      <c r="T8654" s="269">
        <v>-47.75</v>
      </c>
      <c r="DO8654"/>
    </row>
    <row r="8655" spans="15:119" x14ac:dyDescent="0.25">
      <c r="O8655" s="268" t="s">
        <v>18141</v>
      </c>
      <c r="P8655" s="268" t="s">
        <v>9492</v>
      </c>
      <c r="Q8655" s="269">
        <v>-9.75</v>
      </c>
      <c r="R8655" s="269">
        <v>-10</v>
      </c>
      <c r="S8655" s="269">
        <v>-47.75</v>
      </c>
      <c r="T8655" s="269">
        <v>-48</v>
      </c>
      <c r="DO8655"/>
    </row>
    <row r="8656" spans="15:119" x14ac:dyDescent="0.25">
      <c r="O8656" s="268" t="s">
        <v>18142</v>
      </c>
      <c r="P8656" s="268" t="s">
        <v>9492</v>
      </c>
      <c r="Q8656" s="269">
        <v>-9.75</v>
      </c>
      <c r="R8656" s="269">
        <v>-10</v>
      </c>
      <c r="S8656" s="269">
        <v>-47.5</v>
      </c>
      <c r="T8656" s="269">
        <v>-47.75</v>
      </c>
      <c r="DO8656"/>
    </row>
    <row r="8657" spans="15:119" x14ac:dyDescent="0.25">
      <c r="O8657" s="268" t="s">
        <v>18143</v>
      </c>
      <c r="P8657" s="268" t="s">
        <v>9490</v>
      </c>
      <c r="Q8657" s="269">
        <v>-9.5</v>
      </c>
      <c r="R8657" s="269">
        <v>-10</v>
      </c>
      <c r="S8657" s="269">
        <v>-47</v>
      </c>
      <c r="T8657" s="269">
        <v>-47.5</v>
      </c>
      <c r="DO8657"/>
    </row>
    <row r="8658" spans="15:119" x14ac:dyDescent="0.25">
      <c r="O8658" s="268" t="s">
        <v>18144</v>
      </c>
      <c r="P8658" s="268" t="s">
        <v>9492</v>
      </c>
      <c r="Q8658" s="269">
        <v>-9.5</v>
      </c>
      <c r="R8658" s="269">
        <v>-9.75</v>
      </c>
      <c r="S8658" s="269">
        <v>-47.25</v>
      </c>
      <c r="T8658" s="269">
        <v>-47.5</v>
      </c>
      <c r="DO8658"/>
    </row>
    <row r="8659" spans="15:119" x14ac:dyDescent="0.25">
      <c r="O8659" s="268" t="s">
        <v>18145</v>
      </c>
      <c r="P8659" s="268" t="s">
        <v>9492</v>
      </c>
      <c r="Q8659" s="269">
        <v>-9.5</v>
      </c>
      <c r="R8659" s="269">
        <v>-9.75</v>
      </c>
      <c r="S8659" s="269">
        <v>-47</v>
      </c>
      <c r="T8659" s="269">
        <v>-47.25</v>
      </c>
      <c r="DO8659"/>
    </row>
    <row r="8660" spans="15:119" x14ac:dyDescent="0.25">
      <c r="O8660" s="268" t="s">
        <v>18146</v>
      </c>
      <c r="P8660" s="268" t="s">
        <v>9492</v>
      </c>
      <c r="Q8660" s="269">
        <v>-9.75</v>
      </c>
      <c r="R8660" s="269">
        <v>-10</v>
      </c>
      <c r="S8660" s="269">
        <v>-47.25</v>
      </c>
      <c r="T8660" s="269">
        <v>-47.5</v>
      </c>
      <c r="DO8660"/>
    </row>
    <row r="8661" spans="15:119" x14ac:dyDescent="0.25">
      <c r="O8661" s="268" t="s">
        <v>18147</v>
      </c>
      <c r="P8661" s="268" t="s">
        <v>9492</v>
      </c>
      <c r="Q8661" s="269">
        <v>-9.75</v>
      </c>
      <c r="R8661" s="269">
        <v>-10</v>
      </c>
      <c r="S8661" s="269">
        <v>-47</v>
      </c>
      <c r="T8661" s="269">
        <v>-47.25</v>
      </c>
      <c r="DO8661"/>
    </row>
    <row r="8662" spans="15:119" x14ac:dyDescent="0.25">
      <c r="O8662" s="268" t="s">
        <v>18148</v>
      </c>
      <c r="P8662" s="268" t="s">
        <v>9490</v>
      </c>
      <c r="Q8662" s="269">
        <v>-9.5</v>
      </c>
      <c r="R8662" s="269">
        <v>-10</v>
      </c>
      <c r="S8662" s="269">
        <v>-46.5</v>
      </c>
      <c r="T8662" s="269">
        <v>-47</v>
      </c>
      <c r="DO8662"/>
    </row>
    <row r="8663" spans="15:119" x14ac:dyDescent="0.25">
      <c r="O8663" s="268" t="s">
        <v>18149</v>
      </c>
      <c r="P8663" s="268" t="s">
        <v>9492</v>
      </c>
      <c r="Q8663" s="269">
        <v>-9.5</v>
      </c>
      <c r="R8663" s="269">
        <v>-9.75</v>
      </c>
      <c r="S8663" s="269">
        <v>-46.75</v>
      </c>
      <c r="T8663" s="269">
        <v>-47</v>
      </c>
      <c r="DO8663"/>
    </row>
    <row r="8664" spans="15:119" x14ac:dyDescent="0.25">
      <c r="O8664" s="268" t="s">
        <v>18150</v>
      </c>
      <c r="P8664" s="268" t="s">
        <v>9492</v>
      </c>
      <c r="Q8664" s="269">
        <v>-9.5</v>
      </c>
      <c r="R8664" s="269">
        <v>-9.75</v>
      </c>
      <c r="S8664" s="269">
        <v>-46.5</v>
      </c>
      <c r="T8664" s="269">
        <v>-46.75</v>
      </c>
      <c r="DO8664"/>
    </row>
    <row r="8665" spans="15:119" x14ac:dyDescent="0.25">
      <c r="O8665" s="268" t="s">
        <v>18151</v>
      </c>
      <c r="P8665" s="268" t="s">
        <v>9492</v>
      </c>
      <c r="Q8665" s="269">
        <v>-9.75</v>
      </c>
      <c r="R8665" s="269">
        <v>-10</v>
      </c>
      <c r="S8665" s="269">
        <v>-46.75</v>
      </c>
      <c r="T8665" s="269">
        <v>-47</v>
      </c>
      <c r="DO8665"/>
    </row>
    <row r="8666" spans="15:119" x14ac:dyDescent="0.25">
      <c r="O8666" s="268" t="s">
        <v>18152</v>
      </c>
      <c r="P8666" s="268" t="s">
        <v>9492</v>
      </c>
      <c r="Q8666" s="269">
        <v>-9.75</v>
      </c>
      <c r="R8666" s="269">
        <v>-10</v>
      </c>
      <c r="S8666" s="269">
        <v>-46.5</v>
      </c>
      <c r="T8666" s="269">
        <v>-46.75</v>
      </c>
      <c r="DO8666"/>
    </row>
    <row r="8667" spans="15:119" x14ac:dyDescent="0.25">
      <c r="O8667" s="268" t="s">
        <v>18153</v>
      </c>
      <c r="P8667" s="268" t="s">
        <v>9488</v>
      </c>
      <c r="Q8667" s="269">
        <v>-9</v>
      </c>
      <c r="R8667" s="269">
        <v>-10</v>
      </c>
      <c r="S8667" s="269">
        <v>-45</v>
      </c>
      <c r="T8667" s="269">
        <v>-46.5</v>
      </c>
      <c r="DO8667"/>
    </row>
    <row r="8668" spans="15:119" x14ac:dyDescent="0.25">
      <c r="O8668" s="268" t="s">
        <v>18154</v>
      </c>
      <c r="P8668" s="268" t="s">
        <v>9490</v>
      </c>
      <c r="Q8668" s="269">
        <v>-9</v>
      </c>
      <c r="R8668" s="269">
        <v>-9.5</v>
      </c>
      <c r="S8668" s="269">
        <v>-46</v>
      </c>
      <c r="T8668" s="269">
        <v>-46.5</v>
      </c>
      <c r="DO8668"/>
    </row>
    <row r="8669" spans="15:119" x14ac:dyDescent="0.25">
      <c r="O8669" s="268" t="s">
        <v>18155</v>
      </c>
      <c r="P8669" s="268" t="s">
        <v>9492</v>
      </c>
      <c r="Q8669" s="269">
        <v>-9</v>
      </c>
      <c r="R8669" s="269">
        <v>-9.25</v>
      </c>
      <c r="S8669" s="269">
        <v>-46.25</v>
      </c>
      <c r="T8669" s="269">
        <v>-46.5</v>
      </c>
      <c r="DO8669"/>
    </row>
    <row r="8670" spans="15:119" x14ac:dyDescent="0.25">
      <c r="O8670" s="268" t="s">
        <v>18156</v>
      </c>
      <c r="P8670" s="268" t="s">
        <v>9492</v>
      </c>
      <c r="Q8670" s="269">
        <v>-9</v>
      </c>
      <c r="R8670" s="269">
        <v>-9.25</v>
      </c>
      <c r="S8670" s="269">
        <v>-46</v>
      </c>
      <c r="T8670" s="269">
        <v>-46.25</v>
      </c>
      <c r="DO8670"/>
    </row>
    <row r="8671" spans="15:119" x14ac:dyDescent="0.25">
      <c r="O8671" s="268" t="s">
        <v>18157</v>
      </c>
      <c r="P8671" s="268" t="s">
        <v>9492</v>
      </c>
      <c r="Q8671" s="269">
        <v>-9.25</v>
      </c>
      <c r="R8671" s="269">
        <v>-9.5</v>
      </c>
      <c r="S8671" s="269">
        <v>-46.25</v>
      </c>
      <c r="T8671" s="269">
        <v>-46.5</v>
      </c>
      <c r="DO8671"/>
    </row>
    <row r="8672" spans="15:119" x14ac:dyDescent="0.25">
      <c r="O8672" s="268" t="s">
        <v>18158</v>
      </c>
      <c r="P8672" s="268" t="s">
        <v>9492</v>
      </c>
      <c r="Q8672" s="269">
        <v>-9.25</v>
      </c>
      <c r="R8672" s="269">
        <v>-9.5</v>
      </c>
      <c r="S8672" s="269">
        <v>-46</v>
      </c>
      <c r="T8672" s="269">
        <v>-46.25</v>
      </c>
      <c r="DO8672"/>
    </row>
    <row r="8673" spans="15:119" x14ac:dyDescent="0.25">
      <c r="O8673" s="268" t="s">
        <v>18159</v>
      </c>
      <c r="P8673" s="268" t="s">
        <v>9490</v>
      </c>
      <c r="Q8673" s="269">
        <v>-9</v>
      </c>
      <c r="R8673" s="269">
        <v>-9.5</v>
      </c>
      <c r="S8673" s="269">
        <v>-45.5</v>
      </c>
      <c r="T8673" s="269">
        <v>-46</v>
      </c>
      <c r="DO8673"/>
    </row>
    <row r="8674" spans="15:119" x14ac:dyDescent="0.25">
      <c r="O8674" s="268" t="s">
        <v>18160</v>
      </c>
      <c r="P8674" s="268" t="s">
        <v>9492</v>
      </c>
      <c r="Q8674" s="269">
        <v>-9</v>
      </c>
      <c r="R8674" s="269">
        <v>-9.25</v>
      </c>
      <c r="S8674" s="269">
        <v>-45.75</v>
      </c>
      <c r="T8674" s="269">
        <v>-46</v>
      </c>
      <c r="DO8674"/>
    </row>
    <row r="8675" spans="15:119" x14ac:dyDescent="0.25">
      <c r="O8675" s="268" t="s">
        <v>18161</v>
      </c>
      <c r="P8675" s="268" t="s">
        <v>9492</v>
      </c>
      <c r="Q8675" s="269">
        <v>-9</v>
      </c>
      <c r="R8675" s="269">
        <v>-9.25</v>
      </c>
      <c r="S8675" s="269">
        <v>-45.5</v>
      </c>
      <c r="T8675" s="269">
        <v>-45.75</v>
      </c>
      <c r="DO8675"/>
    </row>
    <row r="8676" spans="15:119" x14ac:dyDescent="0.25">
      <c r="O8676" s="268" t="s">
        <v>18162</v>
      </c>
      <c r="P8676" s="268" t="s">
        <v>9492</v>
      </c>
      <c r="Q8676" s="269">
        <v>-9.25</v>
      </c>
      <c r="R8676" s="269">
        <v>-9.5</v>
      </c>
      <c r="S8676" s="269">
        <v>-45.75</v>
      </c>
      <c r="T8676" s="269">
        <v>-46</v>
      </c>
      <c r="DO8676"/>
    </row>
    <row r="8677" spans="15:119" x14ac:dyDescent="0.25">
      <c r="O8677" s="268" t="s">
        <v>18163</v>
      </c>
      <c r="P8677" s="268" t="s">
        <v>9492</v>
      </c>
      <c r="Q8677" s="269">
        <v>-9.25</v>
      </c>
      <c r="R8677" s="269">
        <v>-9.5</v>
      </c>
      <c r="S8677" s="269">
        <v>-45.5</v>
      </c>
      <c r="T8677" s="269">
        <v>-45.75</v>
      </c>
      <c r="DO8677"/>
    </row>
    <row r="8678" spans="15:119" x14ac:dyDescent="0.25">
      <c r="O8678" s="268" t="s">
        <v>18164</v>
      </c>
      <c r="P8678" s="268" t="s">
        <v>9490</v>
      </c>
      <c r="Q8678" s="269">
        <v>-9</v>
      </c>
      <c r="R8678" s="269">
        <v>-9.5</v>
      </c>
      <c r="S8678" s="269">
        <v>-45</v>
      </c>
      <c r="T8678" s="269">
        <v>-45.5</v>
      </c>
      <c r="DO8678"/>
    </row>
    <row r="8679" spans="15:119" x14ac:dyDescent="0.25">
      <c r="O8679" s="268" t="s">
        <v>18165</v>
      </c>
      <c r="P8679" s="268" t="s">
        <v>9492</v>
      </c>
      <c r="Q8679" s="269">
        <v>-9</v>
      </c>
      <c r="R8679" s="269">
        <v>-9.25</v>
      </c>
      <c r="S8679" s="269">
        <v>-45.25</v>
      </c>
      <c r="T8679" s="269">
        <v>-45.5</v>
      </c>
      <c r="DO8679"/>
    </row>
    <row r="8680" spans="15:119" x14ac:dyDescent="0.25">
      <c r="O8680" s="268" t="s">
        <v>18166</v>
      </c>
      <c r="P8680" s="268" t="s">
        <v>9492</v>
      </c>
      <c r="Q8680" s="269">
        <v>-9</v>
      </c>
      <c r="R8680" s="269">
        <v>-9.25</v>
      </c>
      <c r="S8680" s="269">
        <v>-45</v>
      </c>
      <c r="T8680" s="269">
        <v>-45.25</v>
      </c>
      <c r="DO8680"/>
    </row>
    <row r="8681" spans="15:119" x14ac:dyDescent="0.25">
      <c r="O8681" s="268" t="s">
        <v>18167</v>
      </c>
      <c r="P8681" s="268" t="s">
        <v>9492</v>
      </c>
      <c r="Q8681" s="269">
        <v>-9.25</v>
      </c>
      <c r="R8681" s="269">
        <v>-9.5</v>
      </c>
      <c r="S8681" s="269">
        <v>-45.25</v>
      </c>
      <c r="T8681" s="269">
        <v>-45.5</v>
      </c>
      <c r="DO8681"/>
    </row>
    <row r="8682" spans="15:119" x14ac:dyDescent="0.25">
      <c r="O8682" s="268" t="s">
        <v>18168</v>
      </c>
      <c r="P8682" s="268" t="s">
        <v>9492</v>
      </c>
      <c r="Q8682" s="269">
        <v>-9.25</v>
      </c>
      <c r="R8682" s="269">
        <v>-9.5</v>
      </c>
      <c r="S8682" s="269">
        <v>-45</v>
      </c>
      <c r="T8682" s="269">
        <v>-45.25</v>
      </c>
      <c r="DO8682"/>
    </row>
    <row r="8683" spans="15:119" x14ac:dyDescent="0.25">
      <c r="O8683" s="268" t="s">
        <v>18169</v>
      </c>
      <c r="P8683" s="268" t="s">
        <v>9490</v>
      </c>
      <c r="Q8683" s="269">
        <v>-9.5</v>
      </c>
      <c r="R8683" s="269">
        <v>-10</v>
      </c>
      <c r="S8683" s="269">
        <v>-46</v>
      </c>
      <c r="T8683" s="269">
        <v>-46.5</v>
      </c>
      <c r="DO8683"/>
    </row>
    <row r="8684" spans="15:119" x14ac:dyDescent="0.25">
      <c r="O8684" s="268" t="s">
        <v>18170</v>
      </c>
      <c r="P8684" s="268" t="s">
        <v>9492</v>
      </c>
      <c r="Q8684" s="269">
        <v>-9.5</v>
      </c>
      <c r="R8684" s="269">
        <v>-9.75</v>
      </c>
      <c r="S8684" s="269">
        <v>-46.25</v>
      </c>
      <c r="T8684" s="269">
        <v>-46.5</v>
      </c>
      <c r="DO8684"/>
    </row>
    <row r="8685" spans="15:119" x14ac:dyDescent="0.25">
      <c r="O8685" s="268" t="s">
        <v>18171</v>
      </c>
      <c r="P8685" s="268" t="s">
        <v>9492</v>
      </c>
      <c r="Q8685" s="269">
        <v>-9.5</v>
      </c>
      <c r="R8685" s="269">
        <v>-9.75</v>
      </c>
      <c r="S8685" s="269">
        <v>-46</v>
      </c>
      <c r="T8685" s="269">
        <v>-46.25</v>
      </c>
      <c r="DO8685"/>
    </row>
    <row r="8686" spans="15:119" x14ac:dyDescent="0.25">
      <c r="O8686" s="268" t="s">
        <v>18172</v>
      </c>
      <c r="P8686" s="268" t="s">
        <v>9492</v>
      </c>
      <c r="Q8686" s="269">
        <v>-9.75</v>
      </c>
      <c r="R8686" s="269">
        <v>-10</v>
      </c>
      <c r="S8686" s="269">
        <v>-46.25</v>
      </c>
      <c r="T8686" s="269">
        <v>-46.5</v>
      </c>
      <c r="DO8686"/>
    </row>
    <row r="8687" spans="15:119" x14ac:dyDescent="0.25">
      <c r="O8687" s="268" t="s">
        <v>18173</v>
      </c>
      <c r="P8687" s="268" t="s">
        <v>9492</v>
      </c>
      <c r="Q8687" s="269">
        <v>-9.75</v>
      </c>
      <c r="R8687" s="269">
        <v>-10</v>
      </c>
      <c r="S8687" s="269">
        <v>-46</v>
      </c>
      <c r="T8687" s="269">
        <v>-46.25</v>
      </c>
      <c r="DO8687"/>
    </row>
    <row r="8688" spans="15:119" x14ac:dyDescent="0.25">
      <c r="O8688" s="268" t="s">
        <v>18174</v>
      </c>
      <c r="P8688" s="268" t="s">
        <v>9490</v>
      </c>
      <c r="Q8688" s="269">
        <v>-9.5</v>
      </c>
      <c r="R8688" s="269">
        <v>-10</v>
      </c>
      <c r="S8688" s="269">
        <v>-45.5</v>
      </c>
      <c r="T8688" s="269">
        <v>-46</v>
      </c>
      <c r="DO8688"/>
    </row>
    <row r="8689" spans="15:119" x14ac:dyDescent="0.25">
      <c r="O8689" s="268" t="s">
        <v>18175</v>
      </c>
      <c r="P8689" s="268" t="s">
        <v>9492</v>
      </c>
      <c r="Q8689" s="269">
        <v>-9.5</v>
      </c>
      <c r="R8689" s="269">
        <v>-9.75</v>
      </c>
      <c r="S8689" s="269">
        <v>-45.75</v>
      </c>
      <c r="T8689" s="269">
        <v>-46</v>
      </c>
      <c r="DO8689"/>
    </row>
    <row r="8690" spans="15:119" x14ac:dyDescent="0.25">
      <c r="O8690" s="268" t="s">
        <v>18176</v>
      </c>
      <c r="P8690" s="268" t="s">
        <v>9492</v>
      </c>
      <c r="Q8690" s="269">
        <v>-9.5</v>
      </c>
      <c r="R8690" s="269">
        <v>-9.75</v>
      </c>
      <c r="S8690" s="269">
        <v>-45.5</v>
      </c>
      <c r="T8690" s="269">
        <v>-45.75</v>
      </c>
      <c r="DO8690"/>
    </row>
    <row r="8691" spans="15:119" x14ac:dyDescent="0.25">
      <c r="O8691" s="268" t="s">
        <v>18177</v>
      </c>
      <c r="P8691" s="268" t="s">
        <v>9492</v>
      </c>
      <c r="Q8691" s="269">
        <v>-9.75</v>
      </c>
      <c r="R8691" s="269">
        <v>-10</v>
      </c>
      <c r="S8691" s="269">
        <v>-45.75</v>
      </c>
      <c r="T8691" s="269">
        <v>-46</v>
      </c>
      <c r="DO8691"/>
    </row>
    <row r="8692" spans="15:119" x14ac:dyDescent="0.25">
      <c r="O8692" s="268" t="s">
        <v>18178</v>
      </c>
      <c r="P8692" s="268" t="s">
        <v>9492</v>
      </c>
      <c r="Q8692" s="269">
        <v>-9.75</v>
      </c>
      <c r="R8692" s="269">
        <v>-10</v>
      </c>
      <c r="S8692" s="269">
        <v>-45.5</v>
      </c>
      <c r="T8692" s="269">
        <v>-45.75</v>
      </c>
      <c r="DO8692"/>
    </row>
    <row r="8693" spans="15:119" x14ac:dyDescent="0.25">
      <c r="O8693" s="268" t="s">
        <v>18179</v>
      </c>
      <c r="P8693" s="268" t="s">
        <v>9490</v>
      </c>
      <c r="Q8693" s="269">
        <v>-9.5</v>
      </c>
      <c r="R8693" s="269">
        <v>-10</v>
      </c>
      <c r="S8693" s="269">
        <v>-45</v>
      </c>
      <c r="T8693" s="269">
        <v>-45.5</v>
      </c>
      <c r="DO8693"/>
    </row>
    <row r="8694" spans="15:119" x14ac:dyDescent="0.25">
      <c r="O8694" s="268" t="s">
        <v>18180</v>
      </c>
      <c r="P8694" s="268" t="s">
        <v>9492</v>
      </c>
      <c r="Q8694" s="269">
        <v>-9.5</v>
      </c>
      <c r="R8694" s="269">
        <v>-9.75</v>
      </c>
      <c r="S8694" s="269">
        <v>-45.25</v>
      </c>
      <c r="T8694" s="269">
        <v>-45.5</v>
      </c>
      <c r="DO8694"/>
    </row>
    <row r="8695" spans="15:119" x14ac:dyDescent="0.25">
      <c r="O8695" s="268" t="s">
        <v>18181</v>
      </c>
      <c r="P8695" s="268" t="s">
        <v>9492</v>
      </c>
      <c r="Q8695" s="269">
        <v>-9.5</v>
      </c>
      <c r="R8695" s="269">
        <v>-9.75</v>
      </c>
      <c r="S8695" s="269">
        <v>-45</v>
      </c>
      <c r="T8695" s="269">
        <v>-45.25</v>
      </c>
      <c r="DO8695"/>
    </row>
    <row r="8696" spans="15:119" x14ac:dyDescent="0.25">
      <c r="O8696" s="268" t="s">
        <v>18182</v>
      </c>
      <c r="P8696" s="268" t="s">
        <v>9492</v>
      </c>
      <c r="Q8696" s="269">
        <v>-9.75</v>
      </c>
      <c r="R8696" s="269">
        <v>-10</v>
      </c>
      <c r="S8696" s="269">
        <v>-45.25</v>
      </c>
      <c r="T8696" s="269">
        <v>-45.5</v>
      </c>
      <c r="DO8696"/>
    </row>
    <row r="8697" spans="15:119" x14ac:dyDescent="0.25">
      <c r="O8697" s="268" t="s">
        <v>18183</v>
      </c>
      <c r="P8697" s="268" t="s">
        <v>9492</v>
      </c>
      <c r="Q8697" s="269">
        <v>-9.75</v>
      </c>
      <c r="R8697" s="269">
        <v>-10</v>
      </c>
      <c r="S8697" s="269">
        <v>-45</v>
      </c>
      <c r="T8697" s="269">
        <v>-45.25</v>
      </c>
      <c r="DO8697"/>
    </row>
    <row r="8698" spans="15:119" x14ac:dyDescent="0.25">
      <c r="O8698" s="268" t="s">
        <v>18184</v>
      </c>
      <c r="P8698" s="268" t="s">
        <v>9486</v>
      </c>
      <c r="Q8698" s="269">
        <v>-8</v>
      </c>
      <c r="R8698" s="269">
        <v>-10</v>
      </c>
      <c r="S8698" s="269">
        <v>-42</v>
      </c>
      <c r="T8698" s="269">
        <v>-45</v>
      </c>
      <c r="DO8698"/>
    </row>
    <row r="8699" spans="15:119" x14ac:dyDescent="0.25">
      <c r="O8699" s="268" t="s">
        <v>18185</v>
      </c>
      <c r="P8699" s="268" t="s">
        <v>9488</v>
      </c>
      <c r="Q8699" s="269">
        <v>-8</v>
      </c>
      <c r="R8699" s="269">
        <v>-9</v>
      </c>
      <c r="S8699" s="269">
        <v>-43.5</v>
      </c>
      <c r="T8699" s="269">
        <v>-45</v>
      </c>
      <c r="DO8699"/>
    </row>
    <row r="8700" spans="15:119" x14ac:dyDescent="0.25">
      <c r="O8700" s="268" t="s">
        <v>18186</v>
      </c>
      <c r="P8700" s="268" t="s">
        <v>9490</v>
      </c>
      <c r="Q8700" s="269">
        <v>-8</v>
      </c>
      <c r="R8700" s="269">
        <v>-8.5</v>
      </c>
      <c r="S8700" s="269">
        <v>-44.5</v>
      </c>
      <c r="T8700" s="269">
        <v>-45</v>
      </c>
      <c r="DO8700"/>
    </row>
    <row r="8701" spans="15:119" x14ac:dyDescent="0.25">
      <c r="O8701" s="268" t="s">
        <v>18187</v>
      </c>
      <c r="P8701" s="268" t="s">
        <v>9492</v>
      </c>
      <c r="Q8701" s="269">
        <v>-8</v>
      </c>
      <c r="R8701" s="269">
        <v>-8.25</v>
      </c>
      <c r="S8701" s="269">
        <v>-44.75</v>
      </c>
      <c r="T8701" s="269">
        <v>-45</v>
      </c>
      <c r="DO8701"/>
    </row>
    <row r="8702" spans="15:119" x14ac:dyDescent="0.25">
      <c r="O8702" s="268" t="s">
        <v>18188</v>
      </c>
      <c r="P8702" s="268" t="s">
        <v>9492</v>
      </c>
      <c r="Q8702" s="269">
        <v>-8</v>
      </c>
      <c r="R8702" s="269">
        <v>-8.25</v>
      </c>
      <c r="S8702" s="269">
        <v>-44.5</v>
      </c>
      <c r="T8702" s="269">
        <v>-44.75</v>
      </c>
      <c r="DO8702"/>
    </row>
    <row r="8703" spans="15:119" x14ac:dyDescent="0.25">
      <c r="O8703" s="268" t="s">
        <v>18189</v>
      </c>
      <c r="P8703" s="268" t="s">
        <v>9492</v>
      </c>
      <c r="Q8703" s="269">
        <v>-8.25</v>
      </c>
      <c r="R8703" s="269">
        <v>-8.5</v>
      </c>
      <c r="S8703" s="269">
        <v>-44.75</v>
      </c>
      <c r="T8703" s="269">
        <v>-45</v>
      </c>
      <c r="DO8703"/>
    </row>
    <row r="8704" spans="15:119" x14ac:dyDescent="0.25">
      <c r="O8704" s="268" t="s">
        <v>18190</v>
      </c>
      <c r="P8704" s="268" t="s">
        <v>9492</v>
      </c>
      <c r="Q8704" s="269">
        <v>-8.25</v>
      </c>
      <c r="R8704" s="269">
        <v>-8.5</v>
      </c>
      <c r="S8704" s="269">
        <v>-44.5</v>
      </c>
      <c r="T8704" s="269">
        <v>-44.75</v>
      </c>
      <c r="DO8704"/>
    </row>
    <row r="8705" spans="15:119" x14ac:dyDescent="0.25">
      <c r="O8705" s="268" t="s">
        <v>18191</v>
      </c>
      <c r="P8705" s="268" t="s">
        <v>9490</v>
      </c>
      <c r="Q8705" s="269">
        <v>-8</v>
      </c>
      <c r="R8705" s="269">
        <v>-8.5</v>
      </c>
      <c r="S8705" s="269">
        <v>-44</v>
      </c>
      <c r="T8705" s="269">
        <v>-44.5</v>
      </c>
      <c r="DO8705"/>
    </row>
    <row r="8706" spans="15:119" x14ac:dyDescent="0.25">
      <c r="O8706" s="268" t="s">
        <v>18192</v>
      </c>
      <c r="P8706" s="268" t="s">
        <v>9492</v>
      </c>
      <c r="Q8706" s="269">
        <v>-8</v>
      </c>
      <c r="R8706" s="269">
        <v>-8.25</v>
      </c>
      <c r="S8706" s="269">
        <v>-44.25</v>
      </c>
      <c r="T8706" s="269">
        <v>-44.5</v>
      </c>
      <c r="DO8706"/>
    </row>
    <row r="8707" spans="15:119" x14ac:dyDescent="0.25">
      <c r="O8707" s="268" t="s">
        <v>18193</v>
      </c>
      <c r="P8707" s="268" t="s">
        <v>9492</v>
      </c>
      <c r="Q8707" s="269">
        <v>-8</v>
      </c>
      <c r="R8707" s="269">
        <v>-8.25</v>
      </c>
      <c r="S8707" s="269">
        <v>-44</v>
      </c>
      <c r="T8707" s="269">
        <v>-44.25</v>
      </c>
      <c r="DO8707"/>
    </row>
    <row r="8708" spans="15:119" x14ac:dyDescent="0.25">
      <c r="O8708" s="268" t="s">
        <v>18194</v>
      </c>
      <c r="P8708" s="268" t="s">
        <v>9492</v>
      </c>
      <c r="Q8708" s="269">
        <v>-8.25</v>
      </c>
      <c r="R8708" s="269">
        <v>-8.5</v>
      </c>
      <c r="S8708" s="269">
        <v>-44.25</v>
      </c>
      <c r="T8708" s="269">
        <v>-44.5</v>
      </c>
      <c r="DO8708"/>
    </row>
    <row r="8709" spans="15:119" x14ac:dyDescent="0.25">
      <c r="O8709" s="268" t="s">
        <v>18195</v>
      </c>
      <c r="P8709" s="268" t="s">
        <v>9492</v>
      </c>
      <c r="Q8709" s="269">
        <v>-8.25</v>
      </c>
      <c r="R8709" s="269">
        <v>-8.5</v>
      </c>
      <c r="S8709" s="269">
        <v>-44</v>
      </c>
      <c r="T8709" s="269">
        <v>-44.25</v>
      </c>
      <c r="DO8709"/>
    </row>
    <row r="8710" spans="15:119" x14ac:dyDescent="0.25">
      <c r="O8710" s="268" t="s">
        <v>18196</v>
      </c>
      <c r="P8710" s="268" t="s">
        <v>9490</v>
      </c>
      <c r="Q8710" s="269">
        <v>-8</v>
      </c>
      <c r="R8710" s="269">
        <v>-8.5</v>
      </c>
      <c r="S8710" s="269">
        <v>-43.5</v>
      </c>
      <c r="T8710" s="269">
        <v>-44</v>
      </c>
      <c r="DO8710"/>
    </row>
    <row r="8711" spans="15:119" x14ac:dyDescent="0.25">
      <c r="O8711" s="268" t="s">
        <v>18197</v>
      </c>
      <c r="P8711" s="268" t="s">
        <v>9492</v>
      </c>
      <c r="Q8711" s="269">
        <v>-8</v>
      </c>
      <c r="R8711" s="269">
        <v>-8.25</v>
      </c>
      <c r="S8711" s="269">
        <v>-43.75</v>
      </c>
      <c r="T8711" s="269">
        <v>-44</v>
      </c>
      <c r="DO8711"/>
    </row>
    <row r="8712" spans="15:119" x14ac:dyDescent="0.25">
      <c r="O8712" s="268" t="s">
        <v>18198</v>
      </c>
      <c r="P8712" s="268" t="s">
        <v>9492</v>
      </c>
      <c r="Q8712" s="269">
        <v>-8</v>
      </c>
      <c r="R8712" s="269">
        <v>-8.25</v>
      </c>
      <c r="S8712" s="269">
        <v>-43.5</v>
      </c>
      <c r="T8712" s="269">
        <v>-43.75</v>
      </c>
      <c r="DO8712"/>
    </row>
    <row r="8713" spans="15:119" x14ac:dyDescent="0.25">
      <c r="O8713" s="268" t="s">
        <v>18199</v>
      </c>
      <c r="P8713" s="268" t="s">
        <v>9492</v>
      </c>
      <c r="Q8713" s="269">
        <v>-8.25</v>
      </c>
      <c r="R8713" s="269">
        <v>-8.5</v>
      </c>
      <c r="S8713" s="269">
        <v>-43.75</v>
      </c>
      <c r="T8713" s="269">
        <v>-44</v>
      </c>
      <c r="DO8713"/>
    </row>
    <row r="8714" spans="15:119" x14ac:dyDescent="0.25">
      <c r="O8714" s="268" t="s">
        <v>18200</v>
      </c>
      <c r="P8714" s="268" t="s">
        <v>9492</v>
      </c>
      <c r="Q8714" s="269">
        <v>-8.25</v>
      </c>
      <c r="R8714" s="269">
        <v>-8.5</v>
      </c>
      <c r="S8714" s="269">
        <v>-43.5</v>
      </c>
      <c r="T8714" s="269">
        <v>-43.75</v>
      </c>
      <c r="DO8714"/>
    </row>
    <row r="8715" spans="15:119" x14ac:dyDescent="0.25">
      <c r="O8715" s="268" t="s">
        <v>18201</v>
      </c>
      <c r="P8715" s="268" t="s">
        <v>9490</v>
      </c>
      <c r="Q8715" s="269">
        <v>-8.5</v>
      </c>
      <c r="R8715" s="269">
        <v>-9</v>
      </c>
      <c r="S8715" s="269">
        <v>-44.5</v>
      </c>
      <c r="T8715" s="269">
        <v>-45</v>
      </c>
      <c r="DO8715"/>
    </row>
    <row r="8716" spans="15:119" x14ac:dyDescent="0.25">
      <c r="O8716" s="268" t="s">
        <v>18202</v>
      </c>
      <c r="P8716" s="268" t="s">
        <v>9492</v>
      </c>
      <c r="Q8716" s="269">
        <v>-8.5</v>
      </c>
      <c r="R8716" s="269">
        <v>-8.75</v>
      </c>
      <c r="S8716" s="269">
        <v>-44.75</v>
      </c>
      <c r="T8716" s="269">
        <v>-45</v>
      </c>
      <c r="DO8716"/>
    </row>
    <row r="8717" spans="15:119" x14ac:dyDescent="0.25">
      <c r="O8717" s="268" t="s">
        <v>18203</v>
      </c>
      <c r="P8717" s="268" t="s">
        <v>9492</v>
      </c>
      <c r="Q8717" s="269">
        <v>-8.5</v>
      </c>
      <c r="R8717" s="269">
        <v>-8.75</v>
      </c>
      <c r="S8717" s="269">
        <v>-44.5</v>
      </c>
      <c r="T8717" s="269">
        <v>-44.75</v>
      </c>
      <c r="DO8717"/>
    </row>
    <row r="8718" spans="15:119" x14ac:dyDescent="0.25">
      <c r="O8718" s="268" t="s">
        <v>18204</v>
      </c>
      <c r="P8718" s="268" t="s">
        <v>9492</v>
      </c>
      <c r="Q8718" s="269">
        <v>-8.75</v>
      </c>
      <c r="R8718" s="269">
        <v>-9</v>
      </c>
      <c r="S8718" s="269">
        <v>-44.75</v>
      </c>
      <c r="T8718" s="269">
        <v>-45</v>
      </c>
      <c r="DO8718"/>
    </row>
    <row r="8719" spans="15:119" x14ac:dyDescent="0.25">
      <c r="O8719" s="268" t="s">
        <v>18205</v>
      </c>
      <c r="P8719" s="268" t="s">
        <v>9492</v>
      </c>
      <c r="Q8719" s="269">
        <v>-8.75</v>
      </c>
      <c r="R8719" s="269">
        <v>-9</v>
      </c>
      <c r="S8719" s="269">
        <v>-44.5</v>
      </c>
      <c r="T8719" s="269">
        <v>-44.75</v>
      </c>
      <c r="DO8719"/>
    </row>
    <row r="8720" spans="15:119" x14ac:dyDescent="0.25">
      <c r="O8720" s="268" t="s">
        <v>18206</v>
      </c>
      <c r="P8720" s="268" t="s">
        <v>9490</v>
      </c>
      <c r="Q8720" s="269">
        <v>-8.5</v>
      </c>
      <c r="R8720" s="269">
        <v>-9</v>
      </c>
      <c r="S8720" s="269">
        <v>-44</v>
      </c>
      <c r="T8720" s="269">
        <v>-44.5</v>
      </c>
      <c r="DO8720"/>
    </row>
    <row r="8721" spans="15:119" x14ac:dyDescent="0.25">
      <c r="O8721" s="268" t="s">
        <v>18207</v>
      </c>
      <c r="P8721" s="268" t="s">
        <v>9492</v>
      </c>
      <c r="Q8721" s="269">
        <v>-8.5</v>
      </c>
      <c r="R8721" s="269">
        <v>-8.75</v>
      </c>
      <c r="S8721" s="269">
        <v>-44.25</v>
      </c>
      <c r="T8721" s="269">
        <v>-44.5</v>
      </c>
      <c r="DO8721"/>
    </row>
    <row r="8722" spans="15:119" x14ac:dyDescent="0.25">
      <c r="O8722" s="268" t="s">
        <v>18208</v>
      </c>
      <c r="P8722" s="268" t="s">
        <v>9492</v>
      </c>
      <c r="Q8722" s="269">
        <v>-8.5</v>
      </c>
      <c r="R8722" s="269">
        <v>-8.75</v>
      </c>
      <c r="S8722" s="269">
        <v>-44</v>
      </c>
      <c r="T8722" s="269">
        <v>-44.25</v>
      </c>
      <c r="DO8722"/>
    </row>
    <row r="8723" spans="15:119" x14ac:dyDescent="0.25">
      <c r="O8723" s="268" t="s">
        <v>18209</v>
      </c>
      <c r="P8723" s="268" t="s">
        <v>9492</v>
      </c>
      <c r="Q8723" s="269">
        <v>-8.75</v>
      </c>
      <c r="R8723" s="269">
        <v>-9</v>
      </c>
      <c r="S8723" s="269">
        <v>-44.25</v>
      </c>
      <c r="T8723" s="269">
        <v>-44.5</v>
      </c>
      <c r="DO8723"/>
    </row>
    <row r="8724" spans="15:119" x14ac:dyDescent="0.25">
      <c r="O8724" s="268" t="s">
        <v>18210</v>
      </c>
      <c r="P8724" s="268" t="s">
        <v>9492</v>
      </c>
      <c r="Q8724" s="269">
        <v>-8.75</v>
      </c>
      <c r="R8724" s="269">
        <v>-9</v>
      </c>
      <c r="S8724" s="269">
        <v>-44</v>
      </c>
      <c r="T8724" s="269">
        <v>-44.25</v>
      </c>
      <c r="DO8724"/>
    </row>
    <row r="8725" spans="15:119" x14ac:dyDescent="0.25">
      <c r="O8725" s="268" t="s">
        <v>18211</v>
      </c>
      <c r="P8725" s="268" t="s">
        <v>9490</v>
      </c>
      <c r="Q8725" s="269">
        <v>-8.5</v>
      </c>
      <c r="R8725" s="269">
        <v>-9</v>
      </c>
      <c r="S8725" s="269">
        <v>-43.5</v>
      </c>
      <c r="T8725" s="269">
        <v>-44</v>
      </c>
      <c r="DO8725"/>
    </row>
    <row r="8726" spans="15:119" x14ac:dyDescent="0.25">
      <c r="O8726" s="268" t="s">
        <v>18212</v>
      </c>
      <c r="P8726" s="268" t="s">
        <v>9492</v>
      </c>
      <c r="Q8726" s="269">
        <v>-8.5</v>
      </c>
      <c r="R8726" s="269">
        <v>-8.75</v>
      </c>
      <c r="S8726" s="269">
        <v>-43.75</v>
      </c>
      <c r="T8726" s="269">
        <v>-44</v>
      </c>
      <c r="DO8726"/>
    </row>
    <row r="8727" spans="15:119" x14ac:dyDescent="0.25">
      <c r="O8727" s="268" t="s">
        <v>18213</v>
      </c>
      <c r="P8727" s="268" t="s">
        <v>9492</v>
      </c>
      <c r="Q8727" s="269">
        <v>-8.5</v>
      </c>
      <c r="R8727" s="269">
        <v>-8.75</v>
      </c>
      <c r="S8727" s="269">
        <v>-43.5</v>
      </c>
      <c r="T8727" s="269">
        <v>-43.75</v>
      </c>
      <c r="DO8727"/>
    </row>
    <row r="8728" spans="15:119" x14ac:dyDescent="0.25">
      <c r="O8728" s="268" t="s">
        <v>18214</v>
      </c>
      <c r="P8728" s="268" t="s">
        <v>9492</v>
      </c>
      <c r="Q8728" s="269">
        <v>-8.75</v>
      </c>
      <c r="R8728" s="269">
        <v>-9</v>
      </c>
      <c r="S8728" s="269">
        <v>-43.75</v>
      </c>
      <c r="T8728" s="269">
        <v>-44</v>
      </c>
      <c r="DO8728"/>
    </row>
    <row r="8729" spans="15:119" x14ac:dyDescent="0.25">
      <c r="O8729" s="268" t="s">
        <v>18215</v>
      </c>
      <c r="P8729" s="268" t="s">
        <v>9492</v>
      </c>
      <c r="Q8729" s="269">
        <v>-8.75</v>
      </c>
      <c r="R8729" s="269">
        <v>-9</v>
      </c>
      <c r="S8729" s="269">
        <v>-43.5</v>
      </c>
      <c r="T8729" s="269">
        <v>-43.75</v>
      </c>
      <c r="DO8729"/>
    </row>
    <row r="8730" spans="15:119" x14ac:dyDescent="0.25">
      <c r="O8730" s="268" t="s">
        <v>18216</v>
      </c>
      <c r="P8730" s="268" t="s">
        <v>9488</v>
      </c>
      <c r="Q8730" s="269">
        <v>-8</v>
      </c>
      <c r="R8730" s="269">
        <v>-9</v>
      </c>
      <c r="S8730" s="269">
        <v>-42</v>
      </c>
      <c r="T8730" s="269">
        <v>-43.5</v>
      </c>
      <c r="DO8730"/>
    </row>
    <row r="8731" spans="15:119" x14ac:dyDescent="0.25">
      <c r="O8731" s="268" t="s">
        <v>18217</v>
      </c>
      <c r="P8731" s="268" t="s">
        <v>9490</v>
      </c>
      <c r="Q8731" s="269">
        <v>-8</v>
      </c>
      <c r="R8731" s="269">
        <v>-8.5</v>
      </c>
      <c r="S8731" s="269">
        <v>-43</v>
      </c>
      <c r="T8731" s="269">
        <v>-43.5</v>
      </c>
      <c r="DO8731"/>
    </row>
    <row r="8732" spans="15:119" x14ac:dyDescent="0.25">
      <c r="O8732" s="268" t="s">
        <v>18218</v>
      </c>
      <c r="P8732" s="268" t="s">
        <v>9492</v>
      </c>
      <c r="Q8732" s="269">
        <v>-8</v>
      </c>
      <c r="R8732" s="269">
        <v>-8.25</v>
      </c>
      <c r="S8732" s="269">
        <v>-43.25</v>
      </c>
      <c r="T8732" s="269">
        <v>-43.5</v>
      </c>
      <c r="DO8732"/>
    </row>
    <row r="8733" spans="15:119" x14ac:dyDescent="0.25">
      <c r="O8733" s="268" t="s">
        <v>18219</v>
      </c>
      <c r="P8733" s="268" t="s">
        <v>9492</v>
      </c>
      <c r="Q8733" s="269">
        <v>-8</v>
      </c>
      <c r="R8733" s="269">
        <v>-8.25</v>
      </c>
      <c r="S8733" s="269">
        <v>-43</v>
      </c>
      <c r="T8733" s="269">
        <v>-43.25</v>
      </c>
      <c r="DO8733"/>
    </row>
    <row r="8734" spans="15:119" x14ac:dyDescent="0.25">
      <c r="O8734" s="268" t="s">
        <v>18220</v>
      </c>
      <c r="P8734" s="268" t="s">
        <v>9492</v>
      </c>
      <c r="Q8734" s="269">
        <v>-8.25</v>
      </c>
      <c r="R8734" s="269">
        <v>-8.5</v>
      </c>
      <c r="S8734" s="269">
        <v>-43.25</v>
      </c>
      <c r="T8734" s="269">
        <v>-43.5</v>
      </c>
      <c r="DO8734"/>
    </row>
    <row r="8735" spans="15:119" x14ac:dyDescent="0.25">
      <c r="O8735" s="268" t="s">
        <v>18221</v>
      </c>
      <c r="P8735" s="268" t="s">
        <v>9492</v>
      </c>
      <c r="Q8735" s="269">
        <v>-8.25</v>
      </c>
      <c r="R8735" s="269">
        <v>-8.5</v>
      </c>
      <c r="S8735" s="269">
        <v>-43</v>
      </c>
      <c r="T8735" s="269">
        <v>-43.25</v>
      </c>
      <c r="DO8735"/>
    </row>
    <row r="8736" spans="15:119" x14ac:dyDescent="0.25">
      <c r="O8736" s="268" t="s">
        <v>18222</v>
      </c>
      <c r="P8736" s="268" t="s">
        <v>9490</v>
      </c>
      <c r="Q8736" s="269">
        <v>-8</v>
      </c>
      <c r="R8736" s="269">
        <v>-8.5</v>
      </c>
      <c r="S8736" s="269">
        <v>-42.5</v>
      </c>
      <c r="T8736" s="269">
        <v>-43</v>
      </c>
      <c r="DO8736"/>
    </row>
    <row r="8737" spans="15:119" x14ac:dyDescent="0.25">
      <c r="O8737" s="268" t="s">
        <v>18223</v>
      </c>
      <c r="P8737" s="268" t="s">
        <v>9492</v>
      </c>
      <c r="Q8737" s="269">
        <v>-8</v>
      </c>
      <c r="R8737" s="269">
        <v>-8.25</v>
      </c>
      <c r="S8737" s="269">
        <v>-42.75</v>
      </c>
      <c r="T8737" s="269">
        <v>-43</v>
      </c>
      <c r="DO8737"/>
    </row>
    <row r="8738" spans="15:119" x14ac:dyDescent="0.25">
      <c r="O8738" s="268" t="s">
        <v>18224</v>
      </c>
      <c r="P8738" s="268" t="s">
        <v>9492</v>
      </c>
      <c r="Q8738" s="269">
        <v>-8</v>
      </c>
      <c r="R8738" s="269">
        <v>-8.25</v>
      </c>
      <c r="S8738" s="269">
        <v>-42.5</v>
      </c>
      <c r="T8738" s="269">
        <v>-42.75</v>
      </c>
      <c r="DO8738"/>
    </row>
    <row r="8739" spans="15:119" x14ac:dyDescent="0.25">
      <c r="O8739" s="268" t="s">
        <v>18225</v>
      </c>
      <c r="P8739" s="268" t="s">
        <v>9492</v>
      </c>
      <c r="Q8739" s="269">
        <v>-8.25</v>
      </c>
      <c r="R8739" s="269">
        <v>-8.5</v>
      </c>
      <c r="S8739" s="269">
        <v>-42.75</v>
      </c>
      <c r="T8739" s="269">
        <v>-43</v>
      </c>
      <c r="DO8739"/>
    </row>
    <row r="8740" spans="15:119" x14ac:dyDescent="0.25">
      <c r="O8740" s="268" t="s">
        <v>18226</v>
      </c>
      <c r="P8740" s="268" t="s">
        <v>9492</v>
      </c>
      <c r="Q8740" s="269">
        <v>-8.25</v>
      </c>
      <c r="R8740" s="269">
        <v>-8.5</v>
      </c>
      <c r="S8740" s="269">
        <v>-42.5</v>
      </c>
      <c r="T8740" s="269">
        <v>-42.75</v>
      </c>
      <c r="DO8740"/>
    </row>
    <row r="8741" spans="15:119" x14ac:dyDescent="0.25">
      <c r="O8741" s="268" t="s">
        <v>18227</v>
      </c>
      <c r="P8741" s="268" t="s">
        <v>9490</v>
      </c>
      <c r="Q8741" s="269">
        <v>-8</v>
      </c>
      <c r="R8741" s="269">
        <v>-8.5</v>
      </c>
      <c r="S8741" s="269">
        <v>-42</v>
      </c>
      <c r="T8741" s="269">
        <v>-42.5</v>
      </c>
      <c r="DO8741"/>
    </row>
    <row r="8742" spans="15:119" x14ac:dyDescent="0.25">
      <c r="O8742" s="268" t="s">
        <v>18228</v>
      </c>
      <c r="P8742" s="268" t="s">
        <v>9492</v>
      </c>
      <c r="Q8742" s="269">
        <v>-8</v>
      </c>
      <c r="R8742" s="269">
        <v>-8.25</v>
      </c>
      <c r="S8742" s="269">
        <v>-42.25</v>
      </c>
      <c r="T8742" s="269">
        <v>-42.5</v>
      </c>
      <c r="DO8742"/>
    </row>
    <row r="8743" spans="15:119" x14ac:dyDescent="0.25">
      <c r="O8743" s="268" t="s">
        <v>18229</v>
      </c>
      <c r="P8743" s="268" t="s">
        <v>9492</v>
      </c>
      <c r="Q8743" s="269">
        <v>-8</v>
      </c>
      <c r="R8743" s="269">
        <v>-8.25</v>
      </c>
      <c r="S8743" s="269">
        <v>-42</v>
      </c>
      <c r="T8743" s="269">
        <v>-42.25</v>
      </c>
      <c r="DO8743"/>
    </row>
    <row r="8744" spans="15:119" x14ac:dyDescent="0.25">
      <c r="O8744" s="268" t="s">
        <v>18230</v>
      </c>
      <c r="P8744" s="268" t="s">
        <v>9492</v>
      </c>
      <c r="Q8744" s="269">
        <v>-8.25</v>
      </c>
      <c r="R8744" s="269">
        <v>-8.5</v>
      </c>
      <c r="S8744" s="269">
        <v>-42.25</v>
      </c>
      <c r="T8744" s="269">
        <v>-42.5</v>
      </c>
      <c r="DO8744"/>
    </row>
    <row r="8745" spans="15:119" x14ac:dyDescent="0.25">
      <c r="O8745" s="268" t="s">
        <v>18231</v>
      </c>
      <c r="P8745" s="268" t="s">
        <v>9492</v>
      </c>
      <c r="Q8745" s="269">
        <v>-8.25</v>
      </c>
      <c r="R8745" s="269">
        <v>-8.5</v>
      </c>
      <c r="S8745" s="269">
        <v>-42</v>
      </c>
      <c r="T8745" s="269">
        <v>-42.25</v>
      </c>
      <c r="DO8745"/>
    </row>
    <row r="8746" spans="15:119" x14ac:dyDescent="0.25">
      <c r="O8746" s="268" t="s">
        <v>18232</v>
      </c>
      <c r="P8746" s="268" t="s">
        <v>9490</v>
      </c>
      <c r="Q8746" s="269">
        <v>-8.5</v>
      </c>
      <c r="R8746" s="269">
        <v>-9</v>
      </c>
      <c r="S8746" s="269">
        <v>-43</v>
      </c>
      <c r="T8746" s="269">
        <v>-43.5</v>
      </c>
      <c r="DO8746"/>
    </row>
    <row r="8747" spans="15:119" x14ac:dyDescent="0.25">
      <c r="O8747" s="268" t="s">
        <v>18233</v>
      </c>
      <c r="P8747" s="268" t="s">
        <v>9492</v>
      </c>
      <c r="Q8747" s="269">
        <v>-8.5</v>
      </c>
      <c r="R8747" s="269">
        <v>-8.75</v>
      </c>
      <c r="S8747" s="269">
        <v>-43.25</v>
      </c>
      <c r="T8747" s="269">
        <v>-43.5</v>
      </c>
      <c r="DO8747"/>
    </row>
    <row r="8748" spans="15:119" x14ac:dyDescent="0.25">
      <c r="O8748" s="268" t="s">
        <v>18234</v>
      </c>
      <c r="P8748" s="268" t="s">
        <v>9492</v>
      </c>
      <c r="Q8748" s="269">
        <v>-8.5</v>
      </c>
      <c r="R8748" s="269">
        <v>-8.75</v>
      </c>
      <c r="S8748" s="269">
        <v>-43</v>
      </c>
      <c r="T8748" s="269">
        <v>-43.25</v>
      </c>
      <c r="DO8748"/>
    </row>
    <row r="8749" spans="15:119" x14ac:dyDescent="0.25">
      <c r="O8749" s="268" t="s">
        <v>18235</v>
      </c>
      <c r="P8749" s="268" t="s">
        <v>9492</v>
      </c>
      <c r="Q8749" s="269">
        <v>-8.75</v>
      </c>
      <c r="R8749" s="269">
        <v>-9</v>
      </c>
      <c r="S8749" s="269">
        <v>-43.25</v>
      </c>
      <c r="T8749" s="269">
        <v>-43.5</v>
      </c>
      <c r="DO8749"/>
    </row>
    <row r="8750" spans="15:119" x14ac:dyDescent="0.25">
      <c r="O8750" s="268" t="s">
        <v>18236</v>
      </c>
      <c r="P8750" s="268" t="s">
        <v>9492</v>
      </c>
      <c r="Q8750" s="269">
        <v>-8.75</v>
      </c>
      <c r="R8750" s="269">
        <v>-9</v>
      </c>
      <c r="S8750" s="269">
        <v>-43</v>
      </c>
      <c r="T8750" s="269">
        <v>-43.25</v>
      </c>
      <c r="DO8750"/>
    </row>
    <row r="8751" spans="15:119" x14ac:dyDescent="0.25">
      <c r="O8751" s="268" t="s">
        <v>18237</v>
      </c>
      <c r="P8751" s="268" t="s">
        <v>9490</v>
      </c>
      <c r="Q8751" s="269">
        <v>-8.5</v>
      </c>
      <c r="R8751" s="269">
        <v>-9</v>
      </c>
      <c r="S8751" s="269">
        <v>-42.5</v>
      </c>
      <c r="T8751" s="269">
        <v>-43</v>
      </c>
      <c r="DO8751"/>
    </row>
    <row r="8752" spans="15:119" x14ac:dyDescent="0.25">
      <c r="O8752" s="268" t="s">
        <v>18238</v>
      </c>
      <c r="P8752" s="268" t="s">
        <v>9492</v>
      </c>
      <c r="Q8752" s="269">
        <v>-8.5</v>
      </c>
      <c r="R8752" s="269">
        <v>-8.75</v>
      </c>
      <c r="S8752" s="269">
        <v>-42.75</v>
      </c>
      <c r="T8752" s="269">
        <v>-43</v>
      </c>
      <c r="DO8752"/>
    </row>
    <row r="8753" spans="15:119" x14ac:dyDescent="0.25">
      <c r="O8753" s="268" t="s">
        <v>18239</v>
      </c>
      <c r="P8753" s="268" t="s">
        <v>9492</v>
      </c>
      <c r="Q8753" s="269">
        <v>-8.5</v>
      </c>
      <c r="R8753" s="269">
        <v>-8.75</v>
      </c>
      <c r="S8753" s="269">
        <v>-42.5</v>
      </c>
      <c r="T8753" s="269">
        <v>-42.75</v>
      </c>
      <c r="DO8753"/>
    </row>
    <row r="8754" spans="15:119" x14ac:dyDescent="0.25">
      <c r="O8754" s="268" t="s">
        <v>18240</v>
      </c>
      <c r="P8754" s="268" t="s">
        <v>9492</v>
      </c>
      <c r="Q8754" s="269">
        <v>-8.75</v>
      </c>
      <c r="R8754" s="269">
        <v>-9</v>
      </c>
      <c r="S8754" s="269">
        <v>-42.75</v>
      </c>
      <c r="T8754" s="269">
        <v>-43</v>
      </c>
      <c r="DO8754"/>
    </row>
    <row r="8755" spans="15:119" x14ac:dyDescent="0.25">
      <c r="O8755" s="268" t="s">
        <v>18241</v>
      </c>
      <c r="P8755" s="268" t="s">
        <v>9492</v>
      </c>
      <c r="Q8755" s="269">
        <v>-8.75</v>
      </c>
      <c r="R8755" s="269">
        <v>-9</v>
      </c>
      <c r="S8755" s="269">
        <v>-42.5</v>
      </c>
      <c r="T8755" s="269">
        <v>-42.75</v>
      </c>
      <c r="DO8755"/>
    </row>
    <row r="8756" spans="15:119" x14ac:dyDescent="0.25">
      <c r="O8756" s="268" t="s">
        <v>18242</v>
      </c>
      <c r="P8756" s="268" t="s">
        <v>9490</v>
      </c>
      <c r="Q8756" s="269">
        <v>-8.5</v>
      </c>
      <c r="R8756" s="269">
        <v>-9</v>
      </c>
      <c r="S8756" s="269">
        <v>-42</v>
      </c>
      <c r="T8756" s="269">
        <v>-42.5</v>
      </c>
      <c r="DO8756"/>
    </row>
    <row r="8757" spans="15:119" x14ac:dyDescent="0.25">
      <c r="O8757" s="268" t="s">
        <v>18243</v>
      </c>
      <c r="P8757" s="268" t="s">
        <v>9492</v>
      </c>
      <c r="Q8757" s="269">
        <v>-8.5</v>
      </c>
      <c r="R8757" s="269">
        <v>-8.75</v>
      </c>
      <c r="S8757" s="269">
        <v>-42.25</v>
      </c>
      <c r="T8757" s="269">
        <v>-42.5</v>
      </c>
      <c r="DO8757"/>
    </row>
    <row r="8758" spans="15:119" x14ac:dyDescent="0.25">
      <c r="O8758" s="268" t="s">
        <v>18244</v>
      </c>
      <c r="P8758" s="268" t="s">
        <v>9492</v>
      </c>
      <c r="Q8758" s="269">
        <v>-8.5</v>
      </c>
      <c r="R8758" s="269">
        <v>-8.75</v>
      </c>
      <c r="S8758" s="269">
        <v>-42</v>
      </c>
      <c r="T8758" s="269">
        <v>-42.25</v>
      </c>
      <c r="DO8758"/>
    </row>
    <row r="8759" spans="15:119" x14ac:dyDescent="0.25">
      <c r="O8759" s="268" t="s">
        <v>18245</v>
      </c>
      <c r="P8759" s="268" t="s">
        <v>9492</v>
      </c>
      <c r="Q8759" s="269">
        <v>-8.75</v>
      </c>
      <c r="R8759" s="269">
        <v>-9</v>
      </c>
      <c r="S8759" s="269">
        <v>-42.25</v>
      </c>
      <c r="T8759" s="269">
        <v>-42.5</v>
      </c>
      <c r="DO8759"/>
    </row>
    <row r="8760" spans="15:119" x14ac:dyDescent="0.25">
      <c r="O8760" s="268" t="s">
        <v>18246</v>
      </c>
      <c r="P8760" s="268" t="s">
        <v>9492</v>
      </c>
      <c r="Q8760" s="269">
        <v>-8.75</v>
      </c>
      <c r="R8760" s="269">
        <v>-9</v>
      </c>
      <c r="S8760" s="269">
        <v>-42</v>
      </c>
      <c r="T8760" s="269">
        <v>-42.25</v>
      </c>
      <c r="DO8760"/>
    </row>
    <row r="8761" spans="15:119" x14ac:dyDescent="0.25">
      <c r="O8761" s="268" t="s">
        <v>18247</v>
      </c>
      <c r="P8761" s="268" t="s">
        <v>9488</v>
      </c>
      <c r="Q8761" s="269">
        <v>-9</v>
      </c>
      <c r="R8761" s="269">
        <v>-10</v>
      </c>
      <c r="S8761" s="269">
        <v>-43.5</v>
      </c>
      <c r="T8761" s="269">
        <v>-45</v>
      </c>
      <c r="DO8761"/>
    </row>
    <row r="8762" spans="15:119" x14ac:dyDescent="0.25">
      <c r="O8762" s="268" t="s">
        <v>18248</v>
      </c>
      <c r="P8762" s="268" t="s">
        <v>9490</v>
      </c>
      <c r="Q8762" s="269">
        <v>-9</v>
      </c>
      <c r="R8762" s="269">
        <v>-9.5</v>
      </c>
      <c r="S8762" s="269">
        <v>-44.5</v>
      </c>
      <c r="T8762" s="269">
        <v>-45</v>
      </c>
      <c r="DO8762"/>
    </row>
    <row r="8763" spans="15:119" x14ac:dyDescent="0.25">
      <c r="O8763" s="268" t="s">
        <v>18249</v>
      </c>
      <c r="P8763" s="268" t="s">
        <v>9492</v>
      </c>
      <c r="Q8763" s="269">
        <v>-9</v>
      </c>
      <c r="R8763" s="269">
        <v>-9.25</v>
      </c>
      <c r="S8763" s="269">
        <v>-44.75</v>
      </c>
      <c r="T8763" s="269">
        <v>-45</v>
      </c>
      <c r="DO8763"/>
    </row>
    <row r="8764" spans="15:119" x14ac:dyDescent="0.25">
      <c r="O8764" s="268" t="s">
        <v>18250</v>
      </c>
      <c r="P8764" s="268" t="s">
        <v>9492</v>
      </c>
      <c r="Q8764" s="269">
        <v>-9</v>
      </c>
      <c r="R8764" s="269">
        <v>-9.25</v>
      </c>
      <c r="S8764" s="269">
        <v>-44.5</v>
      </c>
      <c r="T8764" s="269">
        <v>-44.75</v>
      </c>
      <c r="DO8764"/>
    </row>
    <row r="8765" spans="15:119" x14ac:dyDescent="0.25">
      <c r="O8765" s="268" t="s">
        <v>18251</v>
      </c>
      <c r="P8765" s="268" t="s">
        <v>9492</v>
      </c>
      <c r="Q8765" s="269">
        <v>-9.25</v>
      </c>
      <c r="R8765" s="269">
        <v>-9.5</v>
      </c>
      <c r="S8765" s="269">
        <v>-44.75</v>
      </c>
      <c r="T8765" s="269">
        <v>-45</v>
      </c>
      <c r="DO8765"/>
    </row>
    <row r="8766" spans="15:119" x14ac:dyDescent="0.25">
      <c r="O8766" s="268" t="s">
        <v>18252</v>
      </c>
      <c r="P8766" s="268" t="s">
        <v>9492</v>
      </c>
      <c r="Q8766" s="269">
        <v>-9.25</v>
      </c>
      <c r="R8766" s="269">
        <v>-9.5</v>
      </c>
      <c r="S8766" s="269">
        <v>-44.5</v>
      </c>
      <c r="T8766" s="269">
        <v>-44.75</v>
      </c>
      <c r="DO8766"/>
    </row>
    <row r="8767" spans="15:119" x14ac:dyDescent="0.25">
      <c r="O8767" s="268" t="s">
        <v>18253</v>
      </c>
      <c r="P8767" s="268" t="s">
        <v>9490</v>
      </c>
      <c r="Q8767" s="269">
        <v>-9</v>
      </c>
      <c r="R8767" s="269">
        <v>-9.5</v>
      </c>
      <c r="S8767" s="269">
        <v>-44</v>
      </c>
      <c r="T8767" s="269">
        <v>-44.5</v>
      </c>
      <c r="DO8767"/>
    </row>
    <row r="8768" spans="15:119" x14ac:dyDescent="0.25">
      <c r="O8768" s="268" t="s">
        <v>18254</v>
      </c>
      <c r="P8768" s="268" t="s">
        <v>9492</v>
      </c>
      <c r="Q8768" s="269">
        <v>-9</v>
      </c>
      <c r="R8768" s="269">
        <v>-9.25</v>
      </c>
      <c r="S8768" s="269">
        <v>-44.25</v>
      </c>
      <c r="T8768" s="269">
        <v>-44.5</v>
      </c>
      <c r="DO8768"/>
    </row>
    <row r="8769" spans="15:119" x14ac:dyDescent="0.25">
      <c r="O8769" s="268" t="s">
        <v>18255</v>
      </c>
      <c r="P8769" s="268" t="s">
        <v>9492</v>
      </c>
      <c r="Q8769" s="269">
        <v>-9</v>
      </c>
      <c r="R8769" s="269">
        <v>-9.25</v>
      </c>
      <c r="S8769" s="269">
        <v>-44</v>
      </c>
      <c r="T8769" s="269">
        <v>-44.25</v>
      </c>
      <c r="DO8769"/>
    </row>
    <row r="8770" spans="15:119" x14ac:dyDescent="0.25">
      <c r="O8770" s="268" t="s">
        <v>18256</v>
      </c>
      <c r="P8770" s="268" t="s">
        <v>9492</v>
      </c>
      <c r="Q8770" s="269">
        <v>-9.25</v>
      </c>
      <c r="R8770" s="269">
        <v>-9.5</v>
      </c>
      <c r="S8770" s="269">
        <v>-44.25</v>
      </c>
      <c r="T8770" s="269">
        <v>-44.5</v>
      </c>
      <c r="DO8770"/>
    </row>
    <row r="8771" spans="15:119" x14ac:dyDescent="0.25">
      <c r="O8771" s="268" t="s">
        <v>18257</v>
      </c>
      <c r="P8771" s="268" t="s">
        <v>9492</v>
      </c>
      <c r="Q8771" s="269">
        <v>-9.25</v>
      </c>
      <c r="R8771" s="269">
        <v>-9.5</v>
      </c>
      <c r="S8771" s="269">
        <v>-44</v>
      </c>
      <c r="T8771" s="269">
        <v>-44.25</v>
      </c>
      <c r="DO8771"/>
    </row>
    <row r="8772" spans="15:119" x14ac:dyDescent="0.25">
      <c r="O8772" s="268" t="s">
        <v>18258</v>
      </c>
      <c r="P8772" s="268" t="s">
        <v>9490</v>
      </c>
      <c r="Q8772" s="269">
        <v>-9</v>
      </c>
      <c r="R8772" s="269">
        <v>-9.5</v>
      </c>
      <c r="S8772" s="269">
        <v>-43.5</v>
      </c>
      <c r="T8772" s="269">
        <v>-44</v>
      </c>
      <c r="DO8772"/>
    </row>
    <row r="8773" spans="15:119" x14ac:dyDescent="0.25">
      <c r="O8773" s="268" t="s">
        <v>18259</v>
      </c>
      <c r="P8773" s="268" t="s">
        <v>9492</v>
      </c>
      <c r="Q8773" s="269">
        <v>-9</v>
      </c>
      <c r="R8773" s="269">
        <v>-9.25</v>
      </c>
      <c r="S8773" s="269">
        <v>-43.75</v>
      </c>
      <c r="T8773" s="269">
        <v>-44</v>
      </c>
      <c r="DO8773"/>
    </row>
    <row r="8774" spans="15:119" x14ac:dyDescent="0.25">
      <c r="O8774" s="268" t="s">
        <v>18260</v>
      </c>
      <c r="P8774" s="268" t="s">
        <v>9492</v>
      </c>
      <c r="Q8774" s="269">
        <v>-9</v>
      </c>
      <c r="R8774" s="269">
        <v>-9.25</v>
      </c>
      <c r="S8774" s="269">
        <v>-43.5</v>
      </c>
      <c r="T8774" s="269">
        <v>-43.75</v>
      </c>
      <c r="DO8774"/>
    </row>
    <row r="8775" spans="15:119" x14ac:dyDescent="0.25">
      <c r="O8775" s="268" t="s">
        <v>18261</v>
      </c>
      <c r="P8775" s="268" t="s">
        <v>9492</v>
      </c>
      <c r="Q8775" s="269">
        <v>-9.25</v>
      </c>
      <c r="R8775" s="269">
        <v>-9.5</v>
      </c>
      <c r="S8775" s="269">
        <v>-43.75</v>
      </c>
      <c r="T8775" s="269">
        <v>-44</v>
      </c>
      <c r="DO8775"/>
    </row>
    <row r="8776" spans="15:119" x14ac:dyDescent="0.25">
      <c r="O8776" s="268" t="s">
        <v>18262</v>
      </c>
      <c r="P8776" s="268" t="s">
        <v>9492</v>
      </c>
      <c r="Q8776" s="269">
        <v>-9.25</v>
      </c>
      <c r="R8776" s="269">
        <v>-9.5</v>
      </c>
      <c r="S8776" s="269">
        <v>-43.5</v>
      </c>
      <c r="T8776" s="269">
        <v>-43.75</v>
      </c>
      <c r="DO8776"/>
    </row>
    <row r="8777" spans="15:119" x14ac:dyDescent="0.25">
      <c r="O8777" s="268" t="s">
        <v>18263</v>
      </c>
      <c r="P8777" s="268" t="s">
        <v>9490</v>
      </c>
      <c r="Q8777" s="269">
        <v>-9.5</v>
      </c>
      <c r="R8777" s="269">
        <v>-10</v>
      </c>
      <c r="S8777" s="269">
        <v>-44.5</v>
      </c>
      <c r="T8777" s="269">
        <v>-45</v>
      </c>
      <c r="DO8777"/>
    </row>
    <row r="8778" spans="15:119" x14ac:dyDescent="0.25">
      <c r="O8778" s="268" t="s">
        <v>18264</v>
      </c>
      <c r="P8778" s="268" t="s">
        <v>9492</v>
      </c>
      <c r="Q8778" s="269">
        <v>-9.5</v>
      </c>
      <c r="R8778" s="269">
        <v>-9.75</v>
      </c>
      <c r="S8778" s="269">
        <v>-44.75</v>
      </c>
      <c r="T8778" s="269">
        <v>-45</v>
      </c>
      <c r="DO8778"/>
    </row>
    <row r="8779" spans="15:119" x14ac:dyDescent="0.25">
      <c r="O8779" s="268" t="s">
        <v>18265</v>
      </c>
      <c r="P8779" s="268" t="s">
        <v>9492</v>
      </c>
      <c r="Q8779" s="269">
        <v>-9.5</v>
      </c>
      <c r="R8779" s="269">
        <v>-9.75</v>
      </c>
      <c r="S8779" s="269">
        <v>-44.5</v>
      </c>
      <c r="T8779" s="269">
        <v>-44.75</v>
      </c>
      <c r="DO8779"/>
    </row>
    <row r="8780" spans="15:119" x14ac:dyDescent="0.25">
      <c r="O8780" s="268" t="s">
        <v>18266</v>
      </c>
      <c r="P8780" s="268" t="s">
        <v>9492</v>
      </c>
      <c r="Q8780" s="269">
        <v>-9.75</v>
      </c>
      <c r="R8780" s="269">
        <v>-10</v>
      </c>
      <c r="S8780" s="269">
        <v>-44.75</v>
      </c>
      <c r="T8780" s="269">
        <v>-45</v>
      </c>
      <c r="DO8780"/>
    </row>
    <row r="8781" spans="15:119" x14ac:dyDescent="0.25">
      <c r="O8781" s="268" t="s">
        <v>18267</v>
      </c>
      <c r="P8781" s="268" t="s">
        <v>9492</v>
      </c>
      <c r="Q8781" s="269">
        <v>-9.75</v>
      </c>
      <c r="R8781" s="269">
        <v>-10</v>
      </c>
      <c r="S8781" s="269">
        <v>-44.5</v>
      </c>
      <c r="T8781" s="269">
        <v>-44.75</v>
      </c>
      <c r="DO8781"/>
    </row>
    <row r="8782" spans="15:119" x14ac:dyDescent="0.25">
      <c r="O8782" s="268" t="s">
        <v>18268</v>
      </c>
      <c r="P8782" s="268" t="s">
        <v>9490</v>
      </c>
      <c r="Q8782" s="269">
        <v>-9.5</v>
      </c>
      <c r="R8782" s="269">
        <v>-10</v>
      </c>
      <c r="S8782" s="269">
        <v>-44</v>
      </c>
      <c r="T8782" s="269">
        <v>-44.5</v>
      </c>
      <c r="DO8782"/>
    </row>
    <row r="8783" spans="15:119" x14ac:dyDescent="0.25">
      <c r="O8783" s="268" t="s">
        <v>18269</v>
      </c>
      <c r="P8783" s="268" t="s">
        <v>9492</v>
      </c>
      <c r="Q8783" s="269">
        <v>-9.5</v>
      </c>
      <c r="R8783" s="269">
        <v>-9.75</v>
      </c>
      <c r="S8783" s="269">
        <v>-44.25</v>
      </c>
      <c r="T8783" s="269">
        <v>-44.5</v>
      </c>
      <c r="DO8783"/>
    </row>
    <row r="8784" spans="15:119" x14ac:dyDescent="0.25">
      <c r="O8784" s="268" t="s">
        <v>18270</v>
      </c>
      <c r="P8784" s="268" t="s">
        <v>9492</v>
      </c>
      <c r="Q8784" s="269">
        <v>-9.5</v>
      </c>
      <c r="R8784" s="269">
        <v>-9.75</v>
      </c>
      <c r="S8784" s="269">
        <v>-44</v>
      </c>
      <c r="T8784" s="269">
        <v>-44.25</v>
      </c>
      <c r="DO8784"/>
    </row>
    <row r="8785" spans="15:119" x14ac:dyDescent="0.25">
      <c r="O8785" s="268" t="s">
        <v>18271</v>
      </c>
      <c r="P8785" s="268" t="s">
        <v>9492</v>
      </c>
      <c r="Q8785" s="269">
        <v>-9.75</v>
      </c>
      <c r="R8785" s="269">
        <v>-10</v>
      </c>
      <c r="S8785" s="269">
        <v>-44.25</v>
      </c>
      <c r="T8785" s="269">
        <v>-44.5</v>
      </c>
      <c r="DO8785"/>
    </row>
    <row r="8786" spans="15:119" x14ac:dyDescent="0.25">
      <c r="O8786" s="268" t="s">
        <v>18272</v>
      </c>
      <c r="P8786" s="268" t="s">
        <v>9492</v>
      </c>
      <c r="Q8786" s="269">
        <v>-9.75</v>
      </c>
      <c r="R8786" s="269">
        <v>-10</v>
      </c>
      <c r="S8786" s="269">
        <v>-44</v>
      </c>
      <c r="T8786" s="269">
        <v>-44.25</v>
      </c>
      <c r="DO8786"/>
    </row>
    <row r="8787" spans="15:119" x14ac:dyDescent="0.25">
      <c r="O8787" s="268" t="s">
        <v>18273</v>
      </c>
      <c r="P8787" s="268" t="s">
        <v>9490</v>
      </c>
      <c r="Q8787" s="269">
        <v>-9.5</v>
      </c>
      <c r="R8787" s="269">
        <v>-10</v>
      </c>
      <c r="S8787" s="269">
        <v>-43.5</v>
      </c>
      <c r="T8787" s="269">
        <v>-44</v>
      </c>
      <c r="DO8787"/>
    </row>
    <row r="8788" spans="15:119" x14ac:dyDescent="0.25">
      <c r="O8788" s="268" t="s">
        <v>18274</v>
      </c>
      <c r="P8788" s="268" t="s">
        <v>9492</v>
      </c>
      <c r="Q8788" s="269">
        <v>-9.5</v>
      </c>
      <c r="R8788" s="269">
        <v>-9.75</v>
      </c>
      <c r="S8788" s="269">
        <v>-43.75</v>
      </c>
      <c r="T8788" s="269">
        <v>-44</v>
      </c>
      <c r="DO8788"/>
    </row>
    <row r="8789" spans="15:119" x14ac:dyDescent="0.25">
      <c r="O8789" s="268" t="s">
        <v>18275</v>
      </c>
      <c r="P8789" s="268" t="s">
        <v>9492</v>
      </c>
      <c r="Q8789" s="269">
        <v>-9.5</v>
      </c>
      <c r="R8789" s="269">
        <v>-9.75</v>
      </c>
      <c r="S8789" s="269">
        <v>-43.5</v>
      </c>
      <c r="T8789" s="269">
        <v>-43.75</v>
      </c>
      <c r="DO8789"/>
    </row>
    <row r="8790" spans="15:119" x14ac:dyDescent="0.25">
      <c r="O8790" s="268" t="s">
        <v>18276</v>
      </c>
      <c r="P8790" s="268" t="s">
        <v>9492</v>
      </c>
      <c r="Q8790" s="269">
        <v>-9.75</v>
      </c>
      <c r="R8790" s="269">
        <v>-10</v>
      </c>
      <c r="S8790" s="269">
        <v>-43.75</v>
      </c>
      <c r="T8790" s="269">
        <v>-44</v>
      </c>
      <c r="DO8790"/>
    </row>
    <row r="8791" spans="15:119" x14ac:dyDescent="0.25">
      <c r="O8791" s="268" t="s">
        <v>18277</v>
      </c>
      <c r="P8791" s="268" t="s">
        <v>9492</v>
      </c>
      <c r="Q8791" s="269">
        <v>-9.75</v>
      </c>
      <c r="R8791" s="269">
        <v>-10</v>
      </c>
      <c r="S8791" s="269">
        <v>-43.5</v>
      </c>
      <c r="T8791" s="269">
        <v>-43.75</v>
      </c>
      <c r="DO8791"/>
    </row>
    <row r="8792" spans="15:119" x14ac:dyDescent="0.25">
      <c r="O8792" s="268" t="s">
        <v>18278</v>
      </c>
      <c r="P8792" s="268" t="s">
        <v>9488</v>
      </c>
      <c r="Q8792" s="269">
        <v>-9</v>
      </c>
      <c r="R8792" s="269">
        <v>-10</v>
      </c>
      <c r="S8792" s="269">
        <v>-42</v>
      </c>
      <c r="T8792" s="269">
        <v>-43.5</v>
      </c>
      <c r="DO8792"/>
    </row>
    <row r="8793" spans="15:119" x14ac:dyDescent="0.25">
      <c r="O8793" s="268" t="s">
        <v>18279</v>
      </c>
      <c r="P8793" s="268" t="s">
        <v>9490</v>
      </c>
      <c r="Q8793" s="269">
        <v>-9</v>
      </c>
      <c r="R8793" s="269">
        <v>-9.5</v>
      </c>
      <c r="S8793" s="269">
        <v>-43</v>
      </c>
      <c r="T8793" s="269">
        <v>-43.5</v>
      </c>
      <c r="DO8793"/>
    </row>
    <row r="8794" spans="15:119" x14ac:dyDescent="0.25">
      <c r="O8794" s="268" t="s">
        <v>18280</v>
      </c>
      <c r="P8794" s="268" t="s">
        <v>9492</v>
      </c>
      <c r="Q8794" s="269">
        <v>-9</v>
      </c>
      <c r="R8794" s="269">
        <v>-9.25</v>
      </c>
      <c r="S8794" s="269">
        <v>-43.25</v>
      </c>
      <c r="T8794" s="269">
        <v>-43.5</v>
      </c>
      <c r="DO8794"/>
    </row>
    <row r="8795" spans="15:119" x14ac:dyDescent="0.25">
      <c r="O8795" s="268" t="s">
        <v>18281</v>
      </c>
      <c r="P8795" s="268" t="s">
        <v>9492</v>
      </c>
      <c r="Q8795" s="269">
        <v>-9</v>
      </c>
      <c r="R8795" s="269">
        <v>-9.25</v>
      </c>
      <c r="S8795" s="269">
        <v>-43</v>
      </c>
      <c r="T8795" s="269">
        <v>-43.25</v>
      </c>
      <c r="DO8795"/>
    </row>
    <row r="8796" spans="15:119" x14ac:dyDescent="0.25">
      <c r="O8796" s="268" t="s">
        <v>18282</v>
      </c>
      <c r="P8796" s="268" t="s">
        <v>9492</v>
      </c>
      <c r="Q8796" s="269">
        <v>-9.25</v>
      </c>
      <c r="R8796" s="269">
        <v>-9.5</v>
      </c>
      <c r="S8796" s="269">
        <v>-43.25</v>
      </c>
      <c r="T8796" s="269">
        <v>-43.5</v>
      </c>
      <c r="DO8796"/>
    </row>
    <row r="8797" spans="15:119" x14ac:dyDescent="0.25">
      <c r="O8797" s="268" t="s">
        <v>18283</v>
      </c>
      <c r="P8797" s="268" t="s">
        <v>9492</v>
      </c>
      <c r="Q8797" s="269">
        <v>-9.25</v>
      </c>
      <c r="R8797" s="269">
        <v>-9.5</v>
      </c>
      <c r="S8797" s="269">
        <v>-43</v>
      </c>
      <c r="T8797" s="269">
        <v>-43.25</v>
      </c>
      <c r="DO8797"/>
    </row>
    <row r="8798" spans="15:119" x14ac:dyDescent="0.25">
      <c r="O8798" s="268" t="s">
        <v>18284</v>
      </c>
      <c r="P8798" s="268" t="s">
        <v>9490</v>
      </c>
      <c r="Q8798" s="269">
        <v>-9</v>
      </c>
      <c r="R8798" s="269">
        <v>-9.5</v>
      </c>
      <c r="S8798" s="269">
        <v>-42.5</v>
      </c>
      <c r="T8798" s="269">
        <v>-43</v>
      </c>
      <c r="DO8798"/>
    </row>
    <row r="8799" spans="15:119" x14ac:dyDescent="0.25">
      <c r="O8799" s="268" t="s">
        <v>18285</v>
      </c>
      <c r="P8799" s="268" t="s">
        <v>9492</v>
      </c>
      <c r="Q8799" s="269">
        <v>-9</v>
      </c>
      <c r="R8799" s="269">
        <v>-9.25</v>
      </c>
      <c r="S8799" s="269">
        <v>-42.75</v>
      </c>
      <c r="T8799" s="269">
        <v>-43</v>
      </c>
      <c r="DO8799"/>
    </row>
    <row r="8800" spans="15:119" x14ac:dyDescent="0.25">
      <c r="O8800" s="268" t="s">
        <v>18286</v>
      </c>
      <c r="P8800" s="268" t="s">
        <v>9492</v>
      </c>
      <c r="Q8800" s="269">
        <v>-9</v>
      </c>
      <c r="R8800" s="269">
        <v>-9.25</v>
      </c>
      <c r="S8800" s="269">
        <v>-42.5</v>
      </c>
      <c r="T8800" s="269">
        <v>-42.75</v>
      </c>
      <c r="DO8800"/>
    </row>
    <row r="8801" spans="15:119" x14ac:dyDescent="0.25">
      <c r="O8801" s="268" t="s">
        <v>18287</v>
      </c>
      <c r="P8801" s="268" t="s">
        <v>9492</v>
      </c>
      <c r="Q8801" s="269">
        <v>-9.25</v>
      </c>
      <c r="R8801" s="269">
        <v>-9.5</v>
      </c>
      <c r="S8801" s="269">
        <v>-42.75</v>
      </c>
      <c r="T8801" s="269">
        <v>-43</v>
      </c>
      <c r="DO8801"/>
    </row>
    <row r="8802" spans="15:119" x14ac:dyDescent="0.25">
      <c r="O8802" s="268" t="s">
        <v>18288</v>
      </c>
      <c r="P8802" s="268" t="s">
        <v>9492</v>
      </c>
      <c r="Q8802" s="269">
        <v>-9.25</v>
      </c>
      <c r="R8802" s="269">
        <v>-9.5</v>
      </c>
      <c r="S8802" s="269">
        <v>-42.5</v>
      </c>
      <c r="T8802" s="269">
        <v>-42.75</v>
      </c>
      <c r="DO8802"/>
    </row>
    <row r="8803" spans="15:119" x14ac:dyDescent="0.25">
      <c r="O8803" s="268" t="s">
        <v>18289</v>
      </c>
      <c r="P8803" s="268" t="s">
        <v>9490</v>
      </c>
      <c r="Q8803" s="269">
        <v>-9</v>
      </c>
      <c r="R8803" s="269">
        <v>-9.5</v>
      </c>
      <c r="S8803" s="269">
        <v>-42</v>
      </c>
      <c r="T8803" s="269">
        <v>-42.5</v>
      </c>
      <c r="DO8803"/>
    </row>
    <row r="8804" spans="15:119" x14ac:dyDescent="0.25">
      <c r="O8804" s="268" t="s">
        <v>18290</v>
      </c>
      <c r="P8804" s="268" t="s">
        <v>9492</v>
      </c>
      <c r="Q8804" s="269">
        <v>-9</v>
      </c>
      <c r="R8804" s="269">
        <v>-9.25</v>
      </c>
      <c r="S8804" s="269">
        <v>-42.25</v>
      </c>
      <c r="T8804" s="269">
        <v>-42.5</v>
      </c>
      <c r="DO8804"/>
    </row>
    <row r="8805" spans="15:119" x14ac:dyDescent="0.25">
      <c r="O8805" s="268" t="s">
        <v>18291</v>
      </c>
      <c r="P8805" s="268" t="s">
        <v>9492</v>
      </c>
      <c r="Q8805" s="269">
        <v>-9</v>
      </c>
      <c r="R8805" s="269">
        <v>-9.25</v>
      </c>
      <c r="S8805" s="269">
        <v>-42</v>
      </c>
      <c r="T8805" s="269">
        <v>-42.25</v>
      </c>
      <c r="DO8805"/>
    </row>
    <row r="8806" spans="15:119" x14ac:dyDescent="0.25">
      <c r="O8806" s="268" t="s">
        <v>18292</v>
      </c>
      <c r="P8806" s="268" t="s">
        <v>9492</v>
      </c>
      <c r="Q8806" s="269">
        <v>-9.25</v>
      </c>
      <c r="R8806" s="269">
        <v>-9.5</v>
      </c>
      <c r="S8806" s="269">
        <v>-42.25</v>
      </c>
      <c r="T8806" s="269">
        <v>-42.5</v>
      </c>
      <c r="DO8806"/>
    </row>
    <row r="8807" spans="15:119" x14ac:dyDescent="0.25">
      <c r="O8807" s="268" t="s">
        <v>18293</v>
      </c>
      <c r="P8807" s="268" t="s">
        <v>9492</v>
      </c>
      <c r="Q8807" s="269">
        <v>-9.25</v>
      </c>
      <c r="R8807" s="269">
        <v>-9.5</v>
      </c>
      <c r="S8807" s="269">
        <v>-42</v>
      </c>
      <c r="T8807" s="269">
        <v>-42.25</v>
      </c>
      <c r="DO8807"/>
    </row>
    <row r="8808" spans="15:119" x14ac:dyDescent="0.25">
      <c r="O8808" s="268" t="s">
        <v>18294</v>
      </c>
      <c r="P8808" s="268" t="s">
        <v>9490</v>
      </c>
      <c r="Q8808" s="269">
        <v>-9.5</v>
      </c>
      <c r="R8808" s="269">
        <v>-10</v>
      </c>
      <c r="S8808" s="269">
        <v>-43</v>
      </c>
      <c r="T8808" s="269">
        <v>-43.5</v>
      </c>
      <c r="DO8808"/>
    </row>
    <row r="8809" spans="15:119" x14ac:dyDescent="0.25">
      <c r="O8809" s="268" t="s">
        <v>18295</v>
      </c>
      <c r="P8809" s="268" t="s">
        <v>9492</v>
      </c>
      <c r="Q8809" s="269">
        <v>-9.5</v>
      </c>
      <c r="R8809" s="269">
        <v>-9.75</v>
      </c>
      <c r="S8809" s="269">
        <v>-43.25</v>
      </c>
      <c r="T8809" s="269">
        <v>-43.5</v>
      </c>
      <c r="DO8809"/>
    </row>
    <row r="8810" spans="15:119" x14ac:dyDescent="0.25">
      <c r="O8810" s="268" t="s">
        <v>18296</v>
      </c>
      <c r="P8810" s="268" t="s">
        <v>9492</v>
      </c>
      <c r="Q8810" s="269">
        <v>-9.5</v>
      </c>
      <c r="R8810" s="269">
        <v>-9.75</v>
      </c>
      <c r="S8810" s="269">
        <v>-43</v>
      </c>
      <c r="T8810" s="269">
        <v>-43.25</v>
      </c>
      <c r="DO8810"/>
    </row>
    <row r="8811" spans="15:119" x14ac:dyDescent="0.25">
      <c r="O8811" s="268" t="s">
        <v>18297</v>
      </c>
      <c r="P8811" s="268" t="s">
        <v>9492</v>
      </c>
      <c r="Q8811" s="269">
        <v>-9.75</v>
      </c>
      <c r="R8811" s="269">
        <v>-10</v>
      </c>
      <c r="S8811" s="269">
        <v>-43.25</v>
      </c>
      <c r="T8811" s="269">
        <v>-43.5</v>
      </c>
      <c r="DO8811"/>
    </row>
    <row r="8812" spans="15:119" x14ac:dyDescent="0.25">
      <c r="O8812" s="268" t="s">
        <v>18298</v>
      </c>
      <c r="P8812" s="268" t="s">
        <v>9492</v>
      </c>
      <c r="Q8812" s="269">
        <v>-9.75</v>
      </c>
      <c r="R8812" s="269">
        <v>-10</v>
      </c>
      <c r="S8812" s="269">
        <v>-43</v>
      </c>
      <c r="T8812" s="269">
        <v>-43.25</v>
      </c>
      <c r="DO8812"/>
    </row>
    <row r="8813" spans="15:119" x14ac:dyDescent="0.25">
      <c r="O8813" s="268" t="s">
        <v>18299</v>
      </c>
      <c r="P8813" s="268" t="s">
        <v>9490</v>
      </c>
      <c r="Q8813" s="269">
        <v>-9.5</v>
      </c>
      <c r="R8813" s="269">
        <v>-10</v>
      </c>
      <c r="S8813" s="269">
        <v>-42.5</v>
      </c>
      <c r="T8813" s="269">
        <v>-43</v>
      </c>
      <c r="DO8813"/>
    </row>
    <row r="8814" spans="15:119" x14ac:dyDescent="0.25">
      <c r="O8814" s="268" t="s">
        <v>18300</v>
      </c>
      <c r="P8814" s="268" t="s">
        <v>9492</v>
      </c>
      <c r="Q8814" s="269">
        <v>-9.5</v>
      </c>
      <c r="R8814" s="269">
        <v>-9.75</v>
      </c>
      <c r="S8814" s="269">
        <v>-42.75</v>
      </c>
      <c r="T8814" s="269">
        <v>-43</v>
      </c>
      <c r="DO8814"/>
    </row>
    <row r="8815" spans="15:119" x14ac:dyDescent="0.25">
      <c r="O8815" s="268" t="s">
        <v>18301</v>
      </c>
      <c r="P8815" s="268" t="s">
        <v>9492</v>
      </c>
      <c r="Q8815" s="269">
        <v>-9.5</v>
      </c>
      <c r="R8815" s="269">
        <v>-9.75</v>
      </c>
      <c r="S8815" s="269">
        <v>-42.5</v>
      </c>
      <c r="T8815" s="269">
        <v>-42.75</v>
      </c>
      <c r="DO8815"/>
    </row>
    <row r="8816" spans="15:119" x14ac:dyDescent="0.25">
      <c r="O8816" s="268" t="s">
        <v>18302</v>
      </c>
      <c r="P8816" s="268" t="s">
        <v>9492</v>
      </c>
      <c r="Q8816" s="269">
        <v>-9.75</v>
      </c>
      <c r="R8816" s="269">
        <v>-10</v>
      </c>
      <c r="S8816" s="269">
        <v>-42.75</v>
      </c>
      <c r="T8816" s="269">
        <v>-43</v>
      </c>
      <c r="DO8816"/>
    </row>
    <row r="8817" spans="15:119" x14ac:dyDescent="0.25">
      <c r="O8817" s="268" t="s">
        <v>18303</v>
      </c>
      <c r="P8817" s="268" t="s">
        <v>9492</v>
      </c>
      <c r="Q8817" s="269">
        <v>-9.75</v>
      </c>
      <c r="R8817" s="269">
        <v>-10</v>
      </c>
      <c r="S8817" s="269">
        <v>-42.5</v>
      </c>
      <c r="T8817" s="269">
        <v>-42.75</v>
      </c>
      <c r="DO8817"/>
    </row>
    <row r="8818" spans="15:119" x14ac:dyDescent="0.25">
      <c r="O8818" s="268" t="s">
        <v>18304</v>
      </c>
      <c r="P8818" s="268" t="s">
        <v>9490</v>
      </c>
      <c r="Q8818" s="269">
        <v>-9.5</v>
      </c>
      <c r="R8818" s="269">
        <v>-10</v>
      </c>
      <c r="S8818" s="269">
        <v>-42</v>
      </c>
      <c r="T8818" s="269">
        <v>-42.5</v>
      </c>
      <c r="DO8818"/>
    </row>
    <row r="8819" spans="15:119" x14ac:dyDescent="0.25">
      <c r="O8819" s="268" t="s">
        <v>18305</v>
      </c>
      <c r="P8819" s="268" t="s">
        <v>9492</v>
      </c>
      <c r="Q8819" s="269">
        <v>-9.5</v>
      </c>
      <c r="R8819" s="269">
        <v>-9.75</v>
      </c>
      <c r="S8819" s="269">
        <v>-42.25</v>
      </c>
      <c r="T8819" s="269">
        <v>-42.5</v>
      </c>
      <c r="DO8819"/>
    </row>
    <row r="8820" spans="15:119" x14ac:dyDescent="0.25">
      <c r="O8820" s="268" t="s">
        <v>18306</v>
      </c>
      <c r="P8820" s="268" t="s">
        <v>9492</v>
      </c>
      <c r="Q8820" s="269">
        <v>-9.5</v>
      </c>
      <c r="R8820" s="269">
        <v>-9.75</v>
      </c>
      <c r="S8820" s="269">
        <v>-42</v>
      </c>
      <c r="T8820" s="269">
        <v>-42.25</v>
      </c>
      <c r="DO8820"/>
    </row>
    <row r="8821" spans="15:119" x14ac:dyDescent="0.25">
      <c r="O8821" s="268" t="s">
        <v>18307</v>
      </c>
      <c r="P8821" s="268" t="s">
        <v>9492</v>
      </c>
      <c r="Q8821" s="269">
        <v>-9.75</v>
      </c>
      <c r="R8821" s="269">
        <v>-10</v>
      </c>
      <c r="S8821" s="269">
        <v>-42.25</v>
      </c>
      <c r="T8821" s="269">
        <v>-42.5</v>
      </c>
      <c r="DO8821"/>
    </row>
    <row r="8822" spans="15:119" x14ac:dyDescent="0.25">
      <c r="O8822" s="268" t="s">
        <v>18308</v>
      </c>
      <c r="P8822" s="268" t="s">
        <v>9492</v>
      </c>
      <c r="Q8822" s="269">
        <v>-9.75</v>
      </c>
      <c r="R8822" s="269">
        <v>-10</v>
      </c>
      <c r="S8822" s="269">
        <v>-42</v>
      </c>
      <c r="T8822" s="269">
        <v>-42.25</v>
      </c>
      <c r="DO8822"/>
    </row>
    <row r="8823" spans="15:119" x14ac:dyDescent="0.25">
      <c r="O8823" s="268" t="s">
        <v>18309</v>
      </c>
      <c r="P8823" s="268" t="s">
        <v>9486</v>
      </c>
      <c r="Q8823" s="269">
        <v>-10</v>
      </c>
      <c r="R8823" s="269">
        <v>-12</v>
      </c>
      <c r="S8823" s="269">
        <v>-45</v>
      </c>
      <c r="T8823" s="269">
        <v>-48</v>
      </c>
      <c r="DO8823"/>
    </row>
    <row r="8824" spans="15:119" x14ac:dyDescent="0.25">
      <c r="O8824" s="268" t="s">
        <v>18310</v>
      </c>
      <c r="P8824" s="268" t="s">
        <v>9488</v>
      </c>
      <c r="Q8824" s="269">
        <v>-10</v>
      </c>
      <c r="R8824" s="269">
        <v>-11</v>
      </c>
      <c r="S8824" s="269">
        <v>-46.5</v>
      </c>
      <c r="T8824" s="269">
        <v>-48</v>
      </c>
      <c r="DO8824"/>
    </row>
    <row r="8825" spans="15:119" x14ac:dyDescent="0.25">
      <c r="O8825" s="268" t="s">
        <v>18311</v>
      </c>
      <c r="P8825" s="268" t="s">
        <v>9490</v>
      </c>
      <c r="Q8825" s="269">
        <v>-10</v>
      </c>
      <c r="R8825" s="269">
        <v>-10.5</v>
      </c>
      <c r="S8825" s="269">
        <v>-47.5</v>
      </c>
      <c r="T8825" s="269">
        <v>-48</v>
      </c>
      <c r="DO8825"/>
    </row>
    <row r="8826" spans="15:119" x14ac:dyDescent="0.25">
      <c r="O8826" s="268" t="s">
        <v>18312</v>
      </c>
      <c r="P8826" s="268" t="s">
        <v>9492</v>
      </c>
      <c r="Q8826" s="269">
        <v>-10</v>
      </c>
      <c r="R8826" s="269">
        <v>-10.25</v>
      </c>
      <c r="S8826" s="269">
        <v>-47.75</v>
      </c>
      <c r="T8826" s="269">
        <v>-48</v>
      </c>
      <c r="DO8826"/>
    </row>
    <row r="8827" spans="15:119" x14ac:dyDescent="0.25">
      <c r="O8827" s="268" t="s">
        <v>18313</v>
      </c>
      <c r="P8827" s="268" t="s">
        <v>9492</v>
      </c>
      <c r="Q8827" s="269">
        <v>-10</v>
      </c>
      <c r="R8827" s="269">
        <v>-10.25</v>
      </c>
      <c r="S8827" s="269">
        <v>-47.5</v>
      </c>
      <c r="T8827" s="269">
        <v>-47.75</v>
      </c>
      <c r="DO8827"/>
    </row>
    <row r="8828" spans="15:119" x14ac:dyDescent="0.25">
      <c r="O8828" s="268" t="s">
        <v>18314</v>
      </c>
      <c r="P8828" s="268" t="s">
        <v>9492</v>
      </c>
      <c r="Q8828" s="269">
        <v>-10.25</v>
      </c>
      <c r="R8828" s="269">
        <v>-10.5</v>
      </c>
      <c r="S8828" s="269">
        <v>-47.75</v>
      </c>
      <c r="T8828" s="269">
        <v>-48</v>
      </c>
      <c r="DO8828"/>
    </row>
    <row r="8829" spans="15:119" x14ac:dyDescent="0.25">
      <c r="O8829" s="268" t="s">
        <v>18315</v>
      </c>
      <c r="P8829" s="268" t="s">
        <v>9492</v>
      </c>
      <c r="Q8829" s="269">
        <v>-10.25</v>
      </c>
      <c r="R8829" s="269">
        <v>-10.5</v>
      </c>
      <c r="S8829" s="269">
        <v>-47.5</v>
      </c>
      <c r="T8829" s="269">
        <v>-47.75</v>
      </c>
      <c r="DO8829"/>
    </row>
    <row r="8830" spans="15:119" x14ac:dyDescent="0.25">
      <c r="O8830" s="268" t="s">
        <v>18316</v>
      </c>
      <c r="P8830" s="268" t="s">
        <v>9490</v>
      </c>
      <c r="Q8830" s="269">
        <v>-10</v>
      </c>
      <c r="R8830" s="269">
        <v>-10.5</v>
      </c>
      <c r="S8830" s="269">
        <v>-47</v>
      </c>
      <c r="T8830" s="269">
        <v>-47.5</v>
      </c>
      <c r="DO8830"/>
    </row>
    <row r="8831" spans="15:119" x14ac:dyDescent="0.25">
      <c r="O8831" s="268" t="s">
        <v>18317</v>
      </c>
      <c r="P8831" s="268" t="s">
        <v>9492</v>
      </c>
      <c r="Q8831" s="269">
        <v>-10</v>
      </c>
      <c r="R8831" s="269">
        <v>-10.25</v>
      </c>
      <c r="S8831" s="269">
        <v>-47.25</v>
      </c>
      <c r="T8831" s="269">
        <v>-47.5</v>
      </c>
      <c r="DO8831"/>
    </row>
    <row r="8832" spans="15:119" x14ac:dyDescent="0.25">
      <c r="O8832" s="268" t="s">
        <v>18318</v>
      </c>
      <c r="P8832" s="268" t="s">
        <v>9492</v>
      </c>
      <c r="Q8832" s="269">
        <v>-10</v>
      </c>
      <c r="R8832" s="269">
        <v>-10.25</v>
      </c>
      <c r="S8832" s="269">
        <v>-47</v>
      </c>
      <c r="T8832" s="269">
        <v>-47.25</v>
      </c>
      <c r="DO8832"/>
    </row>
    <row r="8833" spans="15:119" x14ac:dyDescent="0.25">
      <c r="O8833" s="268" t="s">
        <v>18319</v>
      </c>
      <c r="P8833" s="268" t="s">
        <v>9492</v>
      </c>
      <c r="Q8833" s="269">
        <v>-10.25</v>
      </c>
      <c r="R8833" s="269">
        <v>-10.5</v>
      </c>
      <c r="S8833" s="269">
        <v>-47.25</v>
      </c>
      <c r="T8833" s="269">
        <v>-47.5</v>
      </c>
      <c r="DO8833"/>
    </row>
    <row r="8834" spans="15:119" x14ac:dyDescent="0.25">
      <c r="O8834" s="268" t="s">
        <v>18320</v>
      </c>
      <c r="P8834" s="268" t="s">
        <v>9492</v>
      </c>
      <c r="Q8834" s="269">
        <v>-10.25</v>
      </c>
      <c r="R8834" s="269">
        <v>-10.5</v>
      </c>
      <c r="S8834" s="269">
        <v>-47</v>
      </c>
      <c r="T8834" s="269">
        <v>-47.25</v>
      </c>
      <c r="DO8834"/>
    </row>
    <row r="8835" spans="15:119" x14ac:dyDescent="0.25">
      <c r="O8835" s="268" t="s">
        <v>18321</v>
      </c>
      <c r="P8835" s="268" t="s">
        <v>9490</v>
      </c>
      <c r="Q8835" s="269">
        <v>-10</v>
      </c>
      <c r="R8835" s="269">
        <v>-10.5</v>
      </c>
      <c r="S8835" s="269">
        <v>-46.5</v>
      </c>
      <c r="T8835" s="269">
        <v>-47</v>
      </c>
      <c r="DO8835"/>
    </row>
    <row r="8836" spans="15:119" x14ac:dyDescent="0.25">
      <c r="O8836" s="268" t="s">
        <v>18322</v>
      </c>
      <c r="P8836" s="268" t="s">
        <v>9492</v>
      </c>
      <c r="Q8836" s="269">
        <v>-10</v>
      </c>
      <c r="R8836" s="269">
        <v>-10.25</v>
      </c>
      <c r="S8836" s="269">
        <v>-46.75</v>
      </c>
      <c r="T8836" s="269">
        <v>-47</v>
      </c>
      <c r="DO8836"/>
    </row>
    <row r="8837" spans="15:119" x14ac:dyDescent="0.25">
      <c r="O8837" s="268" t="s">
        <v>18323</v>
      </c>
      <c r="P8837" s="268" t="s">
        <v>9492</v>
      </c>
      <c r="Q8837" s="269">
        <v>-10</v>
      </c>
      <c r="R8837" s="269">
        <v>-10.25</v>
      </c>
      <c r="S8837" s="269">
        <v>-46.5</v>
      </c>
      <c r="T8837" s="269">
        <v>-46.75</v>
      </c>
      <c r="DO8837"/>
    </row>
    <row r="8838" spans="15:119" x14ac:dyDescent="0.25">
      <c r="O8838" s="268" t="s">
        <v>18324</v>
      </c>
      <c r="P8838" s="268" t="s">
        <v>9492</v>
      </c>
      <c r="Q8838" s="269">
        <v>-10.25</v>
      </c>
      <c r="R8838" s="269">
        <v>-10.5</v>
      </c>
      <c r="S8838" s="269">
        <v>-46.75</v>
      </c>
      <c r="T8838" s="269">
        <v>-47</v>
      </c>
      <c r="DO8838"/>
    </row>
    <row r="8839" spans="15:119" x14ac:dyDescent="0.25">
      <c r="O8839" s="268" t="s">
        <v>18325</v>
      </c>
      <c r="P8839" s="268" t="s">
        <v>9492</v>
      </c>
      <c r="Q8839" s="269">
        <v>-10.25</v>
      </c>
      <c r="R8839" s="269">
        <v>-10.5</v>
      </c>
      <c r="S8839" s="269">
        <v>-46.5</v>
      </c>
      <c r="T8839" s="269">
        <v>-46.75</v>
      </c>
      <c r="DO8839"/>
    </row>
    <row r="8840" spans="15:119" x14ac:dyDescent="0.25">
      <c r="O8840" s="268" t="s">
        <v>18326</v>
      </c>
      <c r="P8840" s="268" t="s">
        <v>9490</v>
      </c>
      <c r="Q8840" s="269">
        <v>-10.5</v>
      </c>
      <c r="R8840" s="269">
        <v>-11</v>
      </c>
      <c r="S8840" s="269">
        <v>-47.5</v>
      </c>
      <c r="T8840" s="269">
        <v>-48</v>
      </c>
      <c r="DO8840"/>
    </row>
    <row r="8841" spans="15:119" x14ac:dyDescent="0.25">
      <c r="O8841" s="268" t="s">
        <v>18327</v>
      </c>
      <c r="P8841" s="268" t="s">
        <v>9492</v>
      </c>
      <c r="Q8841" s="269">
        <v>-10.5</v>
      </c>
      <c r="R8841" s="269">
        <v>-10.75</v>
      </c>
      <c r="S8841" s="269">
        <v>-47.75</v>
      </c>
      <c r="T8841" s="269">
        <v>-48</v>
      </c>
      <c r="DO8841"/>
    </row>
    <row r="8842" spans="15:119" x14ac:dyDescent="0.25">
      <c r="O8842" s="268" t="s">
        <v>18328</v>
      </c>
      <c r="P8842" s="268" t="s">
        <v>9492</v>
      </c>
      <c r="Q8842" s="269">
        <v>-10.5</v>
      </c>
      <c r="R8842" s="269">
        <v>-10.75</v>
      </c>
      <c r="S8842" s="269">
        <v>-47.5</v>
      </c>
      <c r="T8842" s="269">
        <v>-47.75</v>
      </c>
      <c r="DO8842"/>
    </row>
    <row r="8843" spans="15:119" x14ac:dyDescent="0.25">
      <c r="O8843" s="268" t="s">
        <v>18329</v>
      </c>
      <c r="P8843" s="268" t="s">
        <v>9492</v>
      </c>
      <c r="Q8843" s="269">
        <v>-10.75</v>
      </c>
      <c r="R8843" s="269">
        <v>-11</v>
      </c>
      <c r="S8843" s="269">
        <v>-47.75</v>
      </c>
      <c r="T8843" s="269">
        <v>-48</v>
      </c>
      <c r="DO8843"/>
    </row>
    <row r="8844" spans="15:119" x14ac:dyDescent="0.25">
      <c r="O8844" s="268" t="s">
        <v>18330</v>
      </c>
      <c r="P8844" s="268" t="s">
        <v>9492</v>
      </c>
      <c r="Q8844" s="269">
        <v>-10.75</v>
      </c>
      <c r="R8844" s="269">
        <v>-11</v>
      </c>
      <c r="S8844" s="269">
        <v>-47.5</v>
      </c>
      <c r="T8844" s="269">
        <v>-47.75</v>
      </c>
      <c r="DO8844"/>
    </row>
    <row r="8845" spans="15:119" x14ac:dyDescent="0.25">
      <c r="O8845" s="268" t="s">
        <v>18331</v>
      </c>
      <c r="P8845" s="268" t="s">
        <v>9490</v>
      </c>
      <c r="Q8845" s="269">
        <v>-10.5</v>
      </c>
      <c r="R8845" s="269">
        <v>-11</v>
      </c>
      <c r="S8845" s="269">
        <v>-47</v>
      </c>
      <c r="T8845" s="269">
        <v>-47.5</v>
      </c>
      <c r="DO8845"/>
    </row>
    <row r="8846" spans="15:119" x14ac:dyDescent="0.25">
      <c r="O8846" s="268" t="s">
        <v>18332</v>
      </c>
      <c r="P8846" s="268" t="s">
        <v>9492</v>
      </c>
      <c r="Q8846" s="269">
        <v>-10.5</v>
      </c>
      <c r="R8846" s="269">
        <v>-10.75</v>
      </c>
      <c r="S8846" s="269">
        <v>-47.25</v>
      </c>
      <c r="T8846" s="269">
        <v>-47.5</v>
      </c>
      <c r="DO8846"/>
    </row>
    <row r="8847" spans="15:119" x14ac:dyDescent="0.25">
      <c r="O8847" s="268" t="s">
        <v>18333</v>
      </c>
      <c r="P8847" s="268" t="s">
        <v>9492</v>
      </c>
      <c r="Q8847" s="269">
        <v>-10.5</v>
      </c>
      <c r="R8847" s="269">
        <v>-10.75</v>
      </c>
      <c r="S8847" s="269">
        <v>-47</v>
      </c>
      <c r="T8847" s="269">
        <v>-47.25</v>
      </c>
      <c r="DO8847"/>
    </row>
    <row r="8848" spans="15:119" x14ac:dyDescent="0.25">
      <c r="O8848" s="268" t="s">
        <v>18334</v>
      </c>
      <c r="P8848" s="268" t="s">
        <v>9492</v>
      </c>
      <c r="Q8848" s="269">
        <v>-10.75</v>
      </c>
      <c r="R8848" s="269">
        <v>-11</v>
      </c>
      <c r="S8848" s="269">
        <v>-47.25</v>
      </c>
      <c r="T8848" s="269">
        <v>-47.5</v>
      </c>
      <c r="DO8848"/>
    </row>
    <row r="8849" spans="15:119" x14ac:dyDescent="0.25">
      <c r="O8849" s="268" t="s">
        <v>18335</v>
      </c>
      <c r="P8849" s="268" t="s">
        <v>9492</v>
      </c>
      <c r="Q8849" s="269">
        <v>-10.75</v>
      </c>
      <c r="R8849" s="269">
        <v>-11</v>
      </c>
      <c r="S8849" s="269">
        <v>-47</v>
      </c>
      <c r="T8849" s="269">
        <v>-47.25</v>
      </c>
      <c r="DO8849"/>
    </row>
    <row r="8850" spans="15:119" x14ac:dyDescent="0.25">
      <c r="O8850" s="268" t="s">
        <v>18336</v>
      </c>
      <c r="P8850" s="268" t="s">
        <v>9490</v>
      </c>
      <c r="Q8850" s="269">
        <v>-10.5</v>
      </c>
      <c r="R8850" s="269">
        <v>-11</v>
      </c>
      <c r="S8850" s="269">
        <v>-46.5</v>
      </c>
      <c r="T8850" s="269">
        <v>-47</v>
      </c>
      <c r="DO8850"/>
    </row>
    <row r="8851" spans="15:119" x14ac:dyDescent="0.25">
      <c r="O8851" s="268" t="s">
        <v>18337</v>
      </c>
      <c r="P8851" s="268" t="s">
        <v>9492</v>
      </c>
      <c r="Q8851" s="269">
        <v>-10.5</v>
      </c>
      <c r="R8851" s="269">
        <v>-10.75</v>
      </c>
      <c r="S8851" s="269">
        <v>-46.75</v>
      </c>
      <c r="T8851" s="269">
        <v>-47</v>
      </c>
      <c r="DO8851"/>
    </row>
    <row r="8852" spans="15:119" x14ac:dyDescent="0.25">
      <c r="O8852" s="268" t="s">
        <v>18338</v>
      </c>
      <c r="P8852" s="268" t="s">
        <v>9492</v>
      </c>
      <c r="Q8852" s="269">
        <v>-10.5</v>
      </c>
      <c r="R8852" s="269">
        <v>-10.75</v>
      </c>
      <c r="S8852" s="269">
        <v>-46.5</v>
      </c>
      <c r="T8852" s="269">
        <v>-46.75</v>
      </c>
      <c r="DO8852"/>
    </row>
    <row r="8853" spans="15:119" x14ac:dyDescent="0.25">
      <c r="O8853" s="268" t="s">
        <v>18339</v>
      </c>
      <c r="P8853" s="268" t="s">
        <v>9492</v>
      </c>
      <c r="Q8853" s="269">
        <v>-10.75</v>
      </c>
      <c r="R8853" s="269">
        <v>-11</v>
      </c>
      <c r="S8853" s="269">
        <v>-46.75</v>
      </c>
      <c r="T8853" s="269">
        <v>-47</v>
      </c>
      <c r="DO8853"/>
    </row>
    <row r="8854" spans="15:119" x14ac:dyDescent="0.25">
      <c r="O8854" s="268" t="s">
        <v>18340</v>
      </c>
      <c r="P8854" s="268" t="s">
        <v>9492</v>
      </c>
      <c r="Q8854" s="269">
        <v>-10.75</v>
      </c>
      <c r="R8854" s="269">
        <v>-11</v>
      </c>
      <c r="S8854" s="269">
        <v>-46.5</v>
      </c>
      <c r="T8854" s="269">
        <v>-46.75</v>
      </c>
      <c r="DO8854"/>
    </row>
    <row r="8855" spans="15:119" x14ac:dyDescent="0.25">
      <c r="O8855" s="268" t="s">
        <v>18341</v>
      </c>
      <c r="P8855" s="268" t="s">
        <v>9488</v>
      </c>
      <c r="Q8855" s="269">
        <v>-10</v>
      </c>
      <c r="R8855" s="269">
        <v>-11</v>
      </c>
      <c r="S8855" s="269">
        <v>-45</v>
      </c>
      <c r="T8855" s="269">
        <v>-46.5</v>
      </c>
      <c r="DO8855"/>
    </row>
    <row r="8856" spans="15:119" x14ac:dyDescent="0.25">
      <c r="O8856" s="268" t="s">
        <v>18342</v>
      </c>
      <c r="P8856" s="268" t="s">
        <v>9490</v>
      </c>
      <c r="Q8856" s="269">
        <v>-10</v>
      </c>
      <c r="R8856" s="269">
        <v>-10.5</v>
      </c>
      <c r="S8856" s="269">
        <v>-46</v>
      </c>
      <c r="T8856" s="269">
        <v>-46.5</v>
      </c>
      <c r="DO8856"/>
    </row>
    <row r="8857" spans="15:119" x14ac:dyDescent="0.25">
      <c r="O8857" s="268" t="s">
        <v>18343</v>
      </c>
      <c r="P8857" s="268" t="s">
        <v>9492</v>
      </c>
      <c r="Q8857" s="269">
        <v>-10</v>
      </c>
      <c r="R8857" s="269">
        <v>-10.25</v>
      </c>
      <c r="S8857" s="269">
        <v>-46.25</v>
      </c>
      <c r="T8857" s="269">
        <v>-46.5</v>
      </c>
      <c r="DO8857"/>
    </row>
    <row r="8858" spans="15:119" x14ac:dyDescent="0.25">
      <c r="O8858" s="268" t="s">
        <v>18344</v>
      </c>
      <c r="P8858" s="268" t="s">
        <v>9492</v>
      </c>
      <c r="Q8858" s="269">
        <v>-10</v>
      </c>
      <c r="R8858" s="269">
        <v>-10.25</v>
      </c>
      <c r="S8858" s="269">
        <v>-46</v>
      </c>
      <c r="T8858" s="269">
        <v>-46.25</v>
      </c>
      <c r="DO8858"/>
    </row>
    <row r="8859" spans="15:119" x14ac:dyDescent="0.25">
      <c r="O8859" s="268" t="s">
        <v>18345</v>
      </c>
      <c r="P8859" s="268" t="s">
        <v>9492</v>
      </c>
      <c r="Q8859" s="269">
        <v>-10.25</v>
      </c>
      <c r="R8859" s="269">
        <v>-10.5</v>
      </c>
      <c r="S8859" s="269">
        <v>-46.25</v>
      </c>
      <c r="T8859" s="269">
        <v>-46.5</v>
      </c>
      <c r="DO8859"/>
    </row>
    <row r="8860" spans="15:119" x14ac:dyDescent="0.25">
      <c r="O8860" s="268" t="s">
        <v>18346</v>
      </c>
      <c r="P8860" s="268" t="s">
        <v>9492</v>
      </c>
      <c r="Q8860" s="269">
        <v>-10.25</v>
      </c>
      <c r="R8860" s="269">
        <v>-10.5</v>
      </c>
      <c r="S8860" s="269">
        <v>-46</v>
      </c>
      <c r="T8860" s="269">
        <v>-46.25</v>
      </c>
      <c r="DO8860"/>
    </row>
    <row r="8861" spans="15:119" x14ac:dyDescent="0.25">
      <c r="O8861" s="268" t="s">
        <v>18347</v>
      </c>
      <c r="P8861" s="268" t="s">
        <v>9490</v>
      </c>
      <c r="Q8861" s="269">
        <v>-10</v>
      </c>
      <c r="R8861" s="269">
        <v>-10.5</v>
      </c>
      <c r="S8861" s="269">
        <v>-45.5</v>
      </c>
      <c r="T8861" s="269">
        <v>-46</v>
      </c>
      <c r="DO8861"/>
    </row>
    <row r="8862" spans="15:119" x14ac:dyDescent="0.25">
      <c r="O8862" s="268" t="s">
        <v>18348</v>
      </c>
      <c r="P8862" s="268" t="s">
        <v>9492</v>
      </c>
      <c r="Q8862" s="269">
        <v>-10</v>
      </c>
      <c r="R8862" s="269">
        <v>-10.25</v>
      </c>
      <c r="S8862" s="269">
        <v>-45.75</v>
      </c>
      <c r="T8862" s="269">
        <v>-46</v>
      </c>
      <c r="DO8862"/>
    </row>
    <row r="8863" spans="15:119" x14ac:dyDescent="0.25">
      <c r="O8863" s="268" t="s">
        <v>18349</v>
      </c>
      <c r="P8863" s="268" t="s">
        <v>9492</v>
      </c>
      <c r="Q8863" s="269">
        <v>-10</v>
      </c>
      <c r="R8863" s="269">
        <v>-10.25</v>
      </c>
      <c r="S8863" s="269">
        <v>-45.5</v>
      </c>
      <c r="T8863" s="269">
        <v>-45.75</v>
      </c>
      <c r="DO8863"/>
    </row>
    <row r="8864" spans="15:119" x14ac:dyDescent="0.25">
      <c r="O8864" s="268" t="s">
        <v>18350</v>
      </c>
      <c r="P8864" s="268" t="s">
        <v>9492</v>
      </c>
      <c r="Q8864" s="269">
        <v>-10.25</v>
      </c>
      <c r="R8864" s="269">
        <v>-10.5</v>
      </c>
      <c r="S8864" s="269">
        <v>-45.75</v>
      </c>
      <c r="T8864" s="269">
        <v>-46</v>
      </c>
      <c r="DO8864"/>
    </row>
    <row r="8865" spans="15:119" x14ac:dyDescent="0.25">
      <c r="O8865" s="268" t="s">
        <v>18351</v>
      </c>
      <c r="P8865" s="268" t="s">
        <v>9492</v>
      </c>
      <c r="Q8865" s="269">
        <v>-10.25</v>
      </c>
      <c r="R8865" s="269">
        <v>-10.5</v>
      </c>
      <c r="S8865" s="269">
        <v>-45.5</v>
      </c>
      <c r="T8865" s="269">
        <v>-45.75</v>
      </c>
      <c r="DO8865"/>
    </row>
    <row r="8866" spans="15:119" x14ac:dyDescent="0.25">
      <c r="O8866" s="268" t="s">
        <v>18352</v>
      </c>
      <c r="P8866" s="268" t="s">
        <v>9490</v>
      </c>
      <c r="Q8866" s="269">
        <v>-10</v>
      </c>
      <c r="R8866" s="269">
        <v>-10.5</v>
      </c>
      <c r="S8866" s="269">
        <v>-45</v>
      </c>
      <c r="T8866" s="269">
        <v>-45.5</v>
      </c>
      <c r="DO8866"/>
    </row>
    <row r="8867" spans="15:119" x14ac:dyDescent="0.25">
      <c r="O8867" s="268" t="s">
        <v>18353</v>
      </c>
      <c r="P8867" s="268" t="s">
        <v>9492</v>
      </c>
      <c r="Q8867" s="269">
        <v>-10</v>
      </c>
      <c r="R8867" s="269">
        <v>-10.25</v>
      </c>
      <c r="S8867" s="269">
        <v>-45.25</v>
      </c>
      <c r="T8867" s="269">
        <v>-45.5</v>
      </c>
      <c r="DO8867"/>
    </row>
    <row r="8868" spans="15:119" x14ac:dyDescent="0.25">
      <c r="O8868" s="268" t="s">
        <v>18354</v>
      </c>
      <c r="P8868" s="268" t="s">
        <v>9492</v>
      </c>
      <c r="Q8868" s="269">
        <v>-10</v>
      </c>
      <c r="R8868" s="269">
        <v>-10.25</v>
      </c>
      <c r="S8868" s="269">
        <v>-45</v>
      </c>
      <c r="T8868" s="269">
        <v>-45.25</v>
      </c>
      <c r="DO8868"/>
    </row>
    <row r="8869" spans="15:119" x14ac:dyDescent="0.25">
      <c r="O8869" s="268" t="s">
        <v>18355</v>
      </c>
      <c r="P8869" s="268" t="s">
        <v>9492</v>
      </c>
      <c r="Q8869" s="269">
        <v>-10.25</v>
      </c>
      <c r="R8869" s="269">
        <v>-10.5</v>
      </c>
      <c r="S8869" s="269">
        <v>-45.25</v>
      </c>
      <c r="T8869" s="269">
        <v>-45.5</v>
      </c>
      <c r="DO8869"/>
    </row>
    <row r="8870" spans="15:119" x14ac:dyDescent="0.25">
      <c r="O8870" s="268" t="s">
        <v>18356</v>
      </c>
      <c r="P8870" s="268" t="s">
        <v>9492</v>
      </c>
      <c r="Q8870" s="269">
        <v>-10.25</v>
      </c>
      <c r="R8870" s="269">
        <v>-10.5</v>
      </c>
      <c r="S8870" s="269">
        <v>-45</v>
      </c>
      <c r="T8870" s="269">
        <v>-45.25</v>
      </c>
      <c r="DO8870"/>
    </row>
    <row r="8871" spans="15:119" x14ac:dyDescent="0.25">
      <c r="O8871" s="268" t="s">
        <v>18357</v>
      </c>
      <c r="P8871" s="268" t="s">
        <v>9490</v>
      </c>
      <c r="Q8871" s="269">
        <v>-10.5</v>
      </c>
      <c r="R8871" s="269">
        <v>-11</v>
      </c>
      <c r="S8871" s="269">
        <v>-46</v>
      </c>
      <c r="T8871" s="269">
        <v>-46.5</v>
      </c>
      <c r="DO8871"/>
    </row>
    <row r="8872" spans="15:119" x14ac:dyDescent="0.25">
      <c r="O8872" s="268" t="s">
        <v>18358</v>
      </c>
      <c r="P8872" s="268" t="s">
        <v>9492</v>
      </c>
      <c r="Q8872" s="269">
        <v>-10.5</v>
      </c>
      <c r="R8872" s="269">
        <v>-10.75</v>
      </c>
      <c r="S8872" s="269">
        <v>-46.25</v>
      </c>
      <c r="T8872" s="269">
        <v>-46.5</v>
      </c>
      <c r="DO8872"/>
    </row>
    <row r="8873" spans="15:119" x14ac:dyDescent="0.25">
      <c r="O8873" s="268" t="s">
        <v>18359</v>
      </c>
      <c r="P8873" s="268" t="s">
        <v>9492</v>
      </c>
      <c r="Q8873" s="269">
        <v>-10.5</v>
      </c>
      <c r="R8873" s="269">
        <v>-10.75</v>
      </c>
      <c r="S8873" s="269">
        <v>-46</v>
      </c>
      <c r="T8873" s="269">
        <v>-46.25</v>
      </c>
      <c r="DO8873"/>
    </row>
    <row r="8874" spans="15:119" x14ac:dyDescent="0.25">
      <c r="O8874" s="268" t="s">
        <v>18360</v>
      </c>
      <c r="P8874" s="268" t="s">
        <v>9492</v>
      </c>
      <c r="Q8874" s="269">
        <v>-10.75</v>
      </c>
      <c r="R8874" s="269">
        <v>-11</v>
      </c>
      <c r="S8874" s="269">
        <v>-46.25</v>
      </c>
      <c r="T8874" s="269">
        <v>-46.5</v>
      </c>
      <c r="DO8874"/>
    </row>
    <row r="8875" spans="15:119" x14ac:dyDescent="0.25">
      <c r="O8875" s="268" t="s">
        <v>18361</v>
      </c>
      <c r="P8875" s="268" t="s">
        <v>9492</v>
      </c>
      <c r="Q8875" s="269">
        <v>-10.75</v>
      </c>
      <c r="R8875" s="269">
        <v>-11</v>
      </c>
      <c r="S8875" s="269">
        <v>-46</v>
      </c>
      <c r="T8875" s="269">
        <v>-46.25</v>
      </c>
      <c r="DO8875"/>
    </row>
    <row r="8876" spans="15:119" x14ac:dyDescent="0.25">
      <c r="O8876" s="268" t="s">
        <v>18362</v>
      </c>
      <c r="P8876" s="268" t="s">
        <v>9490</v>
      </c>
      <c r="Q8876" s="269">
        <v>-10.5</v>
      </c>
      <c r="R8876" s="269">
        <v>-11</v>
      </c>
      <c r="S8876" s="269">
        <v>-45.5</v>
      </c>
      <c r="T8876" s="269">
        <v>-46</v>
      </c>
      <c r="DO8876"/>
    </row>
    <row r="8877" spans="15:119" x14ac:dyDescent="0.25">
      <c r="O8877" s="268" t="s">
        <v>18363</v>
      </c>
      <c r="P8877" s="268" t="s">
        <v>9492</v>
      </c>
      <c r="Q8877" s="269">
        <v>-10.5</v>
      </c>
      <c r="R8877" s="269">
        <v>-10.75</v>
      </c>
      <c r="S8877" s="269">
        <v>-45.75</v>
      </c>
      <c r="T8877" s="269">
        <v>-46</v>
      </c>
      <c r="DO8877"/>
    </row>
    <row r="8878" spans="15:119" x14ac:dyDescent="0.25">
      <c r="O8878" s="268" t="s">
        <v>18364</v>
      </c>
      <c r="P8878" s="268" t="s">
        <v>9492</v>
      </c>
      <c r="Q8878" s="269">
        <v>-10.5</v>
      </c>
      <c r="R8878" s="269">
        <v>-10.75</v>
      </c>
      <c r="S8878" s="269">
        <v>-45.5</v>
      </c>
      <c r="T8878" s="269">
        <v>-45.75</v>
      </c>
      <c r="DO8878"/>
    </row>
    <row r="8879" spans="15:119" x14ac:dyDescent="0.25">
      <c r="O8879" s="268" t="s">
        <v>18365</v>
      </c>
      <c r="P8879" s="268" t="s">
        <v>9492</v>
      </c>
      <c r="Q8879" s="269">
        <v>-10.75</v>
      </c>
      <c r="R8879" s="269">
        <v>-11</v>
      </c>
      <c r="S8879" s="269">
        <v>-45.75</v>
      </c>
      <c r="T8879" s="269">
        <v>-46</v>
      </c>
      <c r="DO8879"/>
    </row>
    <row r="8880" spans="15:119" x14ac:dyDescent="0.25">
      <c r="O8880" s="268" t="s">
        <v>18366</v>
      </c>
      <c r="P8880" s="268" t="s">
        <v>9492</v>
      </c>
      <c r="Q8880" s="269">
        <v>-10.75</v>
      </c>
      <c r="R8880" s="269">
        <v>-11</v>
      </c>
      <c r="S8880" s="269">
        <v>-45.5</v>
      </c>
      <c r="T8880" s="269">
        <v>-45.75</v>
      </c>
      <c r="DO8880"/>
    </row>
    <row r="8881" spans="15:119" x14ac:dyDescent="0.25">
      <c r="O8881" s="268" t="s">
        <v>18367</v>
      </c>
      <c r="P8881" s="268" t="s">
        <v>9490</v>
      </c>
      <c r="Q8881" s="269">
        <v>-10.5</v>
      </c>
      <c r="R8881" s="269">
        <v>-11</v>
      </c>
      <c r="S8881" s="269">
        <v>-45</v>
      </c>
      <c r="T8881" s="269">
        <v>-45.5</v>
      </c>
      <c r="DO8881"/>
    </row>
    <row r="8882" spans="15:119" x14ac:dyDescent="0.25">
      <c r="O8882" s="268" t="s">
        <v>18368</v>
      </c>
      <c r="P8882" s="268" t="s">
        <v>9492</v>
      </c>
      <c r="Q8882" s="269">
        <v>-10.5</v>
      </c>
      <c r="R8882" s="269">
        <v>-10.75</v>
      </c>
      <c r="S8882" s="269">
        <v>-45.25</v>
      </c>
      <c r="T8882" s="269">
        <v>-45.5</v>
      </c>
      <c r="DO8882"/>
    </row>
    <row r="8883" spans="15:119" x14ac:dyDescent="0.25">
      <c r="O8883" s="268" t="s">
        <v>18369</v>
      </c>
      <c r="P8883" s="268" t="s">
        <v>9492</v>
      </c>
      <c r="Q8883" s="269">
        <v>-10.5</v>
      </c>
      <c r="R8883" s="269">
        <v>-10.75</v>
      </c>
      <c r="S8883" s="269">
        <v>-45</v>
      </c>
      <c r="T8883" s="269">
        <v>-45.25</v>
      </c>
      <c r="DO8883"/>
    </row>
    <row r="8884" spans="15:119" x14ac:dyDescent="0.25">
      <c r="O8884" s="268" t="s">
        <v>18370</v>
      </c>
      <c r="P8884" s="268" t="s">
        <v>9492</v>
      </c>
      <c r="Q8884" s="269">
        <v>-10.75</v>
      </c>
      <c r="R8884" s="269">
        <v>-11</v>
      </c>
      <c r="S8884" s="269">
        <v>-45.25</v>
      </c>
      <c r="T8884" s="269">
        <v>-45.5</v>
      </c>
      <c r="DO8884"/>
    </row>
    <row r="8885" spans="15:119" x14ac:dyDescent="0.25">
      <c r="O8885" s="268" t="s">
        <v>18371</v>
      </c>
      <c r="P8885" s="268" t="s">
        <v>9492</v>
      </c>
      <c r="Q8885" s="269">
        <v>-10.75</v>
      </c>
      <c r="R8885" s="269">
        <v>-11</v>
      </c>
      <c r="S8885" s="269">
        <v>-45</v>
      </c>
      <c r="T8885" s="269">
        <v>-45.25</v>
      </c>
      <c r="DO8885"/>
    </row>
    <row r="8886" spans="15:119" x14ac:dyDescent="0.25">
      <c r="O8886" s="268" t="s">
        <v>18372</v>
      </c>
      <c r="P8886" s="268" t="s">
        <v>9488</v>
      </c>
      <c r="Q8886" s="269">
        <v>-11</v>
      </c>
      <c r="R8886" s="269">
        <v>-12</v>
      </c>
      <c r="S8886" s="269">
        <v>-46.5</v>
      </c>
      <c r="T8886" s="269">
        <v>-48</v>
      </c>
      <c r="DO8886"/>
    </row>
    <row r="8887" spans="15:119" x14ac:dyDescent="0.25">
      <c r="O8887" s="268" t="s">
        <v>18373</v>
      </c>
      <c r="P8887" s="268" t="s">
        <v>9490</v>
      </c>
      <c r="Q8887" s="269">
        <v>-11</v>
      </c>
      <c r="R8887" s="269">
        <v>-11.5</v>
      </c>
      <c r="S8887" s="269">
        <v>-47.5</v>
      </c>
      <c r="T8887" s="269">
        <v>-48</v>
      </c>
      <c r="DO8887"/>
    </row>
    <row r="8888" spans="15:119" x14ac:dyDescent="0.25">
      <c r="O8888" s="268" t="s">
        <v>18374</v>
      </c>
      <c r="P8888" s="268" t="s">
        <v>9492</v>
      </c>
      <c r="Q8888" s="269">
        <v>-11</v>
      </c>
      <c r="R8888" s="269">
        <v>-11.25</v>
      </c>
      <c r="S8888" s="269">
        <v>-47.75</v>
      </c>
      <c r="T8888" s="269">
        <v>-48</v>
      </c>
      <c r="DO8888"/>
    </row>
    <row r="8889" spans="15:119" x14ac:dyDescent="0.25">
      <c r="O8889" s="268" t="s">
        <v>18375</v>
      </c>
      <c r="P8889" s="268" t="s">
        <v>9492</v>
      </c>
      <c r="Q8889" s="269">
        <v>-11</v>
      </c>
      <c r="R8889" s="269">
        <v>-11.25</v>
      </c>
      <c r="S8889" s="269">
        <v>-47.5</v>
      </c>
      <c r="T8889" s="269">
        <v>-47.75</v>
      </c>
      <c r="DO8889"/>
    </row>
    <row r="8890" spans="15:119" x14ac:dyDescent="0.25">
      <c r="O8890" s="268" t="s">
        <v>18376</v>
      </c>
      <c r="P8890" s="268" t="s">
        <v>9492</v>
      </c>
      <c r="Q8890" s="269">
        <v>-11.25</v>
      </c>
      <c r="R8890" s="269">
        <v>-11.5</v>
      </c>
      <c r="S8890" s="269">
        <v>-47.75</v>
      </c>
      <c r="T8890" s="269">
        <v>-48</v>
      </c>
      <c r="DO8890"/>
    </row>
    <row r="8891" spans="15:119" x14ac:dyDescent="0.25">
      <c r="O8891" s="268" t="s">
        <v>18377</v>
      </c>
      <c r="P8891" s="268" t="s">
        <v>9492</v>
      </c>
      <c r="Q8891" s="269">
        <v>-11.25</v>
      </c>
      <c r="R8891" s="269">
        <v>-11.5</v>
      </c>
      <c r="S8891" s="269">
        <v>-47.5</v>
      </c>
      <c r="T8891" s="269">
        <v>-47.75</v>
      </c>
      <c r="DO8891"/>
    </row>
    <row r="8892" spans="15:119" x14ac:dyDescent="0.25">
      <c r="O8892" s="268" t="s">
        <v>18378</v>
      </c>
      <c r="P8892" s="268" t="s">
        <v>9490</v>
      </c>
      <c r="Q8892" s="269">
        <v>-11</v>
      </c>
      <c r="R8892" s="269">
        <v>-11.5</v>
      </c>
      <c r="S8892" s="269">
        <v>-47</v>
      </c>
      <c r="T8892" s="269">
        <v>-47.5</v>
      </c>
      <c r="DO8892"/>
    </row>
    <row r="8893" spans="15:119" x14ac:dyDescent="0.25">
      <c r="O8893" s="268" t="s">
        <v>18379</v>
      </c>
      <c r="P8893" s="268" t="s">
        <v>9492</v>
      </c>
      <c r="Q8893" s="269">
        <v>-11</v>
      </c>
      <c r="R8893" s="269">
        <v>-11.25</v>
      </c>
      <c r="S8893" s="269">
        <v>-47.25</v>
      </c>
      <c r="T8893" s="269">
        <v>-47.5</v>
      </c>
      <c r="DO8893"/>
    </row>
    <row r="8894" spans="15:119" x14ac:dyDescent="0.25">
      <c r="O8894" s="268" t="s">
        <v>18380</v>
      </c>
      <c r="P8894" s="268" t="s">
        <v>9492</v>
      </c>
      <c r="Q8894" s="269">
        <v>-11</v>
      </c>
      <c r="R8894" s="269">
        <v>-11.25</v>
      </c>
      <c r="S8894" s="269">
        <v>-47</v>
      </c>
      <c r="T8894" s="269">
        <v>-47.25</v>
      </c>
      <c r="DO8894"/>
    </row>
    <row r="8895" spans="15:119" x14ac:dyDescent="0.25">
      <c r="O8895" s="268" t="s">
        <v>18381</v>
      </c>
      <c r="P8895" s="268" t="s">
        <v>9492</v>
      </c>
      <c r="Q8895" s="269">
        <v>-11.25</v>
      </c>
      <c r="R8895" s="269">
        <v>-11.5</v>
      </c>
      <c r="S8895" s="269">
        <v>-47.25</v>
      </c>
      <c r="T8895" s="269">
        <v>-47.5</v>
      </c>
      <c r="DO8895"/>
    </row>
    <row r="8896" spans="15:119" x14ac:dyDescent="0.25">
      <c r="O8896" s="268" t="s">
        <v>18382</v>
      </c>
      <c r="P8896" s="268" t="s">
        <v>9492</v>
      </c>
      <c r="Q8896" s="269">
        <v>-11.25</v>
      </c>
      <c r="R8896" s="269">
        <v>-11.5</v>
      </c>
      <c r="S8896" s="269">
        <v>-47</v>
      </c>
      <c r="T8896" s="269">
        <v>-47.25</v>
      </c>
      <c r="DO8896"/>
    </row>
    <row r="8897" spans="15:119" x14ac:dyDescent="0.25">
      <c r="O8897" s="268" t="s">
        <v>18383</v>
      </c>
      <c r="P8897" s="268" t="s">
        <v>9490</v>
      </c>
      <c r="Q8897" s="269">
        <v>-11</v>
      </c>
      <c r="R8897" s="269">
        <v>-11.5</v>
      </c>
      <c r="S8897" s="269">
        <v>-46.5</v>
      </c>
      <c r="T8897" s="269">
        <v>-47</v>
      </c>
      <c r="DO8897"/>
    </row>
    <row r="8898" spans="15:119" x14ac:dyDescent="0.25">
      <c r="O8898" s="268" t="s">
        <v>18384</v>
      </c>
      <c r="P8898" s="268" t="s">
        <v>9492</v>
      </c>
      <c r="Q8898" s="269">
        <v>-11</v>
      </c>
      <c r="R8898" s="269">
        <v>-11.25</v>
      </c>
      <c r="S8898" s="269">
        <v>-46.75</v>
      </c>
      <c r="T8898" s="269">
        <v>-47</v>
      </c>
      <c r="DO8898"/>
    </row>
    <row r="8899" spans="15:119" x14ac:dyDescent="0.25">
      <c r="O8899" s="268" t="s">
        <v>18385</v>
      </c>
      <c r="P8899" s="268" t="s">
        <v>9492</v>
      </c>
      <c r="Q8899" s="269">
        <v>-11</v>
      </c>
      <c r="R8899" s="269">
        <v>-11.25</v>
      </c>
      <c r="S8899" s="269">
        <v>-46.5</v>
      </c>
      <c r="T8899" s="269">
        <v>-46.75</v>
      </c>
      <c r="DO8899"/>
    </row>
    <row r="8900" spans="15:119" x14ac:dyDescent="0.25">
      <c r="O8900" s="268" t="s">
        <v>18386</v>
      </c>
      <c r="P8900" s="268" t="s">
        <v>9492</v>
      </c>
      <c r="Q8900" s="269">
        <v>-11.25</v>
      </c>
      <c r="R8900" s="269">
        <v>-11.5</v>
      </c>
      <c r="S8900" s="269">
        <v>-46.75</v>
      </c>
      <c r="T8900" s="269">
        <v>-47</v>
      </c>
      <c r="DO8900"/>
    </row>
    <row r="8901" spans="15:119" x14ac:dyDescent="0.25">
      <c r="O8901" s="268" t="s">
        <v>18387</v>
      </c>
      <c r="P8901" s="268" t="s">
        <v>9492</v>
      </c>
      <c r="Q8901" s="269">
        <v>-11.25</v>
      </c>
      <c r="R8901" s="269">
        <v>-11.5</v>
      </c>
      <c r="S8901" s="269">
        <v>-46.5</v>
      </c>
      <c r="T8901" s="269">
        <v>-46.75</v>
      </c>
      <c r="DO8901"/>
    </row>
    <row r="8902" spans="15:119" x14ac:dyDescent="0.25">
      <c r="O8902" s="268" t="s">
        <v>18388</v>
      </c>
      <c r="P8902" s="268" t="s">
        <v>9490</v>
      </c>
      <c r="Q8902" s="269">
        <v>-11.5</v>
      </c>
      <c r="R8902" s="269">
        <v>-12</v>
      </c>
      <c r="S8902" s="269">
        <v>-47.5</v>
      </c>
      <c r="T8902" s="269">
        <v>-48</v>
      </c>
      <c r="DO8902"/>
    </row>
    <row r="8903" spans="15:119" x14ac:dyDescent="0.25">
      <c r="O8903" s="268" t="s">
        <v>18389</v>
      </c>
      <c r="P8903" s="268" t="s">
        <v>9492</v>
      </c>
      <c r="Q8903" s="269">
        <v>-11.5</v>
      </c>
      <c r="R8903" s="269">
        <v>-11.75</v>
      </c>
      <c r="S8903" s="269">
        <v>-47.75</v>
      </c>
      <c r="T8903" s="269">
        <v>-48</v>
      </c>
      <c r="DO8903"/>
    </row>
    <row r="8904" spans="15:119" x14ac:dyDescent="0.25">
      <c r="O8904" s="268" t="s">
        <v>18390</v>
      </c>
      <c r="P8904" s="268" t="s">
        <v>9492</v>
      </c>
      <c r="Q8904" s="269">
        <v>-11.5</v>
      </c>
      <c r="R8904" s="269">
        <v>-11.75</v>
      </c>
      <c r="S8904" s="269">
        <v>-47.5</v>
      </c>
      <c r="T8904" s="269">
        <v>-47.75</v>
      </c>
      <c r="DO8904"/>
    </row>
    <row r="8905" spans="15:119" x14ac:dyDescent="0.25">
      <c r="O8905" s="268" t="s">
        <v>18391</v>
      </c>
      <c r="P8905" s="268" t="s">
        <v>9492</v>
      </c>
      <c r="Q8905" s="269">
        <v>-11.75</v>
      </c>
      <c r="R8905" s="269">
        <v>-12</v>
      </c>
      <c r="S8905" s="269">
        <v>-47.75</v>
      </c>
      <c r="T8905" s="269">
        <v>-48</v>
      </c>
      <c r="DO8905"/>
    </row>
    <row r="8906" spans="15:119" x14ac:dyDescent="0.25">
      <c r="O8906" s="268" t="s">
        <v>18392</v>
      </c>
      <c r="P8906" s="268" t="s">
        <v>9492</v>
      </c>
      <c r="Q8906" s="269">
        <v>-11.75</v>
      </c>
      <c r="R8906" s="269">
        <v>-12</v>
      </c>
      <c r="S8906" s="269">
        <v>-47.5</v>
      </c>
      <c r="T8906" s="269">
        <v>-47.75</v>
      </c>
      <c r="DO8906"/>
    </row>
    <row r="8907" spans="15:119" x14ac:dyDescent="0.25">
      <c r="O8907" s="268" t="s">
        <v>18393</v>
      </c>
      <c r="P8907" s="268" t="s">
        <v>9490</v>
      </c>
      <c r="Q8907" s="269">
        <v>-11.5</v>
      </c>
      <c r="R8907" s="269">
        <v>-12</v>
      </c>
      <c r="S8907" s="269">
        <v>-47</v>
      </c>
      <c r="T8907" s="269">
        <v>-47.5</v>
      </c>
      <c r="DO8907"/>
    </row>
    <row r="8908" spans="15:119" x14ac:dyDescent="0.25">
      <c r="O8908" s="268" t="s">
        <v>18394</v>
      </c>
      <c r="P8908" s="268" t="s">
        <v>9492</v>
      </c>
      <c r="Q8908" s="269">
        <v>-11.5</v>
      </c>
      <c r="R8908" s="269">
        <v>-11.75</v>
      </c>
      <c r="S8908" s="269">
        <v>-47.25</v>
      </c>
      <c r="T8908" s="269">
        <v>-47.5</v>
      </c>
      <c r="DO8908"/>
    </row>
    <row r="8909" spans="15:119" x14ac:dyDescent="0.25">
      <c r="O8909" s="268" t="s">
        <v>18395</v>
      </c>
      <c r="P8909" s="268" t="s">
        <v>9492</v>
      </c>
      <c r="Q8909" s="269">
        <v>-11.5</v>
      </c>
      <c r="R8909" s="269">
        <v>-11.75</v>
      </c>
      <c r="S8909" s="269">
        <v>-47</v>
      </c>
      <c r="T8909" s="269">
        <v>-47.25</v>
      </c>
      <c r="DO8909"/>
    </row>
    <row r="8910" spans="15:119" x14ac:dyDescent="0.25">
      <c r="O8910" s="268" t="s">
        <v>18396</v>
      </c>
      <c r="P8910" s="268" t="s">
        <v>9492</v>
      </c>
      <c r="Q8910" s="269">
        <v>-11.75</v>
      </c>
      <c r="R8910" s="269">
        <v>-12</v>
      </c>
      <c r="S8910" s="269">
        <v>-47.25</v>
      </c>
      <c r="T8910" s="269">
        <v>-47.5</v>
      </c>
      <c r="DO8910"/>
    </row>
    <row r="8911" spans="15:119" x14ac:dyDescent="0.25">
      <c r="O8911" s="268" t="s">
        <v>18397</v>
      </c>
      <c r="P8911" s="268" t="s">
        <v>9492</v>
      </c>
      <c r="Q8911" s="269">
        <v>-11.75</v>
      </c>
      <c r="R8911" s="269">
        <v>-12</v>
      </c>
      <c r="S8911" s="269">
        <v>-47</v>
      </c>
      <c r="T8911" s="269">
        <v>-47.25</v>
      </c>
      <c r="DO8911"/>
    </row>
    <row r="8912" spans="15:119" x14ac:dyDescent="0.25">
      <c r="O8912" s="268" t="s">
        <v>18398</v>
      </c>
      <c r="P8912" s="268" t="s">
        <v>9490</v>
      </c>
      <c r="Q8912" s="269">
        <v>-11.5</v>
      </c>
      <c r="R8912" s="269">
        <v>-12</v>
      </c>
      <c r="S8912" s="269">
        <v>-46.5</v>
      </c>
      <c r="T8912" s="269">
        <v>-47</v>
      </c>
      <c r="DO8912"/>
    </row>
    <row r="8913" spans="15:119" x14ac:dyDescent="0.25">
      <c r="O8913" s="268" t="s">
        <v>18399</v>
      </c>
      <c r="P8913" s="268" t="s">
        <v>9492</v>
      </c>
      <c r="Q8913" s="269">
        <v>-11.5</v>
      </c>
      <c r="R8913" s="269">
        <v>-11.75</v>
      </c>
      <c r="S8913" s="269">
        <v>-46.75</v>
      </c>
      <c r="T8913" s="269">
        <v>-47</v>
      </c>
      <c r="DO8913"/>
    </row>
    <row r="8914" spans="15:119" x14ac:dyDescent="0.25">
      <c r="O8914" s="268" t="s">
        <v>18400</v>
      </c>
      <c r="P8914" s="268" t="s">
        <v>9492</v>
      </c>
      <c r="Q8914" s="269">
        <v>-11.5</v>
      </c>
      <c r="R8914" s="269">
        <v>-11.75</v>
      </c>
      <c r="S8914" s="269">
        <v>-46.5</v>
      </c>
      <c r="T8914" s="269">
        <v>-46.75</v>
      </c>
      <c r="DO8914"/>
    </row>
    <row r="8915" spans="15:119" x14ac:dyDescent="0.25">
      <c r="O8915" s="268" t="s">
        <v>18401</v>
      </c>
      <c r="P8915" s="268" t="s">
        <v>9492</v>
      </c>
      <c r="Q8915" s="269">
        <v>-11.75</v>
      </c>
      <c r="R8915" s="269">
        <v>-12</v>
      </c>
      <c r="S8915" s="269">
        <v>-46.75</v>
      </c>
      <c r="T8915" s="269">
        <v>-47</v>
      </c>
      <c r="DO8915"/>
    </row>
    <row r="8916" spans="15:119" x14ac:dyDescent="0.25">
      <c r="O8916" s="268" t="s">
        <v>18402</v>
      </c>
      <c r="P8916" s="268" t="s">
        <v>9492</v>
      </c>
      <c r="Q8916" s="269">
        <v>-11.75</v>
      </c>
      <c r="R8916" s="269">
        <v>-12</v>
      </c>
      <c r="S8916" s="269">
        <v>-46.5</v>
      </c>
      <c r="T8916" s="269">
        <v>-46.75</v>
      </c>
      <c r="DO8916"/>
    </row>
    <row r="8917" spans="15:119" x14ac:dyDescent="0.25">
      <c r="O8917" s="268" t="s">
        <v>18403</v>
      </c>
      <c r="P8917" s="268" t="s">
        <v>9488</v>
      </c>
      <c r="Q8917" s="269">
        <v>-11</v>
      </c>
      <c r="R8917" s="269">
        <v>-12</v>
      </c>
      <c r="S8917" s="269">
        <v>-45</v>
      </c>
      <c r="T8917" s="269">
        <v>-46.5</v>
      </c>
      <c r="DO8917"/>
    </row>
    <row r="8918" spans="15:119" x14ac:dyDescent="0.25">
      <c r="O8918" s="268" t="s">
        <v>18404</v>
      </c>
      <c r="P8918" s="268" t="s">
        <v>9490</v>
      </c>
      <c r="Q8918" s="269">
        <v>-11</v>
      </c>
      <c r="R8918" s="269">
        <v>-11.5</v>
      </c>
      <c r="S8918" s="269">
        <v>-46</v>
      </c>
      <c r="T8918" s="269">
        <v>-46.5</v>
      </c>
      <c r="DO8918"/>
    </row>
    <row r="8919" spans="15:119" x14ac:dyDescent="0.25">
      <c r="O8919" s="268" t="s">
        <v>18405</v>
      </c>
      <c r="P8919" s="268" t="s">
        <v>9492</v>
      </c>
      <c r="Q8919" s="269">
        <v>-11</v>
      </c>
      <c r="R8919" s="269">
        <v>-11.25</v>
      </c>
      <c r="S8919" s="269">
        <v>-46.25</v>
      </c>
      <c r="T8919" s="269">
        <v>-46.5</v>
      </c>
      <c r="DO8919"/>
    </row>
    <row r="8920" spans="15:119" x14ac:dyDescent="0.25">
      <c r="O8920" s="268" t="s">
        <v>18406</v>
      </c>
      <c r="P8920" s="268" t="s">
        <v>9492</v>
      </c>
      <c r="Q8920" s="269">
        <v>-11</v>
      </c>
      <c r="R8920" s="269">
        <v>-11.25</v>
      </c>
      <c r="S8920" s="269">
        <v>-46</v>
      </c>
      <c r="T8920" s="269">
        <v>-46.25</v>
      </c>
      <c r="DO8920"/>
    </row>
    <row r="8921" spans="15:119" x14ac:dyDescent="0.25">
      <c r="O8921" s="268" t="s">
        <v>18407</v>
      </c>
      <c r="P8921" s="268" t="s">
        <v>9492</v>
      </c>
      <c r="Q8921" s="269">
        <v>-11.25</v>
      </c>
      <c r="R8921" s="269">
        <v>-11.5</v>
      </c>
      <c r="S8921" s="269">
        <v>-46.25</v>
      </c>
      <c r="T8921" s="269">
        <v>-46.5</v>
      </c>
      <c r="DO8921"/>
    </row>
    <row r="8922" spans="15:119" x14ac:dyDescent="0.25">
      <c r="O8922" s="268" t="s">
        <v>18408</v>
      </c>
      <c r="P8922" s="268" t="s">
        <v>9492</v>
      </c>
      <c r="Q8922" s="269">
        <v>-11.25</v>
      </c>
      <c r="R8922" s="269">
        <v>-11.5</v>
      </c>
      <c r="S8922" s="269">
        <v>-46</v>
      </c>
      <c r="T8922" s="269">
        <v>-46.25</v>
      </c>
      <c r="DO8922"/>
    </row>
    <row r="8923" spans="15:119" x14ac:dyDescent="0.25">
      <c r="O8923" s="268" t="s">
        <v>18409</v>
      </c>
      <c r="P8923" s="268" t="s">
        <v>9490</v>
      </c>
      <c r="Q8923" s="269">
        <v>-11</v>
      </c>
      <c r="R8923" s="269">
        <v>-11.5</v>
      </c>
      <c r="S8923" s="269">
        <v>-45.5</v>
      </c>
      <c r="T8923" s="269">
        <v>-46</v>
      </c>
      <c r="DO8923"/>
    </row>
    <row r="8924" spans="15:119" x14ac:dyDescent="0.25">
      <c r="O8924" s="268" t="s">
        <v>18410</v>
      </c>
      <c r="P8924" s="268" t="s">
        <v>9492</v>
      </c>
      <c r="Q8924" s="269">
        <v>-11</v>
      </c>
      <c r="R8924" s="269">
        <v>-11.25</v>
      </c>
      <c r="S8924" s="269">
        <v>-45.75</v>
      </c>
      <c r="T8924" s="269">
        <v>-46</v>
      </c>
      <c r="DO8924"/>
    </row>
    <row r="8925" spans="15:119" x14ac:dyDescent="0.25">
      <c r="O8925" s="268" t="s">
        <v>18411</v>
      </c>
      <c r="P8925" s="268" t="s">
        <v>9492</v>
      </c>
      <c r="Q8925" s="269">
        <v>-11</v>
      </c>
      <c r="R8925" s="269">
        <v>-11.25</v>
      </c>
      <c r="S8925" s="269">
        <v>-45.5</v>
      </c>
      <c r="T8925" s="269">
        <v>-45.75</v>
      </c>
      <c r="DO8925"/>
    </row>
    <row r="8926" spans="15:119" x14ac:dyDescent="0.25">
      <c r="O8926" s="268" t="s">
        <v>18412</v>
      </c>
      <c r="P8926" s="268" t="s">
        <v>9492</v>
      </c>
      <c r="Q8926" s="269">
        <v>-11.25</v>
      </c>
      <c r="R8926" s="269">
        <v>-11.5</v>
      </c>
      <c r="S8926" s="269">
        <v>-45.75</v>
      </c>
      <c r="T8926" s="269">
        <v>-46</v>
      </c>
      <c r="DO8926"/>
    </row>
    <row r="8927" spans="15:119" x14ac:dyDescent="0.25">
      <c r="O8927" s="268" t="s">
        <v>18413</v>
      </c>
      <c r="P8927" s="268" t="s">
        <v>9492</v>
      </c>
      <c r="Q8927" s="269">
        <v>-11.25</v>
      </c>
      <c r="R8927" s="269">
        <v>-11.5</v>
      </c>
      <c r="S8927" s="269">
        <v>-45.5</v>
      </c>
      <c r="T8927" s="269">
        <v>-45.75</v>
      </c>
      <c r="DO8927"/>
    </row>
    <row r="8928" spans="15:119" x14ac:dyDescent="0.25">
      <c r="O8928" s="268" t="s">
        <v>18414</v>
      </c>
      <c r="P8928" s="268" t="s">
        <v>9490</v>
      </c>
      <c r="Q8928" s="269">
        <v>-11</v>
      </c>
      <c r="R8928" s="269">
        <v>-11.5</v>
      </c>
      <c r="S8928" s="269">
        <v>-45</v>
      </c>
      <c r="T8928" s="269">
        <v>-45.5</v>
      </c>
      <c r="DO8928"/>
    </row>
    <row r="8929" spans="15:119" x14ac:dyDescent="0.25">
      <c r="O8929" s="268" t="s">
        <v>18415</v>
      </c>
      <c r="P8929" s="268" t="s">
        <v>9492</v>
      </c>
      <c r="Q8929" s="269">
        <v>-11</v>
      </c>
      <c r="R8929" s="269">
        <v>-11.25</v>
      </c>
      <c r="S8929" s="269">
        <v>-45.25</v>
      </c>
      <c r="T8929" s="269">
        <v>-45.5</v>
      </c>
      <c r="DO8929"/>
    </row>
    <row r="8930" spans="15:119" x14ac:dyDescent="0.25">
      <c r="O8930" s="268" t="s">
        <v>18416</v>
      </c>
      <c r="P8930" s="268" t="s">
        <v>9492</v>
      </c>
      <c r="Q8930" s="269">
        <v>-11</v>
      </c>
      <c r="R8930" s="269">
        <v>-11.25</v>
      </c>
      <c r="S8930" s="269">
        <v>-45</v>
      </c>
      <c r="T8930" s="269">
        <v>-45.25</v>
      </c>
      <c r="DO8930"/>
    </row>
    <row r="8931" spans="15:119" x14ac:dyDescent="0.25">
      <c r="O8931" s="268" t="s">
        <v>18417</v>
      </c>
      <c r="P8931" s="268" t="s">
        <v>9492</v>
      </c>
      <c r="Q8931" s="269">
        <v>-11.25</v>
      </c>
      <c r="R8931" s="269">
        <v>-11.5</v>
      </c>
      <c r="S8931" s="269">
        <v>-45.25</v>
      </c>
      <c r="T8931" s="269">
        <v>-45.5</v>
      </c>
      <c r="DO8931"/>
    </row>
    <row r="8932" spans="15:119" x14ac:dyDescent="0.25">
      <c r="O8932" s="268" t="s">
        <v>18418</v>
      </c>
      <c r="P8932" s="268" t="s">
        <v>9492</v>
      </c>
      <c r="Q8932" s="269">
        <v>-11.25</v>
      </c>
      <c r="R8932" s="269">
        <v>-11.5</v>
      </c>
      <c r="S8932" s="269">
        <v>-45</v>
      </c>
      <c r="T8932" s="269">
        <v>-45.25</v>
      </c>
      <c r="DO8932"/>
    </row>
    <row r="8933" spans="15:119" x14ac:dyDescent="0.25">
      <c r="O8933" s="268" t="s">
        <v>18419</v>
      </c>
      <c r="P8933" s="268" t="s">
        <v>9490</v>
      </c>
      <c r="Q8933" s="269">
        <v>-11.5</v>
      </c>
      <c r="R8933" s="269">
        <v>-12</v>
      </c>
      <c r="S8933" s="269">
        <v>-46</v>
      </c>
      <c r="T8933" s="269">
        <v>-46.5</v>
      </c>
      <c r="DO8933"/>
    </row>
    <row r="8934" spans="15:119" x14ac:dyDescent="0.25">
      <c r="O8934" s="268" t="s">
        <v>18420</v>
      </c>
      <c r="P8934" s="268" t="s">
        <v>9492</v>
      </c>
      <c r="Q8934" s="269">
        <v>-11.5</v>
      </c>
      <c r="R8934" s="269">
        <v>-11.75</v>
      </c>
      <c r="S8934" s="269">
        <v>-46.25</v>
      </c>
      <c r="T8934" s="269">
        <v>-46.5</v>
      </c>
      <c r="DO8934"/>
    </row>
    <row r="8935" spans="15:119" x14ac:dyDescent="0.25">
      <c r="O8935" s="268" t="s">
        <v>18421</v>
      </c>
      <c r="P8935" s="268" t="s">
        <v>9492</v>
      </c>
      <c r="Q8935" s="269">
        <v>-11.5</v>
      </c>
      <c r="R8935" s="269">
        <v>-11.75</v>
      </c>
      <c r="S8935" s="269">
        <v>-46</v>
      </c>
      <c r="T8935" s="269">
        <v>-46.25</v>
      </c>
      <c r="DO8935"/>
    </row>
    <row r="8936" spans="15:119" x14ac:dyDescent="0.25">
      <c r="O8936" s="268" t="s">
        <v>18422</v>
      </c>
      <c r="P8936" s="268" t="s">
        <v>9492</v>
      </c>
      <c r="Q8936" s="269">
        <v>-11.75</v>
      </c>
      <c r="R8936" s="269">
        <v>-12</v>
      </c>
      <c r="S8936" s="269">
        <v>-46.25</v>
      </c>
      <c r="T8936" s="269">
        <v>-46.5</v>
      </c>
      <c r="DO8936"/>
    </row>
    <row r="8937" spans="15:119" x14ac:dyDescent="0.25">
      <c r="O8937" s="268" t="s">
        <v>18423</v>
      </c>
      <c r="P8937" s="268" t="s">
        <v>9492</v>
      </c>
      <c r="Q8937" s="269">
        <v>-11.75</v>
      </c>
      <c r="R8937" s="269">
        <v>-12</v>
      </c>
      <c r="S8937" s="269">
        <v>-46</v>
      </c>
      <c r="T8937" s="269">
        <v>-46.25</v>
      </c>
      <c r="DO8937"/>
    </row>
    <row r="8938" spans="15:119" x14ac:dyDescent="0.25">
      <c r="O8938" s="268" t="s">
        <v>18424</v>
      </c>
      <c r="P8938" s="268" t="s">
        <v>9490</v>
      </c>
      <c r="Q8938" s="269">
        <v>-11.5</v>
      </c>
      <c r="R8938" s="269">
        <v>-12</v>
      </c>
      <c r="S8938" s="269">
        <v>-45.5</v>
      </c>
      <c r="T8938" s="269">
        <v>-46</v>
      </c>
      <c r="DO8938"/>
    </row>
    <row r="8939" spans="15:119" x14ac:dyDescent="0.25">
      <c r="O8939" s="268" t="s">
        <v>18425</v>
      </c>
      <c r="P8939" s="268" t="s">
        <v>9492</v>
      </c>
      <c r="Q8939" s="269">
        <v>-11.5</v>
      </c>
      <c r="R8939" s="269">
        <v>-11.75</v>
      </c>
      <c r="S8939" s="269">
        <v>-45.75</v>
      </c>
      <c r="T8939" s="269">
        <v>-46</v>
      </c>
      <c r="DO8939"/>
    </row>
    <row r="8940" spans="15:119" x14ac:dyDescent="0.25">
      <c r="O8940" s="268" t="s">
        <v>18426</v>
      </c>
      <c r="P8940" s="268" t="s">
        <v>9492</v>
      </c>
      <c r="Q8940" s="269">
        <v>-11.5</v>
      </c>
      <c r="R8940" s="269">
        <v>-11.75</v>
      </c>
      <c r="S8940" s="269">
        <v>-45.5</v>
      </c>
      <c r="T8940" s="269">
        <v>-45.75</v>
      </c>
      <c r="DO8940"/>
    </row>
    <row r="8941" spans="15:119" x14ac:dyDescent="0.25">
      <c r="O8941" s="268" t="s">
        <v>18427</v>
      </c>
      <c r="P8941" s="268" t="s">
        <v>9492</v>
      </c>
      <c r="Q8941" s="269">
        <v>-11.75</v>
      </c>
      <c r="R8941" s="269">
        <v>-12</v>
      </c>
      <c r="S8941" s="269">
        <v>-45.75</v>
      </c>
      <c r="T8941" s="269">
        <v>-46</v>
      </c>
      <c r="DO8941"/>
    </row>
    <row r="8942" spans="15:119" x14ac:dyDescent="0.25">
      <c r="O8942" s="268" t="s">
        <v>18428</v>
      </c>
      <c r="P8942" s="268" t="s">
        <v>9492</v>
      </c>
      <c r="Q8942" s="269">
        <v>-11.75</v>
      </c>
      <c r="R8942" s="269">
        <v>-12</v>
      </c>
      <c r="S8942" s="269">
        <v>-45.5</v>
      </c>
      <c r="T8942" s="269">
        <v>-45.75</v>
      </c>
      <c r="DO8942"/>
    </row>
    <row r="8943" spans="15:119" x14ac:dyDescent="0.25">
      <c r="O8943" s="268" t="s">
        <v>18429</v>
      </c>
      <c r="P8943" s="268" t="s">
        <v>9490</v>
      </c>
      <c r="Q8943" s="269">
        <v>-11.5</v>
      </c>
      <c r="R8943" s="269">
        <v>-12</v>
      </c>
      <c r="S8943" s="269">
        <v>-45</v>
      </c>
      <c r="T8943" s="269">
        <v>-45.5</v>
      </c>
      <c r="DO8943"/>
    </row>
    <row r="8944" spans="15:119" x14ac:dyDescent="0.25">
      <c r="O8944" s="268" t="s">
        <v>18430</v>
      </c>
      <c r="P8944" s="268" t="s">
        <v>9492</v>
      </c>
      <c r="Q8944" s="269">
        <v>-11.5</v>
      </c>
      <c r="R8944" s="269">
        <v>-11.75</v>
      </c>
      <c r="S8944" s="269">
        <v>-45.25</v>
      </c>
      <c r="T8944" s="269">
        <v>-45.5</v>
      </c>
      <c r="DO8944"/>
    </row>
    <row r="8945" spans="15:119" x14ac:dyDescent="0.25">
      <c r="O8945" s="268" t="s">
        <v>18431</v>
      </c>
      <c r="P8945" s="268" t="s">
        <v>9492</v>
      </c>
      <c r="Q8945" s="269">
        <v>-11.5</v>
      </c>
      <c r="R8945" s="269">
        <v>-11.75</v>
      </c>
      <c r="S8945" s="269">
        <v>-45</v>
      </c>
      <c r="T8945" s="269">
        <v>-45.25</v>
      </c>
      <c r="DO8945"/>
    </row>
    <row r="8946" spans="15:119" x14ac:dyDescent="0.25">
      <c r="O8946" s="268" t="s">
        <v>18432</v>
      </c>
      <c r="P8946" s="268" t="s">
        <v>9492</v>
      </c>
      <c r="Q8946" s="269">
        <v>-11.75</v>
      </c>
      <c r="R8946" s="269">
        <v>-12</v>
      </c>
      <c r="S8946" s="269">
        <v>-45.25</v>
      </c>
      <c r="T8946" s="269">
        <v>-45.5</v>
      </c>
      <c r="DO8946"/>
    </row>
    <row r="8947" spans="15:119" x14ac:dyDescent="0.25">
      <c r="O8947" s="268" t="s">
        <v>18433</v>
      </c>
      <c r="P8947" s="268" t="s">
        <v>9492</v>
      </c>
      <c r="Q8947" s="269">
        <v>-11.75</v>
      </c>
      <c r="R8947" s="269">
        <v>-12</v>
      </c>
      <c r="S8947" s="269">
        <v>-45</v>
      </c>
      <c r="T8947" s="269">
        <v>-45.25</v>
      </c>
      <c r="DO8947"/>
    </row>
    <row r="8948" spans="15:119" x14ac:dyDescent="0.25">
      <c r="O8948" s="268" t="s">
        <v>18434</v>
      </c>
      <c r="P8948" s="268" t="s">
        <v>9486</v>
      </c>
      <c r="Q8948" s="269">
        <v>-10</v>
      </c>
      <c r="R8948" s="269">
        <v>-12</v>
      </c>
      <c r="S8948" s="269">
        <v>-42</v>
      </c>
      <c r="T8948" s="269">
        <v>-45</v>
      </c>
      <c r="DO8948"/>
    </row>
    <row r="8949" spans="15:119" x14ac:dyDescent="0.25">
      <c r="O8949" s="268" t="s">
        <v>18435</v>
      </c>
      <c r="P8949" s="268" t="s">
        <v>9488</v>
      </c>
      <c r="Q8949" s="269">
        <v>-10</v>
      </c>
      <c r="R8949" s="269">
        <v>-11</v>
      </c>
      <c r="S8949" s="269">
        <v>-43.5</v>
      </c>
      <c r="T8949" s="269">
        <v>-45</v>
      </c>
      <c r="DO8949"/>
    </row>
    <row r="8950" spans="15:119" x14ac:dyDescent="0.25">
      <c r="O8950" s="268" t="s">
        <v>18436</v>
      </c>
      <c r="P8950" s="268" t="s">
        <v>9490</v>
      </c>
      <c r="Q8950" s="269">
        <v>-10</v>
      </c>
      <c r="R8950" s="269">
        <v>-10.5</v>
      </c>
      <c r="S8950" s="269">
        <v>-44.5</v>
      </c>
      <c r="T8950" s="269">
        <v>-45</v>
      </c>
      <c r="DO8950"/>
    </row>
    <row r="8951" spans="15:119" x14ac:dyDescent="0.25">
      <c r="O8951" s="268" t="s">
        <v>18437</v>
      </c>
      <c r="P8951" s="268" t="s">
        <v>9492</v>
      </c>
      <c r="Q8951" s="269">
        <v>-10</v>
      </c>
      <c r="R8951" s="269">
        <v>-10.25</v>
      </c>
      <c r="S8951" s="269">
        <v>-44.75</v>
      </c>
      <c r="T8951" s="269">
        <v>-45</v>
      </c>
      <c r="DO8951"/>
    </row>
    <row r="8952" spans="15:119" x14ac:dyDescent="0.25">
      <c r="O8952" s="268" t="s">
        <v>18438</v>
      </c>
      <c r="P8952" s="268" t="s">
        <v>9492</v>
      </c>
      <c r="Q8952" s="269">
        <v>-10</v>
      </c>
      <c r="R8952" s="269">
        <v>-10.25</v>
      </c>
      <c r="S8952" s="269">
        <v>-44.5</v>
      </c>
      <c r="T8952" s="269">
        <v>-44.75</v>
      </c>
      <c r="DO8952"/>
    </row>
    <row r="8953" spans="15:119" x14ac:dyDescent="0.25">
      <c r="O8953" s="268" t="s">
        <v>18439</v>
      </c>
      <c r="P8953" s="268" t="s">
        <v>9492</v>
      </c>
      <c r="Q8953" s="269">
        <v>-10.25</v>
      </c>
      <c r="R8953" s="269">
        <v>-10.5</v>
      </c>
      <c r="S8953" s="269">
        <v>-44.75</v>
      </c>
      <c r="T8953" s="269">
        <v>-45</v>
      </c>
      <c r="DO8953"/>
    </row>
    <row r="8954" spans="15:119" x14ac:dyDescent="0.25">
      <c r="O8954" s="268" t="s">
        <v>18440</v>
      </c>
      <c r="P8954" s="268" t="s">
        <v>9492</v>
      </c>
      <c r="Q8954" s="269">
        <v>-10.25</v>
      </c>
      <c r="R8954" s="269">
        <v>-10.5</v>
      </c>
      <c r="S8954" s="269">
        <v>-44.5</v>
      </c>
      <c r="T8954" s="269">
        <v>-44.75</v>
      </c>
      <c r="DO8954"/>
    </row>
    <row r="8955" spans="15:119" x14ac:dyDescent="0.25">
      <c r="O8955" s="268" t="s">
        <v>18441</v>
      </c>
      <c r="P8955" s="268" t="s">
        <v>9490</v>
      </c>
      <c r="Q8955" s="269">
        <v>-10</v>
      </c>
      <c r="R8955" s="269">
        <v>-10.5</v>
      </c>
      <c r="S8955" s="269">
        <v>-44</v>
      </c>
      <c r="T8955" s="269">
        <v>-44.5</v>
      </c>
      <c r="DO8955"/>
    </row>
    <row r="8956" spans="15:119" x14ac:dyDescent="0.25">
      <c r="O8956" s="268" t="s">
        <v>18442</v>
      </c>
      <c r="P8956" s="268" t="s">
        <v>9492</v>
      </c>
      <c r="Q8956" s="269">
        <v>-10</v>
      </c>
      <c r="R8956" s="269">
        <v>-10.25</v>
      </c>
      <c r="S8956" s="269">
        <v>-44.25</v>
      </c>
      <c r="T8956" s="269">
        <v>-44.5</v>
      </c>
      <c r="DO8956"/>
    </row>
    <row r="8957" spans="15:119" x14ac:dyDescent="0.25">
      <c r="O8957" s="268" t="s">
        <v>18443</v>
      </c>
      <c r="P8957" s="268" t="s">
        <v>9492</v>
      </c>
      <c r="Q8957" s="269">
        <v>-10</v>
      </c>
      <c r="R8957" s="269">
        <v>-10.25</v>
      </c>
      <c r="S8957" s="269">
        <v>-44</v>
      </c>
      <c r="T8957" s="269">
        <v>-44.25</v>
      </c>
      <c r="DO8957"/>
    </row>
    <row r="8958" spans="15:119" x14ac:dyDescent="0.25">
      <c r="O8958" s="268" t="s">
        <v>18444</v>
      </c>
      <c r="P8958" s="268" t="s">
        <v>9492</v>
      </c>
      <c r="Q8958" s="269">
        <v>-10.25</v>
      </c>
      <c r="R8958" s="269">
        <v>-10.5</v>
      </c>
      <c r="S8958" s="269">
        <v>-44.25</v>
      </c>
      <c r="T8958" s="269">
        <v>-44.5</v>
      </c>
      <c r="DO8958"/>
    </row>
    <row r="8959" spans="15:119" x14ac:dyDescent="0.25">
      <c r="O8959" s="268" t="s">
        <v>18445</v>
      </c>
      <c r="P8959" s="268" t="s">
        <v>9492</v>
      </c>
      <c r="Q8959" s="269">
        <v>-10.25</v>
      </c>
      <c r="R8959" s="269">
        <v>-10.5</v>
      </c>
      <c r="S8959" s="269">
        <v>-44</v>
      </c>
      <c r="T8959" s="269">
        <v>-44.25</v>
      </c>
      <c r="DO8959"/>
    </row>
    <row r="8960" spans="15:119" x14ac:dyDescent="0.25">
      <c r="O8960" s="268" t="s">
        <v>18446</v>
      </c>
      <c r="P8960" s="268" t="s">
        <v>9490</v>
      </c>
      <c r="Q8960" s="269">
        <v>-10</v>
      </c>
      <c r="R8960" s="269">
        <v>-10.5</v>
      </c>
      <c r="S8960" s="269">
        <v>-43.5</v>
      </c>
      <c r="T8960" s="269">
        <v>-44</v>
      </c>
      <c r="DO8960"/>
    </row>
    <row r="8961" spans="15:119" x14ac:dyDescent="0.25">
      <c r="O8961" s="268" t="s">
        <v>18447</v>
      </c>
      <c r="P8961" s="268" t="s">
        <v>9492</v>
      </c>
      <c r="Q8961" s="269">
        <v>-10</v>
      </c>
      <c r="R8961" s="269">
        <v>-10.25</v>
      </c>
      <c r="S8961" s="269">
        <v>-43.75</v>
      </c>
      <c r="T8961" s="269">
        <v>-44</v>
      </c>
      <c r="DO8961"/>
    </row>
    <row r="8962" spans="15:119" x14ac:dyDescent="0.25">
      <c r="O8962" s="268" t="s">
        <v>18448</v>
      </c>
      <c r="P8962" s="268" t="s">
        <v>9492</v>
      </c>
      <c r="Q8962" s="269">
        <v>-10</v>
      </c>
      <c r="R8962" s="269">
        <v>-10.25</v>
      </c>
      <c r="S8962" s="269">
        <v>-43.5</v>
      </c>
      <c r="T8962" s="269">
        <v>-43.75</v>
      </c>
      <c r="DO8962"/>
    </row>
    <row r="8963" spans="15:119" x14ac:dyDescent="0.25">
      <c r="O8963" s="268" t="s">
        <v>18449</v>
      </c>
      <c r="P8963" s="268" t="s">
        <v>9492</v>
      </c>
      <c r="Q8963" s="269">
        <v>-10.25</v>
      </c>
      <c r="R8963" s="269">
        <v>-10.5</v>
      </c>
      <c r="S8963" s="269">
        <v>-43.75</v>
      </c>
      <c r="T8963" s="269">
        <v>-44</v>
      </c>
      <c r="DO8963"/>
    </row>
    <row r="8964" spans="15:119" x14ac:dyDescent="0.25">
      <c r="O8964" s="268" t="s">
        <v>18450</v>
      </c>
      <c r="P8964" s="268" t="s">
        <v>9492</v>
      </c>
      <c r="Q8964" s="269">
        <v>-10.25</v>
      </c>
      <c r="R8964" s="269">
        <v>-10.5</v>
      </c>
      <c r="S8964" s="269">
        <v>-43.5</v>
      </c>
      <c r="T8964" s="269">
        <v>-43.75</v>
      </c>
      <c r="DO8964"/>
    </row>
    <row r="8965" spans="15:119" x14ac:dyDescent="0.25">
      <c r="O8965" s="268" t="s">
        <v>18451</v>
      </c>
      <c r="P8965" s="268" t="s">
        <v>9490</v>
      </c>
      <c r="Q8965" s="269">
        <v>-10.5</v>
      </c>
      <c r="R8965" s="269">
        <v>-11</v>
      </c>
      <c r="S8965" s="269">
        <v>-44.5</v>
      </c>
      <c r="T8965" s="269">
        <v>-45</v>
      </c>
      <c r="DO8965"/>
    </row>
    <row r="8966" spans="15:119" x14ac:dyDescent="0.25">
      <c r="O8966" s="268" t="s">
        <v>18452</v>
      </c>
      <c r="P8966" s="268" t="s">
        <v>9492</v>
      </c>
      <c r="Q8966" s="269">
        <v>-10.5</v>
      </c>
      <c r="R8966" s="269">
        <v>-10.75</v>
      </c>
      <c r="S8966" s="269">
        <v>-44.75</v>
      </c>
      <c r="T8966" s="269">
        <v>-45</v>
      </c>
      <c r="DO8966"/>
    </row>
    <row r="8967" spans="15:119" x14ac:dyDescent="0.25">
      <c r="O8967" s="268" t="s">
        <v>18453</v>
      </c>
      <c r="P8967" s="268" t="s">
        <v>9492</v>
      </c>
      <c r="Q8967" s="269">
        <v>-10.5</v>
      </c>
      <c r="R8967" s="269">
        <v>-10.75</v>
      </c>
      <c r="S8967" s="269">
        <v>-44.5</v>
      </c>
      <c r="T8967" s="269">
        <v>-44.75</v>
      </c>
      <c r="DO8967"/>
    </row>
    <row r="8968" spans="15:119" x14ac:dyDescent="0.25">
      <c r="O8968" s="268" t="s">
        <v>18454</v>
      </c>
      <c r="P8968" s="268" t="s">
        <v>9492</v>
      </c>
      <c r="Q8968" s="269">
        <v>-10.75</v>
      </c>
      <c r="R8968" s="269">
        <v>-11</v>
      </c>
      <c r="S8968" s="269">
        <v>-44.75</v>
      </c>
      <c r="T8968" s="269">
        <v>-45</v>
      </c>
      <c r="DO8968"/>
    </row>
    <row r="8969" spans="15:119" x14ac:dyDescent="0.25">
      <c r="O8969" s="268" t="s">
        <v>18455</v>
      </c>
      <c r="P8969" s="268" t="s">
        <v>9492</v>
      </c>
      <c r="Q8969" s="269">
        <v>-10.75</v>
      </c>
      <c r="R8969" s="269">
        <v>-11</v>
      </c>
      <c r="S8969" s="269">
        <v>-44.5</v>
      </c>
      <c r="T8969" s="269">
        <v>-44.75</v>
      </c>
      <c r="DO8969"/>
    </row>
    <row r="8970" spans="15:119" x14ac:dyDescent="0.25">
      <c r="O8970" s="268" t="s">
        <v>18456</v>
      </c>
      <c r="P8970" s="268" t="s">
        <v>9490</v>
      </c>
      <c r="Q8970" s="269">
        <v>-10.5</v>
      </c>
      <c r="R8970" s="269">
        <v>-11</v>
      </c>
      <c r="S8970" s="269">
        <v>-44</v>
      </c>
      <c r="T8970" s="269">
        <v>-44.5</v>
      </c>
      <c r="DO8970"/>
    </row>
    <row r="8971" spans="15:119" x14ac:dyDescent="0.25">
      <c r="O8971" s="268" t="s">
        <v>18457</v>
      </c>
      <c r="P8971" s="268" t="s">
        <v>9492</v>
      </c>
      <c r="Q8971" s="269">
        <v>-10.5</v>
      </c>
      <c r="R8971" s="269">
        <v>-10.75</v>
      </c>
      <c r="S8971" s="269">
        <v>-44.25</v>
      </c>
      <c r="T8971" s="269">
        <v>-44.5</v>
      </c>
      <c r="DO8971"/>
    </row>
    <row r="8972" spans="15:119" x14ac:dyDescent="0.25">
      <c r="O8972" s="268" t="s">
        <v>18458</v>
      </c>
      <c r="P8972" s="268" t="s">
        <v>9492</v>
      </c>
      <c r="Q8972" s="269">
        <v>-10.5</v>
      </c>
      <c r="R8972" s="269">
        <v>-10.75</v>
      </c>
      <c r="S8972" s="269">
        <v>-44</v>
      </c>
      <c r="T8972" s="269">
        <v>-44.25</v>
      </c>
      <c r="DO8972"/>
    </row>
    <row r="8973" spans="15:119" x14ac:dyDescent="0.25">
      <c r="O8973" s="268" t="s">
        <v>18459</v>
      </c>
      <c r="P8973" s="268" t="s">
        <v>9492</v>
      </c>
      <c r="Q8973" s="269">
        <v>-10.75</v>
      </c>
      <c r="R8973" s="269">
        <v>-11</v>
      </c>
      <c r="S8973" s="269">
        <v>-44.25</v>
      </c>
      <c r="T8973" s="269">
        <v>-44.5</v>
      </c>
      <c r="DO8973"/>
    </row>
    <row r="8974" spans="15:119" x14ac:dyDescent="0.25">
      <c r="O8974" s="268" t="s">
        <v>18460</v>
      </c>
      <c r="P8974" s="268" t="s">
        <v>9492</v>
      </c>
      <c r="Q8974" s="269">
        <v>-10.75</v>
      </c>
      <c r="R8974" s="269">
        <v>-11</v>
      </c>
      <c r="S8974" s="269">
        <v>-44</v>
      </c>
      <c r="T8974" s="269">
        <v>-44.25</v>
      </c>
      <c r="DO8974"/>
    </row>
    <row r="8975" spans="15:119" x14ac:dyDescent="0.25">
      <c r="O8975" s="268" t="s">
        <v>18461</v>
      </c>
      <c r="P8975" s="268" t="s">
        <v>9490</v>
      </c>
      <c r="Q8975" s="269">
        <v>-10.5</v>
      </c>
      <c r="R8975" s="269">
        <v>-11</v>
      </c>
      <c r="S8975" s="269">
        <v>-43.5</v>
      </c>
      <c r="T8975" s="269">
        <v>-44</v>
      </c>
      <c r="DO8975"/>
    </row>
    <row r="8976" spans="15:119" x14ac:dyDescent="0.25">
      <c r="O8976" s="268" t="s">
        <v>18462</v>
      </c>
      <c r="P8976" s="268" t="s">
        <v>9492</v>
      </c>
      <c r="Q8976" s="269">
        <v>-10.5</v>
      </c>
      <c r="R8976" s="269">
        <v>-10.75</v>
      </c>
      <c r="S8976" s="269">
        <v>-43.75</v>
      </c>
      <c r="T8976" s="269">
        <v>-44</v>
      </c>
      <c r="DO8976"/>
    </row>
    <row r="8977" spans="15:119" x14ac:dyDescent="0.25">
      <c r="O8977" s="268" t="s">
        <v>18463</v>
      </c>
      <c r="P8977" s="268" t="s">
        <v>9492</v>
      </c>
      <c r="Q8977" s="269">
        <v>-10.5</v>
      </c>
      <c r="R8977" s="269">
        <v>-10.75</v>
      </c>
      <c r="S8977" s="269">
        <v>-43.5</v>
      </c>
      <c r="T8977" s="269">
        <v>-43.75</v>
      </c>
      <c r="DO8977"/>
    </row>
    <row r="8978" spans="15:119" x14ac:dyDescent="0.25">
      <c r="O8978" s="268" t="s">
        <v>18464</v>
      </c>
      <c r="P8978" s="268" t="s">
        <v>9492</v>
      </c>
      <c r="Q8978" s="269">
        <v>-10.75</v>
      </c>
      <c r="R8978" s="269">
        <v>-11</v>
      </c>
      <c r="S8978" s="269">
        <v>-43.75</v>
      </c>
      <c r="T8978" s="269">
        <v>-44</v>
      </c>
      <c r="DO8978"/>
    </row>
    <row r="8979" spans="15:119" x14ac:dyDescent="0.25">
      <c r="O8979" s="268" t="s">
        <v>18465</v>
      </c>
      <c r="P8979" s="268" t="s">
        <v>9492</v>
      </c>
      <c r="Q8979" s="269">
        <v>-10.75</v>
      </c>
      <c r="R8979" s="269">
        <v>-11</v>
      </c>
      <c r="S8979" s="269">
        <v>-43.5</v>
      </c>
      <c r="T8979" s="269">
        <v>-43.75</v>
      </c>
      <c r="DO8979"/>
    </row>
    <row r="8980" spans="15:119" x14ac:dyDescent="0.25">
      <c r="O8980" s="268" t="s">
        <v>18466</v>
      </c>
      <c r="P8980" s="268" t="s">
        <v>9488</v>
      </c>
      <c r="Q8980" s="269">
        <v>-10</v>
      </c>
      <c r="R8980" s="269">
        <v>-11</v>
      </c>
      <c r="S8980" s="269">
        <v>-42</v>
      </c>
      <c r="T8980" s="269">
        <v>-43.5</v>
      </c>
      <c r="DO8980"/>
    </row>
    <row r="8981" spans="15:119" x14ac:dyDescent="0.25">
      <c r="O8981" s="268" t="s">
        <v>18467</v>
      </c>
      <c r="P8981" s="268" t="s">
        <v>9490</v>
      </c>
      <c r="Q8981" s="269">
        <v>-10</v>
      </c>
      <c r="R8981" s="269">
        <v>-10.5</v>
      </c>
      <c r="S8981" s="269">
        <v>-43</v>
      </c>
      <c r="T8981" s="269">
        <v>-43.5</v>
      </c>
      <c r="DO8981"/>
    </row>
    <row r="8982" spans="15:119" x14ac:dyDescent="0.25">
      <c r="O8982" s="268" t="s">
        <v>18468</v>
      </c>
      <c r="P8982" s="268" t="s">
        <v>9492</v>
      </c>
      <c r="Q8982" s="269">
        <v>-10</v>
      </c>
      <c r="R8982" s="269">
        <v>-10.25</v>
      </c>
      <c r="S8982" s="269">
        <v>-43.25</v>
      </c>
      <c r="T8982" s="269">
        <v>-43.5</v>
      </c>
      <c r="DO8982"/>
    </row>
    <row r="8983" spans="15:119" x14ac:dyDescent="0.25">
      <c r="O8983" s="268" t="s">
        <v>18469</v>
      </c>
      <c r="P8983" s="268" t="s">
        <v>9492</v>
      </c>
      <c r="Q8983" s="269">
        <v>-10</v>
      </c>
      <c r="R8983" s="269">
        <v>-10.25</v>
      </c>
      <c r="S8983" s="269">
        <v>-43</v>
      </c>
      <c r="T8983" s="269">
        <v>-43.25</v>
      </c>
      <c r="DO8983"/>
    </row>
    <row r="8984" spans="15:119" x14ac:dyDescent="0.25">
      <c r="O8984" s="268" t="s">
        <v>18470</v>
      </c>
      <c r="P8984" s="268" t="s">
        <v>9492</v>
      </c>
      <c r="Q8984" s="269">
        <v>-10.25</v>
      </c>
      <c r="R8984" s="269">
        <v>-10.5</v>
      </c>
      <c r="S8984" s="269">
        <v>-43.25</v>
      </c>
      <c r="T8984" s="269">
        <v>-43.5</v>
      </c>
      <c r="DO8984"/>
    </row>
    <row r="8985" spans="15:119" x14ac:dyDescent="0.25">
      <c r="O8985" s="268" t="s">
        <v>18471</v>
      </c>
      <c r="P8985" s="268" t="s">
        <v>9492</v>
      </c>
      <c r="Q8985" s="269">
        <v>-10.25</v>
      </c>
      <c r="R8985" s="269">
        <v>-10.5</v>
      </c>
      <c r="S8985" s="269">
        <v>-43</v>
      </c>
      <c r="T8985" s="269">
        <v>-43.25</v>
      </c>
      <c r="DO8985"/>
    </row>
    <row r="8986" spans="15:119" x14ac:dyDescent="0.25">
      <c r="O8986" s="268" t="s">
        <v>18472</v>
      </c>
      <c r="P8986" s="268" t="s">
        <v>9490</v>
      </c>
      <c r="Q8986" s="269">
        <v>-10</v>
      </c>
      <c r="R8986" s="269">
        <v>-10.5</v>
      </c>
      <c r="S8986" s="269">
        <v>-42.5</v>
      </c>
      <c r="T8986" s="269">
        <v>-43</v>
      </c>
      <c r="DO8986"/>
    </row>
    <row r="8987" spans="15:119" x14ac:dyDescent="0.25">
      <c r="O8987" s="268" t="s">
        <v>18473</v>
      </c>
      <c r="P8987" s="268" t="s">
        <v>9492</v>
      </c>
      <c r="Q8987" s="269">
        <v>-10</v>
      </c>
      <c r="R8987" s="269">
        <v>-10.25</v>
      </c>
      <c r="S8987" s="269">
        <v>-42.75</v>
      </c>
      <c r="T8987" s="269">
        <v>-43</v>
      </c>
      <c r="DO8987"/>
    </row>
    <row r="8988" spans="15:119" x14ac:dyDescent="0.25">
      <c r="O8988" s="268" t="s">
        <v>18474</v>
      </c>
      <c r="P8988" s="268" t="s">
        <v>9492</v>
      </c>
      <c r="Q8988" s="269">
        <v>-10</v>
      </c>
      <c r="R8988" s="269">
        <v>-10.25</v>
      </c>
      <c r="S8988" s="269">
        <v>-42.5</v>
      </c>
      <c r="T8988" s="269">
        <v>-42.75</v>
      </c>
      <c r="DO8988"/>
    </row>
    <row r="8989" spans="15:119" x14ac:dyDescent="0.25">
      <c r="O8989" s="268" t="s">
        <v>18475</v>
      </c>
      <c r="P8989" s="268" t="s">
        <v>9492</v>
      </c>
      <c r="Q8989" s="269">
        <v>-10.25</v>
      </c>
      <c r="R8989" s="269">
        <v>-10.5</v>
      </c>
      <c r="S8989" s="269">
        <v>-42.75</v>
      </c>
      <c r="T8989" s="269">
        <v>-43</v>
      </c>
      <c r="DO8989"/>
    </row>
    <row r="8990" spans="15:119" x14ac:dyDescent="0.25">
      <c r="O8990" s="268" t="s">
        <v>18476</v>
      </c>
      <c r="P8990" s="268" t="s">
        <v>9492</v>
      </c>
      <c r="Q8990" s="269">
        <v>-10.25</v>
      </c>
      <c r="R8990" s="269">
        <v>-10.5</v>
      </c>
      <c r="S8990" s="269">
        <v>-42.5</v>
      </c>
      <c r="T8990" s="269">
        <v>-42.75</v>
      </c>
      <c r="DO8990"/>
    </row>
    <row r="8991" spans="15:119" x14ac:dyDescent="0.25">
      <c r="O8991" s="268" t="s">
        <v>18477</v>
      </c>
      <c r="P8991" s="268" t="s">
        <v>9490</v>
      </c>
      <c r="Q8991" s="269">
        <v>-10</v>
      </c>
      <c r="R8991" s="269">
        <v>-10.5</v>
      </c>
      <c r="S8991" s="269">
        <v>-42</v>
      </c>
      <c r="T8991" s="269">
        <v>-42.5</v>
      </c>
      <c r="DO8991"/>
    </row>
    <row r="8992" spans="15:119" x14ac:dyDescent="0.25">
      <c r="O8992" s="268" t="s">
        <v>18478</v>
      </c>
      <c r="P8992" s="268" t="s">
        <v>9492</v>
      </c>
      <c r="Q8992" s="269">
        <v>-10</v>
      </c>
      <c r="R8992" s="269">
        <v>-10.25</v>
      </c>
      <c r="S8992" s="269">
        <v>-42.25</v>
      </c>
      <c r="T8992" s="269">
        <v>-42.5</v>
      </c>
      <c r="DO8992"/>
    </row>
    <row r="8993" spans="15:119" x14ac:dyDescent="0.25">
      <c r="O8993" s="268" t="s">
        <v>18479</v>
      </c>
      <c r="P8993" s="268" t="s">
        <v>9492</v>
      </c>
      <c r="Q8993" s="269">
        <v>-10</v>
      </c>
      <c r="R8993" s="269">
        <v>-10.25</v>
      </c>
      <c r="S8993" s="269">
        <v>-42</v>
      </c>
      <c r="T8993" s="269">
        <v>-42.25</v>
      </c>
      <c r="DO8993"/>
    </row>
    <row r="8994" spans="15:119" x14ac:dyDescent="0.25">
      <c r="O8994" s="268" t="s">
        <v>18480</v>
      </c>
      <c r="P8994" s="268" t="s">
        <v>9492</v>
      </c>
      <c r="Q8994" s="269">
        <v>-10.25</v>
      </c>
      <c r="R8994" s="269">
        <v>-10.5</v>
      </c>
      <c r="S8994" s="269">
        <v>-42.25</v>
      </c>
      <c r="T8994" s="269">
        <v>-42.5</v>
      </c>
      <c r="DO8994"/>
    </row>
    <row r="8995" spans="15:119" x14ac:dyDescent="0.25">
      <c r="O8995" s="268" t="s">
        <v>18481</v>
      </c>
      <c r="P8995" s="268" t="s">
        <v>9492</v>
      </c>
      <c r="Q8995" s="269">
        <v>-10.25</v>
      </c>
      <c r="R8995" s="269">
        <v>-10.5</v>
      </c>
      <c r="S8995" s="269">
        <v>-42</v>
      </c>
      <c r="T8995" s="269">
        <v>-42.25</v>
      </c>
      <c r="DO8995"/>
    </row>
    <row r="8996" spans="15:119" x14ac:dyDescent="0.25">
      <c r="O8996" s="268" t="s">
        <v>18482</v>
      </c>
      <c r="P8996" s="268" t="s">
        <v>9490</v>
      </c>
      <c r="Q8996" s="269">
        <v>-10.5</v>
      </c>
      <c r="R8996" s="269">
        <v>-11</v>
      </c>
      <c r="S8996" s="269">
        <v>-43</v>
      </c>
      <c r="T8996" s="269">
        <v>-43.5</v>
      </c>
      <c r="DO8996"/>
    </row>
    <row r="8997" spans="15:119" x14ac:dyDescent="0.25">
      <c r="O8997" s="268" t="s">
        <v>18483</v>
      </c>
      <c r="P8997" s="268" t="s">
        <v>9492</v>
      </c>
      <c r="Q8997" s="269">
        <v>-10.5</v>
      </c>
      <c r="R8997" s="269">
        <v>-10.75</v>
      </c>
      <c r="S8997" s="269">
        <v>-43.25</v>
      </c>
      <c r="T8997" s="269">
        <v>-43.5</v>
      </c>
      <c r="DO8997"/>
    </row>
    <row r="8998" spans="15:119" x14ac:dyDescent="0.25">
      <c r="O8998" s="268" t="s">
        <v>18484</v>
      </c>
      <c r="P8998" s="268" t="s">
        <v>9492</v>
      </c>
      <c r="Q8998" s="269">
        <v>-10.5</v>
      </c>
      <c r="R8998" s="269">
        <v>-10.75</v>
      </c>
      <c r="S8998" s="269">
        <v>-43</v>
      </c>
      <c r="T8998" s="269">
        <v>-43.25</v>
      </c>
      <c r="DO8998"/>
    </row>
    <row r="8999" spans="15:119" x14ac:dyDescent="0.25">
      <c r="O8999" s="268" t="s">
        <v>18485</v>
      </c>
      <c r="P8999" s="268" t="s">
        <v>9492</v>
      </c>
      <c r="Q8999" s="269">
        <v>-10.75</v>
      </c>
      <c r="R8999" s="269">
        <v>-11</v>
      </c>
      <c r="S8999" s="269">
        <v>-43.25</v>
      </c>
      <c r="T8999" s="269">
        <v>-43.5</v>
      </c>
      <c r="DO8999"/>
    </row>
    <row r="9000" spans="15:119" x14ac:dyDescent="0.25">
      <c r="O9000" s="268" t="s">
        <v>18486</v>
      </c>
      <c r="P9000" s="268" t="s">
        <v>9492</v>
      </c>
      <c r="Q9000" s="269">
        <v>-10.75</v>
      </c>
      <c r="R9000" s="269">
        <v>-11</v>
      </c>
      <c r="S9000" s="269">
        <v>-43</v>
      </c>
      <c r="T9000" s="269">
        <v>-43.25</v>
      </c>
      <c r="DO9000"/>
    </row>
    <row r="9001" spans="15:119" x14ac:dyDescent="0.25">
      <c r="O9001" s="268" t="s">
        <v>18487</v>
      </c>
      <c r="P9001" s="268" t="s">
        <v>9490</v>
      </c>
      <c r="Q9001" s="269">
        <v>-10.5</v>
      </c>
      <c r="R9001" s="269">
        <v>-11</v>
      </c>
      <c r="S9001" s="269">
        <v>-42.5</v>
      </c>
      <c r="T9001" s="269">
        <v>-43</v>
      </c>
      <c r="DO9001"/>
    </row>
    <row r="9002" spans="15:119" x14ac:dyDescent="0.25">
      <c r="O9002" s="268" t="s">
        <v>18488</v>
      </c>
      <c r="P9002" s="268" t="s">
        <v>9492</v>
      </c>
      <c r="Q9002" s="269">
        <v>-10.5</v>
      </c>
      <c r="R9002" s="269">
        <v>-10.75</v>
      </c>
      <c r="S9002" s="269">
        <v>-42.75</v>
      </c>
      <c r="T9002" s="269">
        <v>-43</v>
      </c>
      <c r="DO9002"/>
    </row>
    <row r="9003" spans="15:119" x14ac:dyDescent="0.25">
      <c r="O9003" s="268" t="s">
        <v>18489</v>
      </c>
      <c r="P9003" s="268" t="s">
        <v>9492</v>
      </c>
      <c r="Q9003" s="269">
        <v>-10.5</v>
      </c>
      <c r="R9003" s="269">
        <v>-10.75</v>
      </c>
      <c r="S9003" s="269">
        <v>-42.5</v>
      </c>
      <c r="T9003" s="269">
        <v>-42.75</v>
      </c>
      <c r="DO9003"/>
    </row>
    <row r="9004" spans="15:119" x14ac:dyDescent="0.25">
      <c r="O9004" s="268" t="s">
        <v>18490</v>
      </c>
      <c r="P9004" s="268" t="s">
        <v>9492</v>
      </c>
      <c r="Q9004" s="269">
        <v>-10.75</v>
      </c>
      <c r="R9004" s="269">
        <v>-11</v>
      </c>
      <c r="S9004" s="269">
        <v>-42.75</v>
      </c>
      <c r="T9004" s="269">
        <v>-43</v>
      </c>
      <c r="DO9004"/>
    </row>
    <row r="9005" spans="15:119" x14ac:dyDescent="0.25">
      <c r="O9005" s="268" t="s">
        <v>18491</v>
      </c>
      <c r="P9005" s="268" t="s">
        <v>9492</v>
      </c>
      <c r="Q9005" s="269">
        <v>-10.75</v>
      </c>
      <c r="R9005" s="269">
        <v>-11</v>
      </c>
      <c r="S9005" s="269">
        <v>-42.5</v>
      </c>
      <c r="T9005" s="269">
        <v>-42.75</v>
      </c>
      <c r="DO9005"/>
    </row>
    <row r="9006" spans="15:119" x14ac:dyDescent="0.25">
      <c r="O9006" s="268" t="s">
        <v>18492</v>
      </c>
      <c r="P9006" s="268" t="s">
        <v>9490</v>
      </c>
      <c r="Q9006" s="269">
        <v>-10.5</v>
      </c>
      <c r="R9006" s="269">
        <v>-11</v>
      </c>
      <c r="S9006" s="269">
        <v>-42</v>
      </c>
      <c r="T9006" s="269">
        <v>-42.5</v>
      </c>
      <c r="DO9006"/>
    </row>
    <row r="9007" spans="15:119" x14ac:dyDescent="0.25">
      <c r="O9007" s="268" t="s">
        <v>18493</v>
      </c>
      <c r="P9007" s="268" t="s">
        <v>9492</v>
      </c>
      <c r="Q9007" s="269">
        <v>-10.5</v>
      </c>
      <c r="R9007" s="269">
        <v>-10.75</v>
      </c>
      <c r="S9007" s="269">
        <v>-42.25</v>
      </c>
      <c r="T9007" s="269">
        <v>-42.5</v>
      </c>
      <c r="DO9007"/>
    </row>
    <row r="9008" spans="15:119" x14ac:dyDescent="0.25">
      <c r="O9008" s="268" t="s">
        <v>18494</v>
      </c>
      <c r="P9008" s="268" t="s">
        <v>9492</v>
      </c>
      <c r="Q9008" s="269">
        <v>-10.5</v>
      </c>
      <c r="R9008" s="269">
        <v>-10.75</v>
      </c>
      <c r="S9008" s="269">
        <v>-42</v>
      </c>
      <c r="T9008" s="269">
        <v>-42.25</v>
      </c>
      <c r="DO9008"/>
    </row>
    <row r="9009" spans="15:119" x14ac:dyDescent="0.25">
      <c r="O9009" s="268" t="s">
        <v>18495</v>
      </c>
      <c r="P9009" s="268" t="s">
        <v>9492</v>
      </c>
      <c r="Q9009" s="269">
        <v>-10.75</v>
      </c>
      <c r="R9009" s="269">
        <v>-11</v>
      </c>
      <c r="S9009" s="269">
        <v>-42.25</v>
      </c>
      <c r="T9009" s="269">
        <v>-42.5</v>
      </c>
      <c r="DO9009"/>
    </row>
    <row r="9010" spans="15:119" x14ac:dyDescent="0.25">
      <c r="O9010" s="268" t="s">
        <v>18496</v>
      </c>
      <c r="P9010" s="268" t="s">
        <v>9492</v>
      </c>
      <c r="Q9010" s="269">
        <v>-10.75</v>
      </c>
      <c r="R9010" s="269">
        <v>-11</v>
      </c>
      <c r="S9010" s="269">
        <v>-42</v>
      </c>
      <c r="T9010" s="269">
        <v>-42.25</v>
      </c>
      <c r="DO9010"/>
    </row>
    <row r="9011" spans="15:119" x14ac:dyDescent="0.25">
      <c r="O9011" s="268" t="s">
        <v>18497</v>
      </c>
      <c r="P9011" s="268" t="s">
        <v>9488</v>
      </c>
      <c r="Q9011" s="269">
        <v>-11</v>
      </c>
      <c r="R9011" s="269">
        <v>-12</v>
      </c>
      <c r="S9011" s="269">
        <v>-43.5</v>
      </c>
      <c r="T9011" s="269">
        <v>-45</v>
      </c>
      <c r="DO9011"/>
    </row>
    <row r="9012" spans="15:119" x14ac:dyDescent="0.25">
      <c r="O9012" s="268" t="s">
        <v>18498</v>
      </c>
      <c r="P9012" s="268" t="s">
        <v>9490</v>
      </c>
      <c r="Q9012" s="269">
        <v>-11</v>
      </c>
      <c r="R9012" s="269">
        <v>-11.5</v>
      </c>
      <c r="S9012" s="269">
        <v>-44.5</v>
      </c>
      <c r="T9012" s="269">
        <v>-45</v>
      </c>
      <c r="DO9012"/>
    </row>
    <row r="9013" spans="15:119" x14ac:dyDescent="0.25">
      <c r="O9013" s="268" t="s">
        <v>18499</v>
      </c>
      <c r="P9013" s="268" t="s">
        <v>9492</v>
      </c>
      <c r="Q9013" s="269">
        <v>-11</v>
      </c>
      <c r="R9013" s="269">
        <v>-11.25</v>
      </c>
      <c r="S9013" s="269">
        <v>-44.75</v>
      </c>
      <c r="T9013" s="269">
        <v>-45</v>
      </c>
      <c r="DO9013"/>
    </row>
    <row r="9014" spans="15:119" x14ac:dyDescent="0.25">
      <c r="O9014" s="268" t="s">
        <v>18500</v>
      </c>
      <c r="P9014" s="268" t="s">
        <v>9492</v>
      </c>
      <c r="Q9014" s="269">
        <v>-11</v>
      </c>
      <c r="R9014" s="269">
        <v>-11.25</v>
      </c>
      <c r="S9014" s="269">
        <v>-44.5</v>
      </c>
      <c r="T9014" s="269">
        <v>-44.75</v>
      </c>
      <c r="DO9014"/>
    </row>
    <row r="9015" spans="15:119" x14ac:dyDescent="0.25">
      <c r="O9015" s="268" t="s">
        <v>18501</v>
      </c>
      <c r="P9015" s="268" t="s">
        <v>9492</v>
      </c>
      <c r="Q9015" s="269">
        <v>-11.25</v>
      </c>
      <c r="R9015" s="269">
        <v>-11.5</v>
      </c>
      <c r="S9015" s="269">
        <v>-44.75</v>
      </c>
      <c r="T9015" s="269">
        <v>-45</v>
      </c>
      <c r="DO9015"/>
    </row>
    <row r="9016" spans="15:119" x14ac:dyDescent="0.25">
      <c r="O9016" s="268" t="s">
        <v>18502</v>
      </c>
      <c r="P9016" s="268" t="s">
        <v>9492</v>
      </c>
      <c r="Q9016" s="269">
        <v>-11.25</v>
      </c>
      <c r="R9016" s="269">
        <v>-11.5</v>
      </c>
      <c r="S9016" s="269">
        <v>-44.5</v>
      </c>
      <c r="T9016" s="269">
        <v>-44.75</v>
      </c>
      <c r="DO9016"/>
    </row>
    <row r="9017" spans="15:119" x14ac:dyDescent="0.25">
      <c r="O9017" s="268" t="s">
        <v>18503</v>
      </c>
      <c r="P9017" s="268" t="s">
        <v>9490</v>
      </c>
      <c r="Q9017" s="269">
        <v>-11</v>
      </c>
      <c r="R9017" s="269">
        <v>-11.5</v>
      </c>
      <c r="S9017" s="269">
        <v>-44</v>
      </c>
      <c r="T9017" s="269">
        <v>-44.5</v>
      </c>
      <c r="DO9017"/>
    </row>
    <row r="9018" spans="15:119" x14ac:dyDescent="0.25">
      <c r="O9018" s="268" t="s">
        <v>18504</v>
      </c>
      <c r="P9018" s="268" t="s">
        <v>9492</v>
      </c>
      <c r="Q9018" s="269">
        <v>-11</v>
      </c>
      <c r="R9018" s="269">
        <v>-11.25</v>
      </c>
      <c r="S9018" s="269">
        <v>-44.25</v>
      </c>
      <c r="T9018" s="269">
        <v>-44.5</v>
      </c>
      <c r="DO9018"/>
    </row>
    <row r="9019" spans="15:119" x14ac:dyDescent="0.25">
      <c r="O9019" s="268" t="s">
        <v>18505</v>
      </c>
      <c r="P9019" s="268" t="s">
        <v>9492</v>
      </c>
      <c r="Q9019" s="269">
        <v>-11</v>
      </c>
      <c r="R9019" s="269">
        <v>-11.25</v>
      </c>
      <c r="S9019" s="269">
        <v>-44</v>
      </c>
      <c r="T9019" s="269">
        <v>-44.25</v>
      </c>
      <c r="DO9019"/>
    </row>
    <row r="9020" spans="15:119" x14ac:dyDescent="0.25">
      <c r="O9020" s="268" t="s">
        <v>18506</v>
      </c>
      <c r="P9020" s="268" t="s">
        <v>9492</v>
      </c>
      <c r="Q9020" s="269">
        <v>-11.25</v>
      </c>
      <c r="R9020" s="269">
        <v>-11.5</v>
      </c>
      <c r="S9020" s="269">
        <v>-44.25</v>
      </c>
      <c r="T9020" s="269">
        <v>-44.5</v>
      </c>
      <c r="DO9020"/>
    </row>
    <row r="9021" spans="15:119" x14ac:dyDescent="0.25">
      <c r="O9021" s="268" t="s">
        <v>18507</v>
      </c>
      <c r="P9021" s="268" t="s">
        <v>9492</v>
      </c>
      <c r="Q9021" s="269">
        <v>-11.25</v>
      </c>
      <c r="R9021" s="269">
        <v>-11.5</v>
      </c>
      <c r="S9021" s="269">
        <v>-44</v>
      </c>
      <c r="T9021" s="269">
        <v>-44.25</v>
      </c>
      <c r="DO9021"/>
    </row>
    <row r="9022" spans="15:119" x14ac:dyDescent="0.25">
      <c r="O9022" s="268" t="s">
        <v>18508</v>
      </c>
      <c r="P9022" s="268" t="s">
        <v>9490</v>
      </c>
      <c r="Q9022" s="269">
        <v>-11</v>
      </c>
      <c r="R9022" s="269">
        <v>-11.5</v>
      </c>
      <c r="S9022" s="269">
        <v>-43.5</v>
      </c>
      <c r="T9022" s="269">
        <v>-44</v>
      </c>
      <c r="DO9022"/>
    </row>
    <row r="9023" spans="15:119" x14ac:dyDescent="0.25">
      <c r="O9023" s="268" t="s">
        <v>18509</v>
      </c>
      <c r="P9023" s="268" t="s">
        <v>9492</v>
      </c>
      <c r="Q9023" s="269">
        <v>-11</v>
      </c>
      <c r="R9023" s="269">
        <v>-11.25</v>
      </c>
      <c r="S9023" s="269">
        <v>-43.75</v>
      </c>
      <c r="T9023" s="269">
        <v>-44</v>
      </c>
      <c r="DO9023"/>
    </row>
    <row r="9024" spans="15:119" x14ac:dyDescent="0.25">
      <c r="O9024" s="268" t="s">
        <v>18510</v>
      </c>
      <c r="P9024" s="268" t="s">
        <v>9492</v>
      </c>
      <c r="Q9024" s="269">
        <v>-11</v>
      </c>
      <c r="R9024" s="269">
        <v>-11.25</v>
      </c>
      <c r="S9024" s="269">
        <v>-43.5</v>
      </c>
      <c r="T9024" s="269">
        <v>-43.75</v>
      </c>
      <c r="DO9024"/>
    </row>
    <row r="9025" spans="15:119" x14ac:dyDescent="0.25">
      <c r="O9025" s="268" t="s">
        <v>18511</v>
      </c>
      <c r="P9025" s="268" t="s">
        <v>9492</v>
      </c>
      <c r="Q9025" s="269">
        <v>-11.25</v>
      </c>
      <c r="R9025" s="269">
        <v>-11.5</v>
      </c>
      <c r="S9025" s="269">
        <v>-43.75</v>
      </c>
      <c r="T9025" s="269">
        <v>-44</v>
      </c>
      <c r="DO9025"/>
    </row>
    <row r="9026" spans="15:119" x14ac:dyDescent="0.25">
      <c r="O9026" s="268" t="s">
        <v>18512</v>
      </c>
      <c r="P9026" s="268" t="s">
        <v>9492</v>
      </c>
      <c r="Q9026" s="269">
        <v>-11.25</v>
      </c>
      <c r="R9026" s="269">
        <v>-11.5</v>
      </c>
      <c r="S9026" s="269">
        <v>-43.5</v>
      </c>
      <c r="T9026" s="269">
        <v>-43.75</v>
      </c>
      <c r="DO9026"/>
    </row>
    <row r="9027" spans="15:119" x14ac:dyDescent="0.25">
      <c r="O9027" s="268" t="s">
        <v>18513</v>
      </c>
      <c r="P9027" s="268" t="s">
        <v>9490</v>
      </c>
      <c r="Q9027" s="269">
        <v>-11.5</v>
      </c>
      <c r="R9027" s="269">
        <v>-12</v>
      </c>
      <c r="S9027" s="269">
        <v>-44.5</v>
      </c>
      <c r="T9027" s="269">
        <v>-45</v>
      </c>
      <c r="DO9027"/>
    </row>
    <row r="9028" spans="15:119" x14ac:dyDescent="0.25">
      <c r="O9028" s="268" t="s">
        <v>18514</v>
      </c>
      <c r="P9028" s="268" t="s">
        <v>9492</v>
      </c>
      <c r="Q9028" s="269">
        <v>-11.5</v>
      </c>
      <c r="R9028" s="269">
        <v>-11.75</v>
      </c>
      <c r="S9028" s="269">
        <v>-44.75</v>
      </c>
      <c r="T9028" s="269">
        <v>-45</v>
      </c>
      <c r="DO9028"/>
    </row>
    <row r="9029" spans="15:119" x14ac:dyDescent="0.25">
      <c r="O9029" s="268" t="s">
        <v>18515</v>
      </c>
      <c r="P9029" s="268" t="s">
        <v>9492</v>
      </c>
      <c r="Q9029" s="269">
        <v>-11.5</v>
      </c>
      <c r="R9029" s="269">
        <v>-11.75</v>
      </c>
      <c r="S9029" s="269">
        <v>-44.5</v>
      </c>
      <c r="T9029" s="269">
        <v>-44.75</v>
      </c>
      <c r="DO9029"/>
    </row>
    <row r="9030" spans="15:119" x14ac:dyDescent="0.25">
      <c r="O9030" s="268" t="s">
        <v>18516</v>
      </c>
      <c r="P9030" s="268" t="s">
        <v>9492</v>
      </c>
      <c r="Q9030" s="269">
        <v>-11.75</v>
      </c>
      <c r="R9030" s="269">
        <v>-12</v>
      </c>
      <c r="S9030" s="269">
        <v>-44.75</v>
      </c>
      <c r="T9030" s="269">
        <v>-45</v>
      </c>
      <c r="DO9030"/>
    </row>
    <row r="9031" spans="15:119" x14ac:dyDescent="0.25">
      <c r="O9031" s="268" t="s">
        <v>18517</v>
      </c>
      <c r="P9031" s="268" t="s">
        <v>9492</v>
      </c>
      <c r="Q9031" s="269">
        <v>-11.75</v>
      </c>
      <c r="R9031" s="269">
        <v>-12</v>
      </c>
      <c r="S9031" s="269">
        <v>-44.5</v>
      </c>
      <c r="T9031" s="269">
        <v>-44.75</v>
      </c>
      <c r="DO9031"/>
    </row>
    <row r="9032" spans="15:119" x14ac:dyDescent="0.25">
      <c r="O9032" s="268" t="s">
        <v>18518</v>
      </c>
      <c r="P9032" s="268" t="s">
        <v>9490</v>
      </c>
      <c r="Q9032" s="269">
        <v>-11.5</v>
      </c>
      <c r="R9032" s="269">
        <v>-12</v>
      </c>
      <c r="S9032" s="269">
        <v>-44</v>
      </c>
      <c r="T9032" s="269">
        <v>-44.5</v>
      </c>
      <c r="DO9032"/>
    </row>
    <row r="9033" spans="15:119" x14ac:dyDescent="0.25">
      <c r="O9033" s="268" t="s">
        <v>18519</v>
      </c>
      <c r="P9033" s="268" t="s">
        <v>9492</v>
      </c>
      <c r="Q9033" s="269">
        <v>-11.5</v>
      </c>
      <c r="R9033" s="269">
        <v>-11.75</v>
      </c>
      <c r="S9033" s="269">
        <v>-44.25</v>
      </c>
      <c r="T9033" s="269">
        <v>-44.5</v>
      </c>
      <c r="DO9033"/>
    </row>
    <row r="9034" spans="15:119" x14ac:dyDescent="0.25">
      <c r="O9034" s="268" t="s">
        <v>18520</v>
      </c>
      <c r="P9034" s="268" t="s">
        <v>9492</v>
      </c>
      <c r="Q9034" s="269">
        <v>-11.5</v>
      </c>
      <c r="R9034" s="269">
        <v>-11.75</v>
      </c>
      <c r="S9034" s="269">
        <v>-44</v>
      </c>
      <c r="T9034" s="269">
        <v>-44.25</v>
      </c>
      <c r="DO9034"/>
    </row>
    <row r="9035" spans="15:119" x14ac:dyDescent="0.25">
      <c r="O9035" s="268" t="s">
        <v>18521</v>
      </c>
      <c r="P9035" s="268" t="s">
        <v>9492</v>
      </c>
      <c r="Q9035" s="269">
        <v>-11.75</v>
      </c>
      <c r="R9035" s="269">
        <v>-12</v>
      </c>
      <c r="S9035" s="269">
        <v>-44.25</v>
      </c>
      <c r="T9035" s="269">
        <v>-44.5</v>
      </c>
      <c r="DO9035"/>
    </row>
    <row r="9036" spans="15:119" x14ac:dyDescent="0.25">
      <c r="O9036" s="268" t="s">
        <v>18522</v>
      </c>
      <c r="P9036" s="268" t="s">
        <v>9492</v>
      </c>
      <c r="Q9036" s="269">
        <v>-11.75</v>
      </c>
      <c r="R9036" s="269">
        <v>-12</v>
      </c>
      <c r="S9036" s="269">
        <v>-44</v>
      </c>
      <c r="T9036" s="269">
        <v>-44.25</v>
      </c>
      <c r="DO9036"/>
    </row>
    <row r="9037" spans="15:119" x14ac:dyDescent="0.25">
      <c r="O9037" s="268" t="s">
        <v>18523</v>
      </c>
      <c r="P9037" s="268" t="s">
        <v>9490</v>
      </c>
      <c r="Q9037" s="269">
        <v>-11.5</v>
      </c>
      <c r="R9037" s="269">
        <v>-12</v>
      </c>
      <c r="S9037" s="269">
        <v>-43.5</v>
      </c>
      <c r="T9037" s="269">
        <v>-44</v>
      </c>
      <c r="DO9037"/>
    </row>
    <row r="9038" spans="15:119" x14ac:dyDescent="0.25">
      <c r="O9038" s="268" t="s">
        <v>18524</v>
      </c>
      <c r="P9038" s="268" t="s">
        <v>9492</v>
      </c>
      <c r="Q9038" s="269">
        <v>-11.5</v>
      </c>
      <c r="R9038" s="269">
        <v>-11.75</v>
      </c>
      <c r="S9038" s="269">
        <v>-43.75</v>
      </c>
      <c r="T9038" s="269">
        <v>-44</v>
      </c>
      <c r="DO9038"/>
    </row>
    <row r="9039" spans="15:119" x14ac:dyDescent="0.25">
      <c r="O9039" s="268" t="s">
        <v>18525</v>
      </c>
      <c r="P9039" s="268" t="s">
        <v>9492</v>
      </c>
      <c r="Q9039" s="269">
        <v>-11.5</v>
      </c>
      <c r="R9039" s="269">
        <v>-11.75</v>
      </c>
      <c r="S9039" s="269">
        <v>-43.5</v>
      </c>
      <c r="T9039" s="269">
        <v>-43.75</v>
      </c>
      <c r="DO9039"/>
    </row>
    <row r="9040" spans="15:119" x14ac:dyDescent="0.25">
      <c r="O9040" s="268" t="s">
        <v>18526</v>
      </c>
      <c r="P9040" s="268" t="s">
        <v>9492</v>
      </c>
      <c r="Q9040" s="269">
        <v>-11.75</v>
      </c>
      <c r="R9040" s="269">
        <v>-12</v>
      </c>
      <c r="S9040" s="269">
        <v>-43.75</v>
      </c>
      <c r="T9040" s="269">
        <v>-44</v>
      </c>
      <c r="DO9040"/>
    </row>
    <row r="9041" spans="15:119" x14ac:dyDescent="0.25">
      <c r="O9041" s="268" t="s">
        <v>18527</v>
      </c>
      <c r="P9041" s="268" t="s">
        <v>9492</v>
      </c>
      <c r="Q9041" s="269">
        <v>-11.75</v>
      </c>
      <c r="R9041" s="269">
        <v>-12</v>
      </c>
      <c r="S9041" s="269">
        <v>-43.5</v>
      </c>
      <c r="T9041" s="269">
        <v>-43.75</v>
      </c>
      <c r="DO9041"/>
    </row>
    <row r="9042" spans="15:119" x14ac:dyDescent="0.25">
      <c r="O9042" s="268" t="s">
        <v>18528</v>
      </c>
      <c r="P9042" s="268" t="s">
        <v>9488</v>
      </c>
      <c r="Q9042" s="269">
        <v>-11</v>
      </c>
      <c r="R9042" s="269">
        <v>-12</v>
      </c>
      <c r="S9042" s="269">
        <v>-42</v>
      </c>
      <c r="T9042" s="269">
        <v>-43.5</v>
      </c>
      <c r="DO9042"/>
    </row>
    <row r="9043" spans="15:119" x14ac:dyDescent="0.25">
      <c r="O9043" s="268" t="s">
        <v>18529</v>
      </c>
      <c r="P9043" s="268" t="s">
        <v>9490</v>
      </c>
      <c r="Q9043" s="269">
        <v>-11</v>
      </c>
      <c r="R9043" s="269">
        <v>-11.5</v>
      </c>
      <c r="S9043" s="269">
        <v>-43</v>
      </c>
      <c r="T9043" s="269">
        <v>-43.5</v>
      </c>
      <c r="DO9043"/>
    </row>
    <row r="9044" spans="15:119" x14ac:dyDescent="0.25">
      <c r="O9044" s="268" t="s">
        <v>18530</v>
      </c>
      <c r="P9044" s="268" t="s">
        <v>9492</v>
      </c>
      <c r="Q9044" s="269">
        <v>-11</v>
      </c>
      <c r="R9044" s="269">
        <v>-11.25</v>
      </c>
      <c r="S9044" s="269">
        <v>-43.25</v>
      </c>
      <c r="T9044" s="269">
        <v>-43.5</v>
      </c>
      <c r="DO9044"/>
    </row>
    <row r="9045" spans="15:119" x14ac:dyDescent="0.25">
      <c r="O9045" s="268" t="s">
        <v>18531</v>
      </c>
      <c r="P9045" s="268" t="s">
        <v>9492</v>
      </c>
      <c r="Q9045" s="269">
        <v>-11</v>
      </c>
      <c r="R9045" s="269">
        <v>-11.25</v>
      </c>
      <c r="S9045" s="269">
        <v>-43</v>
      </c>
      <c r="T9045" s="269">
        <v>-43.25</v>
      </c>
      <c r="DO9045"/>
    </row>
    <row r="9046" spans="15:119" x14ac:dyDescent="0.25">
      <c r="O9046" s="268" t="s">
        <v>18532</v>
      </c>
      <c r="P9046" s="268" t="s">
        <v>9492</v>
      </c>
      <c r="Q9046" s="269">
        <v>-11.25</v>
      </c>
      <c r="R9046" s="269">
        <v>-11.5</v>
      </c>
      <c r="S9046" s="269">
        <v>-43.25</v>
      </c>
      <c r="T9046" s="269">
        <v>-43.5</v>
      </c>
      <c r="DO9046"/>
    </row>
    <row r="9047" spans="15:119" x14ac:dyDescent="0.25">
      <c r="O9047" s="268" t="s">
        <v>18533</v>
      </c>
      <c r="P9047" s="268" t="s">
        <v>9492</v>
      </c>
      <c r="Q9047" s="269">
        <v>-11.25</v>
      </c>
      <c r="R9047" s="269">
        <v>-11.5</v>
      </c>
      <c r="S9047" s="269">
        <v>-43</v>
      </c>
      <c r="T9047" s="269">
        <v>-43.25</v>
      </c>
      <c r="DO9047"/>
    </row>
    <row r="9048" spans="15:119" x14ac:dyDescent="0.25">
      <c r="O9048" s="268" t="s">
        <v>18534</v>
      </c>
      <c r="P9048" s="268" t="s">
        <v>9490</v>
      </c>
      <c r="Q9048" s="269">
        <v>-11</v>
      </c>
      <c r="R9048" s="269">
        <v>-11.5</v>
      </c>
      <c r="S9048" s="269">
        <v>-42.5</v>
      </c>
      <c r="T9048" s="269">
        <v>-43</v>
      </c>
      <c r="DO9048"/>
    </row>
    <row r="9049" spans="15:119" x14ac:dyDescent="0.25">
      <c r="O9049" s="268" t="s">
        <v>18535</v>
      </c>
      <c r="P9049" s="268" t="s">
        <v>9492</v>
      </c>
      <c r="Q9049" s="269">
        <v>-11</v>
      </c>
      <c r="R9049" s="269">
        <v>-11.25</v>
      </c>
      <c r="S9049" s="269">
        <v>-42.75</v>
      </c>
      <c r="T9049" s="269">
        <v>-43</v>
      </c>
      <c r="DO9049"/>
    </row>
    <row r="9050" spans="15:119" x14ac:dyDescent="0.25">
      <c r="O9050" s="268" t="s">
        <v>18536</v>
      </c>
      <c r="P9050" s="268" t="s">
        <v>9492</v>
      </c>
      <c r="Q9050" s="269">
        <v>-11</v>
      </c>
      <c r="R9050" s="269">
        <v>-11.25</v>
      </c>
      <c r="S9050" s="269">
        <v>-42.5</v>
      </c>
      <c r="T9050" s="269">
        <v>-42.75</v>
      </c>
      <c r="DO9050"/>
    </row>
    <row r="9051" spans="15:119" x14ac:dyDescent="0.25">
      <c r="O9051" s="268" t="s">
        <v>18537</v>
      </c>
      <c r="P9051" s="268" t="s">
        <v>9492</v>
      </c>
      <c r="Q9051" s="269">
        <v>-11.25</v>
      </c>
      <c r="R9051" s="269">
        <v>-11.5</v>
      </c>
      <c r="S9051" s="269">
        <v>-42.75</v>
      </c>
      <c r="T9051" s="269">
        <v>-43</v>
      </c>
      <c r="DO9051"/>
    </row>
    <row r="9052" spans="15:119" x14ac:dyDescent="0.25">
      <c r="O9052" s="268" t="s">
        <v>18538</v>
      </c>
      <c r="P9052" s="268" t="s">
        <v>9492</v>
      </c>
      <c r="Q9052" s="269">
        <v>-11.25</v>
      </c>
      <c r="R9052" s="269">
        <v>-11.5</v>
      </c>
      <c r="S9052" s="269">
        <v>-42.5</v>
      </c>
      <c r="T9052" s="269">
        <v>-42.75</v>
      </c>
      <c r="DO9052"/>
    </row>
    <row r="9053" spans="15:119" x14ac:dyDescent="0.25">
      <c r="O9053" s="268" t="s">
        <v>18539</v>
      </c>
      <c r="P9053" s="268" t="s">
        <v>9490</v>
      </c>
      <c r="Q9053" s="269">
        <v>-11</v>
      </c>
      <c r="R9053" s="269">
        <v>-11.5</v>
      </c>
      <c r="S9053" s="269">
        <v>-42</v>
      </c>
      <c r="T9053" s="269">
        <v>-42.5</v>
      </c>
      <c r="DO9053"/>
    </row>
    <row r="9054" spans="15:119" x14ac:dyDescent="0.25">
      <c r="O9054" s="268" t="s">
        <v>18540</v>
      </c>
      <c r="P9054" s="268" t="s">
        <v>9492</v>
      </c>
      <c r="Q9054" s="269">
        <v>-11</v>
      </c>
      <c r="R9054" s="269">
        <v>-11.25</v>
      </c>
      <c r="S9054" s="269">
        <v>-42.25</v>
      </c>
      <c r="T9054" s="269">
        <v>-42.5</v>
      </c>
      <c r="DO9054"/>
    </row>
    <row r="9055" spans="15:119" x14ac:dyDescent="0.25">
      <c r="O9055" s="268" t="s">
        <v>18541</v>
      </c>
      <c r="P9055" s="268" t="s">
        <v>9492</v>
      </c>
      <c r="Q9055" s="269">
        <v>-11</v>
      </c>
      <c r="R9055" s="269">
        <v>-11.25</v>
      </c>
      <c r="S9055" s="269">
        <v>-42</v>
      </c>
      <c r="T9055" s="269">
        <v>-42.25</v>
      </c>
      <c r="DO9055"/>
    </row>
    <row r="9056" spans="15:119" x14ac:dyDescent="0.25">
      <c r="O9056" s="268" t="s">
        <v>18542</v>
      </c>
      <c r="P9056" s="268" t="s">
        <v>9492</v>
      </c>
      <c r="Q9056" s="269">
        <v>-11.25</v>
      </c>
      <c r="R9056" s="269">
        <v>-11.5</v>
      </c>
      <c r="S9056" s="269">
        <v>-42.25</v>
      </c>
      <c r="T9056" s="269">
        <v>-42.5</v>
      </c>
      <c r="DO9056"/>
    </row>
    <row r="9057" spans="15:119" x14ac:dyDescent="0.25">
      <c r="O9057" s="268" t="s">
        <v>18543</v>
      </c>
      <c r="P9057" s="268" t="s">
        <v>9492</v>
      </c>
      <c r="Q9057" s="269">
        <v>-11.25</v>
      </c>
      <c r="R9057" s="269">
        <v>-11.5</v>
      </c>
      <c r="S9057" s="269">
        <v>-42</v>
      </c>
      <c r="T9057" s="269">
        <v>-42.25</v>
      </c>
      <c r="DO9057"/>
    </row>
    <row r="9058" spans="15:119" x14ac:dyDescent="0.25">
      <c r="O9058" s="268" t="s">
        <v>18544</v>
      </c>
      <c r="P9058" s="268" t="s">
        <v>9490</v>
      </c>
      <c r="Q9058" s="269">
        <v>-11.5</v>
      </c>
      <c r="R9058" s="269">
        <v>-12</v>
      </c>
      <c r="S9058" s="269">
        <v>-43</v>
      </c>
      <c r="T9058" s="269">
        <v>-43.5</v>
      </c>
      <c r="DO9058"/>
    </row>
    <row r="9059" spans="15:119" x14ac:dyDescent="0.25">
      <c r="O9059" s="268" t="s">
        <v>18545</v>
      </c>
      <c r="P9059" s="268" t="s">
        <v>9492</v>
      </c>
      <c r="Q9059" s="269">
        <v>-11.5</v>
      </c>
      <c r="R9059" s="269">
        <v>-11.75</v>
      </c>
      <c r="S9059" s="269">
        <v>-43.25</v>
      </c>
      <c r="T9059" s="269">
        <v>-43.5</v>
      </c>
      <c r="DO9059"/>
    </row>
    <row r="9060" spans="15:119" x14ac:dyDescent="0.25">
      <c r="O9060" s="268" t="s">
        <v>18546</v>
      </c>
      <c r="P9060" s="268" t="s">
        <v>9492</v>
      </c>
      <c r="Q9060" s="269">
        <v>-11.5</v>
      </c>
      <c r="R9060" s="269">
        <v>-11.75</v>
      </c>
      <c r="S9060" s="269">
        <v>-43</v>
      </c>
      <c r="T9060" s="269">
        <v>-43.25</v>
      </c>
      <c r="DO9060"/>
    </row>
    <row r="9061" spans="15:119" x14ac:dyDescent="0.25">
      <c r="O9061" s="268" t="s">
        <v>18547</v>
      </c>
      <c r="P9061" s="268" t="s">
        <v>9492</v>
      </c>
      <c r="Q9061" s="269">
        <v>-11.75</v>
      </c>
      <c r="R9061" s="269">
        <v>-12</v>
      </c>
      <c r="S9061" s="269">
        <v>-43.25</v>
      </c>
      <c r="T9061" s="269">
        <v>-43.5</v>
      </c>
      <c r="DO9061"/>
    </row>
    <row r="9062" spans="15:119" x14ac:dyDescent="0.25">
      <c r="O9062" s="268" t="s">
        <v>18548</v>
      </c>
      <c r="P9062" s="268" t="s">
        <v>9492</v>
      </c>
      <c r="Q9062" s="269">
        <v>-11.75</v>
      </c>
      <c r="R9062" s="269">
        <v>-12</v>
      </c>
      <c r="S9062" s="269">
        <v>-43</v>
      </c>
      <c r="T9062" s="269">
        <v>-43.25</v>
      </c>
      <c r="DO9062"/>
    </row>
    <row r="9063" spans="15:119" x14ac:dyDescent="0.25">
      <c r="O9063" s="268" t="s">
        <v>18549</v>
      </c>
      <c r="P9063" s="268" t="s">
        <v>9490</v>
      </c>
      <c r="Q9063" s="269">
        <v>-11.5</v>
      </c>
      <c r="R9063" s="269">
        <v>-12</v>
      </c>
      <c r="S9063" s="269">
        <v>-42.5</v>
      </c>
      <c r="T9063" s="269">
        <v>-43</v>
      </c>
      <c r="DO9063"/>
    </row>
    <row r="9064" spans="15:119" x14ac:dyDescent="0.25">
      <c r="O9064" s="268" t="s">
        <v>18550</v>
      </c>
      <c r="P9064" s="268" t="s">
        <v>9492</v>
      </c>
      <c r="Q9064" s="269">
        <v>-11.5</v>
      </c>
      <c r="R9064" s="269">
        <v>-11.75</v>
      </c>
      <c r="S9064" s="269">
        <v>-42.75</v>
      </c>
      <c r="T9064" s="269">
        <v>-43</v>
      </c>
      <c r="DO9064"/>
    </row>
    <row r="9065" spans="15:119" x14ac:dyDescent="0.25">
      <c r="O9065" s="268" t="s">
        <v>18551</v>
      </c>
      <c r="P9065" s="268" t="s">
        <v>9492</v>
      </c>
      <c r="Q9065" s="269">
        <v>-11.5</v>
      </c>
      <c r="R9065" s="269">
        <v>-11.75</v>
      </c>
      <c r="S9065" s="269">
        <v>-42.5</v>
      </c>
      <c r="T9065" s="269">
        <v>-42.75</v>
      </c>
      <c r="DO9065"/>
    </row>
    <row r="9066" spans="15:119" x14ac:dyDescent="0.25">
      <c r="O9066" s="268" t="s">
        <v>18552</v>
      </c>
      <c r="P9066" s="268" t="s">
        <v>9492</v>
      </c>
      <c r="Q9066" s="269">
        <v>-11.75</v>
      </c>
      <c r="R9066" s="269">
        <v>-12</v>
      </c>
      <c r="S9066" s="269">
        <v>-42.75</v>
      </c>
      <c r="T9066" s="269">
        <v>-43</v>
      </c>
      <c r="DO9066"/>
    </row>
    <row r="9067" spans="15:119" x14ac:dyDescent="0.25">
      <c r="O9067" s="268" t="s">
        <v>18553</v>
      </c>
      <c r="P9067" s="268" t="s">
        <v>9492</v>
      </c>
      <c r="Q9067" s="269">
        <v>-11.75</v>
      </c>
      <c r="R9067" s="269">
        <v>-12</v>
      </c>
      <c r="S9067" s="269">
        <v>-42.5</v>
      </c>
      <c r="T9067" s="269">
        <v>-42.75</v>
      </c>
      <c r="DO9067"/>
    </row>
    <row r="9068" spans="15:119" x14ac:dyDescent="0.25">
      <c r="O9068" s="268" t="s">
        <v>18554</v>
      </c>
      <c r="P9068" s="268" t="s">
        <v>9490</v>
      </c>
      <c r="Q9068" s="269">
        <v>-11.5</v>
      </c>
      <c r="R9068" s="269">
        <v>-12</v>
      </c>
      <c r="S9068" s="269">
        <v>-42</v>
      </c>
      <c r="T9068" s="269">
        <v>-42.5</v>
      </c>
      <c r="DO9068"/>
    </row>
    <row r="9069" spans="15:119" x14ac:dyDescent="0.25">
      <c r="O9069" s="268" t="s">
        <v>18555</v>
      </c>
      <c r="P9069" s="268" t="s">
        <v>9492</v>
      </c>
      <c r="Q9069" s="269">
        <v>-11.5</v>
      </c>
      <c r="R9069" s="269">
        <v>-11.75</v>
      </c>
      <c r="S9069" s="269">
        <v>-42.25</v>
      </c>
      <c r="T9069" s="269">
        <v>-42.5</v>
      </c>
      <c r="DO9069"/>
    </row>
    <row r="9070" spans="15:119" x14ac:dyDescent="0.25">
      <c r="O9070" s="268" t="s">
        <v>18556</v>
      </c>
      <c r="P9070" s="268" t="s">
        <v>9492</v>
      </c>
      <c r="Q9070" s="269">
        <v>-11.5</v>
      </c>
      <c r="R9070" s="269">
        <v>-11.75</v>
      </c>
      <c r="S9070" s="269">
        <v>-42</v>
      </c>
      <c r="T9070" s="269">
        <v>-42.25</v>
      </c>
      <c r="DO9070"/>
    </row>
    <row r="9071" spans="15:119" x14ac:dyDescent="0.25">
      <c r="O9071" s="268" t="s">
        <v>18557</v>
      </c>
      <c r="P9071" s="268" t="s">
        <v>9492</v>
      </c>
      <c r="Q9071" s="269">
        <v>-11.75</v>
      </c>
      <c r="R9071" s="269">
        <v>-12</v>
      </c>
      <c r="S9071" s="269">
        <v>-42.25</v>
      </c>
      <c r="T9071" s="269">
        <v>-42.5</v>
      </c>
      <c r="DO9071"/>
    </row>
    <row r="9072" spans="15:119" x14ac:dyDescent="0.25">
      <c r="O9072" s="268" t="s">
        <v>18558</v>
      </c>
      <c r="P9072" s="268" t="s">
        <v>9492</v>
      </c>
      <c r="Q9072" s="269">
        <v>-11.75</v>
      </c>
      <c r="R9072" s="269">
        <v>-12</v>
      </c>
      <c r="S9072" s="269">
        <v>-42</v>
      </c>
      <c r="T9072" s="269">
        <v>-42.25</v>
      </c>
      <c r="DO9072"/>
    </row>
    <row r="9073" spans="15:119" x14ac:dyDescent="0.25">
      <c r="O9073" s="268" t="s">
        <v>18559</v>
      </c>
      <c r="P9073" s="268" t="s">
        <v>9484</v>
      </c>
      <c r="Q9073" s="269">
        <v>-8</v>
      </c>
      <c r="R9073" s="269">
        <v>-12</v>
      </c>
      <c r="S9073" s="269">
        <v>-36</v>
      </c>
      <c r="T9073" s="269">
        <v>-42</v>
      </c>
      <c r="DO9073"/>
    </row>
    <row r="9074" spans="15:119" x14ac:dyDescent="0.25">
      <c r="O9074" s="268" t="s">
        <v>18560</v>
      </c>
      <c r="P9074" s="268" t="s">
        <v>9486</v>
      </c>
      <c r="Q9074" s="269">
        <v>-8</v>
      </c>
      <c r="R9074" s="269">
        <v>-10</v>
      </c>
      <c r="S9074" s="269">
        <v>-39</v>
      </c>
      <c r="T9074" s="269">
        <v>-42</v>
      </c>
      <c r="DO9074"/>
    </row>
    <row r="9075" spans="15:119" x14ac:dyDescent="0.25">
      <c r="O9075" s="268" t="s">
        <v>18561</v>
      </c>
      <c r="P9075" s="268" t="s">
        <v>9488</v>
      </c>
      <c r="Q9075" s="269">
        <v>-8</v>
      </c>
      <c r="R9075" s="269">
        <v>-9</v>
      </c>
      <c r="S9075" s="269">
        <v>-40.5</v>
      </c>
      <c r="T9075" s="269">
        <v>-42</v>
      </c>
      <c r="DO9075"/>
    </row>
    <row r="9076" spans="15:119" x14ac:dyDescent="0.25">
      <c r="O9076" s="268" t="s">
        <v>18562</v>
      </c>
      <c r="P9076" s="268" t="s">
        <v>9490</v>
      </c>
      <c r="Q9076" s="269">
        <v>-8</v>
      </c>
      <c r="R9076" s="269">
        <v>-8.5</v>
      </c>
      <c r="S9076" s="269">
        <v>-41.5</v>
      </c>
      <c r="T9076" s="269">
        <v>-42</v>
      </c>
      <c r="DO9076"/>
    </row>
    <row r="9077" spans="15:119" x14ac:dyDescent="0.25">
      <c r="O9077" s="268" t="s">
        <v>18563</v>
      </c>
      <c r="P9077" s="268" t="s">
        <v>9492</v>
      </c>
      <c r="Q9077" s="269">
        <v>-8</v>
      </c>
      <c r="R9077" s="269">
        <v>-8.25</v>
      </c>
      <c r="S9077" s="269">
        <v>-41.75</v>
      </c>
      <c r="T9077" s="269">
        <v>-42</v>
      </c>
      <c r="DO9077"/>
    </row>
    <row r="9078" spans="15:119" x14ac:dyDescent="0.25">
      <c r="O9078" s="268" t="s">
        <v>18564</v>
      </c>
      <c r="P9078" s="268" t="s">
        <v>9492</v>
      </c>
      <c r="Q9078" s="269">
        <v>-8</v>
      </c>
      <c r="R9078" s="269">
        <v>-8.25</v>
      </c>
      <c r="S9078" s="269">
        <v>-41.5</v>
      </c>
      <c r="T9078" s="269">
        <v>-41.75</v>
      </c>
      <c r="DO9078"/>
    </row>
    <row r="9079" spans="15:119" x14ac:dyDescent="0.25">
      <c r="O9079" s="268" t="s">
        <v>18565</v>
      </c>
      <c r="P9079" s="268" t="s">
        <v>9492</v>
      </c>
      <c r="Q9079" s="269">
        <v>-8.25</v>
      </c>
      <c r="R9079" s="269">
        <v>-8.5</v>
      </c>
      <c r="S9079" s="269">
        <v>-41.75</v>
      </c>
      <c r="T9079" s="269">
        <v>-42</v>
      </c>
      <c r="DO9079"/>
    </row>
    <row r="9080" spans="15:119" x14ac:dyDescent="0.25">
      <c r="O9080" s="268" t="s">
        <v>18566</v>
      </c>
      <c r="P9080" s="268" t="s">
        <v>9492</v>
      </c>
      <c r="Q9080" s="269">
        <v>-8.25</v>
      </c>
      <c r="R9080" s="269">
        <v>-8.5</v>
      </c>
      <c r="S9080" s="269">
        <v>-41.5</v>
      </c>
      <c r="T9080" s="269">
        <v>-41.75</v>
      </c>
      <c r="DO9080"/>
    </row>
    <row r="9081" spans="15:119" x14ac:dyDescent="0.25">
      <c r="O9081" s="268" t="s">
        <v>18567</v>
      </c>
      <c r="P9081" s="268" t="s">
        <v>9490</v>
      </c>
      <c r="Q9081" s="269">
        <v>-8</v>
      </c>
      <c r="R9081" s="269">
        <v>-8.5</v>
      </c>
      <c r="S9081" s="269">
        <v>-41</v>
      </c>
      <c r="T9081" s="269">
        <v>-41.5</v>
      </c>
      <c r="DO9081"/>
    </row>
    <row r="9082" spans="15:119" x14ac:dyDescent="0.25">
      <c r="O9082" s="268" t="s">
        <v>18568</v>
      </c>
      <c r="P9082" s="268" t="s">
        <v>9492</v>
      </c>
      <c r="Q9082" s="269">
        <v>-8</v>
      </c>
      <c r="R9082" s="269">
        <v>-8.25</v>
      </c>
      <c r="S9082" s="269">
        <v>-41.25</v>
      </c>
      <c r="T9082" s="269">
        <v>-41.5</v>
      </c>
      <c r="DO9082"/>
    </row>
    <row r="9083" spans="15:119" x14ac:dyDescent="0.25">
      <c r="O9083" s="268" t="s">
        <v>18569</v>
      </c>
      <c r="P9083" s="268" t="s">
        <v>9492</v>
      </c>
      <c r="Q9083" s="269">
        <v>-8</v>
      </c>
      <c r="R9083" s="269">
        <v>-8.25</v>
      </c>
      <c r="S9083" s="269">
        <v>-41</v>
      </c>
      <c r="T9083" s="269">
        <v>-41.25</v>
      </c>
      <c r="DO9083"/>
    </row>
    <row r="9084" spans="15:119" x14ac:dyDescent="0.25">
      <c r="O9084" s="268" t="s">
        <v>18570</v>
      </c>
      <c r="P9084" s="268" t="s">
        <v>9492</v>
      </c>
      <c r="Q9084" s="269">
        <v>-8.25</v>
      </c>
      <c r="R9084" s="269">
        <v>-8.5</v>
      </c>
      <c r="S9084" s="269">
        <v>-41.25</v>
      </c>
      <c r="T9084" s="269">
        <v>-41.5</v>
      </c>
      <c r="DO9084"/>
    </row>
    <row r="9085" spans="15:119" x14ac:dyDescent="0.25">
      <c r="O9085" s="268" t="s">
        <v>18571</v>
      </c>
      <c r="P9085" s="268" t="s">
        <v>9492</v>
      </c>
      <c r="Q9085" s="269">
        <v>-8.25</v>
      </c>
      <c r="R9085" s="269">
        <v>-8.5</v>
      </c>
      <c r="S9085" s="269">
        <v>-41</v>
      </c>
      <c r="T9085" s="269">
        <v>-41.25</v>
      </c>
      <c r="DO9085"/>
    </row>
    <row r="9086" spans="15:119" x14ac:dyDescent="0.25">
      <c r="O9086" s="268" t="s">
        <v>18572</v>
      </c>
      <c r="P9086" s="268" t="s">
        <v>9490</v>
      </c>
      <c r="Q9086" s="269">
        <v>-8</v>
      </c>
      <c r="R9086" s="269">
        <v>-8.5</v>
      </c>
      <c r="S9086" s="269">
        <v>-40.5</v>
      </c>
      <c r="T9086" s="269">
        <v>-41</v>
      </c>
      <c r="DO9086"/>
    </row>
    <row r="9087" spans="15:119" x14ac:dyDescent="0.25">
      <c r="O9087" s="268" t="s">
        <v>18573</v>
      </c>
      <c r="P9087" s="268" t="s">
        <v>9492</v>
      </c>
      <c r="Q9087" s="269">
        <v>-8</v>
      </c>
      <c r="R9087" s="269">
        <v>-8.25</v>
      </c>
      <c r="S9087" s="269">
        <v>-40.75</v>
      </c>
      <c r="T9087" s="269">
        <v>-41</v>
      </c>
      <c r="DO9087"/>
    </row>
    <row r="9088" spans="15:119" x14ac:dyDescent="0.25">
      <c r="O9088" s="268" t="s">
        <v>18574</v>
      </c>
      <c r="P9088" s="268" t="s">
        <v>9492</v>
      </c>
      <c r="Q9088" s="269">
        <v>-8</v>
      </c>
      <c r="R9088" s="269">
        <v>-8.25</v>
      </c>
      <c r="S9088" s="269">
        <v>-40.5</v>
      </c>
      <c r="T9088" s="269">
        <v>-40.75</v>
      </c>
      <c r="DO9088"/>
    </row>
    <row r="9089" spans="15:119" x14ac:dyDescent="0.25">
      <c r="O9089" s="268" t="s">
        <v>18575</v>
      </c>
      <c r="P9089" s="268" t="s">
        <v>9492</v>
      </c>
      <c r="Q9089" s="269">
        <v>-8.25</v>
      </c>
      <c r="R9089" s="269">
        <v>-8.5</v>
      </c>
      <c r="S9089" s="269">
        <v>-40.75</v>
      </c>
      <c r="T9089" s="269">
        <v>-41</v>
      </c>
      <c r="DO9089"/>
    </row>
    <row r="9090" spans="15:119" x14ac:dyDescent="0.25">
      <c r="O9090" s="268" t="s">
        <v>18576</v>
      </c>
      <c r="P9090" s="268" t="s">
        <v>9492</v>
      </c>
      <c r="Q9090" s="269">
        <v>-8.25</v>
      </c>
      <c r="R9090" s="269">
        <v>-8.5</v>
      </c>
      <c r="S9090" s="269">
        <v>-40.5</v>
      </c>
      <c r="T9090" s="269">
        <v>-40.75</v>
      </c>
      <c r="DO9090"/>
    </row>
    <row r="9091" spans="15:119" x14ac:dyDescent="0.25">
      <c r="O9091" s="268" t="s">
        <v>18577</v>
      </c>
      <c r="P9091" s="268" t="s">
        <v>9490</v>
      </c>
      <c r="Q9091" s="269">
        <v>-8.5</v>
      </c>
      <c r="R9091" s="269">
        <v>-9</v>
      </c>
      <c r="S9091" s="269">
        <v>-41.5</v>
      </c>
      <c r="T9091" s="269">
        <v>-42</v>
      </c>
      <c r="DO9091"/>
    </row>
    <row r="9092" spans="15:119" x14ac:dyDescent="0.25">
      <c r="O9092" s="268" t="s">
        <v>18578</v>
      </c>
      <c r="P9092" s="268" t="s">
        <v>9492</v>
      </c>
      <c r="Q9092" s="269">
        <v>-8.5</v>
      </c>
      <c r="R9092" s="269">
        <v>-8.75</v>
      </c>
      <c r="S9092" s="269">
        <v>-41.75</v>
      </c>
      <c r="T9092" s="269">
        <v>-42</v>
      </c>
      <c r="DO9092"/>
    </row>
    <row r="9093" spans="15:119" x14ac:dyDescent="0.25">
      <c r="O9093" s="268" t="s">
        <v>18579</v>
      </c>
      <c r="P9093" s="268" t="s">
        <v>9492</v>
      </c>
      <c r="Q9093" s="269">
        <v>-8.5</v>
      </c>
      <c r="R9093" s="269">
        <v>-8.75</v>
      </c>
      <c r="S9093" s="269">
        <v>-41.5</v>
      </c>
      <c r="T9093" s="269">
        <v>-41.75</v>
      </c>
      <c r="DO9093"/>
    </row>
    <row r="9094" spans="15:119" x14ac:dyDescent="0.25">
      <c r="O9094" s="268" t="s">
        <v>18580</v>
      </c>
      <c r="P9094" s="268" t="s">
        <v>9492</v>
      </c>
      <c r="Q9094" s="269">
        <v>-8.75</v>
      </c>
      <c r="R9094" s="269">
        <v>-9</v>
      </c>
      <c r="S9094" s="269">
        <v>-41.75</v>
      </c>
      <c r="T9094" s="269">
        <v>-42</v>
      </c>
      <c r="DO9094"/>
    </row>
    <row r="9095" spans="15:119" x14ac:dyDescent="0.25">
      <c r="O9095" s="268" t="s">
        <v>18581</v>
      </c>
      <c r="P9095" s="268" t="s">
        <v>9492</v>
      </c>
      <c r="Q9095" s="269">
        <v>-8.75</v>
      </c>
      <c r="R9095" s="269">
        <v>-9</v>
      </c>
      <c r="S9095" s="269">
        <v>-41.5</v>
      </c>
      <c r="T9095" s="269">
        <v>-41.75</v>
      </c>
      <c r="DO9095"/>
    </row>
    <row r="9096" spans="15:119" x14ac:dyDescent="0.25">
      <c r="O9096" s="268" t="s">
        <v>18582</v>
      </c>
      <c r="P9096" s="268" t="s">
        <v>9490</v>
      </c>
      <c r="Q9096" s="269">
        <v>-8.5</v>
      </c>
      <c r="R9096" s="269">
        <v>-9</v>
      </c>
      <c r="S9096" s="269">
        <v>-41</v>
      </c>
      <c r="T9096" s="269">
        <v>-41.5</v>
      </c>
      <c r="DO9096"/>
    </row>
    <row r="9097" spans="15:119" x14ac:dyDescent="0.25">
      <c r="O9097" s="268" t="s">
        <v>18583</v>
      </c>
      <c r="P9097" s="268" t="s">
        <v>9492</v>
      </c>
      <c r="Q9097" s="269">
        <v>-8.5</v>
      </c>
      <c r="R9097" s="269">
        <v>-8.75</v>
      </c>
      <c r="S9097" s="269">
        <v>-41.25</v>
      </c>
      <c r="T9097" s="269">
        <v>-41.5</v>
      </c>
      <c r="DO9097"/>
    </row>
    <row r="9098" spans="15:119" x14ac:dyDescent="0.25">
      <c r="O9098" s="268" t="s">
        <v>18584</v>
      </c>
      <c r="P9098" s="268" t="s">
        <v>9492</v>
      </c>
      <c r="Q9098" s="269">
        <v>-8.5</v>
      </c>
      <c r="R9098" s="269">
        <v>-8.75</v>
      </c>
      <c r="S9098" s="269">
        <v>-41</v>
      </c>
      <c r="T9098" s="269">
        <v>-41.25</v>
      </c>
      <c r="DO9098"/>
    </row>
    <row r="9099" spans="15:119" x14ac:dyDescent="0.25">
      <c r="O9099" s="268" t="s">
        <v>18585</v>
      </c>
      <c r="P9099" s="268" t="s">
        <v>9492</v>
      </c>
      <c r="Q9099" s="269">
        <v>-8.75</v>
      </c>
      <c r="R9099" s="269">
        <v>-9</v>
      </c>
      <c r="S9099" s="269">
        <v>-41.25</v>
      </c>
      <c r="T9099" s="269">
        <v>-41.5</v>
      </c>
      <c r="DO9099"/>
    </row>
    <row r="9100" spans="15:119" x14ac:dyDescent="0.25">
      <c r="O9100" s="268" t="s">
        <v>18586</v>
      </c>
      <c r="P9100" s="268" t="s">
        <v>9492</v>
      </c>
      <c r="Q9100" s="269">
        <v>-8.75</v>
      </c>
      <c r="R9100" s="269">
        <v>-9</v>
      </c>
      <c r="S9100" s="269">
        <v>-41</v>
      </c>
      <c r="T9100" s="269">
        <v>-41.25</v>
      </c>
      <c r="DO9100"/>
    </row>
    <row r="9101" spans="15:119" x14ac:dyDescent="0.25">
      <c r="O9101" s="268" t="s">
        <v>18587</v>
      </c>
      <c r="P9101" s="268" t="s">
        <v>9490</v>
      </c>
      <c r="Q9101" s="269">
        <v>-8.5</v>
      </c>
      <c r="R9101" s="269">
        <v>-9</v>
      </c>
      <c r="S9101" s="269">
        <v>-40.5</v>
      </c>
      <c r="T9101" s="269">
        <v>-41</v>
      </c>
      <c r="DO9101"/>
    </row>
    <row r="9102" spans="15:119" x14ac:dyDescent="0.25">
      <c r="O9102" s="268" t="s">
        <v>18588</v>
      </c>
      <c r="P9102" s="268" t="s">
        <v>9492</v>
      </c>
      <c r="Q9102" s="269">
        <v>-8.5</v>
      </c>
      <c r="R9102" s="269">
        <v>-8.75</v>
      </c>
      <c r="S9102" s="269">
        <v>-40.75</v>
      </c>
      <c r="T9102" s="269">
        <v>-41</v>
      </c>
      <c r="DO9102"/>
    </row>
    <row r="9103" spans="15:119" x14ac:dyDescent="0.25">
      <c r="O9103" s="268" t="s">
        <v>18589</v>
      </c>
      <c r="P9103" s="268" t="s">
        <v>9492</v>
      </c>
      <c r="Q9103" s="269">
        <v>-8.5</v>
      </c>
      <c r="R9103" s="269">
        <v>-8.75</v>
      </c>
      <c r="S9103" s="269">
        <v>-40.5</v>
      </c>
      <c r="T9103" s="269">
        <v>-40.75</v>
      </c>
      <c r="DO9103"/>
    </row>
    <row r="9104" spans="15:119" x14ac:dyDescent="0.25">
      <c r="O9104" s="268" t="s">
        <v>18590</v>
      </c>
      <c r="P9104" s="268" t="s">
        <v>9492</v>
      </c>
      <c r="Q9104" s="269">
        <v>-8.75</v>
      </c>
      <c r="R9104" s="269">
        <v>-9</v>
      </c>
      <c r="S9104" s="269">
        <v>-40.75</v>
      </c>
      <c r="T9104" s="269">
        <v>-41</v>
      </c>
      <c r="DO9104"/>
    </row>
    <row r="9105" spans="15:119" x14ac:dyDescent="0.25">
      <c r="O9105" s="268" t="s">
        <v>18591</v>
      </c>
      <c r="P9105" s="268" t="s">
        <v>9492</v>
      </c>
      <c r="Q9105" s="269">
        <v>-8.75</v>
      </c>
      <c r="R9105" s="269">
        <v>-9</v>
      </c>
      <c r="S9105" s="269">
        <v>-40.5</v>
      </c>
      <c r="T9105" s="269">
        <v>-40.75</v>
      </c>
      <c r="DO9105"/>
    </row>
    <row r="9106" spans="15:119" x14ac:dyDescent="0.25">
      <c r="O9106" s="268" t="s">
        <v>18592</v>
      </c>
      <c r="P9106" s="268" t="s">
        <v>9488</v>
      </c>
      <c r="Q9106" s="269">
        <v>-8</v>
      </c>
      <c r="R9106" s="269">
        <v>-9</v>
      </c>
      <c r="S9106" s="269">
        <v>-39</v>
      </c>
      <c r="T9106" s="269">
        <v>-40.5</v>
      </c>
      <c r="DO9106"/>
    </row>
    <row r="9107" spans="15:119" x14ac:dyDescent="0.25">
      <c r="O9107" s="268" t="s">
        <v>18593</v>
      </c>
      <c r="P9107" s="268" t="s">
        <v>9490</v>
      </c>
      <c r="Q9107" s="269">
        <v>-8</v>
      </c>
      <c r="R9107" s="269">
        <v>-8.5</v>
      </c>
      <c r="S9107" s="269">
        <v>-40</v>
      </c>
      <c r="T9107" s="269">
        <v>-40.5</v>
      </c>
      <c r="DO9107"/>
    </row>
    <row r="9108" spans="15:119" x14ac:dyDescent="0.25">
      <c r="O9108" s="268" t="s">
        <v>18594</v>
      </c>
      <c r="P9108" s="268" t="s">
        <v>9492</v>
      </c>
      <c r="Q9108" s="269">
        <v>-8</v>
      </c>
      <c r="R9108" s="269">
        <v>-8.25</v>
      </c>
      <c r="S9108" s="269">
        <v>-40.25</v>
      </c>
      <c r="T9108" s="269">
        <v>-40.5</v>
      </c>
      <c r="DO9108"/>
    </row>
    <row r="9109" spans="15:119" x14ac:dyDescent="0.25">
      <c r="O9109" s="268" t="s">
        <v>18595</v>
      </c>
      <c r="P9109" s="268" t="s">
        <v>9492</v>
      </c>
      <c r="Q9109" s="269">
        <v>-8</v>
      </c>
      <c r="R9109" s="269">
        <v>-8.25</v>
      </c>
      <c r="S9109" s="269">
        <v>-40</v>
      </c>
      <c r="T9109" s="269">
        <v>-40.25</v>
      </c>
      <c r="DO9109"/>
    </row>
    <row r="9110" spans="15:119" x14ac:dyDescent="0.25">
      <c r="O9110" s="268" t="s">
        <v>18596</v>
      </c>
      <c r="P9110" s="268" t="s">
        <v>9492</v>
      </c>
      <c r="Q9110" s="269">
        <v>-8.25</v>
      </c>
      <c r="R9110" s="269">
        <v>-8.5</v>
      </c>
      <c r="S9110" s="269">
        <v>-40.25</v>
      </c>
      <c r="T9110" s="269">
        <v>-40.5</v>
      </c>
      <c r="DO9110"/>
    </row>
    <row r="9111" spans="15:119" x14ac:dyDescent="0.25">
      <c r="O9111" s="268" t="s">
        <v>18597</v>
      </c>
      <c r="P9111" s="268" t="s">
        <v>9492</v>
      </c>
      <c r="Q9111" s="269">
        <v>-8.25</v>
      </c>
      <c r="R9111" s="269">
        <v>-8.5</v>
      </c>
      <c r="S9111" s="269">
        <v>-40</v>
      </c>
      <c r="T9111" s="269">
        <v>-40.25</v>
      </c>
      <c r="DO9111"/>
    </row>
    <row r="9112" spans="15:119" x14ac:dyDescent="0.25">
      <c r="O9112" s="268" t="s">
        <v>18598</v>
      </c>
      <c r="P9112" s="268" t="s">
        <v>9490</v>
      </c>
      <c r="Q9112" s="269">
        <v>-8</v>
      </c>
      <c r="R9112" s="269">
        <v>-8.5</v>
      </c>
      <c r="S9112" s="269">
        <v>-39.5</v>
      </c>
      <c r="T9112" s="269">
        <v>-40</v>
      </c>
      <c r="DO9112"/>
    </row>
    <row r="9113" spans="15:119" x14ac:dyDescent="0.25">
      <c r="O9113" s="268" t="s">
        <v>18599</v>
      </c>
      <c r="P9113" s="268" t="s">
        <v>9492</v>
      </c>
      <c r="Q9113" s="269">
        <v>-8</v>
      </c>
      <c r="R9113" s="269">
        <v>-8.25</v>
      </c>
      <c r="S9113" s="269">
        <v>-39.75</v>
      </c>
      <c r="T9113" s="269">
        <v>-40</v>
      </c>
      <c r="DO9113"/>
    </row>
    <row r="9114" spans="15:119" x14ac:dyDescent="0.25">
      <c r="O9114" s="268" t="s">
        <v>18600</v>
      </c>
      <c r="P9114" s="268" t="s">
        <v>9492</v>
      </c>
      <c r="Q9114" s="269">
        <v>-8</v>
      </c>
      <c r="R9114" s="269">
        <v>-8.25</v>
      </c>
      <c r="S9114" s="269">
        <v>-39.5</v>
      </c>
      <c r="T9114" s="269">
        <v>-39.75</v>
      </c>
      <c r="DO9114"/>
    </row>
    <row r="9115" spans="15:119" x14ac:dyDescent="0.25">
      <c r="O9115" s="268" t="s">
        <v>18601</v>
      </c>
      <c r="P9115" s="268" t="s">
        <v>9492</v>
      </c>
      <c r="Q9115" s="269">
        <v>-8.25</v>
      </c>
      <c r="R9115" s="269">
        <v>-8.5</v>
      </c>
      <c r="S9115" s="269">
        <v>-39.75</v>
      </c>
      <c r="T9115" s="269">
        <v>-40</v>
      </c>
      <c r="DO9115"/>
    </row>
    <row r="9116" spans="15:119" x14ac:dyDescent="0.25">
      <c r="O9116" s="268" t="s">
        <v>18602</v>
      </c>
      <c r="P9116" s="268" t="s">
        <v>9492</v>
      </c>
      <c r="Q9116" s="269">
        <v>-8.25</v>
      </c>
      <c r="R9116" s="269">
        <v>-8.5</v>
      </c>
      <c r="S9116" s="269">
        <v>-39.5</v>
      </c>
      <c r="T9116" s="269">
        <v>-39.75</v>
      </c>
      <c r="DO9116"/>
    </row>
    <row r="9117" spans="15:119" x14ac:dyDescent="0.25">
      <c r="O9117" s="268" t="s">
        <v>18603</v>
      </c>
      <c r="P9117" s="268" t="s">
        <v>9490</v>
      </c>
      <c r="Q9117" s="269">
        <v>-8</v>
      </c>
      <c r="R9117" s="269">
        <v>-8.5</v>
      </c>
      <c r="S9117" s="269">
        <v>-39</v>
      </c>
      <c r="T9117" s="269">
        <v>-39.5</v>
      </c>
      <c r="DO9117"/>
    </row>
    <row r="9118" spans="15:119" x14ac:dyDescent="0.25">
      <c r="O9118" s="268" t="s">
        <v>18604</v>
      </c>
      <c r="P9118" s="268" t="s">
        <v>9492</v>
      </c>
      <c r="Q9118" s="269">
        <v>-8</v>
      </c>
      <c r="R9118" s="269">
        <v>-8.25</v>
      </c>
      <c r="S9118" s="269">
        <v>-39.25</v>
      </c>
      <c r="T9118" s="269">
        <v>-39.5</v>
      </c>
      <c r="DO9118"/>
    </row>
    <row r="9119" spans="15:119" x14ac:dyDescent="0.25">
      <c r="O9119" s="268" t="s">
        <v>18605</v>
      </c>
      <c r="P9119" s="268" t="s">
        <v>9492</v>
      </c>
      <c r="Q9119" s="269">
        <v>-8</v>
      </c>
      <c r="R9119" s="269">
        <v>-8.25</v>
      </c>
      <c r="S9119" s="269">
        <v>-39</v>
      </c>
      <c r="T9119" s="269">
        <v>-39.25</v>
      </c>
      <c r="DO9119"/>
    </row>
    <row r="9120" spans="15:119" x14ac:dyDescent="0.25">
      <c r="O9120" s="268" t="s">
        <v>18606</v>
      </c>
      <c r="P9120" s="268" t="s">
        <v>9492</v>
      </c>
      <c r="Q9120" s="269">
        <v>-8.25</v>
      </c>
      <c r="R9120" s="269">
        <v>-8.5</v>
      </c>
      <c r="S9120" s="269">
        <v>-39.25</v>
      </c>
      <c r="T9120" s="269">
        <v>-39.5</v>
      </c>
      <c r="DO9120"/>
    </row>
    <row r="9121" spans="15:119" x14ac:dyDescent="0.25">
      <c r="O9121" s="268" t="s">
        <v>18607</v>
      </c>
      <c r="P9121" s="268" t="s">
        <v>9492</v>
      </c>
      <c r="Q9121" s="269">
        <v>-8.25</v>
      </c>
      <c r="R9121" s="269">
        <v>-8.5</v>
      </c>
      <c r="S9121" s="269">
        <v>-39</v>
      </c>
      <c r="T9121" s="269">
        <v>-39.25</v>
      </c>
      <c r="DO9121"/>
    </row>
    <row r="9122" spans="15:119" x14ac:dyDescent="0.25">
      <c r="O9122" s="268" t="s">
        <v>18608</v>
      </c>
      <c r="P9122" s="268" t="s">
        <v>9490</v>
      </c>
      <c r="Q9122" s="269">
        <v>-8.5</v>
      </c>
      <c r="R9122" s="269">
        <v>-9</v>
      </c>
      <c r="S9122" s="269">
        <v>-40</v>
      </c>
      <c r="T9122" s="269">
        <v>-40.5</v>
      </c>
      <c r="DO9122"/>
    </row>
    <row r="9123" spans="15:119" x14ac:dyDescent="0.25">
      <c r="O9123" s="268" t="s">
        <v>18609</v>
      </c>
      <c r="P9123" s="268" t="s">
        <v>9492</v>
      </c>
      <c r="Q9123" s="269">
        <v>-8.5</v>
      </c>
      <c r="R9123" s="269">
        <v>-8.75</v>
      </c>
      <c r="S9123" s="269">
        <v>-40.25</v>
      </c>
      <c r="T9123" s="269">
        <v>-40.5</v>
      </c>
      <c r="DO9123"/>
    </row>
    <row r="9124" spans="15:119" x14ac:dyDescent="0.25">
      <c r="O9124" s="268" t="s">
        <v>18610</v>
      </c>
      <c r="P9124" s="268" t="s">
        <v>9492</v>
      </c>
      <c r="Q9124" s="269">
        <v>-8.5</v>
      </c>
      <c r="R9124" s="269">
        <v>-8.75</v>
      </c>
      <c r="S9124" s="269">
        <v>-40</v>
      </c>
      <c r="T9124" s="269">
        <v>-40.25</v>
      </c>
      <c r="DO9124"/>
    </row>
    <row r="9125" spans="15:119" x14ac:dyDescent="0.25">
      <c r="O9125" s="268" t="s">
        <v>18611</v>
      </c>
      <c r="P9125" s="268" t="s">
        <v>9492</v>
      </c>
      <c r="Q9125" s="269">
        <v>-8.75</v>
      </c>
      <c r="R9125" s="269">
        <v>-9</v>
      </c>
      <c r="S9125" s="269">
        <v>-40.25</v>
      </c>
      <c r="T9125" s="269">
        <v>-40.5</v>
      </c>
      <c r="DO9125"/>
    </row>
    <row r="9126" spans="15:119" x14ac:dyDescent="0.25">
      <c r="O9126" s="268" t="s">
        <v>18612</v>
      </c>
      <c r="P9126" s="268" t="s">
        <v>9492</v>
      </c>
      <c r="Q9126" s="269">
        <v>-8.75</v>
      </c>
      <c r="R9126" s="269">
        <v>-9</v>
      </c>
      <c r="S9126" s="269">
        <v>-40</v>
      </c>
      <c r="T9126" s="269">
        <v>-40.25</v>
      </c>
      <c r="DO9126"/>
    </row>
    <row r="9127" spans="15:119" x14ac:dyDescent="0.25">
      <c r="O9127" s="268" t="s">
        <v>18613</v>
      </c>
      <c r="P9127" s="268" t="s">
        <v>9490</v>
      </c>
      <c r="Q9127" s="269">
        <v>-8.5</v>
      </c>
      <c r="R9127" s="269">
        <v>-9</v>
      </c>
      <c r="S9127" s="269">
        <v>-39.5</v>
      </c>
      <c r="T9127" s="269">
        <v>-40</v>
      </c>
      <c r="DO9127"/>
    </row>
    <row r="9128" spans="15:119" x14ac:dyDescent="0.25">
      <c r="O9128" s="268" t="s">
        <v>18614</v>
      </c>
      <c r="P9128" s="268" t="s">
        <v>9492</v>
      </c>
      <c r="Q9128" s="269">
        <v>-8.5</v>
      </c>
      <c r="R9128" s="269">
        <v>-8.75</v>
      </c>
      <c r="S9128" s="269">
        <v>-39.75</v>
      </c>
      <c r="T9128" s="269">
        <v>-40</v>
      </c>
      <c r="DO9128"/>
    </row>
    <row r="9129" spans="15:119" x14ac:dyDescent="0.25">
      <c r="O9129" s="268" t="s">
        <v>18615</v>
      </c>
      <c r="P9129" s="268" t="s">
        <v>9492</v>
      </c>
      <c r="Q9129" s="269">
        <v>-8.5</v>
      </c>
      <c r="R9129" s="269">
        <v>-8.75</v>
      </c>
      <c r="S9129" s="269">
        <v>-39.5</v>
      </c>
      <c r="T9129" s="269">
        <v>-39.75</v>
      </c>
      <c r="DO9129"/>
    </row>
    <row r="9130" spans="15:119" x14ac:dyDescent="0.25">
      <c r="O9130" s="268" t="s">
        <v>18616</v>
      </c>
      <c r="P9130" s="268" t="s">
        <v>9492</v>
      </c>
      <c r="Q9130" s="269">
        <v>-8.75</v>
      </c>
      <c r="R9130" s="269">
        <v>-9</v>
      </c>
      <c r="S9130" s="269">
        <v>-39.75</v>
      </c>
      <c r="T9130" s="269">
        <v>-40</v>
      </c>
      <c r="DO9130"/>
    </row>
    <row r="9131" spans="15:119" x14ac:dyDescent="0.25">
      <c r="O9131" s="268" t="s">
        <v>18617</v>
      </c>
      <c r="P9131" s="268" t="s">
        <v>9492</v>
      </c>
      <c r="Q9131" s="269">
        <v>-8.75</v>
      </c>
      <c r="R9131" s="269">
        <v>-9</v>
      </c>
      <c r="S9131" s="269">
        <v>-39.5</v>
      </c>
      <c r="T9131" s="269">
        <v>-39.75</v>
      </c>
      <c r="DO9131"/>
    </row>
    <row r="9132" spans="15:119" x14ac:dyDescent="0.25">
      <c r="O9132" s="268" t="s">
        <v>18618</v>
      </c>
      <c r="P9132" s="268" t="s">
        <v>9490</v>
      </c>
      <c r="Q9132" s="269">
        <v>-8.5</v>
      </c>
      <c r="R9132" s="269">
        <v>-9</v>
      </c>
      <c r="S9132" s="269">
        <v>-39</v>
      </c>
      <c r="T9132" s="269">
        <v>-39.5</v>
      </c>
      <c r="DO9132"/>
    </row>
    <row r="9133" spans="15:119" x14ac:dyDescent="0.25">
      <c r="O9133" s="268" t="s">
        <v>18619</v>
      </c>
      <c r="P9133" s="268" t="s">
        <v>9492</v>
      </c>
      <c r="Q9133" s="269">
        <v>-8.5</v>
      </c>
      <c r="R9133" s="269">
        <v>-8.75</v>
      </c>
      <c r="S9133" s="269">
        <v>-39.25</v>
      </c>
      <c r="T9133" s="269">
        <v>-39.5</v>
      </c>
      <c r="DO9133"/>
    </row>
    <row r="9134" spans="15:119" x14ac:dyDescent="0.25">
      <c r="O9134" s="268" t="s">
        <v>18620</v>
      </c>
      <c r="P9134" s="268" t="s">
        <v>9492</v>
      </c>
      <c r="Q9134" s="269">
        <v>-8.5</v>
      </c>
      <c r="R9134" s="269">
        <v>-8.75</v>
      </c>
      <c r="S9134" s="269">
        <v>-39</v>
      </c>
      <c r="T9134" s="269">
        <v>-39.25</v>
      </c>
      <c r="DO9134"/>
    </row>
    <row r="9135" spans="15:119" x14ac:dyDescent="0.25">
      <c r="O9135" s="268" t="s">
        <v>18621</v>
      </c>
      <c r="P9135" s="268" t="s">
        <v>9492</v>
      </c>
      <c r="Q9135" s="269">
        <v>-8.75</v>
      </c>
      <c r="R9135" s="269">
        <v>-9</v>
      </c>
      <c r="S9135" s="269">
        <v>-39.25</v>
      </c>
      <c r="T9135" s="269">
        <v>-39.5</v>
      </c>
      <c r="DO9135"/>
    </row>
    <row r="9136" spans="15:119" x14ac:dyDescent="0.25">
      <c r="O9136" s="268" t="s">
        <v>18622</v>
      </c>
      <c r="P9136" s="268" t="s">
        <v>9492</v>
      </c>
      <c r="Q9136" s="269">
        <v>-8.75</v>
      </c>
      <c r="R9136" s="269">
        <v>-9</v>
      </c>
      <c r="S9136" s="269">
        <v>-39</v>
      </c>
      <c r="T9136" s="269">
        <v>-39.25</v>
      </c>
      <c r="DO9136"/>
    </row>
    <row r="9137" spans="15:119" x14ac:dyDescent="0.25">
      <c r="O9137" s="268" t="s">
        <v>18623</v>
      </c>
      <c r="P9137" s="268" t="s">
        <v>9488</v>
      </c>
      <c r="Q9137" s="269">
        <v>-9</v>
      </c>
      <c r="R9137" s="269">
        <v>-10</v>
      </c>
      <c r="S9137" s="269">
        <v>-40.5</v>
      </c>
      <c r="T9137" s="269">
        <v>-42</v>
      </c>
      <c r="DO9137"/>
    </row>
    <row r="9138" spans="15:119" x14ac:dyDescent="0.25">
      <c r="O9138" s="268" t="s">
        <v>18624</v>
      </c>
      <c r="P9138" s="268" t="s">
        <v>9490</v>
      </c>
      <c r="Q9138" s="269">
        <v>-9</v>
      </c>
      <c r="R9138" s="269">
        <v>-9.5</v>
      </c>
      <c r="S9138" s="269">
        <v>-41.5</v>
      </c>
      <c r="T9138" s="269">
        <v>-42</v>
      </c>
      <c r="DO9138"/>
    </row>
    <row r="9139" spans="15:119" x14ac:dyDescent="0.25">
      <c r="O9139" s="268" t="s">
        <v>18625</v>
      </c>
      <c r="P9139" s="268" t="s">
        <v>9492</v>
      </c>
      <c r="Q9139" s="269">
        <v>-9</v>
      </c>
      <c r="R9139" s="269">
        <v>-9.25</v>
      </c>
      <c r="S9139" s="269">
        <v>-41.75</v>
      </c>
      <c r="T9139" s="269">
        <v>-42</v>
      </c>
      <c r="DO9139"/>
    </row>
    <row r="9140" spans="15:119" x14ac:dyDescent="0.25">
      <c r="O9140" s="268" t="s">
        <v>18626</v>
      </c>
      <c r="P9140" s="268" t="s">
        <v>9492</v>
      </c>
      <c r="Q9140" s="269">
        <v>-9</v>
      </c>
      <c r="R9140" s="269">
        <v>-9.25</v>
      </c>
      <c r="S9140" s="269">
        <v>-41.5</v>
      </c>
      <c r="T9140" s="269">
        <v>-41.75</v>
      </c>
      <c r="DO9140"/>
    </row>
    <row r="9141" spans="15:119" x14ac:dyDescent="0.25">
      <c r="O9141" s="268" t="s">
        <v>18627</v>
      </c>
      <c r="P9141" s="268" t="s">
        <v>9492</v>
      </c>
      <c r="Q9141" s="269">
        <v>-9.25</v>
      </c>
      <c r="R9141" s="269">
        <v>-9.5</v>
      </c>
      <c r="S9141" s="269">
        <v>-41.75</v>
      </c>
      <c r="T9141" s="269">
        <v>-42</v>
      </c>
      <c r="DO9141"/>
    </row>
    <row r="9142" spans="15:119" x14ac:dyDescent="0.25">
      <c r="O9142" s="268" t="s">
        <v>18628</v>
      </c>
      <c r="P9142" s="268" t="s">
        <v>9492</v>
      </c>
      <c r="Q9142" s="269">
        <v>-9.25</v>
      </c>
      <c r="R9142" s="269">
        <v>-9.5</v>
      </c>
      <c r="S9142" s="269">
        <v>-41.5</v>
      </c>
      <c r="T9142" s="269">
        <v>-41.75</v>
      </c>
      <c r="DO9142"/>
    </row>
    <row r="9143" spans="15:119" x14ac:dyDescent="0.25">
      <c r="O9143" s="268" t="s">
        <v>18629</v>
      </c>
      <c r="P9143" s="268" t="s">
        <v>9490</v>
      </c>
      <c r="Q9143" s="269">
        <v>-9</v>
      </c>
      <c r="R9143" s="269">
        <v>-9.5</v>
      </c>
      <c r="S9143" s="269">
        <v>-41</v>
      </c>
      <c r="T9143" s="269">
        <v>-41.5</v>
      </c>
      <c r="DO9143"/>
    </row>
    <row r="9144" spans="15:119" x14ac:dyDescent="0.25">
      <c r="O9144" s="268" t="s">
        <v>18630</v>
      </c>
      <c r="P9144" s="268" t="s">
        <v>9492</v>
      </c>
      <c r="Q9144" s="269">
        <v>-9</v>
      </c>
      <c r="R9144" s="269">
        <v>-9.25</v>
      </c>
      <c r="S9144" s="269">
        <v>-41.25</v>
      </c>
      <c r="T9144" s="269">
        <v>-41.5</v>
      </c>
      <c r="DO9144"/>
    </row>
    <row r="9145" spans="15:119" x14ac:dyDescent="0.25">
      <c r="O9145" s="268" t="s">
        <v>18631</v>
      </c>
      <c r="P9145" s="268" t="s">
        <v>9492</v>
      </c>
      <c r="Q9145" s="269">
        <v>-9</v>
      </c>
      <c r="R9145" s="269">
        <v>-9.25</v>
      </c>
      <c r="S9145" s="269">
        <v>-41</v>
      </c>
      <c r="T9145" s="269">
        <v>-41.25</v>
      </c>
      <c r="DO9145"/>
    </row>
    <row r="9146" spans="15:119" x14ac:dyDescent="0.25">
      <c r="O9146" s="268" t="s">
        <v>18632</v>
      </c>
      <c r="P9146" s="268" t="s">
        <v>9492</v>
      </c>
      <c r="Q9146" s="269">
        <v>-9.25</v>
      </c>
      <c r="R9146" s="269">
        <v>-9.5</v>
      </c>
      <c r="S9146" s="269">
        <v>-41.25</v>
      </c>
      <c r="T9146" s="269">
        <v>-41.5</v>
      </c>
      <c r="DO9146"/>
    </row>
    <row r="9147" spans="15:119" x14ac:dyDescent="0.25">
      <c r="O9147" s="268" t="s">
        <v>18633</v>
      </c>
      <c r="P9147" s="268" t="s">
        <v>9492</v>
      </c>
      <c r="Q9147" s="269">
        <v>-9.25</v>
      </c>
      <c r="R9147" s="269">
        <v>-9.5</v>
      </c>
      <c r="S9147" s="269">
        <v>-41</v>
      </c>
      <c r="T9147" s="269">
        <v>-41.25</v>
      </c>
      <c r="DO9147"/>
    </row>
    <row r="9148" spans="15:119" x14ac:dyDescent="0.25">
      <c r="O9148" s="268" t="s">
        <v>18634</v>
      </c>
      <c r="P9148" s="268" t="s">
        <v>9490</v>
      </c>
      <c r="Q9148" s="269">
        <v>-9</v>
      </c>
      <c r="R9148" s="269">
        <v>-9.5</v>
      </c>
      <c r="S9148" s="269">
        <v>-40.5</v>
      </c>
      <c r="T9148" s="269">
        <v>-41</v>
      </c>
      <c r="DO9148"/>
    </row>
    <row r="9149" spans="15:119" x14ac:dyDescent="0.25">
      <c r="O9149" s="268" t="s">
        <v>18635</v>
      </c>
      <c r="P9149" s="268" t="s">
        <v>9492</v>
      </c>
      <c r="Q9149" s="269">
        <v>-9</v>
      </c>
      <c r="R9149" s="269">
        <v>-9.25</v>
      </c>
      <c r="S9149" s="269">
        <v>-40.75</v>
      </c>
      <c r="T9149" s="269">
        <v>-41</v>
      </c>
      <c r="DO9149"/>
    </row>
    <row r="9150" spans="15:119" x14ac:dyDescent="0.25">
      <c r="O9150" s="268" t="s">
        <v>18636</v>
      </c>
      <c r="P9150" s="268" t="s">
        <v>9492</v>
      </c>
      <c r="Q9150" s="269">
        <v>-9</v>
      </c>
      <c r="R9150" s="269">
        <v>-9.25</v>
      </c>
      <c r="S9150" s="269">
        <v>-40.5</v>
      </c>
      <c r="T9150" s="269">
        <v>-40.75</v>
      </c>
      <c r="DO9150"/>
    </row>
    <row r="9151" spans="15:119" x14ac:dyDescent="0.25">
      <c r="O9151" s="268" t="s">
        <v>18637</v>
      </c>
      <c r="P9151" s="268" t="s">
        <v>9492</v>
      </c>
      <c r="Q9151" s="269">
        <v>-9.25</v>
      </c>
      <c r="R9151" s="269">
        <v>-9.5</v>
      </c>
      <c r="S9151" s="269">
        <v>-40.75</v>
      </c>
      <c r="T9151" s="269">
        <v>-41</v>
      </c>
      <c r="DO9151"/>
    </row>
    <row r="9152" spans="15:119" x14ac:dyDescent="0.25">
      <c r="O9152" s="268" t="s">
        <v>18638</v>
      </c>
      <c r="P9152" s="268" t="s">
        <v>9492</v>
      </c>
      <c r="Q9152" s="269">
        <v>-9.25</v>
      </c>
      <c r="R9152" s="269">
        <v>-9.5</v>
      </c>
      <c r="S9152" s="269">
        <v>-40.5</v>
      </c>
      <c r="T9152" s="269">
        <v>-40.75</v>
      </c>
      <c r="DO9152"/>
    </row>
    <row r="9153" spans="15:119" x14ac:dyDescent="0.25">
      <c r="O9153" s="268" t="s">
        <v>18639</v>
      </c>
      <c r="P9153" s="268" t="s">
        <v>9490</v>
      </c>
      <c r="Q9153" s="269">
        <v>-9.5</v>
      </c>
      <c r="R9153" s="269">
        <v>-10</v>
      </c>
      <c r="S9153" s="269">
        <v>-41.5</v>
      </c>
      <c r="T9153" s="269">
        <v>-42</v>
      </c>
      <c r="DO9153"/>
    </row>
    <row r="9154" spans="15:119" x14ac:dyDescent="0.25">
      <c r="O9154" s="268" t="s">
        <v>18640</v>
      </c>
      <c r="P9154" s="268" t="s">
        <v>9492</v>
      </c>
      <c r="Q9154" s="269">
        <v>-9.5</v>
      </c>
      <c r="R9154" s="269">
        <v>-9.75</v>
      </c>
      <c r="S9154" s="269">
        <v>-41.75</v>
      </c>
      <c r="T9154" s="269">
        <v>-42</v>
      </c>
      <c r="DO9154"/>
    </row>
    <row r="9155" spans="15:119" x14ac:dyDescent="0.25">
      <c r="O9155" s="268" t="s">
        <v>18641</v>
      </c>
      <c r="P9155" s="268" t="s">
        <v>9492</v>
      </c>
      <c r="Q9155" s="269">
        <v>-9.5</v>
      </c>
      <c r="R9155" s="269">
        <v>-9.75</v>
      </c>
      <c r="S9155" s="269">
        <v>-41.5</v>
      </c>
      <c r="T9155" s="269">
        <v>-41.75</v>
      </c>
      <c r="DO9155"/>
    </row>
    <row r="9156" spans="15:119" x14ac:dyDescent="0.25">
      <c r="O9156" s="268" t="s">
        <v>18642</v>
      </c>
      <c r="P9156" s="268" t="s">
        <v>9492</v>
      </c>
      <c r="Q9156" s="269">
        <v>-9.75</v>
      </c>
      <c r="R9156" s="269">
        <v>-10</v>
      </c>
      <c r="S9156" s="269">
        <v>-41.75</v>
      </c>
      <c r="T9156" s="269">
        <v>-42</v>
      </c>
      <c r="DO9156"/>
    </row>
    <row r="9157" spans="15:119" x14ac:dyDescent="0.25">
      <c r="O9157" s="268" t="s">
        <v>18643</v>
      </c>
      <c r="P9157" s="268" t="s">
        <v>9492</v>
      </c>
      <c r="Q9157" s="269">
        <v>-9.75</v>
      </c>
      <c r="R9157" s="269">
        <v>-10</v>
      </c>
      <c r="S9157" s="269">
        <v>-41.5</v>
      </c>
      <c r="T9157" s="269">
        <v>-41.75</v>
      </c>
      <c r="DO9157"/>
    </row>
    <row r="9158" spans="15:119" x14ac:dyDescent="0.25">
      <c r="O9158" s="268" t="s">
        <v>18644</v>
      </c>
      <c r="P9158" s="268" t="s">
        <v>9490</v>
      </c>
      <c r="Q9158" s="269">
        <v>-9.5</v>
      </c>
      <c r="R9158" s="269">
        <v>-10</v>
      </c>
      <c r="S9158" s="269">
        <v>-41</v>
      </c>
      <c r="T9158" s="269">
        <v>-41.5</v>
      </c>
      <c r="DO9158"/>
    </row>
    <row r="9159" spans="15:119" x14ac:dyDescent="0.25">
      <c r="O9159" s="268" t="s">
        <v>18645</v>
      </c>
      <c r="P9159" s="268" t="s">
        <v>9492</v>
      </c>
      <c r="Q9159" s="269">
        <v>-9.5</v>
      </c>
      <c r="R9159" s="269">
        <v>-9.75</v>
      </c>
      <c r="S9159" s="269">
        <v>-41.25</v>
      </c>
      <c r="T9159" s="269">
        <v>-41.5</v>
      </c>
      <c r="DO9159"/>
    </row>
    <row r="9160" spans="15:119" x14ac:dyDescent="0.25">
      <c r="O9160" s="268" t="s">
        <v>18646</v>
      </c>
      <c r="P9160" s="268" t="s">
        <v>9492</v>
      </c>
      <c r="Q9160" s="269">
        <v>-9.5</v>
      </c>
      <c r="R9160" s="269">
        <v>-9.75</v>
      </c>
      <c r="S9160" s="269">
        <v>-41</v>
      </c>
      <c r="T9160" s="269">
        <v>-41.25</v>
      </c>
      <c r="DO9160"/>
    </row>
    <row r="9161" spans="15:119" x14ac:dyDescent="0.25">
      <c r="O9161" s="268" t="s">
        <v>18647</v>
      </c>
      <c r="P9161" s="268" t="s">
        <v>9492</v>
      </c>
      <c r="Q9161" s="269">
        <v>-9.75</v>
      </c>
      <c r="R9161" s="269">
        <v>-10</v>
      </c>
      <c r="S9161" s="269">
        <v>-41.25</v>
      </c>
      <c r="T9161" s="269">
        <v>-41.5</v>
      </c>
      <c r="DO9161"/>
    </row>
    <row r="9162" spans="15:119" x14ac:dyDescent="0.25">
      <c r="O9162" s="268" t="s">
        <v>18648</v>
      </c>
      <c r="P9162" s="268" t="s">
        <v>9492</v>
      </c>
      <c r="Q9162" s="269">
        <v>-9.75</v>
      </c>
      <c r="R9162" s="269">
        <v>-10</v>
      </c>
      <c r="S9162" s="269">
        <v>-41</v>
      </c>
      <c r="T9162" s="269">
        <v>-41.25</v>
      </c>
      <c r="DO9162"/>
    </row>
    <row r="9163" spans="15:119" x14ac:dyDescent="0.25">
      <c r="O9163" s="268" t="s">
        <v>18649</v>
      </c>
      <c r="P9163" s="268" t="s">
        <v>9490</v>
      </c>
      <c r="Q9163" s="269">
        <v>-9.5</v>
      </c>
      <c r="R9163" s="269">
        <v>-10</v>
      </c>
      <c r="S9163" s="269">
        <v>-40.5</v>
      </c>
      <c r="T9163" s="269">
        <v>-41</v>
      </c>
      <c r="DO9163"/>
    </row>
    <row r="9164" spans="15:119" x14ac:dyDescent="0.25">
      <c r="O9164" s="268" t="s">
        <v>18650</v>
      </c>
      <c r="P9164" s="268" t="s">
        <v>9492</v>
      </c>
      <c r="Q9164" s="269">
        <v>-9.5</v>
      </c>
      <c r="R9164" s="269">
        <v>-9.75</v>
      </c>
      <c r="S9164" s="269">
        <v>-40.75</v>
      </c>
      <c r="T9164" s="269">
        <v>-41</v>
      </c>
      <c r="DO9164"/>
    </row>
    <row r="9165" spans="15:119" x14ac:dyDescent="0.25">
      <c r="O9165" s="268" t="s">
        <v>18651</v>
      </c>
      <c r="P9165" s="268" t="s">
        <v>9492</v>
      </c>
      <c r="Q9165" s="269">
        <v>-9.5</v>
      </c>
      <c r="R9165" s="269">
        <v>-9.75</v>
      </c>
      <c r="S9165" s="269">
        <v>-40.5</v>
      </c>
      <c r="T9165" s="269">
        <v>-40.75</v>
      </c>
      <c r="DO9165"/>
    </row>
    <row r="9166" spans="15:119" x14ac:dyDescent="0.25">
      <c r="O9166" s="268" t="s">
        <v>18652</v>
      </c>
      <c r="P9166" s="268" t="s">
        <v>9492</v>
      </c>
      <c r="Q9166" s="269">
        <v>-9.75</v>
      </c>
      <c r="R9166" s="269">
        <v>-10</v>
      </c>
      <c r="S9166" s="269">
        <v>-40.75</v>
      </c>
      <c r="T9166" s="269">
        <v>-41</v>
      </c>
      <c r="DO9166"/>
    </row>
    <row r="9167" spans="15:119" x14ac:dyDescent="0.25">
      <c r="O9167" s="268" t="s">
        <v>18653</v>
      </c>
      <c r="P9167" s="268" t="s">
        <v>9492</v>
      </c>
      <c r="Q9167" s="269">
        <v>-9.75</v>
      </c>
      <c r="R9167" s="269">
        <v>-10</v>
      </c>
      <c r="S9167" s="269">
        <v>-40.5</v>
      </c>
      <c r="T9167" s="269">
        <v>-40.75</v>
      </c>
      <c r="DO9167"/>
    </row>
    <row r="9168" spans="15:119" x14ac:dyDescent="0.25">
      <c r="O9168" s="268" t="s">
        <v>18654</v>
      </c>
      <c r="P9168" s="268" t="s">
        <v>9488</v>
      </c>
      <c r="Q9168" s="269">
        <v>-9</v>
      </c>
      <c r="R9168" s="269">
        <v>-10</v>
      </c>
      <c r="S9168" s="269">
        <v>-39</v>
      </c>
      <c r="T9168" s="269">
        <v>-40.5</v>
      </c>
      <c r="DO9168"/>
    </row>
    <row r="9169" spans="15:119" x14ac:dyDescent="0.25">
      <c r="O9169" s="268" t="s">
        <v>18655</v>
      </c>
      <c r="P9169" s="268" t="s">
        <v>9490</v>
      </c>
      <c r="Q9169" s="269">
        <v>-9</v>
      </c>
      <c r="R9169" s="269">
        <v>-9.5</v>
      </c>
      <c r="S9169" s="269">
        <v>-40</v>
      </c>
      <c r="T9169" s="269">
        <v>-40.5</v>
      </c>
      <c r="DO9169"/>
    </row>
    <row r="9170" spans="15:119" x14ac:dyDescent="0.25">
      <c r="O9170" s="268" t="s">
        <v>18656</v>
      </c>
      <c r="P9170" s="268" t="s">
        <v>9492</v>
      </c>
      <c r="Q9170" s="269">
        <v>-9</v>
      </c>
      <c r="R9170" s="269">
        <v>-9.25</v>
      </c>
      <c r="S9170" s="269">
        <v>-40.25</v>
      </c>
      <c r="T9170" s="269">
        <v>-40.5</v>
      </c>
      <c r="DO9170"/>
    </row>
    <row r="9171" spans="15:119" x14ac:dyDescent="0.25">
      <c r="O9171" s="268" t="s">
        <v>18657</v>
      </c>
      <c r="P9171" s="268" t="s">
        <v>9492</v>
      </c>
      <c r="Q9171" s="269">
        <v>-9</v>
      </c>
      <c r="R9171" s="269">
        <v>-9.25</v>
      </c>
      <c r="S9171" s="269">
        <v>-40</v>
      </c>
      <c r="T9171" s="269">
        <v>-40.25</v>
      </c>
      <c r="DO9171"/>
    </row>
    <row r="9172" spans="15:119" x14ac:dyDescent="0.25">
      <c r="O9172" s="268" t="s">
        <v>18658</v>
      </c>
      <c r="P9172" s="268" t="s">
        <v>9492</v>
      </c>
      <c r="Q9172" s="269">
        <v>-9.25</v>
      </c>
      <c r="R9172" s="269">
        <v>-9.5</v>
      </c>
      <c r="S9172" s="269">
        <v>-40.25</v>
      </c>
      <c r="T9172" s="269">
        <v>-40.5</v>
      </c>
      <c r="DO9172"/>
    </row>
    <row r="9173" spans="15:119" x14ac:dyDescent="0.25">
      <c r="O9173" s="268" t="s">
        <v>18659</v>
      </c>
      <c r="P9173" s="268" t="s">
        <v>9492</v>
      </c>
      <c r="Q9173" s="269">
        <v>-9.25</v>
      </c>
      <c r="R9173" s="269">
        <v>-9.5</v>
      </c>
      <c r="S9173" s="269">
        <v>-40</v>
      </c>
      <c r="T9173" s="269">
        <v>-40.25</v>
      </c>
      <c r="DO9173"/>
    </row>
    <row r="9174" spans="15:119" x14ac:dyDescent="0.25">
      <c r="O9174" s="268" t="s">
        <v>18660</v>
      </c>
      <c r="P9174" s="268" t="s">
        <v>9490</v>
      </c>
      <c r="Q9174" s="269">
        <v>-9</v>
      </c>
      <c r="R9174" s="269">
        <v>-9.5</v>
      </c>
      <c r="S9174" s="269">
        <v>-39.5</v>
      </c>
      <c r="T9174" s="269">
        <v>-40</v>
      </c>
      <c r="DO9174"/>
    </row>
    <row r="9175" spans="15:119" x14ac:dyDescent="0.25">
      <c r="O9175" s="268" t="s">
        <v>18661</v>
      </c>
      <c r="P9175" s="268" t="s">
        <v>9492</v>
      </c>
      <c r="Q9175" s="269">
        <v>-9</v>
      </c>
      <c r="R9175" s="269">
        <v>-9.25</v>
      </c>
      <c r="S9175" s="269">
        <v>-39.75</v>
      </c>
      <c r="T9175" s="269">
        <v>-40</v>
      </c>
      <c r="DO9175"/>
    </row>
    <row r="9176" spans="15:119" x14ac:dyDescent="0.25">
      <c r="O9176" s="268" t="s">
        <v>18662</v>
      </c>
      <c r="P9176" s="268" t="s">
        <v>9492</v>
      </c>
      <c r="Q9176" s="269">
        <v>-9</v>
      </c>
      <c r="R9176" s="269">
        <v>-9.25</v>
      </c>
      <c r="S9176" s="269">
        <v>-39.5</v>
      </c>
      <c r="T9176" s="269">
        <v>-39.75</v>
      </c>
      <c r="DO9176"/>
    </row>
    <row r="9177" spans="15:119" x14ac:dyDescent="0.25">
      <c r="O9177" s="268" t="s">
        <v>18663</v>
      </c>
      <c r="P9177" s="268" t="s">
        <v>9492</v>
      </c>
      <c r="Q9177" s="269">
        <v>-9.25</v>
      </c>
      <c r="R9177" s="269">
        <v>-9.5</v>
      </c>
      <c r="S9177" s="269">
        <v>-39.75</v>
      </c>
      <c r="T9177" s="269">
        <v>-40</v>
      </c>
      <c r="DO9177"/>
    </row>
    <row r="9178" spans="15:119" x14ac:dyDescent="0.25">
      <c r="O9178" s="268" t="s">
        <v>18664</v>
      </c>
      <c r="P9178" s="268" t="s">
        <v>9492</v>
      </c>
      <c r="Q9178" s="269">
        <v>-9.25</v>
      </c>
      <c r="R9178" s="269">
        <v>-9.5</v>
      </c>
      <c r="S9178" s="269">
        <v>-39.5</v>
      </c>
      <c r="T9178" s="269">
        <v>-39.75</v>
      </c>
      <c r="DO9178"/>
    </row>
    <row r="9179" spans="15:119" x14ac:dyDescent="0.25">
      <c r="O9179" s="268" t="s">
        <v>18665</v>
      </c>
      <c r="P9179" s="268" t="s">
        <v>9490</v>
      </c>
      <c r="Q9179" s="269">
        <v>-9</v>
      </c>
      <c r="R9179" s="269">
        <v>-9.5</v>
      </c>
      <c r="S9179" s="269">
        <v>-39</v>
      </c>
      <c r="T9179" s="269">
        <v>-39.5</v>
      </c>
      <c r="DO9179"/>
    </row>
    <row r="9180" spans="15:119" x14ac:dyDescent="0.25">
      <c r="O9180" s="268" t="s">
        <v>18666</v>
      </c>
      <c r="P9180" s="268" t="s">
        <v>9492</v>
      </c>
      <c r="Q9180" s="269">
        <v>-9</v>
      </c>
      <c r="R9180" s="269">
        <v>-9.25</v>
      </c>
      <c r="S9180" s="269">
        <v>-39.25</v>
      </c>
      <c r="T9180" s="269">
        <v>-39.5</v>
      </c>
      <c r="DO9180"/>
    </row>
    <row r="9181" spans="15:119" x14ac:dyDescent="0.25">
      <c r="O9181" s="268" t="s">
        <v>18667</v>
      </c>
      <c r="P9181" s="268" t="s">
        <v>9492</v>
      </c>
      <c r="Q9181" s="269">
        <v>-9</v>
      </c>
      <c r="R9181" s="269">
        <v>-9.25</v>
      </c>
      <c r="S9181" s="269">
        <v>-39</v>
      </c>
      <c r="T9181" s="269">
        <v>-39.25</v>
      </c>
      <c r="DO9181"/>
    </row>
    <row r="9182" spans="15:119" x14ac:dyDescent="0.25">
      <c r="O9182" s="268" t="s">
        <v>18668</v>
      </c>
      <c r="P9182" s="268" t="s">
        <v>9492</v>
      </c>
      <c r="Q9182" s="269">
        <v>-9.25</v>
      </c>
      <c r="R9182" s="269">
        <v>-9.5</v>
      </c>
      <c r="S9182" s="269">
        <v>-39.25</v>
      </c>
      <c r="T9182" s="269">
        <v>-39.5</v>
      </c>
      <c r="DO9182"/>
    </row>
    <row r="9183" spans="15:119" x14ac:dyDescent="0.25">
      <c r="O9183" s="268" t="s">
        <v>18669</v>
      </c>
      <c r="P9183" s="268" t="s">
        <v>9492</v>
      </c>
      <c r="Q9183" s="269">
        <v>-9.25</v>
      </c>
      <c r="R9183" s="269">
        <v>-9.5</v>
      </c>
      <c r="S9183" s="269">
        <v>-39</v>
      </c>
      <c r="T9183" s="269">
        <v>-39.25</v>
      </c>
      <c r="DO9183"/>
    </row>
    <row r="9184" spans="15:119" x14ac:dyDescent="0.25">
      <c r="O9184" s="268" t="s">
        <v>18670</v>
      </c>
      <c r="P9184" s="268" t="s">
        <v>9490</v>
      </c>
      <c r="Q9184" s="269">
        <v>-9.5</v>
      </c>
      <c r="R9184" s="269">
        <v>-10</v>
      </c>
      <c r="S9184" s="269">
        <v>-40</v>
      </c>
      <c r="T9184" s="269">
        <v>-40.5</v>
      </c>
      <c r="DO9184"/>
    </row>
    <row r="9185" spans="15:119" x14ac:dyDescent="0.25">
      <c r="O9185" s="268" t="s">
        <v>18671</v>
      </c>
      <c r="P9185" s="268" t="s">
        <v>9492</v>
      </c>
      <c r="Q9185" s="269">
        <v>-9.5</v>
      </c>
      <c r="R9185" s="269">
        <v>-9.75</v>
      </c>
      <c r="S9185" s="269">
        <v>-40.25</v>
      </c>
      <c r="T9185" s="269">
        <v>-40.5</v>
      </c>
      <c r="DO9185"/>
    </row>
    <row r="9186" spans="15:119" x14ac:dyDescent="0.25">
      <c r="O9186" s="268" t="s">
        <v>18672</v>
      </c>
      <c r="P9186" s="268" t="s">
        <v>9492</v>
      </c>
      <c r="Q9186" s="269">
        <v>-9.5</v>
      </c>
      <c r="R9186" s="269">
        <v>-9.75</v>
      </c>
      <c r="S9186" s="269">
        <v>-40</v>
      </c>
      <c r="T9186" s="269">
        <v>-40.25</v>
      </c>
      <c r="DO9186"/>
    </row>
    <row r="9187" spans="15:119" x14ac:dyDescent="0.25">
      <c r="O9187" s="268" t="s">
        <v>18673</v>
      </c>
      <c r="P9187" s="268" t="s">
        <v>9492</v>
      </c>
      <c r="Q9187" s="269">
        <v>-9.75</v>
      </c>
      <c r="R9187" s="269">
        <v>-10</v>
      </c>
      <c r="S9187" s="269">
        <v>-40.25</v>
      </c>
      <c r="T9187" s="269">
        <v>-40.5</v>
      </c>
      <c r="DO9187"/>
    </row>
    <row r="9188" spans="15:119" x14ac:dyDescent="0.25">
      <c r="O9188" s="268" t="s">
        <v>18674</v>
      </c>
      <c r="P9188" s="268" t="s">
        <v>9492</v>
      </c>
      <c r="Q9188" s="269">
        <v>-9.75</v>
      </c>
      <c r="R9188" s="269">
        <v>-10</v>
      </c>
      <c r="S9188" s="269">
        <v>-40</v>
      </c>
      <c r="T9188" s="269">
        <v>-40.25</v>
      </c>
      <c r="DO9188"/>
    </row>
    <row r="9189" spans="15:119" x14ac:dyDescent="0.25">
      <c r="O9189" s="268" t="s">
        <v>18675</v>
      </c>
      <c r="P9189" s="268" t="s">
        <v>9490</v>
      </c>
      <c r="Q9189" s="269">
        <v>-9.5</v>
      </c>
      <c r="R9189" s="269">
        <v>-10</v>
      </c>
      <c r="S9189" s="269">
        <v>-39.5</v>
      </c>
      <c r="T9189" s="269">
        <v>-40</v>
      </c>
      <c r="DO9189"/>
    </row>
    <row r="9190" spans="15:119" x14ac:dyDescent="0.25">
      <c r="O9190" s="268" t="s">
        <v>18676</v>
      </c>
      <c r="P9190" s="268" t="s">
        <v>9492</v>
      </c>
      <c r="Q9190" s="269">
        <v>-9.5</v>
      </c>
      <c r="R9190" s="269">
        <v>-9.75</v>
      </c>
      <c r="S9190" s="269">
        <v>-39.75</v>
      </c>
      <c r="T9190" s="269">
        <v>-40</v>
      </c>
      <c r="DO9190"/>
    </row>
    <row r="9191" spans="15:119" x14ac:dyDescent="0.25">
      <c r="O9191" s="268" t="s">
        <v>18677</v>
      </c>
      <c r="P9191" s="268" t="s">
        <v>9492</v>
      </c>
      <c r="Q9191" s="269">
        <v>-9.5</v>
      </c>
      <c r="R9191" s="269">
        <v>-9.75</v>
      </c>
      <c r="S9191" s="269">
        <v>-39.5</v>
      </c>
      <c r="T9191" s="269">
        <v>-39.75</v>
      </c>
      <c r="DO9191"/>
    </row>
    <row r="9192" spans="15:119" x14ac:dyDescent="0.25">
      <c r="O9192" s="268" t="s">
        <v>18678</v>
      </c>
      <c r="P9192" s="268" t="s">
        <v>9492</v>
      </c>
      <c r="Q9192" s="269">
        <v>-9.75</v>
      </c>
      <c r="R9192" s="269">
        <v>-10</v>
      </c>
      <c r="S9192" s="269">
        <v>-39.75</v>
      </c>
      <c r="T9192" s="269">
        <v>-40</v>
      </c>
      <c r="DO9192"/>
    </row>
    <row r="9193" spans="15:119" x14ac:dyDescent="0.25">
      <c r="O9193" s="268" t="s">
        <v>18679</v>
      </c>
      <c r="P9193" s="268" t="s">
        <v>9492</v>
      </c>
      <c r="Q9193" s="269">
        <v>-9.75</v>
      </c>
      <c r="R9193" s="269">
        <v>-10</v>
      </c>
      <c r="S9193" s="269">
        <v>-39.5</v>
      </c>
      <c r="T9193" s="269">
        <v>-39.75</v>
      </c>
      <c r="DO9193"/>
    </row>
    <row r="9194" spans="15:119" x14ac:dyDescent="0.25">
      <c r="O9194" s="268" t="s">
        <v>18680</v>
      </c>
      <c r="P9194" s="268" t="s">
        <v>9490</v>
      </c>
      <c r="Q9194" s="269">
        <v>-9.5</v>
      </c>
      <c r="R9194" s="269">
        <v>-10</v>
      </c>
      <c r="S9194" s="269">
        <v>-39</v>
      </c>
      <c r="T9194" s="269">
        <v>-39.5</v>
      </c>
      <c r="DO9194"/>
    </row>
    <row r="9195" spans="15:119" x14ac:dyDescent="0.25">
      <c r="O9195" s="268" t="s">
        <v>18681</v>
      </c>
      <c r="P9195" s="268" t="s">
        <v>9492</v>
      </c>
      <c r="Q9195" s="269">
        <v>-9.5</v>
      </c>
      <c r="R9195" s="269">
        <v>-9.75</v>
      </c>
      <c r="S9195" s="269">
        <v>-39.25</v>
      </c>
      <c r="T9195" s="269">
        <v>-39.5</v>
      </c>
      <c r="DO9195"/>
    </row>
    <row r="9196" spans="15:119" x14ac:dyDescent="0.25">
      <c r="O9196" s="268" t="s">
        <v>18682</v>
      </c>
      <c r="P9196" s="268" t="s">
        <v>9492</v>
      </c>
      <c r="Q9196" s="269">
        <v>-9.5</v>
      </c>
      <c r="R9196" s="269">
        <v>-9.75</v>
      </c>
      <c r="S9196" s="269">
        <v>-39</v>
      </c>
      <c r="T9196" s="269">
        <v>-39.25</v>
      </c>
      <c r="DO9196"/>
    </row>
    <row r="9197" spans="15:119" x14ac:dyDescent="0.25">
      <c r="O9197" s="268" t="s">
        <v>18683</v>
      </c>
      <c r="P9197" s="268" t="s">
        <v>9492</v>
      </c>
      <c r="Q9197" s="269">
        <v>-9.75</v>
      </c>
      <c r="R9197" s="269">
        <v>-10</v>
      </c>
      <c r="S9197" s="269">
        <v>-39.25</v>
      </c>
      <c r="T9197" s="269">
        <v>-39.5</v>
      </c>
      <c r="DO9197"/>
    </row>
    <row r="9198" spans="15:119" x14ac:dyDescent="0.25">
      <c r="O9198" s="268" t="s">
        <v>18684</v>
      </c>
      <c r="P9198" s="268" t="s">
        <v>9492</v>
      </c>
      <c r="Q9198" s="269">
        <v>-9.75</v>
      </c>
      <c r="R9198" s="269">
        <v>-10</v>
      </c>
      <c r="S9198" s="269">
        <v>-39</v>
      </c>
      <c r="T9198" s="269">
        <v>-39.25</v>
      </c>
      <c r="DO9198"/>
    </row>
    <row r="9199" spans="15:119" x14ac:dyDescent="0.25">
      <c r="O9199" s="268" t="s">
        <v>18685</v>
      </c>
      <c r="P9199" s="268" t="s">
        <v>9486</v>
      </c>
      <c r="Q9199" s="269">
        <v>-8</v>
      </c>
      <c r="R9199" s="269">
        <v>-10</v>
      </c>
      <c r="S9199" s="269">
        <v>-36</v>
      </c>
      <c r="T9199" s="269">
        <v>-39</v>
      </c>
      <c r="DO9199"/>
    </row>
    <row r="9200" spans="15:119" x14ac:dyDescent="0.25">
      <c r="O9200" s="268" t="s">
        <v>18686</v>
      </c>
      <c r="P9200" s="268" t="s">
        <v>9488</v>
      </c>
      <c r="Q9200" s="269">
        <v>-8</v>
      </c>
      <c r="R9200" s="269">
        <v>-9</v>
      </c>
      <c r="S9200" s="269">
        <v>-37.5</v>
      </c>
      <c r="T9200" s="269">
        <v>-39</v>
      </c>
      <c r="DO9200"/>
    </row>
    <row r="9201" spans="15:119" x14ac:dyDescent="0.25">
      <c r="O9201" s="268" t="s">
        <v>18687</v>
      </c>
      <c r="P9201" s="268" t="s">
        <v>9490</v>
      </c>
      <c r="Q9201" s="269">
        <v>-8</v>
      </c>
      <c r="R9201" s="269">
        <v>-8.5</v>
      </c>
      <c r="S9201" s="269">
        <v>-38.5</v>
      </c>
      <c r="T9201" s="269">
        <v>-39</v>
      </c>
      <c r="DO9201"/>
    </row>
    <row r="9202" spans="15:119" x14ac:dyDescent="0.25">
      <c r="O9202" s="268" t="s">
        <v>18688</v>
      </c>
      <c r="P9202" s="268" t="s">
        <v>9492</v>
      </c>
      <c r="Q9202" s="269">
        <v>-8</v>
      </c>
      <c r="R9202" s="269">
        <v>-8.25</v>
      </c>
      <c r="S9202" s="269">
        <v>-38.75</v>
      </c>
      <c r="T9202" s="269">
        <v>-39</v>
      </c>
      <c r="DO9202"/>
    </row>
    <row r="9203" spans="15:119" x14ac:dyDescent="0.25">
      <c r="O9203" s="268" t="s">
        <v>18689</v>
      </c>
      <c r="P9203" s="268" t="s">
        <v>9492</v>
      </c>
      <c r="Q9203" s="269">
        <v>-8</v>
      </c>
      <c r="R9203" s="269">
        <v>-8.25</v>
      </c>
      <c r="S9203" s="269">
        <v>-38.5</v>
      </c>
      <c r="T9203" s="269">
        <v>-38.75</v>
      </c>
      <c r="DO9203"/>
    </row>
    <row r="9204" spans="15:119" x14ac:dyDescent="0.25">
      <c r="O9204" s="268" t="s">
        <v>18690</v>
      </c>
      <c r="P9204" s="268" t="s">
        <v>9492</v>
      </c>
      <c r="Q9204" s="269">
        <v>-8.25</v>
      </c>
      <c r="R9204" s="269">
        <v>-8.5</v>
      </c>
      <c r="S9204" s="269">
        <v>-38.75</v>
      </c>
      <c r="T9204" s="269">
        <v>-39</v>
      </c>
      <c r="DO9204"/>
    </row>
    <row r="9205" spans="15:119" x14ac:dyDescent="0.25">
      <c r="O9205" s="268" t="s">
        <v>18691</v>
      </c>
      <c r="P9205" s="268" t="s">
        <v>9492</v>
      </c>
      <c r="Q9205" s="269">
        <v>-8.25</v>
      </c>
      <c r="R9205" s="269">
        <v>-8.5</v>
      </c>
      <c r="S9205" s="269">
        <v>-38.5</v>
      </c>
      <c r="T9205" s="269">
        <v>-38.75</v>
      </c>
      <c r="DO9205"/>
    </row>
    <row r="9206" spans="15:119" x14ac:dyDescent="0.25">
      <c r="O9206" s="268" t="s">
        <v>18692</v>
      </c>
      <c r="P9206" s="268" t="s">
        <v>9490</v>
      </c>
      <c r="Q9206" s="269">
        <v>-8</v>
      </c>
      <c r="R9206" s="269">
        <v>-8.5</v>
      </c>
      <c r="S9206" s="269">
        <v>-38</v>
      </c>
      <c r="T9206" s="269">
        <v>-38.5</v>
      </c>
      <c r="DO9206"/>
    </row>
    <row r="9207" spans="15:119" x14ac:dyDescent="0.25">
      <c r="O9207" s="268" t="s">
        <v>18693</v>
      </c>
      <c r="P9207" s="268" t="s">
        <v>9492</v>
      </c>
      <c r="Q9207" s="269">
        <v>-8</v>
      </c>
      <c r="R9207" s="269">
        <v>-8.25</v>
      </c>
      <c r="S9207" s="269">
        <v>-38.25</v>
      </c>
      <c r="T9207" s="269">
        <v>-38.5</v>
      </c>
      <c r="DO9207"/>
    </row>
    <row r="9208" spans="15:119" x14ac:dyDescent="0.25">
      <c r="O9208" s="268" t="s">
        <v>18694</v>
      </c>
      <c r="P9208" s="268" t="s">
        <v>9492</v>
      </c>
      <c r="Q9208" s="269">
        <v>-8</v>
      </c>
      <c r="R9208" s="269">
        <v>-8.25</v>
      </c>
      <c r="S9208" s="269">
        <v>-38</v>
      </c>
      <c r="T9208" s="269">
        <v>-38.25</v>
      </c>
      <c r="DO9208"/>
    </row>
    <row r="9209" spans="15:119" x14ac:dyDescent="0.25">
      <c r="O9209" s="268" t="s">
        <v>18695</v>
      </c>
      <c r="P9209" s="268" t="s">
        <v>9492</v>
      </c>
      <c r="Q9209" s="269">
        <v>-8.25</v>
      </c>
      <c r="R9209" s="269">
        <v>-8.5</v>
      </c>
      <c r="S9209" s="269">
        <v>-38.25</v>
      </c>
      <c r="T9209" s="269">
        <v>-38.5</v>
      </c>
      <c r="DO9209"/>
    </row>
    <row r="9210" spans="15:119" x14ac:dyDescent="0.25">
      <c r="O9210" s="268" t="s">
        <v>18696</v>
      </c>
      <c r="P9210" s="268" t="s">
        <v>9492</v>
      </c>
      <c r="Q9210" s="269">
        <v>-8.25</v>
      </c>
      <c r="R9210" s="269">
        <v>-8.5</v>
      </c>
      <c r="S9210" s="269">
        <v>-38</v>
      </c>
      <c r="T9210" s="269">
        <v>-38.25</v>
      </c>
      <c r="DO9210"/>
    </row>
    <row r="9211" spans="15:119" x14ac:dyDescent="0.25">
      <c r="O9211" s="268" t="s">
        <v>18697</v>
      </c>
      <c r="P9211" s="268" t="s">
        <v>9490</v>
      </c>
      <c r="Q9211" s="269">
        <v>-8</v>
      </c>
      <c r="R9211" s="269">
        <v>-8.5</v>
      </c>
      <c r="S9211" s="269">
        <v>-37.5</v>
      </c>
      <c r="T9211" s="269">
        <v>-38</v>
      </c>
      <c r="DO9211"/>
    </row>
    <row r="9212" spans="15:119" x14ac:dyDescent="0.25">
      <c r="O9212" s="268" t="s">
        <v>18698</v>
      </c>
      <c r="P9212" s="268" t="s">
        <v>9492</v>
      </c>
      <c r="Q9212" s="269">
        <v>-8</v>
      </c>
      <c r="R9212" s="269">
        <v>-8.25</v>
      </c>
      <c r="S9212" s="269">
        <v>-37.75</v>
      </c>
      <c r="T9212" s="269">
        <v>-38</v>
      </c>
      <c r="DO9212"/>
    </row>
    <row r="9213" spans="15:119" x14ac:dyDescent="0.25">
      <c r="O9213" s="268" t="s">
        <v>18699</v>
      </c>
      <c r="P9213" s="268" t="s">
        <v>9492</v>
      </c>
      <c r="Q9213" s="269">
        <v>-8</v>
      </c>
      <c r="R9213" s="269">
        <v>-8.25</v>
      </c>
      <c r="S9213" s="269">
        <v>-37.5</v>
      </c>
      <c r="T9213" s="269">
        <v>-37.75</v>
      </c>
      <c r="DO9213"/>
    </row>
    <row r="9214" spans="15:119" x14ac:dyDescent="0.25">
      <c r="O9214" s="268" t="s">
        <v>18700</v>
      </c>
      <c r="P9214" s="268" t="s">
        <v>9492</v>
      </c>
      <c r="Q9214" s="269">
        <v>-8.25</v>
      </c>
      <c r="R9214" s="269">
        <v>-8.5</v>
      </c>
      <c r="S9214" s="269">
        <v>-37.75</v>
      </c>
      <c r="T9214" s="269">
        <v>-38</v>
      </c>
      <c r="DO9214"/>
    </row>
    <row r="9215" spans="15:119" x14ac:dyDescent="0.25">
      <c r="O9215" s="268" t="s">
        <v>18701</v>
      </c>
      <c r="P9215" s="268" t="s">
        <v>9492</v>
      </c>
      <c r="Q9215" s="269">
        <v>-8.25</v>
      </c>
      <c r="R9215" s="269">
        <v>-8.5</v>
      </c>
      <c r="S9215" s="269">
        <v>-37.5</v>
      </c>
      <c r="T9215" s="269">
        <v>-37.75</v>
      </c>
      <c r="DO9215"/>
    </row>
    <row r="9216" spans="15:119" x14ac:dyDescent="0.25">
      <c r="O9216" s="268" t="s">
        <v>18702</v>
      </c>
      <c r="P9216" s="268" t="s">
        <v>9490</v>
      </c>
      <c r="Q9216" s="269">
        <v>-8.5</v>
      </c>
      <c r="R9216" s="269">
        <v>-9</v>
      </c>
      <c r="S9216" s="269">
        <v>-38.5</v>
      </c>
      <c r="T9216" s="269">
        <v>-39</v>
      </c>
      <c r="DO9216"/>
    </row>
    <row r="9217" spans="15:119" x14ac:dyDescent="0.25">
      <c r="O9217" s="268" t="s">
        <v>18703</v>
      </c>
      <c r="P9217" s="268" t="s">
        <v>9492</v>
      </c>
      <c r="Q9217" s="269">
        <v>-8.5</v>
      </c>
      <c r="R9217" s="269">
        <v>-8.75</v>
      </c>
      <c r="S9217" s="269">
        <v>-38.75</v>
      </c>
      <c r="T9217" s="269">
        <v>-39</v>
      </c>
      <c r="DO9217"/>
    </row>
    <row r="9218" spans="15:119" x14ac:dyDescent="0.25">
      <c r="O9218" s="268" t="s">
        <v>18704</v>
      </c>
      <c r="P9218" s="268" t="s">
        <v>9492</v>
      </c>
      <c r="Q9218" s="269">
        <v>-8.5</v>
      </c>
      <c r="R9218" s="269">
        <v>-8.75</v>
      </c>
      <c r="S9218" s="269">
        <v>-38.5</v>
      </c>
      <c r="T9218" s="269">
        <v>-38.75</v>
      </c>
      <c r="DO9218"/>
    </row>
    <row r="9219" spans="15:119" x14ac:dyDescent="0.25">
      <c r="O9219" s="268" t="s">
        <v>18705</v>
      </c>
      <c r="P9219" s="268" t="s">
        <v>9492</v>
      </c>
      <c r="Q9219" s="269">
        <v>-8.75</v>
      </c>
      <c r="R9219" s="269">
        <v>-9</v>
      </c>
      <c r="S9219" s="269">
        <v>-38.75</v>
      </c>
      <c r="T9219" s="269">
        <v>-39</v>
      </c>
      <c r="DO9219"/>
    </row>
    <row r="9220" spans="15:119" x14ac:dyDescent="0.25">
      <c r="O9220" s="268" t="s">
        <v>18706</v>
      </c>
      <c r="P9220" s="268" t="s">
        <v>9492</v>
      </c>
      <c r="Q9220" s="269">
        <v>-8.75</v>
      </c>
      <c r="R9220" s="269">
        <v>-9</v>
      </c>
      <c r="S9220" s="269">
        <v>-38.5</v>
      </c>
      <c r="T9220" s="269">
        <v>-38.75</v>
      </c>
      <c r="DO9220"/>
    </row>
    <row r="9221" spans="15:119" x14ac:dyDescent="0.25">
      <c r="O9221" s="268" t="s">
        <v>18707</v>
      </c>
      <c r="P9221" s="268" t="s">
        <v>9490</v>
      </c>
      <c r="Q9221" s="269">
        <v>-8.5</v>
      </c>
      <c r="R9221" s="269">
        <v>-9</v>
      </c>
      <c r="S9221" s="269">
        <v>-38</v>
      </c>
      <c r="T9221" s="269">
        <v>-38.5</v>
      </c>
      <c r="DO9221"/>
    </row>
    <row r="9222" spans="15:119" x14ac:dyDescent="0.25">
      <c r="O9222" s="268" t="s">
        <v>18708</v>
      </c>
      <c r="P9222" s="268" t="s">
        <v>9492</v>
      </c>
      <c r="Q9222" s="269">
        <v>-8.5</v>
      </c>
      <c r="R9222" s="269">
        <v>-8.75</v>
      </c>
      <c r="S9222" s="269">
        <v>-38.25</v>
      </c>
      <c r="T9222" s="269">
        <v>-38.5</v>
      </c>
      <c r="DO9222"/>
    </row>
    <row r="9223" spans="15:119" x14ac:dyDescent="0.25">
      <c r="O9223" s="268" t="s">
        <v>18709</v>
      </c>
      <c r="P9223" s="268" t="s">
        <v>9492</v>
      </c>
      <c r="Q9223" s="269">
        <v>-8.5</v>
      </c>
      <c r="R9223" s="269">
        <v>-8.75</v>
      </c>
      <c r="S9223" s="269">
        <v>-38</v>
      </c>
      <c r="T9223" s="269">
        <v>-38.25</v>
      </c>
      <c r="DO9223"/>
    </row>
    <row r="9224" spans="15:119" x14ac:dyDescent="0.25">
      <c r="O9224" s="268" t="s">
        <v>18710</v>
      </c>
      <c r="P9224" s="268" t="s">
        <v>9492</v>
      </c>
      <c r="Q9224" s="269">
        <v>-8.75</v>
      </c>
      <c r="R9224" s="269">
        <v>-9</v>
      </c>
      <c r="S9224" s="269">
        <v>-38.25</v>
      </c>
      <c r="T9224" s="269">
        <v>-38.5</v>
      </c>
      <c r="DO9224"/>
    </row>
    <row r="9225" spans="15:119" x14ac:dyDescent="0.25">
      <c r="O9225" s="268" t="s">
        <v>18711</v>
      </c>
      <c r="P9225" s="268" t="s">
        <v>9492</v>
      </c>
      <c r="Q9225" s="269">
        <v>-8.75</v>
      </c>
      <c r="R9225" s="269">
        <v>-9</v>
      </c>
      <c r="S9225" s="269">
        <v>-38</v>
      </c>
      <c r="T9225" s="269">
        <v>-38.25</v>
      </c>
      <c r="DO9225"/>
    </row>
    <row r="9226" spans="15:119" x14ac:dyDescent="0.25">
      <c r="O9226" s="268" t="s">
        <v>18712</v>
      </c>
      <c r="P9226" s="268" t="s">
        <v>9490</v>
      </c>
      <c r="Q9226" s="269">
        <v>-8.5</v>
      </c>
      <c r="R9226" s="269">
        <v>-9</v>
      </c>
      <c r="S9226" s="269">
        <v>-37.5</v>
      </c>
      <c r="T9226" s="269">
        <v>-38</v>
      </c>
      <c r="DO9226"/>
    </row>
    <row r="9227" spans="15:119" x14ac:dyDescent="0.25">
      <c r="O9227" s="268" t="s">
        <v>18713</v>
      </c>
      <c r="P9227" s="268" t="s">
        <v>9492</v>
      </c>
      <c r="Q9227" s="269">
        <v>-8.5</v>
      </c>
      <c r="R9227" s="269">
        <v>-8.75</v>
      </c>
      <c r="S9227" s="269">
        <v>-37.75</v>
      </c>
      <c r="T9227" s="269">
        <v>-38</v>
      </c>
      <c r="DO9227"/>
    </row>
    <row r="9228" spans="15:119" x14ac:dyDescent="0.25">
      <c r="O9228" s="268" t="s">
        <v>18714</v>
      </c>
      <c r="P9228" s="268" t="s">
        <v>9492</v>
      </c>
      <c r="Q9228" s="269">
        <v>-8.5</v>
      </c>
      <c r="R9228" s="269">
        <v>-8.75</v>
      </c>
      <c r="S9228" s="269">
        <v>-37.5</v>
      </c>
      <c r="T9228" s="269">
        <v>-37.75</v>
      </c>
      <c r="DO9228"/>
    </row>
    <row r="9229" spans="15:119" x14ac:dyDescent="0.25">
      <c r="O9229" s="268" t="s">
        <v>18715</v>
      </c>
      <c r="P9229" s="268" t="s">
        <v>9492</v>
      </c>
      <c r="Q9229" s="269">
        <v>-8.75</v>
      </c>
      <c r="R9229" s="269">
        <v>-9</v>
      </c>
      <c r="S9229" s="269">
        <v>-37.75</v>
      </c>
      <c r="T9229" s="269">
        <v>-38</v>
      </c>
      <c r="DO9229"/>
    </row>
    <row r="9230" spans="15:119" x14ac:dyDescent="0.25">
      <c r="O9230" s="268" t="s">
        <v>18716</v>
      </c>
      <c r="P9230" s="268" t="s">
        <v>9492</v>
      </c>
      <c r="Q9230" s="269">
        <v>-8.75</v>
      </c>
      <c r="R9230" s="269">
        <v>-9</v>
      </c>
      <c r="S9230" s="269">
        <v>-37.5</v>
      </c>
      <c r="T9230" s="269">
        <v>-37.75</v>
      </c>
      <c r="DO9230"/>
    </row>
    <row r="9231" spans="15:119" x14ac:dyDescent="0.25">
      <c r="O9231" s="268" t="s">
        <v>18717</v>
      </c>
      <c r="P9231" s="268" t="s">
        <v>9488</v>
      </c>
      <c r="Q9231" s="269">
        <v>-8</v>
      </c>
      <c r="R9231" s="269">
        <v>-9</v>
      </c>
      <c r="S9231" s="269">
        <v>-36</v>
      </c>
      <c r="T9231" s="269">
        <v>-37.5</v>
      </c>
      <c r="DO9231"/>
    </row>
    <row r="9232" spans="15:119" x14ac:dyDescent="0.25">
      <c r="O9232" s="268" t="s">
        <v>18718</v>
      </c>
      <c r="P9232" s="268" t="s">
        <v>9490</v>
      </c>
      <c r="Q9232" s="269">
        <v>-8</v>
      </c>
      <c r="R9232" s="269">
        <v>-8.5</v>
      </c>
      <c r="S9232" s="269">
        <v>-37</v>
      </c>
      <c r="T9232" s="269">
        <v>-37.5</v>
      </c>
      <c r="DO9232"/>
    </row>
    <row r="9233" spans="15:119" x14ac:dyDescent="0.25">
      <c r="O9233" s="268" t="s">
        <v>18719</v>
      </c>
      <c r="P9233" s="268" t="s">
        <v>9492</v>
      </c>
      <c r="Q9233" s="269">
        <v>-8</v>
      </c>
      <c r="R9233" s="269">
        <v>-8.25</v>
      </c>
      <c r="S9233" s="269">
        <v>-37.25</v>
      </c>
      <c r="T9233" s="269">
        <v>-37.5</v>
      </c>
      <c r="DO9233"/>
    </row>
    <row r="9234" spans="15:119" x14ac:dyDescent="0.25">
      <c r="O9234" s="268" t="s">
        <v>18720</v>
      </c>
      <c r="P9234" s="268" t="s">
        <v>9492</v>
      </c>
      <c r="Q9234" s="269">
        <v>-8</v>
      </c>
      <c r="R9234" s="269">
        <v>-8.25</v>
      </c>
      <c r="S9234" s="269">
        <v>-37</v>
      </c>
      <c r="T9234" s="269">
        <v>-37.25</v>
      </c>
      <c r="DO9234"/>
    </row>
    <row r="9235" spans="15:119" x14ac:dyDescent="0.25">
      <c r="O9235" s="268" t="s">
        <v>18721</v>
      </c>
      <c r="P9235" s="268" t="s">
        <v>9492</v>
      </c>
      <c r="Q9235" s="269">
        <v>-8.25</v>
      </c>
      <c r="R9235" s="269">
        <v>-8.5</v>
      </c>
      <c r="S9235" s="269">
        <v>-37.25</v>
      </c>
      <c r="T9235" s="269">
        <v>-37.5</v>
      </c>
      <c r="DO9235"/>
    </row>
    <row r="9236" spans="15:119" x14ac:dyDescent="0.25">
      <c r="O9236" s="268" t="s">
        <v>18722</v>
      </c>
      <c r="P9236" s="268" t="s">
        <v>9492</v>
      </c>
      <c r="Q9236" s="269">
        <v>-8.25</v>
      </c>
      <c r="R9236" s="269">
        <v>-8.5</v>
      </c>
      <c r="S9236" s="269">
        <v>-37</v>
      </c>
      <c r="T9236" s="269">
        <v>-37.25</v>
      </c>
      <c r="DO9236"/>
    </row>
    <row r="9237" spans="15:119" x14ac:dyDescent="0.25">
      <c r="O9237" s="268" t="s">
        <v>18723</v>
      </c>
      <c r="P9237" s="268" t="s">
        <v>9490</v>
      </c>
      <c r="Q9237" s="269">
        <v>-8</v>
      </c>
      <c r="R9237" s="269">
        <v>-8.5</v>
      </c>
      <c r="S9237" s="269">
        <v>-36.5</v>
      </c>
      <c r="T9237" s="269">
        <v>-37</v>
      </c>
      <c r="DO9237"/>
    </row>
    <row r="9238" spans="15:119" x14ac:dyDescent="0.25">
      <c r="O9238" s="268" t="s">
        <v>18724</v>
      </c>
      <c r="P9238" s="268" t="s">
        <v>9492</v>
      </c>
      <c r="Q9238" s="269">
        <v>-8</v>
      </c>
      <c r="R9238" s="269">
        <v>-8.25</v>
      </c>
      <c r="S9238" s="269">
        <v>-36.75</v>
      </c>
      <c r="T9238" s="269">
        <v>-37</v>
      </c>
      <c r="DO9238"/>
    </row>
    <row r="9239" spans="15:119" x14ac:dyDescent="0.25">
      <c r="O9239" s="268" t="s">
        <v>18725</v>
      </c>
      <c r="P9239" s="268" t="s">
        <v>9492</v>
      </c>
      <c r="Q9239" s="269">
        <v>-8</v>
      </c>
      <c r="R9239" s="269">
        <v>-8.25</v>
      </c>
      <c r="S9239" s="269">
        <v>-36.5</v>
      </c>
      <c r="T9239" s="269">
        <v>-36.75</v>
      </c>
      <c r="DO9239"/>
    </row>
    <row r="9240" spans="15:119" x14ac:dyDescent="0.25">
      <c r="O9240" s="268" t="s">
        <v>18726</v>
      </c>
      <c r="P9240" s="268" t="s">
        <v>9492</v>
      </c>
      <c r="Q9240" s="269">
        <v>-8.25</v>
      </c>
      <c r="R9240" s="269">
        <v>-8.5</v>
      </c>
      <c r="S9240" s="269">
        <v>-36.75</v>
      </c>
      <c r="T9240" s="269">
        <v>-37</v>
      </c>
      <c r="DO9240"/>
    </row>
    <row r="9241" spans="15:119" x14ac:dyDescent="0.25">
      <c r="O9241" s="268" t="s">
        <v>18727</v>
      </c>
      <c r="P9241" s="268" t="s">
        <v>9492</v>
      </c>
      <c r="Q9241" s="269">
        <v>-8.25</v>
      </c>
      <c r="R9241" s="269">
        <v>-8.5</v>
      </c>
      <c r="S9241" s="269">
        <v>-36.5</v>
      </c>
      <c r="T9241" s="269">
        <v>-36.75</v>
      </c>
      <c r="DO9241"/>
    </row>
    <row r="9242" spans="15:119" x14ac:dyDescent="0.25">
      <c r="O9242" s="268" t="s">
        <v>18728</v>
      </c>
      <c r="P9242" s="268" t="s">
        <v>9490</v>
      </c>
      <c r="Q9242" s="269">
        <v>-8</v>
      </c>
      <c r="R9242" s="269">
        <v>-8.5</v>
      </c>
      <c r="S9242" s="269">
        <v>-36</v>
      </c>
      <c r="T9242" s="269">
        <v>-36.5</v>
      </c>
      <c r="DO9242"/>
    </row>
    <row r="9243" spans="15:119" x14ac:dyDescent="0.25">
      <c r="O9243" s="268" t="s">
        <v>18729</v>
      </c>
      <c r="P9243" s="268" t="s">
        <v>9492</v>
      </c>
      <c r="Q9243" s="269">
        <v>-8</v>
      </c>
      <c r="R9243" s="269">
        <v>-8.25</v>
      </c>
      <c r="S9243" s="269">
        <v>-36.25</v>
      </c>
      <c r="T9243" s="269">
        <v>-36.5</v>
      </c>
      <c r="DO9243"/>
    </row>
    <row r="9244" spans="15:119" x14ac:dyDescent="0.25">
      <c r="O9244" s="268" t="s">
        <v>18730</v>
      </c>
      <c r="P9244" s="268" t="s">
        <v>9492</v>
      </c>
      <c r="Q9244" s="269">
        <v>-8</v>
      </c>
      <c r="R9244" s="269">
        <v>-8.25</v>
      </c>
      <c r="S9244" s="269">
        <v>-36</v>
      </c>
      <c r="T9244" s="269">
        <v>-36.25</v>
      </c>
      <c r="DO9244"/>
    </row>
    <row r="9245" spans="15:119" x14ac:dyDescent="0.25">
      <c r="O9245" s="268" t="s">
        <v>18731</v>
      </c>
      <c r="P9245" s="268" t="s">
        <v>9492</v>
      </c>
      <c r="Q9245" s="269">
        <v>-8.25</v>
      </c>
      <c r="R9245" s="269">
        <v>-8.5</v>
      </c>
      <c r="S9245" s="269">
        <v>-36.25</v>
      </c>
      <c r="T9245" s="269">
        <v>-36.5</v>
      </c>
      <c r="DO9245"/>
    </row>
    <row r="9246" spans="15:119" x14ac:dyDescent="0.25">
      <c r="O9246" s="268" t="s">
        <v>18732</v>
      </c>
      <c r="P9246" s="268" t="s">
        <v>9492</v>
      </c>
      <c r="Q9246" s="269">
        <v>-8.25</v>
      </c>
      <c r="R9246" s="269">
        <v>-8.5</v>
      </c>
      <c r="S9246" s="269">
        <v>-36</v>
      </c>
      <c r="T9246" s="269">
        <v>-36.25</v>
      </c>
      <c r="DO9246"/>
    </row>
    <row r="9247" spans="15:119" x14ac:dyDescent="0.25">
      <c r="O9247" s="268" t="s">
        <v>18733</v>
      </c>
      <c r="P9247" s="268" t="s">
        <v>9490</v>
      </c>
      <c r="Q9247" s="269">
        <v>-8.5</v>
      </c>
      <c r="R9247" s="269">
        <v>-9</v>
      </c>
      <c r="S9247" s="269">
        <v>-37</v>
      </c>
      <c r="T9247" s="269">
        <v>-37.5</v>
      </c>
      <c r="DO9247"/>
    </row>
    <row r="9248" spans="15:119" x14ac:dyDescent="0.25">
      <c r="O9248" s="268" t="s">
        <v>18734</v>
      </c>
      <c r="P9248" s="268" t="s">
        <v>9492</v>
      </c>
      <c r="Q9248" s="269">
        <v>-8.5</v>
      </c>
      <c r="R9248" s="269">
        <v>-8.75</v>
      </c>
      <c r="S9248" s="269">
        <v>-37.25</v>
      </c>
      <c r="T9248" s="269">
        <v>-37.5</v>
      </c>
      <c r="DO9248"/>
    </row>
    <row r="9249" spans="15:119" x14ac:dyDescent="0.25">
      <c r="O9249" s="268" t="s">
        <v>18735</v>
      </c>
      <c r="P9249" s="268" t="s">
        <v>9492</v>
      </c>
      <c r="Q9249" s="269">
        <v>-8.5</v>
      </c>
      <c r="R9249" s="269">
        <v>-8.75</v>
      </c>
      <c r="S9249" s="269">
        <v>-37</v>
      </c>
      <c r="T9249" s="269">
        <v>-37.25</v>
      </c>
      <c r="DO9249"/>
    </row>
    <row r="9250" spans="15:119" x14ac:dyDescent="0.25">
      <c r="O9250" s="268" t="s">
        <v>18736</v>
      </c>
      <c r="P9250" s="268" t="s">
        <v>9492</v>
      </c>
      <c r="Q9250" s="269">
        <v>-8.75</v>
      </c>
      <c r="R9250" s="269">
        <v>-9</v>
      </c>
      <c r="S9250" s="269">
        <v>-37.25</v>
      </c>
      <c r="T9250" s="269">
        <v>-37.5</v>
      </c>
      <c r="DO9250"/>
    </row>
    <row r="9251" spans="15:119" x14ac:dyDescent="0.25">
      <c r="O9251" s="268" t="s">
        <v>18737</v>
      </c>
      <c r="P9251" s="268" t="s">
        <v>9492</v>
      </c>
      <c r="Q9251" s="269">
        <v>-8.75</v>
      </c>
      <c r="R9251" s="269">
        <v>-9</v>
      </c>
      <c r="S9251" s="269">
        <v>-37</v>
      </c>
      <c r="T9251" s="269">
        <v>-37.25</v>
      </c>
      <c r="DO9251"/>
    </row>
    <row r="9252" spans="15:119" x14ac:dyDescent="0.25">
      <c r="O9252" s="268" t="s">
        <v>18738</v>
      </c>
      <c r="P9252" s="268" t="s">
        <v>9490</v>
      </c>
      <c r="Q9252" s="269">
        <v>-8.5</v>
      </c>
      <c r="R9252" s="269">
        <v>-9</v>
      </c>
      <c r="S9252" s="269">
        <v>-36.5</v>
      </c>
      <c r="T9252" s="269">
        <v>-37</v>
      </c>
      <c r="DO9252"/>
    </row>
    <row r="9253" spans="15:119" x14ac:dyDescent="0.25">
      <c r="O9253" s="268" t="s">
        <v>18739</v>
      </c>
      <c r="P9253" s="268" t="s">
        <v>9492</v>
      </c>
      <c r="Q9253" s="269">
        <v>-8.5</v>
      </c>
      <c r="R9253" s="269">
        <v>-8.75</v>
      </c>
      <c r="S9253" s="269">
        <v>-36.75</v>
      </c>
      <c r="T9253" s="269">
        <v>-37</v>
      </c>
      <c r="DO9253"/>
    </row>
    <row r="9254" spans="15:119" x14ac:dyDescent="0.25">
      <c r="O9254" s="268" t="s">
        <v>18740</v>
      </c>
      <c r="P9254" s="268" t="s">
        <v>9492</v>
      </c>
      <c r="Q9254" s="269">
        <v>-8.5</v>
      </c>
      <c r="R9254" s="269">
        <v>-8.75</v>
      </c>
      <c r="S9254" s="269">
        <v>-36.5</v>
      </c>
      <c r="T9254" s="269">
        <v>-36.75</v>
      </c>
      <c r="DO9254"/>
    </row>
    <row r="9255" spans="15:119" x14ac:dyDescent="0.25">
      <c r="O9255" s="268" t="s">
        <v>18741</v>
      </c>
      <c r="P9255" s="268" t="s">
        <v>9492</v>
      </c>
      <c r="Q9255" s="269">
        <v>-8.75</v>
      </c>
      <c r="R9255" s="269">
        <v>-9</v>
      </c>
      <c r="S9255" s="269">
        <v>-36.75</v>
      </c>
      <c r="T9255" s="269">
        <v>-37</v>
      </c>
      <c r="DO9255"/>
    </row>
    <row r="9256" spans="15:119" x14ac:dyDescent="0.25">
      <c r="O9256" s="268" t="s">
        <v>18742</v>
      </c>
      <c r="P9256" s="268" t="s">
        <v>9492</v>
      </c>
      <c r="Q9256" s="269">
        <v>-8.75</v>
      </c>
      <c r="R9256" s="269">
        <v>-9</v>
      </c>
      <c r="S9256" s="269">
        <v>-36.5</v>
      </c>
      <c r="T9256" s="269">
        <v>-36.75</v>
      </c>
      <c r="DO9256"/>
    </row>
    <row r="9257" spans="15:119" x14ac:dyDescent="0.25">
      <c r="O9257" s="268" t="s">
        <v>18743</v>
      </c>
      <c r="P9257" s="268" t="s">
        <v>9490</v>
      </c>
      <c r="Q9257" s="269">
        <v>-8.5</v>
      </c>
      <c r="R9257" s="269">
        <v>-9</v>
      </c>
      <c r="S9257" s="269">
        <v>-36</v>
      </c>
      <c r="T9257" s="269">
        <v>-36.5</v>
      </c>
      <c r="DO9257"/>
    </row>
    <row r="9258" spans="15:119" x14ac:dyDescent="0.25">
      <c r="O9258" s="268" t="s">
        <v>18744</v>
      </c>
      <c r="P9258" s="268" t="s">
        <v>9492</v>
      </c>
      <c r="Q9258" s="269">
        <v>-8.5</v>
      </c>
      <c r="R9258" s="269">
        <v>-8.75</v>
      </c>
      <c r="S9258" s="269">
        <v>-36.25</v>
      </c>
      <c r="T9258" s="269">
        <v>-36.5</v>
      </c>
      <c r="DO9258"/>
    </row>
    <row r="9259" spans="15:119" x14ac:dyDescent="0.25">
      <c r="O9259" s="268" t="s">
        <v>18745</v>
      </c>
      <c r="P9259" s="268" t="s">
        <v>9492</v>
      </c>
      <c r="Q9259" s="269">
        <v>-8.5</v>
      </c>
      <c r="R9259" s="269">
        <v>-8.75</v>
      </c>
      <c r="S9259" s="269">
        <v>-36</v>
      </c>
      <c r="T9259" s="269">
        <v>-36.25</v>
      </c>
      <c r="DO9259"/>
    </row>
    <row r="9260" spans="15:119" x14ac:dyDescent="0.25">
      <c r="O9260" s="268" t="s">
        <v>18746</v>
      </c>
      <c r="P9260" s="268" t="s">
        <v>9492</v>
      </c>
      <c r="Q9260" s="269">
        <v>-8.75</v>
      </c>
      <c r="R9260" s="269">
        <v>-9</v>
      </c>
      <c r="S9260" s="269">
        <v>-36.25</v>
      </c>
      <c r="T9260" s="269">
        <v>-36.5</v>
      </c>
      <c r="DO9260"/>
    </row>
    <row r="9261" spans="15:119" x14ac:dyDescent="0.25">
      <c r="O9261" s="268" t="s">
        <v>18747</v>
      </c>
      <c r="P9261" s="268" t="s">
        <v>9492</v>
      </c>
      <c r="Q9261" s="269">
        <v>-8.75</v>
      </c>
      <c r="R9261" s="269">
        <v>-9</v>
      </c>
      <c r="S9261" s="269">
        <v>-36</v>
      </c>
      <c r="T9261" s="269">
        <v>-36.25</v>
      </c>
      <c r="DO9261"/>
    </row>
    <row r="9262" spans="15:119" x14ac:dyDescent="0.25">
      <c r="O9262" s="268" t="s">
        <v>18748</v>
      </c>
      <c r="P9262" s="268" t="s">
        <v>9488</v>
      </c>
      <c r="Q9262" s="269">
        <v>-9</v>
      </c>
      <c r="R9262" s="269">
        <v>-10</v>
      </c>
      <c r="S9262" s="269">
        <v>-37.5</v>
      </c>
      <c r="T9262" s="269">
        <v>-39</v>
      </c>
      <c r="DO9262"/>
    </row>
    <row r="9263" spans="15:119" x14ac:dyDescent="0.25">
      <c r="O9263" s="268" t="s">
        <v>18749</v>
      </c>
      <c r="P9263" s="268" t="s">
        <v>9490</v>
      </c>
      <c r="Q9263" s="269">
        <v>-9</v>
      </c>
      <c r="R9263" s="269">
        <v>-9.5</v>
      </c>
      <c r="S9263" s="269">
        <v>-38.5</v>
      </c>
      <c r="T9263" s="269">
        <v>-39</v>
      </c>
      <c r="DO9263"/>
    </row>
    <row r="9264" spans="15:119" x14ac:dyDescent="0.25">
      <c r="O9264" s="268" t="s">
        <v>18750</v>
      </c>
      <c r="P9264" s="268" t="s">
        <v>9492</v>
      </c>
      <c r="Q9264" s="269">
        <v>-9</v>
      </c>
      <c r="R9264" s="269">
        <v>-9.25</v>
      </c>
      <c r="S9264" s="269">
        <v>-38.75</v>
      </c>
      <c r="T9264" s="269">
        <v>-39</v>
      </c>
      <c r="DO9264"/>
    </row>
    <row r="9265" spans="15:119" x14ac:dyDescent="0.25">
      <c r="O9265" s="268" t="s">
        <v>18751</v>
      </c>
      <c r="P9265" s="268" t="s">
        <v>9492</v>
      </c>
      <c r="Q9265" s="269">
        <v>-9</v>
      </c>
      <c r="R9265" s="269">
        <v>-9.25</v>
      </c>
      <c r="S9265" s="269">
        <v>-38.5</v>
      </c>
      <c r="T9265" s="269">
        <v>-38.75</v>
      </c>
      <c r="DO9265"/>
    </row>
    <row r="9266" spans="15:119" x14ac:dyDescent="0.25">
      <c r="O9266" s="268" t="s">
        <v>18752</v>
      </c>
      <c r="P9266" s="268" t="s">
        <v>9492</v>
      </c>
      <c r="Q9266" s="269">
        <v>-9.25</v>
      </c>
      <c r="R9266" s="269">
        <v>-9.5</v>
      </c>
      <c r="S9266" s="269">
        <v>-38.75</v>
      </c>
      <c r="T9266" s="269">
        <v>-39</v>
      </c>
      <c r="DO9266"/>
    </row>
    <row r="9267" spans="15:119" x14ac:dyDescent="0.25">
      <c r="O9267" s="268" t="s">
        <v>18753</v>
      </c>
      <c r="P9267" s="268" t="s">
        <v>9492</v>
      </c>
      <c r="Q9267" s="269">
        <v>-9.25</v>
      </c>
      <c r="R9267" s="269">
        <v>-9.5</v>
      </c>
      <c r="S9267" s="269">
        <v>-38.5</v>
      </c>
      <c r="T9267" s="269">
        <v>-38.75</v>
      </c>
      <c r="DO9267"/>
    </row>
    <row r="9268" spans="15:119" x14ac:dyDescent="0.25">
      <c r="O9268" s="268" t="s">
        <v>18754</v>
      </c>
      <c r="P9268" s="268" t="s">
        <v>9490</v>
      </c>
      <c r="Q9268" s="269">
        <v>-9</v>
      </c>
      <c r="R9268" s="269">
        <v>-9.5</v>
      </c>
      <c r="S9268" s="269">
        <v>-38</v>
      </c>
      <c r="T9268" s="269">
        <v>-38.5</v>
      </c>
      <c r="DO9268"/>
    </row>
    <row r="9269" spans="15:119" x14ac:dyDescent="0.25">
      <c r="O9269" s="268" t="s">
        <v>18755</v>
      </c>
      <c r="P9269" s="268" t="s">
        <v>9492</v>
      </c>
      <c r="Q9269" s="269">
        <v>-9</v>
      </c>
      <c r="R9269" s="269">
        <v>-9.25</v>
      </c>
      <c r="S9269" s="269">
        <v>-38.25</v>
      </c>
      <c r="T9269" s="269">
        <v>-38.5</v>
      </c>
      <c r="DO9269"/>
    </row>
    <row r="9270" spans="15:119" x14ac:dyDescent="0.25">
      <c r="O9270" s="268" t="s">
        <v>18756</v>
      </c>
      <c r="P9270" s="268" t="s">
        <v>9492</v>
      </c>
      <c r="Q9270" s="269">
        <v>-9</v>
      </c>
      <c r="R9270" s="269">
        <v>-9.25</v>
      </c>
      <c r="S9270" s="269">
        <v>-38</v>
      </c>
      <c r="T9270" s="269">
        <v>-38.25</v>
      </c>
      <c r="DO9270"/>
    </row>
    <row r="9271" spans="15:119" x14ac:dyDescent="0.25">
      <c r="O9271" s="268" t="s">
        <v>18757</v>
      </c>
      <c r="P9271" s="268" t="s">
        <v>9492</v>
      </c>
      <c r="Q9271" s="269">
        <v>-9.25</v>
      </c>
      <c r="R9271" s="269">
        <v>-9.5</v>
      </c>
      <c r="S9271" s="269">
        <v>-38.25</v>
      </c>
      <c r="T9271" s="269">
        <v>-38.5</v>
      </c>
      <c r="DO9271"/>
    </row>
    <row r="9272" spans="15:119" x14ac:dyDescent="0.25">
      <c r="O9272" s="268" t="s">
        <v>18758</v>
      </c>
      <c r="P9272" s="268" t="s">
        <v>9492</v>
      </c>
      <c r="Q9272" s="269">
        <v>-9.25</v>
      </c>
      <c r="R9272" s="269">
        <v>-9.5</v>
      </c>
      <c r="S9272" s="269">
        <v>-38</v>
      </c>
      <c r="T9272" s="269">
        <v>-38.25</v>
      </c>
      <c r="DO9272"/>
    </row>
    <row r="9273" spans="15:119" x14ac:dyDescent="0.25">
      <c r="O9273" s="268" t="s">
        <v>18759</v>
      </c>
      <c r="P9273" s="268" t="s">
        <v>9490</v>
      </c>
      <c r="Q9273" s="269">
        <v>-9</v>
      </c>
      <c r="R9273" s="269">
        <v>-9.5</v>
      </c>
      <c r="S9273" s="269">
        <v>-37.5</v>
      </c>
      <c r="T9273" s="269">
        <v>-38</v>
      </c>
      <c r="DO9273"/>
    </row>
    <row r="9274" spans="15:119" x14ac:dyDescent="0.25">
      <c r="O9274" s="268" t="s">
        <v>18760</v>
      </c>
      <c r="P9274" s="268" t="s">
        <v>9492</v>
      </c>
      <c r="Q9274" s="269">
        <v>-9</v>
      </c>
      <c r="R9274" s="269">
        <v>-9.25</v>
      </c>
      <c r="S9274" s="269">
        <v>-37.75</v>
      </c>
      <c r="T9274" s="269">
        <v>-38</v>
      </c>
      <c r="DO9274"/>
    </row>
    <row r="9275" spans="15:119" x14ac:dyDescent="0.25">
      <c r="O9275" s="268" t="s">
        <v>18761</v>
      </c>
      <c r="P9275" s="268" t="s">
        <v>9492</v>
      </c>
      <c r="Q9275" s="269">
        <v>-9</v>
      </c>
      <c r="R9275" s="269">
        <v>-9.25</v>
      </c>
      <c r="S9275" s="269">
        <v>-37.5</v>
      </c>
      <c r="T9275" s="269">
        <v>-37.75</v>
      </c>
      <c r="DO9275"/>
    </row>
    <row r="9276" spans="15:119" x14ac:dyDescent="0.25">
      <c r="O9276" s="268" t="s">
        <v>18762</v>
      </c>
      <c r="P9276" s="268" t="s">
        <v>9492</v>
      </c>
      <c r="Q9276" s="269">
        <v>-9.25</v>
      </c>
      <c r="R9276" s="269">
        <v>-9.5</v>
      </c>
      <c r="S9276" s="269">
        <v>-37.75</v>
      </c>
      <c r="T9276" s="269">
        <v>-38</v>
      </c>
      <c r="DO9276"/>
    </row>
    <row r="9277" spans="15:119" x14ac:dyDescent="0.25">
      <c r="O9277" s="268" t="s">
        <v>18763</v>
      </c>
      <c r="P9277" s="268" t="s">
        <v>9492</v>
      </c>
      <c r="Q9277" s="269">
        <v>-9.25</v>
      </c>
      <c r="R9277" s="269">
        <v>-9.5</v>
      </c>
      <c r="S9277" s="269">
        <v>-37.5</v>
      </c>
      <c r="T9277" s="269">
        <v>-37.75</v>
      </c>
      <c r="DO9277"/>
    </row>
    <row r="9278" spans="15:119" x14ac:dyDescent="0.25">
      <c r="O9278" s="268" t="s">
        <v>18764</v>
      </c>
      <c r="P9278" s="268" t="s">
        <v>9490</v>
      </c>
      <c r="Q9278" s="269">
        <v>-9.5</v>
      </c>
      <c r="R9278" s="269">
        <v>-10</v>
      </c>
      <c r="S9278" s="269">
        <v>-38.5</v>
      </c>
      <c r="T9278" s="269">
        <v>-39</v>
      </c>
      <c r="DO9278"/>
    </row>
    <row r="9279" spans="15:119" x14ac:dyDescent="0.25">
      <c r="O9279" s="268" t="s">
        <v>18765</v>
      </c>
      <c r="P9279" s="268" t="s">
        <v>9492</v>
      </c>
      <c r="Q9279" s="269">
        <v>-9.5</v>
      </c>
      <c r="R9279" s="269">
        <v>-9.75</v>
      </c>
      <c r="S9279" s="269">
        <v>-38.75</v>
      </c>
      <c r="T9279" s="269">
        <v>-39</v>
      </c>
      <c r="DO9279"/>
    </row>
    <row r="9280" spans="15:119" x14ac:dyDescent="0.25">
      <c r="O9280" s="268" t="s">
        <v>18766</v>
      </c>
      <c r="P9280" s="268" t="s">
        <v>9492</v>
      </c>
      <c r="Q9280" s="269">
        <v>-9.5</v>
      </c>
      <c r="R9280" s="269">
        <v>-9.75</v>
      </c>
      <c r="S9280" s="269">
        <v>-38.5</v>
      </c>
      <c r="T9280" s="269">
        <v>-38.75</v>
      </c>
      <c r="DO9280"/>
    </row>
    <row r="9281" spans="15:119" x14ac:dyDescent="0.25">
      <c r="O9281" s="268" t="s">
        <v>18767</v>
      </c>
      <c r="P9281" s="268" t="s">
        <v>9492</v>
      </c>
      <c r="Q9281" s="269">
        <v>-9.75</v>
      </c>
      <c r="R9281" s="269">
        <v>-10</v>
      </c>
      <c r="S9281" s="269">
        <v>-38.75</v>
      </c>
      <c r="T9281" s="269">
        <v>-39</v>
      </c>
      <c r="DO9281"/>
    </row>
    <row r="9282" spans="15:119" x14ac:dyDescent="0.25">
      <c r="O9282" s="268" t="s">
        <v>18768</v>
      </c>
      <c r="P9282" s="268" t="s">
        <v>9492</v>
      </c>
      <c r="Q9282" s="269">
        <v>-9.75</v>
      </c>
      <c r="R9282" s="269">
        <v>-10</v>
      </c>
      <c r="S9282" s="269">
        <v>-38.5</v>
      </c>
      <c r="T9282" s="269">
        <v>-38.75</v>
      </c>
      <c r="DO9282"/>
    </row>
    <row r="9283" spans="15:119" x14ac:dyDescent="0.25">
      <c r="O9283" s="268" t="s">
        <v>18769</v>
      </c>
      <c r="P9283" s="268" t="s">
        <v>9490</v>
      </c>
      <c r="Q9283" s="269">
        <v>-9.5</v>
      </c>
      <c r="R9283" s="269">
        <v>-10</v>
      </c>
      <c r="S9283" s="269">
        <v>-38</v>
      </c>
      <c r="T9283" s="269">
        <v>-38.5</v>
      </c>
      <c r="DO9283"/>
    </row>
    <row r="9284" spans="15:119" x14ac:dyDescent="0.25">
      <c r="O9284" s="268" t="s">
        <v>18770</v>
      </c>
      <c r="P9284" s="268" t="s">
        <v>9492</v>
      </c>
      <c r="Q9284" s="269">
        <v>-9.5</v>
      </c>
      <c r="R9284" s="269">
        <v>-9.75</v>
      </c>
      <c r="S9284" s="269">
        <v>-38.25</v>
      </c>
      <c r="T9284" s="269">
        <v>-38.5</v>
      </c>
      <c r="DO9284"/>
    </row>
    <row r="9285" spans="15:119" x14ac:dyDescent="0.25">
      <c r="O9285" s="268" t="s">
        <v>18771</v>
      </c>
      <c r="P9285" s="268" t="s">
        <v>9492</v>
      </c>
      <c r="Q9285" s="269">
        <v>-9.5</v>
      </c>
      <c r="R9285" s="269">
        <v>-9.75</v>
      </c>
      <c r="S9285" s="269">
        <v>-38</v>
      </c>
      <c r="T9285" s="269">
        <v>-38.25</v>
      </c>
      <c r="DO9285"/>
    </row>
    <row r="9286" spans="15:119" x14ac:dyDescent="0.25">
      <c r="O9286" s="268" t="s">
        <v>18772</v>
      </c>
      <c r="P9286" s="268" t="s">
        <v>9492</v>
      </c>
      <c r="Q9286" s="269">
        <v>-9.75</v>
      </c>
      <c r="R9286" s="269">
        <v>-10</v>
      </c>
      <c r="S9286" s="269">
        <v>-38.25</v>
      </c>
      <c r="T9286" s="269">
        <v>-38.5</v>
      </c>
      <c r="DO9286"/>
    </row>
    <row r="9287" spans="15:119" x14ac:dyDescent="0.25">
      <c r="O9287" s="268" t="s">
        <v>18773</v>
      </c>
      <c r="P9287" s="268" t="s">
        <v>9492</v>
      </c>
      <c r="Q9287" s="269">
        <v>-9.75</v>
      </c>
      <c r="R9287" s="269">
        <v>-10</v>
      </c>
      <c r="S9287" s="269">
        <v>-38</v>
      </c>
      <c r="T9287" s="269">
        <v>-38.25</v>
      </c>
      <c r="DO9287"/>
    </row>
    <row r="9288" spans="15:119" x14ac:dyDescent="0.25">
      <c r="O9288" s="268" t="s">
        <v>18774</v>
      </c>
      <c r="P9288" s="268" t="s">
        <v>9490</v>
      </c>
      <c r="Q9288" s="269">
        <v>-9.5</v>
      </c>
      <c r="R9288" s="269">
        <v>-10</v>
      </c>
      <c r="S9288" s="269">
        <v>-37.5</v>
      </c>
      <c r="T9288" s="269">
        <v>-38</v>
      </c>
      <c r="DO9288"/>
    </row>
    <row r="9289" spans="15:119" x14ac:dyDescent="0.25">
      <c r="O9289" s="268" t="s">
        <v>18775</v>
      </c>
      <c r="P9289" s="268" t="s">
        <v>9492</v>
      </c>
      <c r="Q9289" s="269">
        <v>-9.5</v>
      </c>
      <c r="R9289" s="269">
        <v>-9.75</v>
      </c>
      <c r="S9289" s="269">
        <v>-37.75</v>
      </c>
      <c r="T9289" s="269">
        <v>-38</v>
      </c>
      <c r="DO9289"/>
    </row>
    <row r="9290" spans="15:119" x14ac:dyDescent="0.25">
      <c r="O9290" s="268" t="s">
        <v>18776</v>
      </c>
      <c r="P9290" s="268" t="s">
        <v>9492</v>
      </c>
      <c r="Q9290" s="269">
        <v>-9.5</v>
      </c>
      <c r="R9290" s="269">
        <v>-9.75</v>
      </c>
      <c r="S9290" s="269">
        <v>-37.5</v>
      </c>
      <c r="T9290" s="269">
        <v>-37.75</v>
      </c>
      <c r="DO9290"/>
    </row>
    <row r="9291" spans="15:119" x14ac:dyDescent="0.25">
      <c r="O9291" s="268" t="s">
        <v>18777</v>
      </c>
      <c r="P9291" s="268" t="s">
        <v>9492</v>
      </c>
      <c r="Q9291" s="269">
        <v>-9.75</v>
      </c>
      <c r="R9291" s="269">
        <v>-10</v>
      </c>
      <c r="S9291" s="269">
        <v>-37.75</v>
      </c>
      <c r="T9291" s="269">
        <v>-38</v>
      </c>
      <c r="DO9291"/>
    </row>
    <row r="9292" spans="15:119" x14ac:dyDescent="0.25">
      <c r="O9292" s="268" t="s">
        <v>18778</v>
      </c>
      <c r="P9292" s="268" t="s">
        <v>9492</v>
      </c>
      <c r="Q9292" s="269">
        <v>-9.75</v>
      </c>
      <c r="R9292" s="269">
        <v>-10</v>
      </c>
      <c r="S9292" s="269">
        <v>-37.5</v>
      </c>
      <c r="T9292" s="269">
        <v>-37.75</v>
      </c>
      <c r="DO9292"/>
    </row>
    <row r="9293" spans="15:119" x14ac:dyDescent="0.25">
      <c r="O9293" s="268" t="s">
        <v>18779</v>
      </c>
      <c r="P9293" s="268" t="s">
        <v>9488</v>
      </c>
      <c r="Q9293" s="269">
        <v>-9</v>
      </c>
      <c r="R9293" s="269">
        <v>-10</v>
      </c>
      <c r="S9293" s="269">
        <v>-36</v>
      </c>
      <c r="T9293" s="269">
        <v>-37.5</v>
      </c>
      <c r="DO9293"/>
    </row>
    <row r="9294" spans="15:119" x14ac:dyDescent="0.25">
      <c r="O9294" s="268" t="s">
        <v>18780</v>
      </c>
      <c r="P9294" s="268" t="s">
        <v>9490</v>
      </c>
      <c r="Q9294" s="269">
        <v>-9</v>
      </c>
      <c r="R9294" s="269">
        <v>-9.5</v>
      </c>
      <c r="S9294" s="269">
        <v>-37</v>
      </c>
      <c r="T9294" s="269">
        <v>-37.5</v>
      </c>
      <c r="DO9294"/>
    </row>
    <row r="9295" spans="15:119" x14ac:dyDescent="0.25">
      <c r="O9295" s="268" t="s">
        <v>18781</v>
      </c>
      <c r="P9295" s="268" t="s">
        <v>9492</v>
      </c>
      <c r="Q9295" s="269">
        <v>-9</v>
      </c>
      <c r="R9295" s="269">
        <v>-9.25</v>
      </c>
      <c r="S9295" s="269">
        <v>-37.25</v>
      </c>
      <c r="T9295" s="269">
        <v>-37.5</v>
      </c>
      <c r="DO9295"/>
    </row>
    <row r="9296" spans="15:119" x14ac:dyDescent="0.25">
      <c r="O9296" s="268" t="s">
        <v>18782</v>
      </c>
      <c r="P9296" s="268" t="s">
        <v>9492</v>
      </c>
      <c r="Q9296" s="269">
        <v>-9</v>
      </c>
      <c r="R9296" s="269">
        <v>-9.25</v>
      </c>
      <c r="S9296" s="269">
        <v>-37</v>
      </c>
      <c r="T9296" s="269">
        <v>-37.25</v>
      </c>
      <c r="DO9296"/>
    </row>
    <row r="9297" spans="15:119" x14ac:dyDescent="0.25">
      <c r="O9297" s="268" t="s">
        <v>18783</v>
      </c>
      <c r="P9297" s="268" t="s">
        <v>9492</v>
      </c>
      <c r="Q9297" s="269">
        <v>-9.25</v>
      </c>
      <c r="R9297" s="269">
        <v>-9.5</v>
      </c>
      <c r="S9297" s="269">
        <v>-37.25</v>
      </c>
      <c r="T9297" s="269">
        <v>-37.5</v>
      </c>
      <c r="DO9297"/>
    </row>
    <row r="9298" spans="15:119" x14ac:dyDescent="0.25">
      <c r="O9298" s="268" t="s">
        <v>18784</v>
      </c>
      <c r="P9298" s="268" t="s">
        <v>9492</v>
      </c>
      <c r="Q9298" s="269">
        <v>-9.25</v>
      </c>
      <c r="R9298" s="269">
        <v>-9.5</v>
      </c>
      <c r="S9298" s="269">
        <v>-37</v>
      </c>
      <c r="T9298" s="269">
        <v>-37.25</v>
      </c>
      <c r="DO9298"/>
    </row>
    <row r="9299" spans="15:119" x14ac:dyDescent="0.25">
      <c r="O9299" s="268" t="s">
        <v>18785</v>
      </c>
      <c r="P9299" s="268" t="s">
        <v>9490</v>
      </c>
      <c r="Q9299" s="269">
        <v>-9</v>
      </c>
      <c r="R9299" s="269">
        <v>-9.5</v>
      </c>
      <c r="S9299" s="269">
        <v>-36.5</v>
      </c>
      <c r="T9299" s="269">
        <v>-37</v>
      </c>
      <c r="DO9299"/>
    </row>
    <row r="9300" spans="15:119" x14ac:dyDescent="0.25">
      <c r="O9300" s="268" t="s">
        <v>18786</v>
      </c>
      <c r="P9300" s="268" t="s">
        <v>9492</v>
      </c>
      <c r="Q9300" s="269">
        <v>-9</v>
      </c>
      <c r="R9300" s="269">
        <v>-9.25</v>
      </c>
      <c r="S9300" s="269">
        <v>-36.75</v>
      </c>
      <c r="T9300" s="269">
        <v>-37</v>
      </c>
      <c r="DO9300"/>
    </row>
    <row r="9301" spans="15:119" x14ac:dyDescent="0.25">
      <c r="O9301" s="268" t="s">
        <v>18787</v>
      </c>
      <c r="P9301" s="268" t="s">
        <v>9492</v>
      </c>
      <c r="Q9301" s="269">
        <v>-9</v>
      </c>
      <c r="R9301" s="269">
        <v>-9.25</v>
      </c>
      <c r="S9301" s="269">
        <v>-36.5</v>
      </c>
      <c r="T9301" s="269">
        <v>-36.75</v>
      </c>
      <c r="DO9301"/>
    </row>
    <row r="9302" spans="15:119" x14ac:dyDescent="0.25">
      <c r="O9302" s="268" t="s">
        <v>18788</v>
      </c>
      <c r="P9302" s="268" t="s">
        <v>9492</v>
      </c>
      <c r="Q9302" s="269">
        <v>-9.25</v>
      </c>
      <c r="R9302" s="269">
        <v>-9.5</v>
      </c>
      <c r="S9302" s="269">
        <v>-36.75</v>
      </c>
      <c r="T9302" s="269">
        <v>-37</v>
      </c>
      <c r="DO9302"/>
    </row>
    <row r="9303" spans="15:119" x14ac:dyDescent="0.25">
      <c r="O9303" s="268" t="s">
        <v>18789</v>
      </c>
      <c r="P9303" s="268" t="s">
        <v>9492</v>
      </c>
      <c r="Q9303" s="269">
        <v>-9.25</v>
      </c>
      <c r="R9303" s="269">
        <v>-9.5</v>
      </c>
      <c r="S9303" s="269">
        <v>-36.5</v>
      </c>
      <c r="T9303" s="269">
        <v>-36.75</v>
      </c>
      <c r="DO9303"/>
    </row>
    <row r="9304" spans="15:119" x14ac:dyDescent="0.25">
      <c r="O9304" s="268" t="s">
        <v>18790</v>
      </c>
      <c r="P9304" s="268" t="s">
        <v>9490</v>
      </c>
      <c r="Q9304" s="269">
        <v>-9</v>
      </c>
      <c r="R9304" s="269">
        <v>-9.5</v>
      </c>
      <c r="S9304" s="269">
        <v>-36</v>
      </c>
      <c r="T9304" s="269">
        <v>-36.5</v>
      </c>
      <c r="DO9304"/>
    </row>
    <row r="9305" spans="15:119" x14ac:dyDescent="0.25">
      <c r="O9305" s="268" t="s">
        <v>18791</v>
      </c>
      <c r="P9305" s="268" t="s">
        <v>9492</v>
      </c>
      <c r="Q9305" s="269">
        <v>-9</v>
      </c>
      <c r="R9305" s="269">
        <v>-9.25</v>
      </c>
      <c r="S9305" s="269">
        <v>-36.25</v>
      </c>
      <c r="T9305" s="269">
        <v>-36.5</v>
      </c>
      <c r="DO9305"/>
    </row>
    <row r="9306" spans="15:119" x14ac:dyDescent="0.25">
      <c r="O9306" s="268" t="s">
        <v>18792</v>
      </c>
      <c r="P9306" s="268" t="s">
        <v>9492</v>
      </c>
      <c r="Q9306" s="269">
        <v>-9</v>
      </c>
      <c r="R9306" s="269">
        <v>-9.25</v>
      </c>
      <c r="S9306" s="269">
        <v>-36</v>
      </c>
      <c r="T9306" s="269">
        <v>-36.25</v>
      </c>
      <c r="DO9306"/>
    </row>
    <row r="9307" spans="15:119" x14ac:dyDescent="0.25">
      <c r="O9307" s="268" t="s">
        <v>18793</v>
      </c>
      <c r="P9307" s="268" t="s">
        <v>9492</v>
      </c>
      <c r="Q9307" s="269">
        <v>-9.25</v>
      </c>
      <c r="R9307" s="269">
        <v>-9.5</v>
      </c>
      <c r="S9307" s="269">
        <v>-36.25</v>
      </c>
      <c r="T9307" s="269">
        <v>-36.5</v>
      </c>
      <c r="DO9307"/>
    </row>
    <row r="9308" spans="15:119" x14ac:dyDescent="0.25">
      <c r="O9308" s="268" t="s">
        <v>18794</v>
      </c>
      <c r="P9308" s="268" t="s">
        <v>9492</v>
      </c>
      <c r="Q9308" s="269">
        <v>-9.25</v>
      </c>
      <c r="R9308" s="269">
        <v>-9.5</v>
      </c>
      <c r="S9308" s="269">
        <v>-36</v>
      </c>
      <c r="T9308" s="269">
        <v>-36.25</v>
      </c>
      <c r="DO9308"/>
    </row>
    <row r="9309" spans="15:119" x14ac:dyDescent="0.25">
      <c r="O9309" s="268" t="s">
        <v>18795</v>
      </c>
      <c r="P9309" s="268" t="s">
        <v>9490</v>
      </c>
      <c r="Q9309" s="269">
        <v>-9.5</v>
      </c>
      <c r="R9309" s="269">
        <v>-10</v>
      </c>
      <c r="S9309" s="269">
        <v>-37</v>
      </c>
      <c r="T9309" s="269">
        <v>-37.5</v>
      </c>
      <c r="DO9309"/>
    </row>
    <row r="9310" spans="15:119" x14ac:dyDescent="0.25">
      <c r="O9310" s="268" t="s">
        <v>18796</v>
      </c>
      <c r="P9310" s="268" t="s">
        <v>9492</v>
      </c>
      <c r="Q9310" s="269">
        <v>-9.5</v>
      </c>
      <c r="R9310" s="269">
        <v>-9.75</v>
      </c>
      <c r="S9310" s="269">
        <v>-37.25</v>
      </c>
      <c r="T9310" s="269">
        <v>-37.5</v>
      </c>
      <c r="DO9310"/>
    </row>
    <row r="9311" spans="15:119" x14ac:dyDescent="0.25">
      <c r="O9311" s="268" t="s">
        <v>18797</v>
      </c>
      <c r="P9311" s="268" t="s">
        <v>9492</v>
      </c>
      <c r="Q9311" s="269">
        <v>-9.5</v>
      </c>
      <c r="R9311" s="269">
        <v>-9.75</v>
      </c>
      <c r="S9311" s="269">
        <v>-37</v>
      </c>
      <c r="T9311" s="269">
        <v>-37.25</v>
      </c>
      <c r="DO9311"/>
    </row>
    <row r="9312" spans="15:119" x14ac:dyDescent="0.25">
      <c r="O9312" s="268" t="s">
        <v>18798</v>
      </c>
      <c r="P9312" s="268" t="s">
        <v>9492</v>
      </c>
      <c r="Q9312" s="269">
        <v>-9.75</v>
      </c>
      <c r="R9312" s="269">
        <v>-10</v>
      </c>
      <c r="S9312" s="269">
        <v>-37.25</v>
      </c>
      <c r="T9312" s="269">
        <v>-37.5</v>
      </c>
      <c r="DO9312"/>
    </row>
    <row r="9313" spans="15:119" x14ac:dyDescent="0.25">
      <c r="O9313" s="268" t="s">
        <v>18799</v>
      </c>
      <c r="P9313" s="268" t="s">
        <v>9492</v>
      </c>
      <c r="Q9313" s="269">
        <v>-9.75</v>
      </c>
      <c r="R9313" s="269">
        <v>-10</v>
      </c>
      <c r="S9313" s="269">
        <v>-37</v>
      </c>
      <c r="T9313" s="269">
        <v>-37.25</v>
      </c>
      <c r="DO9313"/>
    </row>
    <row r="9314" spans="15:119" x14ac:dyDescent="0.25">
      <c r="O9314" s="268" t="s">
        <v>18800</v>
      </c>
      <c r="P9314" s="268" t="s">
        <v>9490</v>
      </c>
      <c r="Q9314" s="269">
        <v>-9.5</v>
      </c>
      <c r="R9314" s="269">
        <v>-10</v>
      </c>
      <c r="S9314" s="269">
        <v>-36.5</v>
      </c>
      <c r="T9314" s="269">
        <v>-37</v>
      </c>
      <c r="DO9314"/>
    </row>
    <row r="9315" spans="15:119" x14ac:dyDescent="0.25">
      <c r="O9315" s="268" t="s">
        <v>18801</v>
      </c>
      <c r="P9315" s="268" t="s">
        <v>9492</v>
      </c>
      <c r="Q9315" s="269">
        <v>-9.5</v>
      </c>
      <c r="R9315" s="269">
        <v>-9.75</v>
      </c>
      <c r="S9315" s="269">
        <v>-36.75</v>
      </c>
      <c r="T9315" s="269">
        <v>-37</v>
      </c>
      <c r="DO9315"/>
    </row>
    <row r="9316" spans="15:119" x14ac:dyDescent="0.25">
      <c r="O9316" s="268" t="s">
        <v>18802</v>
      </c>
      <c r="P9316" s="268" t="s">
        <v>9492</v>
      </c>
      <c r="Q9316" s="269">
        <v>-9.5</v>
      </c>
      <c r="R9316" s="269">
        <v>-9.75</v>
      </c>
      <c r="S9316" s="269">
        <v>-36.5</v>
      </c>
      <c r="T9316" s="269">
        <v>-36.75</v>
      </c>
      <c r="DO9316"/>
    </row>
    <row r="9317" spans="15:119" x14ac:dyDescent="0.25">
      <c r="O9317" s="268" t="s">
        <v>18803</v>
      </c>
      <c r="P9317" s="268" t="s">
        <v>9492</v>
      </c>
      <c r="Q9317" s="269">
        <v>-9.75</v>
      </c>
      <c r="R9317" s="269">
        <v>-10</v>
      </c>
      <c r="S9317" s="269">
        <v>-36.75</v>
      </c>
      <c r="T9317" s="269">
        <v>-37</v>
      </c>
      <c r="DO9317"/>
    </row>
    <row r="9318" spans="15:119" x14ac:dyDescent="0.25">
      <c r="O9318" s="268" t="s">
        <v>18804</v>
      </c>
      <c r="P9318" s="268" t="s">
        <v>9492</v>
      </c>
      <c r="Q9318" s="269">
        <v>-9.75</v>
      </c>
      <c r="R9318" s="269">
        <v>-10</v>
      </c>
      <c r="S9318" s="269">
        <v>-36.5</v>
      </c>
      <c r="T9318" s="269">
        <v>-36.75</v>
      </c>
      <c r="DO9318"/>
    </row>
    <row r="9319" spans="15:119" x14ac:dyDescent="0.25">
      <c r="O9319" s="268" t="s">
        <v>18805</v>
      </c>
      <c r="P9319" s="268" t="s">
        <v>9490</v>
      </c>
      <c r="Q9319" s="269">
        <v>-9.5</v>
      </c>
      <c r="R9319" s="269">
        <v>-10</v>
      </c>
      <c r="S9319" s="269">
        <v>-36</v>
      </c>
      <c r="T9319" s="269">
        <v>-36.5</v>
      </c>
      <c r="DO9319"/>
    </row>
    <row r="9320" spans="15:119" x14ac:dyDescent="0.25">
      <c r="O9320" s="268" t="s">
        <v>18806</v>
      </c>
      <c r="P9320" s="268" t="s">
        <v>9492</v>
      </c>
      <c r="Q9320" s="269">
        <v>-9.5</v>
      </c>
      <c r="R9320" s="269">
        <v>-9.75</v>
      </c>
      <c r="S9320" s="269">
        <v>-36.25</v>
      </c>
      <c r="T9320" s="269">
        <v>-36.5</v>
      </c>
      <c r="DO9320"/>
    </row>
    <row r="9321" spans="15:119" x14ac:dyDescent="0.25">
      <c r="O9321" s="268" t="s">
        <v>18807</v>
      </c>
      <c r="P9321" s="268" t="s">
        <v>9492</v>
      </c>
      <c r="Q9321" s="269">
        <v>-9.5</v>
      </c>
      <c r="R9321" s="269">
        <v>-9.75</v>
      </c>
      <c r="S9321" s="269">
        <v>-36</v>
      </c>
      <c r="T9321" s="269">
        <v>-36.25</v>
      </c>
      <c r="DO9321"/>
    </row>
    <row r="9322" spans="15:119" x14ac:dyDescent="0.25">
      <c r="O9322" s="268" t="s">
        <v>18808</v>
      </c>
      <c r="P9322" s="268" t="s">
        <v>9492</v>
      </c>
      <c r="Q9322" s="269">
        <v>-9.75</v>
      </c>
      <c r="R9322" s="269">
        <v>-10</v>
      </c>
      <c r="S9322" s="269">
        <v>-36.25</v>
      </c>
      <c r="T9322" s="269">
        <v>-36.5</v>
      </c>
      <c r="DO9322"/>
    </row>
    <row r="9323" spans="15:119" x14ac:dyDescent="0.25">
      <c r="O9323" s="268" t="s">
        <v>18809</v>
      </c>
      <c r="P9323" s="268" t="s">
        <v>9492</v>
      </c>
      <c r="Q9323" s="269">
        <v>-9.75</v>
      </c>
      <c r="R9323" s="269">
        <v>-10</v>
      </c>
      <c r="S9323" s="269">
        <v>-36</v>
      </c>
      <c r="T9323" s="269">
        <v>-36.25</v>
      </c>
      <c r="DO9323"/>
    </row>
    <row r="9324" spans="15:119" x14ac:dyDescent="0.25">
      <c r="O9324" s="268" t="s">
        <v>18810</v>
      </c>
      <c r="P9324" s="268" t="s">
        <v>9486</v>
      </c>
      <c r="Q9324" s="269">
        <v>-10</v>
      </c>
      <c r="R9324" s="269">
        <v>-12</v>
      </c>
      <c r="S9324" s="269">
        <v>-39</v>
      </c>
      <c r="T9324" s="269">
        <v>-42</v>
      </c>
      <c r="DO9324"/>
    </row>
    <row r="9325" spans="15:119" x14ac:dyDescent="0.25">
      <c r="O9325" s="268" t="s">
        <v>18811</v>
      </c>
      <c r="P9325" s="268" t="s">
        <v>9488</v>
      </c>
      <c r="Q9325" s="269">
        <v>-10</v>
      </c>
      <c r="R9325" s="269">
        <v>-11</v>
      </c>
      <c r="S9325" s="269">
        <v>-40.5</v>
      </c>
      <c r="T9325" s="269">
        <v>-42</v>
      </c>
      <c r="DO9325"/>
    </row>
    <row r="9326" spans="15:119" x14ac:dyDescent="0.25">
      <c r="O9326" s="268" t="s">
        <v>18812</v>
      </c>
      <c r="P9326" s="268" t="s">
        <v>9490</v>
      </c>
      <c r="Q9326" s="269">
        <v>-10</v>
      </c>
      <c r="R9326" s="269">
        <v>-10.5</v>
      </c>
      <c r="S9326" s="269">
        <v>-41.5</v>
      </c>
      <c r="T9326" s="269">
        <v>-42</v>
      </c>
      <c r="DO9326"/>
    </row>
    <row r="9327" spans="15:119" x14ac:dyDescent="0.25">
      <c r="O9327" s="268" t="s">
        <v>18813</v>
      </c>
      <c r="P9327" s="268" t="s">
        <v>9492</v>
      </c>
      <c r="Q9327" s="269">
        <v>-10</v>
      </c>
      <c r="R9327" s="269">
        <v>-10.25</v>
      </c>
      <c r="S9327" s="269">
        <v>-41.75</v>
      </c>
      <c r="T9327" s="269">
        <v>-42</v>
      </c>
      <c r="DO9327"/>
    </row>
    <row r="9328" spans="15:119" x14ac:dyDescent="0.25">
      <c r="O9328" s="268" t="s">
        <v>18814</v>
      </c>
      <c r="P9328" s="268" t="s">
        <v>9492</v>
      </c>
      <c r="Q9328" s="269">
        <v>-10</v>
      </c>
      <c r="R9328" s="269">
        <v>-10.25</v>
      </c>
      <c r="S9328" s="269">
        <v>-41.5</v>
      </c>
      <c r="T9328" s="269">
        <v>-41.75</v>
      </c>
      <c r="DO9328"/>
    </row>
    <row r="9329" spans="15:119" x14ac:dyDescent="0.25">
      <c r="O9329" s="268" t="s">
        <v>18815</v>
      </c>
      <c r="P9329" s="268" t="s">
        <v>9492</v>
      </c>
      <c r="Q9329" s="269">
        <v>-10.25</v>
      </c>
      <c r="R9329" s="269">
        <v>-10.5</v>
      </c>
      <c r="S9329" s="269">
        <v>-41.75</v>
      </c>
      <c r="T9329" s="269">
        <v>-42</v>
      </c>
      <c r="DO9329"/>
    </row>
    <row r="9330" spans="15:119" x14ac:dyDescent="0.25">
      <c r="O9330" s="268" t="s">
        <v>18816</v>
      </c>
      <c r="P9330" s="268" t="s">
        <v>9492</v>
      </c>
      <c r="Q9330" s="269">
        <v>-10.25</v>
      </c>
      <c r="R9330" s="269">
        <v>-10.5</v>
      </c>
      <c r="S9330" s="269">
        <v>-41.5</v>
      </c>
      <c r="T9330" s="269">
        <v>-41.75</v>
      </c>
      <c r="DO9330"/>
    </row>
    <row r="9331" spans="15:119" x14ac:dyDescent="0.25">
      <c r="O9331" s="268" t="s">
        <v>18817</v>
      </c>
      <c r="P9331" s="268" t="s">
        <v>9490</v>
      </c>
      <c r="Q9331" s="269">
        <v>-10</v>
      </c>
      <c r="R9331" s="269">
        <v>-10.5</v>
      </c>
      <c r="S9331" s="269">
        <v>-41</v>
      </c>
      <c r="T9331" s="269">
        <v>-41.5</v>
      </c>
      <c r="DO9331"/>
    </row>
    <row r="9332" spans="15:119" x14ac:dyDescent="0.25">
      <c r="O9332" s="268" t="s">
        <v>18818</v>
      </c>
      <c r="P9332" s="268" t="s">
        <v>9492</v>
      </c>
      <c r="Q9332" s="269">
        <v>-10</v>
      </c>
      <c r="R9332" s="269">
        <v>-10.25</v>
      </c>
      <c r="S9332" s="269">
        <v>-41.25</v>
      </c>
      <c r="T9332" s="269">
        <v>-41.5</v>
      </c>
      <c r="DO9332"/>
    </row>
    <row r="9333" spans="15:119" x14ac:dyDescent="0.25">
      <c r="O9333" s="268" t="s">
        <v>18819</v>
      </c>
      <c r="P9333" s="268" t="s">
        <v>9492</v>
      </c>
      <c r="Q9333" s="269">
        <v>-10</v>
      </c>
      <c r="R9333" s="269">
        <v>-10.25</v>
      </c>
      <c r="S9333" s="269">
        <v>-41</v>
      </c>
      <c r="T9333" s="269">
        <v>-41.25</v>
      </c>
      <c r="DO9333"/>
    </row>
    <row r="9334" spans="15:119" x14ac:dyDescent="0.25">
      <c r="O9334" s="268" t="s">
        <v>18820</v>
      </c>
      <c r="P9334" s="268" t="s">
        <v>9492</v>
      </c>
      <c r="Q9334" s="269">
        <v>-10.25</v>
      </c>
      <c r="R9334" s="269">
        <v>-10.5</v>
      </c>
      <c r="S9334" s="269">
        <v>-41.25</v>
      </c>
      <c r="T9334" s="269">
        <v>-41.5</v>
      </c>
      <c r="DO9334"/>
    </row>
    <row r="9335" spans="15:119" x14ac:dyDescent="0.25">
      <c r="O9335" s="268" t="s">
        <v>18821</v>
      </c>
      <c r="P9335" s="268" t="s">
        <v>9492</v>
      </c>
      <c r="Q9335" s="269">
        <v>-10.25</v>
      </c>
      <c r="R9335" s="269">
        <v>-10.5</v>
      </c>
      <c r="S9335" s="269">
        <v>-41</v>
      </c>
      <c r="T9335" s="269">
        <v>-41.25</v>
      </c>
      <c r="DO9335"/>
    </row>
    <row r="9336" spans="15:119" x14ac:dyDescent="0.25">
      <c r="O9336" s="268" t="s">
        <v>18822</v>
      </c>
      <c r="P9336" s="268" t="s">
        <v>9490</v>
      </c>
      <c r="Q9336" s="269">
        <v>-10</v>
      </c>
      <c r="R9336" s="269">
        <v>-10.5</v>
      </c>
      <c r="S9336" s="269">
        <v>-40.5</v>
      </c>
      <c r="T9336" s="269">
        <v>-41</v>
      </c>
      <c r="DO9336"/>
    </row>
    <row r="9337" spans="15:119" x14ac:dyDescent="0.25">
      <c r="O9337" s="268" t="s">
        <v>18823</v>
      </c>
      <c r="P9337" s="268" t="s">
        <v>9492</v>
      </c>
      <c r="Q9337" s="269">
        <v>-10</v>
      </c>
      <c r="R9337" s="269">
        <v>-10.25</v>
      </c>
      <c r="S9337" s="269">
        <v>-40.75</v>
      </c>
      <c r="T9337" s="269">
        <v>-41</v>
      </c>
      <c r="DO9337"/>
    </row>
    <row r="9338" spans="15:119" x14ac:dyDescent="0.25">
      <c r="O9338" s="268" t="s">
        <v>18824</v>
      </c>
      <c r="P9338" s="268" t="s">
        <v>9492</v>
      </c>
      <c r="Q9338" s="269">
        <v>-10</v>
      </c>
      <c r="R9338" s="269">
        <v>-10.25</v>
      </c>
      <c r="S9338" s="269">
        <v>-40.5</v>
      </c>
      <c r="T9338" s="269">
        <v>-40.75</v>
      </c>
      <c r="DO9338"/>
    </row>
    <row r="9339" spans="15:119" x14ac:dyDescent="0.25">
      <c r="O9339" s="268" t="s">
        <v>18825</v>
      </c>
      <c r="P9339" s="268" t="s">
        <v>9492</v>
      </c>
      <c r="Q9339" s="269">
        <v>-10.25</v>
      </c>
      <c r="R9339" s="269">
        <v>-10.5</v>
      </c>
      <c r="S9339" s="269">
        <v>-40.75</v>
      </c>
      <c r="T9339" s="269">
        <v>-41</v>
      </c>
      <c r="DO9339"/>
    </row>
    <row r="9340" spans="15:119" x14ac:dyDescent="0.25">
      <c r="O9340" s="268" t="s">
        <v>18826</v>
      </c>
      <c r="P9340" s="268" t="s">
        <v>9492</v>
      </c>
      <c r="Q9340" s="269">
        <v>-10.25</v>
      </c>
      <c r="R9340" s="269">
        <v>-10.5</v>
      </c>
      <c r="S9340" s="269">
        <v>-40.5</v>
      </c>
      <c r="T9340" s="269">
        <v>-40.75</v>
      </c>
      <c r="DO9340"/>
    </row>
    <row r="9341" spans="15:119" x14ac:dyDescent="0.25">
      <c r="O9341" s="268" t="s">
        <v>18827</v>
      </c>
      <c r="P9341" s="268" t="s">
        <v>9490</v>
      </c>
      <c r="Q9341" s="269">
        <v>-10.5</v>
      </c>
      <c r="R9341" s="269">
        <v>-11</v>
      </c>
      <c r="S9341" s="269">
        <v>-41.5</v>
      </c>
      <c r="T9341" s="269">
        <v>-42</v>
      </c>
      <c r="DO9341"/>
    </row>
    <row r="9342" spans="15:119" x14ac:dyDescent="0.25">
      <c r="O9342" s="268" t="s">
        <v>18828</v>
      </c>
      <c r="P9342" s="268" t="s">
        <v>9492</v>
      </c>
      <c r="Q9342" s="269">
        <v>-10.5</v>
      </c>
      <c r="R9342" s="269">
        <v>-10.75</v>
      </c>
      <c r="S9342" s="269">
        <v>-41.75</v>
      </c>
      <c r="T9342" s="269">
        <v>-42</v>
      </c>
      <c r="DO9342"/>
    </row>
    <row r="9343" spans="15:119" x14ac:dyDescent="0.25">
      <c r="O9343" s="268" t="s">
        <v>18829</v>
      </c>
      <c r="P9343" s="268" t="s">
        <v>9492</v>
      </c>
      <c r="Q9343" s="269">
        <v>-10.5</v>
      </c>
      <c r="R9343" s="269">
        <v>-10.75</v>
      </c>
      <c r="S9343" s="269">
        <v>-41.5</v>
      </c>
      <c r="T9343" s="269">
        <v>-41.75</v>
      </c>
      <c r="DO9343"/>
    </row>
    <row r="9344" spans="15:119" x14ac:dyDescent="0.25">
      <c r="O9344" s="268" t="s">
        <v>18830</v>
      </c>
      <c r="P9344" s="268" t="s">
        <v>9492</v>
      </c>
      <c r="Q9344" s="269">
        <v>-10.75</v>
      </c>
      <c r="R9344" s="269">
        <v>-11</v>
      </c>
      <c r="S9344" s="269">
        <v>-41.75</v>
      </c>
      <c r="T9344" s="269">
        <v>-42</v>
      </c>
      <c r="DO9344"/>
    </row>
    <row r="9345" spans="15:119" x14ac:dyDescent="0.25">
      <c r="O9345" s="268" t="s">
        <v>18831</v>
      </c>
      <c r="P9345" s="268" t="s">
        <v>9492</v>
      </c>
      <c r="Q9345" s="269">
        <v>-10.75</v>
      </c>
      <c r="R9345" s="269">
        <v>-11</v>
      </c>
      <c r="S9345" s="269">
        <v>-41.5</v>
      </c>
      <c r="T9345" s="269">
        <v>-41.75</v>
      </c>
      <c r="DO9345"/>
    </row>
    <row r="9346" spans="15:119" x14ac:dyDescent="0.25">
      <c r="O9346" s="268" t="s">
        <v>18832</v>
      </c>
      <c r="P9346" s="268" t="s">
        <v>9490</v>
      </c>
      <c r="Q9346" s="269">
        <v>-10.5</v>
      </c>
      <c r="R9346" s="269">
        <v>-11</v>
      </c>
      <c r="S9346" s="269">
        <v>-41</v>
      </c>
      <c r="T9346" s="269">
        <v>-41.5</v>
      </c>
      <c r="DO9346"/>
    </row>
    <row r="9347" spans="15:119" x14ac:dyDescent="0.25">
      <c r="O9347" s="268" t="s">
        <v>18833</v>
      </c>
      <c r="P9347" s="268" t="s">
        <v>9492</v>
      </c>
      <c r="Q9347" s="269">
        <v>-10.5</v>
      </c>
      <c r="R9347" s="269">
        <v>-10.75</v>
      </c>
      <c r="S9347" s="269">
        <v>-41.25</v>
      </c>
      <c r="T9347" s="269">
        <v>-41.5</v>
      </c>
      <c r="DO9347"/>
    </row>
    <row r="9348" spans="15:119" x14ac:dyDescent="0.25">
      <c r="O9348" s="268" t="s">
        <v>18834</v>
      </c>
      <c r="P9348" s="268" t="s">
        <v>9492</v>
      </c>
      <c r="Q9348" s="269">
        <v>-10.5</v>
      </c>
      <c r="R9348" s="269">
        <v>-10.75</v>
      </c>
      <c r="S9348" s="269">
        <v>-41</v>
      </c>
      <c r="T9348" s="269">
        <v>-41.25</v>
      </c>
      <c r="DO9348"/>
    </row>
    <row r="9349" spans="15:119" x14ac:dyDescent="0.25">
      <c r="O9349" s="268" t="s">
        <v>18835</v>
      </c>
      <c r="P9349" s="268" t="s">
        <v>9492</v>
      </c>
      <c r="Q9349" s="269">
        <v>-10.75</v>
      </c>
      <c r="R9349" s="269">
        <v>-11</v>
      </c>
      <c r="S9349" s="269">
        <v>-41.25</v>
      </c>
      <c r="T9349" s="269">
        <v>-41.5</v>
      </c>
      <c r="DO9349"/>
    </row>
    <row r="9350" spans="15:119" x14ac:dyDescent="0.25">
      <c r="O9350" s="268" t="s">
        <v>18836</v>
      </c>
      <c r="P9350" s="268" t="s">
        <v>9492</v>
      </c>
      <c r="Q9350" s="269">
        <v>-10.75</v>
      </c>
      <c r="R9350" s="269">
        <v>-11</v>
      </c>
      <c r="S9350" s="269">
        <v>-41</v>
      </c>
      <c r="T9350" s="269">
        <v>-41.25</v>
      </c>
      <c r="DO9350"/>
    </row>
    <row r="9351" spans="15:119" x14ac:dyDescent="0.25">
      <c r="O9351" s="268" t="s">
        <v>18837</v>
      </c>
      <c r="P9351" s="268" t="s">
        <v>9490</v>
      </c>
      <c r="Q9351" s="269">
        <v>-10.5</v>
      </c>
      <c r="R9351" s="269">
        <v>-11</v>
      </c>
      <c r="S9351" s="269">
        <v>-40.5</v>
      </c>
      <c r="T9351" s="269">
        <v>-41</v>
      </c>
      <c r="DO9351"/>
    </row>
    <row r="9352" spans="15:119" x14ac:dyDescent="0.25">
      <c r="O9352" s="268" t="s">
        <v>18838</v>
      </c>
      <c r="P9352" s="268" t="s">
        <v>9492</v>
      </c>
      <c r="Q9352" s="269">
        <v>-10.5</v>
      </c>
      <c r="R9352" s="269">
        <v>-10.75</v>
      </c>
      <c r="S9352" s="269">
        <v>-40.75</v>
      </c>
      <c r="T9352" s="269">
        <v>-41</v>
      </c>
      <c r="DO9352"/>
    </row>
    <row r="9353" spans="15:119" x14ac:dyDescent="0.25">
      <c r="O9353" s="268" t="s">
        <v>18839</v>
      </c>
      <c r="P9353" s="268" t="s">
        <v>9492</v>
      </c>
      <c r="Q9353" s="269">
        <v>-10.5</v>
      </c>
      <c r="R9353" s="269">
        <v>-10.75</v>
      </c>
      <c r="S9353" s="269">
        <v>-40.5</v>
      </c>
      <c r="T9353" s="269">
        <v>-40.75</v>
      </c>
      <c r="DO9353"/>
    </row>
    <row r="9354" spans="15:119" x14ac:dyDescent="0.25">
      <c r="O9354" s="268" t="s">
        <v>18840</v>
      </c>
      <c r="P9354" s="268" t="s">
        <v>9492</v>
      </c>
      <c r="Q9354" s="269">
        <v>-10.75</v>
      </c>
      <c r="R9354" s="269">
        <v>-11</v>
      </c>
      <c r="S9354" s="269">
        <v>-40.75</v>
      </c>
      <c r="T9354" s="269">
        <v>-41</v>
      </c>
      <c r="DO9354"/>
    </row>
    <row r="9355" spans="15:119" x14ac:dyDescent="0.25">
      <c r="O9355" s="268" t="s">
        <v>18841</v>
      </c>
      <c r="P9355" s="268" t="s">
        <v>9492</v>
      </c>
      <c r="Q9355" s="269">
        <v>-10.75</v>
      </c>
      <c r="R9355" s="269">
        <v>-11</v>
      </c>
      <c r="S9355" s="269">
        <v>-40.5</v>
      </c>
      <c r="T9355" s="269">
        <v>-40.75</v>
      </c>
      <c r="DO9355"/>
    </row>
    <row r="9356" spans="15:119" x14ac:dyDescent="0.25">
      <c r="O9356" s="268" t="s">
        <v>18842</v>
      </c>
      <c r="P9356" s="268" t="s">
        <v>9488</v>
      </c>
      <c r="Q9356" s="269">
        <v>-10</v>
      </c>
      <c r="R9356" s="269">
        <v>-11</v>
      </c>
      <c r="S9356" s="269">
        <v>-39</v>
      </c>
      <c r="T9356" s="269">
        <v>-40.5</v>
      </c>
      <c r="DO9356"/>
    </row>
    <row r="9357" spans="15:119" x14ac:dyDescent="0.25">
      <c r="O9357" s="268" t="s">
        <v>18843</v>
      </c>
      <c r="P9357" s="268" t="s">
        <v>9490</v>
      </c>
      <c r="Q9357" s="269">
        <v>-10</v>
      </c>
      <c r="R9357" s="269">
        <v>-10.5</v>
      </c>
      <c r="S9357" s="269">
        <v>-40</v>
      </c>
      <c r="T9357" s="269">
        <v>-40.5</v>
      </c>
      <c r="DO9357"/>
    </row>
    <row r="9358" spans="15:119" x14ac:dyDescent="0.25">
      <c r="O9358" s="268" t="s">
        <v>18844</v>
      </c>
      <c r="P9358" s="268" t="s">
        <v>9492</v>
      </c>
      <c r="Q9358" s="269">
        <v>-10</v>
      </c>
      <c r="R9358" s="269">
        <v>-10.25</v>
      </c>
      <c r="S9358" s="269">
        <v>-40.25</v>
      </c>
      <c r="T9358" s="269">
        <v>-40.5</v>
      </c>
      <c r="DO9358"/>
    </row>
    <row r="9359" spans="15:119" x14ac:dyDescent="0.25">
      <c r="O9359" s="268" t="s">
        <v>18845</v>
      </c>
      <c r="P9359" s="268" t="s">
        <v>9492</v>
      </c>
      <c r="Q9359" s="269">
        <v>-10</v>
      </c>
      <c r="R9359" s="269">
        <v>-10.25</v>
      </c>
      <c r="S9359" s="269">
        <v>-40</v>
      </c>
      <c r="T9359" s="269">
        <v>-40.25</v>
      </c>
      <c r="DO9359"/>
    </row>
    <row r="9360" spans="15:119" x14ac:dyDescent="0.25">
      <c r="O9360" s="268" t="s">
        <v>18846</v>
      </c>
      <c r="P9360" s="268" t="s">
        <v>9492</v>
      </c>
      <c r="Q9360" s="269">
        <v>-10.25</v>
      </c>
      <c r="R9360" s="269">
        <v>-10.5</v>
      </c>
      <c r="S9360" s="269">
        <v>-40.25</v>
      </c>
      <c r="T9360" s="269">
        <v>-40.5</v>
      </c>
      <c r="DO9360"/>
    </row>
    <row r="9361" spans="15:119" x14ac:dyDescent="0.25">
      <c r="O9361" s="268" t="s">
        <v>18847</v>
      </c>
      <c r="P9361" s="268" t="s">
        <v>9492</v>
      </c>
      <c r="Q9361" s="269">
        <v>-10.25</v>
      </c>
      <c r="R9361" s="269">
        <v>-10.5</v>
      </c>
      <c r="S9361" s="269">
        <v>-40</v>
      </c>
      <c r="T9361" s="269">
        <v>-40.25</v>
      </c>
      <c r="DO9361"/>
    </row>
    <row r="9362" spans="15:119" x14ac:dyDescent="0.25">
      <c r="O9362" s="268" t="s">
        <v>18848</v>
      </c>
      <c r="P9362" s="268" t="s">
        <v>9490</v>
      </c>
      <c r="Q9362" s="269">
        <v>-10</v>
      </c>
      <c r="R9362" s="269">
        <v>-10.5</v>
      </c>
      <c r="S9362" s="269">
        <v>-39.5</v>
      </c>
      <c r="T9362" s="269">
        <v>-40</v>
      </c>
      <c r="DO9362"/>
    </row>
    <row r="9363" spans="15:119" x14ac:dyDescent="0.25">
      <c r="O9363" s="268" t="s">
        <v>18849</v>
      </c>
      <c r="P9363" s="268" t="s">
        <v>9492</v>
      </c>
      <c r="Q9363" s="269">
        <v>-10</v>
      </c>
      <c r="R9363" s="269">
        <v>-10.25</v>
      </c>
      <c r="S9363" s="269">
        <v>-39.75</v>
      </c>
      <c r="T9363" s="269">
        <v>-40</v>
      </c>
      <c r="DO9363"/>
    </row>
    <row r="9364" spans="15:119" x14ac:dyDescent="0.25">
      <c r="O9364" s="268" t="s">
        <v>18850</v>
      </c>
      <c r="P9364" s="268" t="s">
        <v>9492</v>
      </c>
      <c r="Q9364" s="269">
        <v>-10</v>
      </c>
      <c r="R9364" s="269">
        <v>-10.25</v>
      </c>
      <c r="S9364" s="269">
        <v>-39.5</v>
      </c>
      <c r="T9364" s="269">
        <v>-39.75</v>
      </c>
      <c r="DO9364"/>
    </row>
    <row r="9365" spans="15:119" x14ac:dyDescent="0.25">
      <c r="O9365" s="268" t="s">
        <v>18851</v>
      </c>
      <c r="P9365" s="268" t="s">
        <v>9492</v>
      </c>
      <c r="Q9365" s="269">
        <v>-10.25</v>
      </c>
      <c r="R9365" s="269">
        <v>-10.5</v>
      </c>
      <c r="S9365" s="269">
        <v>-39.75</v>
      </c>
      <c r="T9365" s="269">
        <v>-40</v>
      </c>
      <c r="DO9365"/>
    </row>
    <row r="9366" spans="15:119" x14ac:dyDescent="0.25">
      <c r="O9366" s="268" t="s">
        <v>18852</v>
      </c>
      <c r="P9366" s="268" t="s">
        <v>9492</v>
      </c>
      <c r="Q9366" s="269">
        <v>-10.25</v>
      </c>
      <c r="R9366" s="269">
        <v>-10.5</v>
      </c>
      <c r="S9366" s="269">
        <v>-39.5</v>
      </c>
      <c r="T9366" s="269">
        <v>-39.75</v>
      </c>
      <c r="DO9366"/>
    </row>
    <row r="9367" spans="15:119" x14ac:dyDescent="0.25">
      <c r="O9367" s="268" t="s">
        <v>18853</v>
      </c>
      <c r="P9367" s="268" t="s">
        <v>9490</v>
      </c>
      <c r="Q9367" s="269">
        <v>-10</v>
      </c>
      <c r="R9367" s="269">
        <v>-10.5</v>
      </c>
      <c r="S9367" s="269">
        <v>-39</v>
      </c>
      <c r="T9367" s="269">
        <v>-39.5</v>
      </c>
      <c r="DO9367"/>
    </row>
    <row r="9368" spans="15:119" x14ac:dyDescent="0.25">
      <c r="O9368" s="268" t="s">
        <v>18854</v>
      </c>
      <c r="P9368" s="268" t="s">
        <v>9492</v>
      </c>
      <c r="Q9368" s="269">
        <v>-10</v>
      </c>
      <c r="R9368" s="269">
        <v>-10.25</v>
      </c>
      <c r="S9368" s="269">
        <v>-39.25</v>
      </c>
      <c r="T9368" s="269">
        <v>-39.5</v>
      </c>
      <c r="DO9368"/>
    </row>
    <row r="9369" spans="15:119" x14ac:dyDescent="0.25">
      <c r="O9369" s="268" t="s">
        <v>18855</v>
      </c>
      <c r="P9369" s="268" t="s">
        <v>9492</v>
      </c>
      <c r="Q9369" s="269">
        <v>-10</v>
      </c>
      <c r="R9369" s="269">
        <v>-10.25</v>
      </c>
      <c r="S9369" s="269">
        <v>-39</v>
      </c>
      <c r="T9369" s="269">
        <v>-39.25</v>
      </c>
      <c r="DO9369"/>
    </row>
    <row r="9370" spans="15:119" x14ac:dyDescent="0.25">
      <c r="O9370" s="268" t="s">
        <v>18856</v>
      </c>
      <c r="P9370" s="268" t="s">
        <v>9492</v>
      </c>
      <c r="Q9370" s="269">
        <v>-10.25</v>
      </c>
      <c r="R9370" s="269">
        <v>-10.5</v>
      </c>
      <c r="S9370" s="269">
        <v>-39.25</v>
      </c>
      <c r="T9370" s="269">
        <v>-39.5</v>
      </c>
      <c r="DO9370"/>
    </row>
    <row r="9371" spans="15:119" x14ac:dyDescent="0.25">
      <c r="O9371" s="268" t="s">
        <v>18857</v>
      </c>
      <c r="P9371" s="268" t="s">
        <v>9492</v>
      </c>
      <c r="Q9371" s="269">
        <v>-10.25</v>
      </c>
      <c r="R9371" s="269">
        <v>-10.5</v>
      </c>
      <c r="S9371" s="269">
        <v>-39</v>
      </c>
      <c r="T9371" s="269">
        <v>-39.25</v>
      </c>
      <c r="DO9371"/>
    </row>
    <row r="9372" spans="15:119" x14ac:dyDescent="0.25">
      <c r="O9372" s="268" t="s">
        <v>18858</v>
      </c>
      <c r="P9372" s="268" t="s">
        <v>9490</v>
      </c>
      <c r="Q9372" s="269">
        <v>-10.5</v>
      </c>
      <c r="R9372" s="269">
        <v>-11</v>
      </c>
      <c r="S9372" s="269">
        <v>-40</v>
      </c>
      <c r="T9372" s="269">
        <v>-40.5</v>
      </c>
      <c r="DO9372"/>
    </row>
    <row r="9373" spans="15:119" x14ac:dyDescent="0.25">
      <c r="O9373" s="268" t="s">
        <v>18859</v>
      </c>
      <c r="P9373" s="268" t="s">
        <v>9492</v>
      </c>
      <c r="Q9373" s="269">
        <v>-10.5</v>
      </c>
      <c r="R9373" s="269">
        <v>-10.75</v>
      </c>
      <c r="S9373" s="269">
        <v>-40.25</v>
      </c>
      <c r="T9373" s="269">
        <v>-40.5</v>
      </c>
      <c r="DO9373"/>
    </row>
    <row r="9374" spans="15:119" x14ac:dyDescent="0.25">
      <c r="O9374" s="268" t="s">
        <v>18860</v>
      </c>
      <c r="P9374" s="268" t="s">
        <v>9492</v>
      </c>
      <c r="Q9374" s="269">
        <v>-10.5</v>
      </c>
      <c r="R9374" s="269">
        <v>-10.75</v>
      </c>
      <c r="S9374" s="269">
        <v>-40</v>
      </c>
      <c r="T9374" s="269">
        <v>-40.25</v>
      </c>
      <c r="DO9374"/>
    </row>
    <row r="9375" spans="15:119" x14ac:dyDescent="0.25">
      <c r="O9375" s="268" t="s">
        <v>18861</v>
      </c>
      <c r="P9375" s="268" t="s">
        <v>9492</v>
      </c>
      <c r="Q9375" s="269">
        <v>-10.75</v>
      </c>
      <c r="R9375" s="269">
        <v>-11</v>
      </c>
      <c r="S9375" s="269">
        <v>-40.25</v>
      </c>
      <c r="T9375" s="269">
        <v>-40.5</v>
      </c>
      <c r="DO9375"/>
    </row>
    <row r="9376" spans="15:119" x14ac:dyDescent="0.25">
      <c r="O9376" s="268" t="s">
        <v>18862</v>
      </c>
      <c r="P9376" s="268" t="s">
        <v>9492</v>
      </c>
      <c r="Q9376" s="269">
        <v>-10.75</v>
      </c>
      <c r="R9376" s="269">
        <v>-11</v>
      </c>
      <c r="S9376" s="269">
        <v>-40</v>
      </c>
      <c r="T9376" s="269">
        <v>-40.25</v>
      </c>
      <c r="DO9376"/>
    </row>
    <row r="9377" spans="15:119" x14ac:dyDescent="0.25">
      <c r="O9377" s="268" t="s">
        <v>18863</v>
      </c>
      <c r="P9377" s="268" t="s">
        <v>9490</v>
      </c>
      <c r="Q9377" s="269">
        <v>-10.5</v>
      </c>
      <c r="R9377" s="269">
        <v>-11</v>
      </c>
      <c r="S9377" s="269">
        <v>-39.5</v>
      </c>
      <c r="T9377" s="269">
        <v>-40</v>
      </c>
      <c r="DO9377"/>
    </row>
    <row r="9378" spans="15:119" x14ac:dyDescent="0.25">
      <c r="O9378" s="268" t="s">
        <v>18864</v>
      </c>
      <c r="P9378" s="268" t="s">
        <v>9492</v>
      </c>
      <c r="Q9378" s="269">
        <v>-10.5</v>
      </c>
      <c r="R9378" s="269">
        <v>-10.75</v>
      </c>
      <c r="S9378" s="269">
        <v>-39.75</v>
      </c>
      <c r="T9378" s="269">
        <v>-40</v>
      </c>
      <c r="DO9378"/>
    </row>
    <row r="9379" spans="15:119" x14ac:dyDescent="0.25">
      <c r="O9379" s="268" t="s">
        <v>18865</v>
      </c>
      <c r="P9379" s="268" t="s">
        <v>9492</v>
      </c>
      <c r="Q9379" s="269">
        <v>-10.5</v>
      </c>
      <c r="R9379" s="269">
        <v>-10.75</v>
      </c>
      <c r="S9379" s="269">
        <v>-39.5</v>
      </c>
      <c r="T9379" s="269">
        <v>-39.75</v>
      </c>
      <c r="DO9379"/>
    </row>
    <row r="9380" spans="15:119" x14ac:dyDescent="0.25">
      <c r="O9380" s="268" t="s">
        <v>18866</v>
      </c>
      <c r="P9380" s="268" t="s">
        <v>9492</v>
      </c>
      <c r="Q9380" s="269">
        <v>-10.75</v>
      </c>
      <c r="R9380" s="269">
        <v>-11</v>
      </c>
      <c r="S9380" s="269">
        <v>-39.75</v>
      </c>
      <c r="T9380" s="269">
        <v>-40</v>
      </c>
      <c r="DO9380"/>
    </row>
    <row r="9381" spans="15:119" x14ac:dyDescent="0.25">
      <c r="O9381" s="268" t="s">
        <v>18867</v>
      </c>
      <c r="P9381" s="268" t="s">
        <v>9492</v>
      </c>
      <c r="Q9381" s="269">
        <v>-10.75</v>
      </c>
      <c r="R9381" s="269">
        <v>-11</v>
      </c>
      <c r="S9381" s="269">
        <v>-39.5</v>
      </c>
      <c r="T9381" s="269">
        <v>-39.75</v>
      </c>
      <c r="DO9381"/>
    </row>
    <row r="9382" spans="15:119" x14ac:dyDescent="0.25">
      <c r="O9382" s="268" t="s">
        <v>18868</v>
      </c>
      <c r="P9382" s="268" t="s">
        <v>9490</v>
      </c>
      <c r="Q9382" s="269">
        <v>-10.5</v>
      </c>
      <c r="R9382" s="269">
        <v>-11</v>
      </c>
      <c r="S9382" s="269">
        <v>-39</v>
      </c>
      <c r="T9382" s="269">
        <v>-39.5</v>
      </c>
      <c r="DO9382"/>
    </row>
    <row r="9383" spans="15:119" x14ac:dyDescent="0.25">
      <c r="O9383" s="268" t="s">
        <v>18869</v>
      </c>
      <c r="P9383" s="268" t="s">
        <v>9492</v>
      </c>
      <c r="Q9383" s="269">
        <v>-10.5</v>
      </c>
      <c r="R9383" s="269">
        <v>-10.75</v>
      </c>
      <c r="S9383" s="269">
        <v>-39.25</v>
      </c>
      <c r="T9383" s="269">
        <v>-39.5</v>
      </c>
      <c r="DO9383"/>
    </row>
    <row r="9384" spans="15:119" x14ac:dyDescent="0.25">
      <c r="O9384" s="268" t="s">
        <v>18870</v>
      </c>
      <c r="P9384" s="268" t="s">
        <v>9492</v>
      </c>
      <c r="Q9384" s="269">
        <v>-10.5</v>
      </c>
      <c r="R9384" s="269">
        <v>-10.75</v>
      </c>
      <c r="S9384" s="269">
        <v>-39</v>
      </c>
      <c r="T9384" s="269">
        <v>-39.25</v>
      </c>
      <c r="DO9384"/>
    </row>
    <row r="9385" spans="15:119" x14ac:dyDescent="0.25">
      <c r="O9385" s="268" t="s">
        <v>18871</v>
      </c>
      <c r="P9385" s="268" t="s">
        <v>9492</v>
      </c>
      <c r="Q9385" s="269">
        <v>-10.75</v>
      </c>
      <c r="R9385" s="269">
        <v>-11</v>
      </c>
      <c r="S9385" s="269">
        <v>-39.25</v>
      </c>
      <c r="T9385" s="269">
        <v>-39.5</v>
      </c>
      <c r="DO9385"/>
    </row>
    <row r="9386" spans="15:119" x14ac:dyDescent="0.25">
      <c r="O9386" s="268" t="s">
        <v>18872</v>
      </c>
      <c r="P9386" s="268" t="s">
        <v>9492</v>
      </c>
      <c r="Q9386" s="269">
        <v>-10.75</v>
      </c>
      <c r="R9386" s="269">
        <v>-11</v>
      </c>
      <c r="S9386" s="269">
        <v>-39</v>
      </c>
      <c r="T9386" s="269">
        <v>-39.25</v>
      </c>
      <c r="DO9386"/>
    </row>
    <row r="9387" spans="15:119" x14ac:dyDescent="0.25">
      <c r="O9387" s="268" t="s">
        <v>18873</v>
      </c>
      <c r="P9387" s="268" t="s">
        <v>9488</v>
      </c>
      <c r="Q9387" s="269">
        <v>-11</v>
      </c>
      <c r="R9387" s="269">
        <v>-12</v>
      </c>
      <c r="S9387" s="269">
        <v>-40.5</v>
      </c>
      <c r="T9387" s="269">
        <v>-42</v>
      </c>
      <c r="DO9387"/>
    </row>
    <row r="9388" spans="15:119" x14ac:dyDescent="0.25">
      <c r="O9388" s="268" t="s">
        <v>18874</v>
      </c>
      <c r="P9388" s="268" t="s">
        <v>9490</v>
      </c>
      <c r="Q9388" s="269">
        <v>-11</v>
      </c>
      <c r="R9388" s="269">
        <v>-11.5</v>
      </c>
      <c r="S9388" s="269">
        <v>-41.5</v>
      </c>
      <c r="T9388" s="269">
        <v>-42</v>
      </c>
      <c r="DO9388"/>
    </row>
    <row r="9389" spans="15:119" x14ac:dyDescent="0.25">
      <c r="O9389" s="268" t="s">
        <v>18875</v>
      </c>
      <c r="P9389" s="268" t="s">
        <v>9492</v>
      </c>
      <c r="Q9389" s="269">
        <v>-11</v>
      </c>
      <c r="R9389" s="269">
        <v>-11.25</v>
      </c>
      <c r="S9389" s="269">
        <v>-41.75</v>
      </c>
      <c r="T9389" s="269">
        <v>-42</v>
      </c>
      <c r="DO9389"/>
    </row>
    <row r="9390" spans="15:119" x14ac:dyDescent="0.25">
      <c r="O9390" s="268" t="s">
        <v>18876</v>
      </c>
      <c r="P9390" s="268" t="s">
        <v>9492</v>
      </c>
      <c r="Q9390" s="269">
        <v>-11</v>
      </c>
      <c r="R9390" s="269">
        <v>-11.25</v>
      </c>
      <c r="S9390" s="269">
        <v>-41.5</v>
      </c>
      <c r="T9390" s="269">
        <v>-41.75</v>
      </c>
      <c r="DO9390"/>
    </row>
    <row r="9391" spans="15:119" x14ac:dyDescent="0.25">
      <c r="O9391" s="268" t="s">
        <v>18877</v>
      </c>
      <c r="P9391" s="268" t="s">
        <v>9492</v>
      </c>
      <c r="Q9391" s="269">
        <v>-11.25</v>
      </c>
      <c r="R9391" s="269">
        <v>-11.5</v>
      </c>
      <c r="S9391" s="269">
        <v>-41.75</v>
      </c>
      <c r="T9391" s="269">
        <v>-42</v>
      </c>
      <c r="DO9391"/>
    </row>
    <row r="9392" spans="15:119" x14ac:dyDescent="0.25">
      <c r="O9392" s="268" t="s">
        <v>18878</v>
      </c>
      <c r="P9392" s="268" t="s">
        <v>9492</v>
      </c>
      <c r="Q9392" s="269">
        <v>-11.25</v>
      </c>
      <c r="R9392" s="269">
        <v>-11.5</v>
      </c>
      <c r="S9392" s="269">
        <v>-41.5</v>
      </c>
      <c r="T9392" s="269">
        <v>-41.75</v>
      </c>
      <c r="DO9392"/>
    </row>
    <row r="9393" spans="15:119" x14ac:dyDescent="0.25">
      <c r="O9393" s="268" t="s">
        <v>18879</v>
      </c>
      <c r="P9393" s="268" t="s">
        <v>9490</v>
      </c>
      <c r="Q9393" s="269">
        <v>-11</v>
      </c>
      <c r="R9393" s="269">
        <v>-11.5</v>
      </c>
      <c r="S9393" s="269">
        <v>-41</v>
      </c>
      <c r="T9393" s="269">
        <v>-41.5</v>
      </c>
      <c r="DO9393"/>
    </row>
    <row r="9394" spans="15:119" x14ac:dyDescent="0.25">
      <c r="O9394" s="268" t="s">
        <v>18880</v>
      </c>
      <c r="P9394" s="268" t="s">
        <v>9492</v>
      </c>
      <c r="Q9394" s="269">
        <v>-11</v>
      </c>
      <c r="R9394" s="269">
        <v>-11.25</v>
      </c>
      <c r="S9394" s="269">
        <v>-41.25</v>
      </c>
      <c r="T9394" s="269">
        <v>-41.5</v>
      </c>
      <c r="DO9394"/>
    </row>
    <row r="9395" spans="15:119" x14ac:dyDescent="0.25">
      <c r="O9395" s="268" t="s">
        <v>18881</v>
      </c>
      <c r="P9395" s="268" t="s">
        <v>9492</v>
      </c>
      <c r="Q9395" s="269">
        <v>-11</v>
      </c>
      <c r="R9395" s="269">
        <v>-11.25</v>
      </c>
      <c r="S9395" s="269">
        <v>-41</v>
      </c>
      <c r="T9395" s="269">
        <v>-41.25</v>
      </c>
      <c r="DO9395"/>
    </row>
    <row r="9396" spans="15:119" x14ac:dyDescent="0.25">
      <c r="O9396" s="268" t="s">
        <v>18882</v>
      </c>
      <c r="P9396" s="268" t="s">
        <v>9492</v>
      </c>
      <c r="Q9396" s="269">
        <v>-11.25</v>
      </c>
      <c r="R9396" s="269">
        <v>-11.5</v>
      </c>
      <c r="S9396" s="269">
        <v>-41.25</v>
      </c>
      <c r="T9396" s="269">
        <v>-41.5</v>
      </c>
      <c r="DO9396"/>
    </row>
    <row r="9397" spans="15:119" x14ac:dyDescent="0.25">
      <c r="O9397" s="268" t="s">
        <v>18883</v>
      </c>
      <c r="P9397" s="268" t="s">
        <v>9492</v>
      </c>
      <c r="Q9397" s="269">
        <v>-11.25</v>
      </c>
      <c r="R9397" s="269">
        <v>-11.5</v>
      </c>
      <c r="S9397" s="269">
        <v>-41</v>
      </c>
      <c r="T9397" s="269">
        <v>-41.25</v>
      </c>
      <c r="DO9397"/>
    </row>
    <row r="9398" spans="15:119" x14ac:dyDescent="0.25">
      <c r="O9398" s="268" t="s">
        <v>18884</v>
      </c>
      <c r="P9398" s="268" t="s">
        <v>9490</v>
      </c>
      <c r="Q9398" s="269">
        <v>-11</v>
      </c>
      <c r="R9398" s="269">
        <v>-11.5</v>
      </c>
      <c r="S9398" s="269">
        <v>-40.5</v>
      </c>
      <c r="T9398" s="269">
        <v>-41</v>
      </c>
      <c r="DO9398"/>
    </row>
    <row r="9399" spans="15:119" x14ac:dyDescent="0.25">
      <c r="O9399" s="268" t="s">
        <v>18885</v>
      </c>
      <c r="P9399" s="268" t="s">
        <v>9492</v>
      </c>
      <c r="Q9399" s="269">
        <v>-11</v>
      </c>
      <c r="R9399" s="269">
        <v>-11.25</v>
      </c>
      <c r="S9399" s="269">
        <v>-40.75</v>
      </c>
      <c r="T9399" s="269">
        <v>-41</v>
      </c>
      <c r="DO9399"/>
    </row>
    <row r="9400" spans="15:119" x14ac:dyDescent="0.25">
      <c r="O9400" s="268" t="s">
        <v>18886</v>
      </c>
      <c r="P9400" s="268" t="s">
        <v>9492</v>
      </c>
      <c r="Q9400" s="269">
        <v>-11</v>
      </c>
      <c r="R9400" s="269">
        <v>-11.25</v>
      </c>
      <c r="S9400" s="269">
        <v>-40.5</v>
      </c>
      <c r="T9400" s="269">
        <v>-40.75</v>
      </c>
      <c r="DO9400"/>
    </row>
    <row r="9401" spans="15:119" x14ac:dyDescent="0.25">
      <c r="O9401" s="268" t="s">
        <v>18887</v>
      </c>
      <c r="P9401" s="268" t="s">
        <v>9492</v>
      </c>
      <c r="Q9401" s="269">
        <v>-11.25</v>
      </c>
      <c r="R9401" s="269">
        <v>-11.5</v>
      </c>
      <c r="S9401" s="269">
        <v>-40.75</v>
      </c>
      <c r="T9401" s="269">
        <v>-41</v>
      </c>
      <c r="DO9401"/>
    </row>
    <row r="9402" spans="15:119" x14ac:dyDescent="0.25">
      <c r="O9402" s="268" t="s">
        <v>18888</v>
      </c>
      <c r="P9402" s="268" t="s">
        <v>9492</v>
      </c>
      <c r="Q9402" s="269">
        <v>-11.25</v>
      </c>
      <c r="R9402" s="269">
        <v>-11.5</v>
      </c>
      <c r="S9402" s="269">
        <v>-40.5</v>
      </c>
      <c r="T9402" s="269">
        <v>-40.75</v>
      </c>
      <c r="DO9402"/>
    </row>
    <row r="9403" spans="15:119" x14ac:dyDescent="0.25">
      <c r="O9403" s="268" t="s">
        <v>18889</v>
      </c>
      <c r="P9403" s="268" t="s">
        <v>9490</v>
      </c>
      <c r="Q9403" s="269">
        <v>-11.5</v>
      </c>
      <c r="R9403" s="269">
        <v>-12</v>
      </c>
      <c r="S9403" s="269">
        <v>-41.5</v>
      </c>
      <c r="T9403" s="269">
        <v>-42</v>
      </c>
      <c r="DO9403"/>
    </row>
    <row r="9404" spans="15:119" x14ac:dyDescent="0.25">
      <c r="O9404" s="268" t="s">
        <v>18890</v>
      </c>
      <c r="P9404" s="268" t="s">
        <v>9492</v>
      </c>
      <c r="Q9404" s="269">
        <v>-11.5</v>
      </c>
      <c r="R9404" s="269">
        <v>-11.75</v>
      </c>
      <c r="S9404" s="269">
        <v>-41.75</v>
      </c>
      <c r="T9404" s="269">
        <v>-42</v>
      </c>
      <c r="DO9404"/>
    </row>
    <row r="9405" spans="15:119" x14ac:dyDescent="0.25">
      <c r="O9405" s="268" t="s">
        <v>18891</v>
      </c>
      <c r="P9405" s="268" t="s">
        <v>9492</v>
      </c>
      <c r="Q9405" s="269">
        <v>-11.5</v>
      </c>
      <c r="R9405" s="269">
        <v>-11.75</v>
      </c>
      <c r="S9405" s="269">
        <v>-41.5</v>
      </c>
      <c r="T9405" s="269">
        <v>-41.75</v>
      </c>
      <c r="DO9405"/>
    </row>
    <row r="9406" spans="15:119" x14ac:dyDescent="0.25">
      <c r="O9406" s="268" t="s">
        <v>18892</v>
      </c>
      <c r="P9406" s="268" t="s">
        <v>9492</v>
      </c>
      <c r="Q9406" s="269">
        <v>-11.75</v>
      </c>
      <c r="R9406" s="269">
        <v>-12</v>
      </c>
      <c r="S9406" s="269">
        <v>-41.75</v>
      </c>
      <c r="T9406" s="269">
        <v>-42</v>
      </c>
      <c r="DO9406"/>
    </row>
    <row r="9407" spans="15:119" x14ac:dyDescent="0.25">
      <c r="O9407" s="268" t="s">
        <v>18893</v>
      </c>
      <c r="P9407" s="268" t="s">
        <v>9492</v>
      </c>
      <c r="Q9407" s="269">
        <v>-11.75</v>
      </c>
      <c r="R9407" s="269">
        <v>-12</v>
      </c>
      <c r="S9407" s="269">
        <v>-41.5</v>
      </c>
      <c r="T9407" s="269">
        <v>-41.75</v>
      </c>
      <c r="DO9407"/>
    </row>
    <row r="9408" spans="15:119" x14ac:dyDescent="0.25">
      <c r="O9408" s="268" t="s">
        <v>18894</v>
      </c>
      <c r="P9408" s="268" t="s">
        <v>9490</v>
      </c>
      <c r="Q9408" s="269">
        <v>-11.5</v>
      </c>
      <c r="R9408" s="269">
        <v>-12</v>
      </c>
      <c r="S9408" s="269">
        <v>-41</v>
      </c>
      <c r="T9408" s="269">
        <v>-41.5</v>
      </c>
      <c r="DO9408"/>
    </row>
    <row r="9409" spans="15:119" x14ac:dyDescent="0.25">
      <c r="O9409" s="268" t="s">
        <v>18895</v>
      </c>
      <c r="P9409" s="268" t="s">
        <v>9492</v>
      </c>
      <c r="Q9409" s="269">
        <v>-11.5</v>
      </c>
      <c r="R9409" s="269">
        <v>-11.75</v>
      </c>
      <c r="S9409" s="269">
        <v>-41.25</v>
      </c>
      <c r="T9409" s="269">
        <v>-41.5</v>
      </c>
      <c r="DO9409"/>
    </row>
    <row r="9410" spans="15:119" x14ac:dyDescent="0.25">
      <c r="O9410" s="268" t="s">
        <v>18896</v>
      </c>
      <c r="P9410" s="268" t="s">
        <v>9492</v>
      </c>
      <c r="Q9410" s="269">
        <v>-11.5</v>
      </c>
      <c r="R9410" s="269">
        <v>-11.75</v>
      </c>
      <c r="S9410" s="269">
        <v>-41</v>
      </c>
      <c r="T9410" s="269">
        <v>-41.25</v>
      </c>
      <c r="DO9410"/>
    </row>
    <row r="9411" spans="15:119" x14ac:dyDescent="0.25">
      <c r="O9411" s="268" t="s">
        <v>18897</v>
      </c>
      <c r="P9411" s="268" t="s">
        <v>9492</v>
      </c>
      <c r="Q9411" s="269">
        <v>-11.75</v>
      </c>
      <c r="R9411" s="269">
        <v>-12</v>
      </c>
      <c r="S9411" s="269">
        <v>-41.25</v>
      </c>
      <c r="T9411" s="269">
        <v>-41.5</v>
      </c>
      <c r="DO9411"/>
    </row>
    <row r="9412" spans="15:119" x14ac:dyDescent="0.25">
      <c r="O9412" s="268" t="s">
        <v>18898</v>
      </c>
      <c r="P9412" s="268" t="s">
        <v>9492</v>
      </c>
      <c r="Q9412" s="269">
        <v>-11.75</v>
      </c>
      <c r="R9412" s="269">
        <v>-12</v>
      </c>
      <c r="S9412" s="269">
        <v>-41</v>
      </c>
      <c r="T9412" s="269">
        <v>-41.25</v>
      </c>
      <c r="DO9412"/>
    </row>
    <row r="9413" spans="15:119" x14ac:dyDescent="0.25">
      <c r="O9413" s="268" t="s">
        <v>18899</v>
      </c>
      <c r="P9413" s="268" t="s">
        <v>9490</v>
      </c>
      <c r="Q9413" s="269">
        <v>-11.5</v>
      </c>
      <c r="R9413" s="269">
        <v>-12</v>
      </c>
      <c r="S9413" s="269">
        <v>-40.5</v>
      </c>
      <c r="T9413" s="269">
        <v>-41</v>
      </c>
      <c r="DO9413"/>
    </row>
    <row r="9414" spans="15:119" x14ac:dyDescent="0.25">
      <c r="O9414" s="268" t="s">
        <v>18900</v>
      </c>
      <c r="P9414" s="268" t="s">
        <v>9492</v>
      </c>
      <c r="Q9414" s="269">
        <v>-11.5</v>
      </c>
      <c r="R9414" s="269">
        <v>-11.75</v>
      </c>
      <c r="S9414" s="269">
        <v>-40.75</v>
      </c>
      <c r="T9414" s="269">
        <v>-41</v>
      </c>
      <c r="DO9414"/>
    </row>
    <row r="9415" spans="15:119" x14ac:dyDescent="0.25">
      <c r="O9415" s="268" t="s">
        <v>18901</v>
      </c>
      <c r="P9415" s="268" t="s">
        <v>9492</v>
      </c>
      <c r="Q9415" s="269">
        <v>-11.5</v>
      </c>
      <c r="R9415" s="269">
        <v>-11.75</v>
      </c>
      <c r="S9415" s="269">
        <v>-40.5</v>
      </c>
      <c r="T9415" s="269">
        <v>-40.75</v>
      </c>
      <c r="DO9415"/>
    </row>
    <row r="9416" spans="15:119" x14ac:dyDescent="0.25">
      <c r="O9416" s="268" t="s">
        <v>18902</v>
      </c>
      <c r="P9416" s="268" t="s">
        <v>9492</v>
      </c>
      <c r="Q9416" s="269">
        <v>-11.75</v>
      </c>
      <c r="R9416" s="269">
        <v>-12</v>
      </c>
      <c r="S9416" s="269">
        <v>-40.75</v>
      </c>
      <c r="T9416" s="269">
        <v>-41</v>
      </c>
      <c r="DO9416"/>
    </row>
    <row r="9417" spans="15:119" x14ac:dyDescent="0.25">
      <c r="O9417" s="268" t="s">
        <v>18903</v>
      </c>
      <c r="P9417" s="268" t="s">
        <v>9492</v>
      </c>
      <c r="Q9417" s="269">
        <v>-11.75</v>
      </c>
      <c r="R9417" s="269">
        <v>-12</v>
      </c>
      <c r="S9417" s="269">
        <v>-40.5</v>
      </c>
      <c r="T9417" s="269">
        <v>-40.75</v>
      </c>
      <c r="DO9417"/>
    </row>
    <row r="9418" spans="15:119" x14ac:dyDescent="0.25">
      <c r="O9418" s="268" t="s">
        <v>18904</v>
      </c>
      <c r="P9418" s="268" t="s">
        <v>9488</v>
      </c>
      <c r="Q9418" s="269">
        <v>-11</v>
      </c>
      <c r="R9418" s="269">
        <v>-12</v>
      </c>
      <c r="S9418" s="269">
        <v>-39</v>
      </c>
      <c r="T9418" s="269">
        <v>-40.5</v>
      </c>
      <c r="DO9418"/>
    </row>
    <row r="9419" spans="15:119" x14ac:dyDescent="0.25">
      <c r="O9419" s="268" t="s">
        <v>18905</v>
      </c>
      <c r="P9419" s="268" t="s">
        <v>9490</v>
      </c>
      <c r="Q9419" s="269">
        <v>-11</v>
      </c>
      <c r="R9419" s="269">
        <v>-11.5</v>
      </c>
      <c r="S9419" s="269">
        <v>-40</v>
      </c>
      <c r="T9419" s="269">
        <v>-40.5</v>
      </c>
      <c r="DO9419"/>
    </row>
    <row r="9420" spans="15:119" x14ac:dyDescent="0.25">
      <c r="O9420" s="268" t="s">
        <v>18906</v>
      </c>
      <c r="P9420" s="268" t="s">
        <v>9492</v>
      </c>
      <c r="Q9420" s="269">
        <v>-11</v>
      </c>
      <c r="R9420" s="269">
        <v>-11.25</v>
      </c>
      <c r="S9420" s="269">
        <v>-40.25</v>
      </c>
      <c r="T9420" s="269">
        <v>-40.5</v>
      </c>
      <c r="DO9420"/>
    </row>
    <row r="9421" spans="15:119" x14ac:dyDescent="0.25">
      <c r="O9421" s="268" t="s">
        <v>18907</v>
      </c>
      <c r="P9421" s="268" t="s">
        <v>9492</v>
      </c>
      <c r="Q9421" s="269">
        <v>-11</v>
      </c>
      <c r="R9421" s="269">
        <v>-11.25</v>
      </c>
      <c r="S9421" s="269">
        <v>-40</v>
      </c>
      <c r="T9421" s="269">
        <v>-40.25</v>
      </c>
      <c r="DO9421"/>
    </row>
    <row r="9422" spans="15:119" x14ac:dyDescent="0.25">
      <c r="O9422" s="268" t="s">
        <v>18908</v>
      </c>
      <c r="P9422" s="268" t="s">
        <v>9492</v>
      </c>
      <c r="Q9422" s="269">
        <v>-11.25</v>
      </c>
      <c r="R9422" s="269">
        <v>-11.5</v>
      </c>
      <c r="S9422" s="269">
        <v>-40.25</v>
      </c>
      <c r="T9422" s="269">
        <v>-40.5</v>
      </c>
      <c r="DO9422"/>
    </row>
    <row r="9423" spans="15:119" x14ac:dyDescent="0.25">
      <c r="O9423" s="268" t="s">
        <v>18909</v>
      </c>
      <c r="P9423" s="268" t="s">
        <v>9492</v>
      </c>
      <c r="Q9423" s="269">
        <v>-11.25</v>
      </c>
      <c r="R9423" s="269">
        <v>-11.5</v>
      </c>
      <c r="S9423" s="269">
        <v>-40</v>
      </c>
      <c r="T9423" s="269">
        <v>-40.25</v>
      </c>
      <c r="DO9423"/>
    </row>
    <row r="9424" spans="15:119" x14ac:dyDescent="0.25">
      <c r="O9424" s="268" t="s">
        <v>18910</v>
      </c>
      <c r="P9424" s="268" t="s">
        <v>9490</v>
      </c>
      <c r="Q9424" s="269">
        <v>-11</v>
      </c>
      <c r="R9424" s="269">
        <v>-11.5</v>
      </c>
      <c r="S9424" s="269">
        <v>-39.5</v>
      </c>
      <c r="T9424" s="269">
        <v>-40</v>
      </c>
      <c r="DO9424"/>
    </row>
    <row r="9425" spans="15:119" x14ac:dyDescent="0.25">
      <c r="O9425" s="268" t="s">
        <v>18911</v>
      </c>
      <c r="P9425" s="268" t="s">
        <v>9492</v>
      </c>
      <c r="Q9425" s="269">
        <v>-11</v>
      </c>
      <c r="R9425" s="269">
        <v>-11.25</v>
      </c>
      <c r="S9425" s="269">
        <v>-39.75</v>
      </c>
      <c r="T9425" s="269">
        <v>-40</v>
      </c>
      <c r="DO9425"/>
    </row>
    <row r="9426" spans="15:119" x14ac:dyDescent="0.25">
      <c r="O9426" s="268" t="s">
        <v>18912</v>
      </c>
      <c r="P9426" s="268" t="s">
        <v>9492</v>
      </c>
      <c r="Q9426" s="269">
        <v>-11</v>
      </c>
      <c r="R9426" s="269">
        <v>-11.25</v>
      </c>
      <c r="S9426" s="269">
        <v>-39.5</v>
      </c>
      <c r="T9426" s="269">
        <v>-39.75</v>
      </c>
      <c r="DO9426"/>
    </row>
    <row r="9427" spans="15:119" x14ac:dyDescent="0.25">
      <c r="O9427" s="268" t="s">
        <v>18913</v>
      </c>
      <c r="P9427" s="268" t="s">
        <v>9492</v>
      </c>
      <c r="Q9427" s="269">
        <v>-11.25</v>
      </c>
      <c r="R9427" s="269">
        <v>-11.5</v>
      </c>
      <c r="S9427" s="269">
        <v>-39.75</v>
      </c>
      <c r="T9427" s="269">
        <v>-40</v>
      </c>
      <c r="DO9427"/>
    </row>
    <row r="9428" spans="15:119" x14ac:dyDescent="0.25">
      <c r="O9428" s="268" t="s">
        <v>18914</v>
      </c>
      <c r="P9428" s="268" t="s">
        <v>9492</v>
      </c>
      <c r="Q9428" s="269">
        <v>-11.25</v>
      </c>
      <c r="R9428" s="269">
        <v>-11.5</v>
      </c>
      <c r="S9428" s="269">
        <v>-39.5</v>
      </c>
      <c r="T9428" s="269">
        <v>-39.75</v>
      </c>
      <c r="DO9428"/>
    </row>
    <row r="9429" spans="15:119" x14ac:dyDescent="0.25">
      <c r="O9429" s="268" t="s">
        <v>18915</v>
      </c>
      <c r="P9429" s="268" t="s">
        <v>9490</v>
      </c>
      <c r="Q9429" s="269">
        <v>-11</v>
      </c>
      <c r="R9429" s="269">
        <v>-11.5</v>
      </c>
      <c r="S9429" s="269">
        <v>-39</v>
      </c>
      <c r="T9429" s="269">
        <v>-39.5</v>
      </c>
      <c r="DO9429"/>
    </row>
    <row r="9430" spans="15:119" x14ac:dyDescent="0.25">
      <c r="O9430" s="268" t="s">
        <v>18916</v>
      </c>
      <c r="P9430" s="268" t="s">
        <v>9492</v>
      </c>
      <c r="Q9430" s="269">
        <v>-11</v>
      </c>
      <c r="R9430" s="269">
        <v>-11.25</v>
      </c>
      <c r="S9430" s="269">
        <v>-39.25</v>
      </c>
      <c r="T9430" s="269">
        <v>-39.5</v>
      </c>
      <c r="DO9430"/>
    </row>
    <row r="9431" spans="15:119" x14ac:dyDescent="0.25">
      <c r="O9431" s="268" t="s">
        <v>18917</v>
      </c>
      <c r="P9431" s="268" t="s">
        <v>9492</v>
      </c>
      <c r="Q9431" s="269">
        <v>-11</v>
      </c>
      <c r="R9431" s="269">
        <v>-11.25</v>
      </c>
      <c r="S9431" s="269">
        <v>-39</v>
      </c>
      <c r="T9431" s="269">
        <v>-39.25</v>
      </c>
      <c r="DO9431"/>
    </row>
    <row r="9432" spans="15:119" x14ac:dyDescent="0.25">
      <c r="O9432" s="268" t="s">
        <v>18918</v>
      </c>
      <c r="P9432" s="268" t="s">
        <v>9492</v>
      </c>
      <c r="Q9432" s="269">
        <v>-11.25</v>
      </c>
      <c r="R9432" s="269">
        <v>-11.5</v>
      </c>
      <c r="S9432" s="269">
        <v>-39.25</v>
      </c>
      <c r="T9432" s="269">
        <v>-39.5</v>
      </c>
      <c r="DO9432"/>
    </row>
    <row r="9433" spans="15:119" x14ac:dyDescent="0.25">
      <c r="O9433" s="268" t="s">
        <v>18919</v>
      </c>
      <c r="P9433" s="268" t="s">
        <v>9492</v>
      </c>
      <c r="Q9433" s="269">
        <v>-11.25</v>
      </c>
      <c r="R9433" s="269">
        <v>-11.5</v>
      </c>
      <c r="S9433" s="269">
        <v>-39</v>
      </c>
      <c r="T9433" s="269">
        <v>-39.25</v>
      </c>
      <c r="DO9433"/>
    </row>
    <row r="9434" spans="15:119" x14ac:dyDescent="0.25">
      <c r="O9434" s="268" t="s">
        <v>18920</v>
      </c>
      <c r="P9434" s="268" t="s">
        <v>9490</v>
      </c>
      <c r="Q9434" s="269">
        <v>-11.5</v>
      </c>
      <c r="R9434" s="269">
        <v>-12</v>
      </c>
      <c r="S9434" s="269">
        <v>-40</v>
      </c>
      <c r="T9434" s="269">
        <v>-40.5</v>
      </c>
      <c r="DO9434"/>
    </row>
    <row r="9435" spans="15:119" x14ac:dyDescent="0.25">
      <c r="O9435" s="268" t="s">
        <v>18921</v>
      </c>
      <c r="P9435" s="268" t="s">
        <v>9492</v>
      </c>
      <c r="Q9435" s="269">
        <v>-11.5</v>
      </c>
      <c r="R9435" s="269">
        <v>-11.75</v>
      </c>
      <c r="S9435" s="269">
        <v>-40.25</v>
      </c>
      <c r="T9435" s="269">
        <v>-40.5</v>
      </c>
      <c r="DO9435"/>
    </row>
    <row r="9436" spans="15:119" x14ac:dyDescent="0.25">
      <c r="O9436" s="268" t="s">
        <v>18922</v>
      </c>
      <c r="P9436" s="268" t="s">
        <v>9492</v>
      </c>
      <c r="Q9436" s="269">
        <v>-11.5</v>
      </c>
      <c r="R9436" s="269">
        <v>-11.75</v>
      </c>
      <c r="S9436" s="269">
        <v>-40</v>
      </c>
      <c r="T9436" s="269">
        <v>-40.25</v>
      </c>
      <c r="DO9436"/>
    </row>
    <row r="9437" spans="15:119" x14ac:dyDescent="0.25">
      <c r="O9437" s="268" t="s">
        <v>18923</v>
      </c>
      <c r="P9437" s="268" t="s">
        <v>9492</v>
      </c>
      <c r="Q9437" s="269">
        <v>-11.75</v>
      </c>
      <c r="R9437" s="269">
        <v>-12</v>
      </c>
      <c r="S9437" s="269">
        <v>-40.25</v>
      </c>
      <c r="T9437" s="269">
        <v>-40.5</v>
      </c>
      <c r="DO9437"/>
    </row>
    <row r="9438" spans="15:119" x14ac:dyDescent="0.25">
      <c r="O9438" s="268" t="s">
        <v>18924</v>
      </c>
      <c r="P9438" s="268" t="s">
        <v>9492</v>
      </c>
      <c r="Q9438" s="269">
        <v>-11.75</v>
      </c>
      <c r="R9438" s="269">
        <v>-12</v>
      </c>
      <c r="S9438" s="269">
        <v>-40</v>
      </c>
      <c r="T9438" s="269">
        <v>-40.25</v>
      </c>
      <c r="DO9438"/>
    </row>
    <row r="9439" spans="15:119" x14ac:dyDescent="0.25">
      <c r="O9439" s="268" t="s">
        <v>18925</v>
      </c>
      <c r="P9439" s="268" t="s">
        <v>9490</v>
      </c>
      <c r="Q9439" s="269">
        <v>-11.5</v>
      </c>
      <c r="R9439" s="269">
        <v>-12</v>
      </c>
      <c r="S9439" s="269">
        <v>-39.5</v>
      </c>
      <c r="T9439" s="269">
        <v>-40</v>
      </c>
      <c r="DO9439"/>
    </row>
    <row r="9440" spans="15:119" x14ac:dyDescent="0.25">
      <c r="O9440" s="268" t="s">
        <v>18926</v>
      </c>
      <c r="P9440" s="268" t="s">
        <v>9492</v>
      </c>
      <c r="Q9440" s="269">
        <v>-11.5</v>
      </c>
      <c r="R9440" s="269">
        <v>-11.75</v>
      </c>
      <c r="S9440" s="269">
        <v>-39.75</v>
      </c>
      <c r="T9440" s="269">
        <v>-40</v>
      </c>
      <c r="DO9440"/>
    </row>
    <row r="9441" spans="15:119" x14ac:dyDescent="0.25">
      <c r="O9441" s="268" t="s">
        <v>18927</v>
      </c>
      <c r="P9441" s="268" t="s">
        <v>9492</v>
      </c>
      <c r="Q9441" s="269">
        <v>-11.5</v>
      </c>
      <c r="R9441" s="269">
        <v>-11.75</v>
      </c>
      <c r="S9441" s="269">
        <v>-39.5</v>
      </c>
      <c r="T9441" s="269">
        <v>-39.75</v>
      </c>
      <c r="DO9441"/>
    </row>
    <row r="9442" spans="15:119" x14ac:dyDescent="0.25">
      <c r="O9442" s="268" t="s">
        <v>18928</v>
      </c>
      <c r="P9442" s="268" t="s">
        <v>9492</v>
      </c>
      <c r="Q9442" s="269">
        <v>-11.75</v>
      </c>
      <c r="R9442" s="269">
        <v>-12</v>
      </c>
      <c r="S9442" s="269">
        <v>-39.75</v>
      </c>
      <c r="T9442" s="269">
        <v>-40</v>
      </c>
      <c r="DO9442"/>
    </row>
    <row r="9443" spans="15:119" x14ac:dyDescent="0.25">
      <c r="O9443" s="268" t="s">
        <v>18929</v>
      </c>
      <c r="P9443" s="268" t="s">
        <v>9492</v>
      </c>
      <c r="Q9443" s="269">
        <v>-11.75</v>
      </c>
      <c r="R9443" s="269">
        <v>-12</v>
      </c>
      <c r="S9443" s="269">
        <v>-39.5</v>
      </c>
      <c r="T9443" s="269">
        <v>-39.75</v>
      </c>
      <c r="DO9443"/>
    </row>
    <row r="9444" spans="15:119" x14ac:dyDescent="0.25">
      <c r="O9444" s="268" t="s">
        <v>18930</v>
      </c>
      <c r="P9444" s="268" t="s">
        <v>9490</v>
      </c>
      <c r="Q9444" s="269">
        <v>-11.5</v>
      </c>
      <c r="R9444" s="269">
        <v>-12</v>
      </c>
      <c r="S9444" s="269">
        <v>-39</v>
      </c>
      <c r="T9444" s="269">
        <v>-39.5</v>
      </c>
      <c r="DO9444"/>
    </row>
    <row r="9445" spans="15:119" x14ac:dyDescent="0.25">
      <c r="O9445" s="268" t="s">
        <v>18931</v>
      </c>
      <c r="P9445" s="268" t="s">
        <v>9492</v>
      </c>
      <c r="Q9445" s="269">
        <v>-11.5</v>
      </c>
      <c r="R9445" s="269">
        <v>-11.75</v>
      </c>
      <c r="S9445" s="269">
        <v>-39.25</v>
      </c>
      <c r="T9445" s="269">
        <v>-39.5</v>
      </c>
      <c r="DO9445"/>
    </row>
    <row r="9446" spans="15:119" x14ac:dyDescent="0.25">
      <c r="O9446" s="268" t="s">
        <v>18932</v>
      </c>
      <c r="P9446" s="268" t="s">
        <v>9492</v>
      </c>
      <c r="Q9446" s="269">
        <v>-11.5</v>
      </c>
      <c r="R9446" s="269">
        <v>-11.75</v>
      </c>
      <c r="S9446" s="269">
        <v>-39</v>
      </c>
      <c r="T9446" s="269">
        <v>-39.25</v>
      </c>
      <c r="DO9446"/>
    </row>
    <row r="9447" spans="15:119" x14ac:dyDescent="0.25">
      <c r="O9447" s="268" t="s">
        <v>18933</v>
      </c>
      <c r="P9447" s="268" t="s">
        <v>9492</v>
      </c>
      <c r="Q9447" s="269">
        <v>-11.75</v>
      </c>
      <c r="R9447" s="269">
        <v>-12</v>
      </c>
      <c r="S9447" s="269">
        <v>-39.25</v>
      </c>
      <c r="T9447" s="269">
        <v>-39.5</v>
      </c>
      <c r="DO9447"/>
    </row>
    <row r="9448" spans="15:119" x14ac:dyDescent="0.25">
      <c r="O9448" s="268" t="s">
        <v>18934</v>
      </c>
      <c r="P9448" s="268" t="s">
        <v>9492</v>
      </c>
      <c r="Q9448" s="269">
        <v>-11.75</v>
      </c>
      <c r="R9448" s="269">
        <v>-12</v>
      </c>
      <c r="S9448" s="269">
        <v>-39</v>
      </c>
      <c r="T9448" s="269">
        <v>-39.25</v>
      </c>
      <c r="DO9448"/>
    </row>
    <row r="9449" spans="15:119" x14ac:dyDescent="0.25">
      <c r="O9449" s="268" t="s">
        <v>18935</v>
      </c>
      <c r="P9449" s="268" t="s">
        <v>9486</v>
      </c>
      <c r="Q9449" s="269">
        <v>-10</v>
      </c>
      <c r="R9449" s="269">
        <v>-12</v>
      </c>
      <c r="S9449" s="269">
        <v>-36</v>
      </c>
      <c r="T9449" s="269">
        <v>-39</v>
      </c>
      <c r="DO9449"/>
    </row>
    <row r="9450" spans="15:119" x14ac:dyDescent="0.25">
      <c r="O9450" s="268" t="s">
        <v>18936</v>
      </c>
      <c r="P9450" s="268" t="s">
        <v>9488</v>
      </c>
      <c r="Q9450" s="269">
        <v>-10</v>
      </c>
      <c r="R9450" s="269">
        <v>-11</v>
      </c>
      <c r="S9450" s="269">
        <v>-37.5</v>
      </c>
      <c r="T9450" s="269">
        <v>-39</v>
      </c>
      <c r="DO9450"/>
    </row>
    <row r="9451" spans="15:119" x14ac:dyDescent="0.25">
      <c r="O9451" s="268" t="s">
        <v>18937</v>
      </c>
      <c r="P9451" s="268" t="s">
        <v>9490</v>
      </c>
      <c r="Q9451" s="269">
        <v>-10</v>
      </c>
      <c r="R9451" s="269">
        <v>-10.5</v>
      </c>
      <c r="S9451" s="269">
        <v>-38.5</v>
      </c>
      <c r="T9451" s="269">
        <v>-39</v>
      </c>
      <c r="DO9451"/>
    </row>
    <row r="9452" spans="15:119" x14ac:dyDescent="0.25">
      <c r="O9452" s="268" t="s">
        <v>18938</v>
      </c>
      <c r="P9452" s="268" t="s">
        <v>9492</v>
      </c>
      <c r="Q9452" s="269">
        <v>-10</v>
      </c>
      <c r="R9452" s="269">
        <v>-10.25</v>
      </c>
      <c r="S9452" s="269">
        <v>-38.75</v>
      </c>
      <c r="T9452" s="269">
        <v>-39</v>
      </c>
      <c r="DO9452"/>
    </row>
    <row r="9453" spans="15:119" x14ac:dyDescent="0.25">
      <c r="O9453" s="268" t="s">
        <v>18939</v>
      </c>
      <c r="P9453" s="268" t="s">
        <v>9492</v>
      </c>
      <c r="Q9453" s="269">
        <v>-10</v>
      </c>
      <c r="R9453" s="269">
        <v>-10.25</v>
      </c>
      <c r="S9453" s="269">
        <v>-38.5</v>
      </c>
      <c r="T9453" s="269">
        <v>-38.75</v>
      </c>
      <c r="DO9453"/>
    </row>
    <row r="9454" spans="15:119" x14ac:dyDescent="0.25">
      <c r="O9454" s="268" t="s">
        <v>18940</v>
      </c>
      <c r="P9454" s="268" t="s">
        <v>9492</v>
      </c>
      <c r="Q9454" s="269">
        <v>-10.25</v>
      </c>
      <c r="R9454" s="269">
        <v>-10.5</v>
      </c>
      <c r="S9454" s="269">
        <v>-38.75</v>
      </c>
      <c r="T9454" s="269">
        <v>-39</v>
      </c>
      <c r="DO9454"/>
    </row>
    <row r="9455" spans="15:119" x14ac:dyDescent="0.25">
      <c r="O9455" s="268" t="s">
        <v>18941</v>
      </c>
      <c r="P9455" s="268" t="s">
        <v>9492</v>
      </c>
      <c r="Q9455" s="269">
        <v>-10.25</v>
      </c>
      <c r="R9455" s="269">
        <v>-10.5</v>
      </c>
      <c r="S9455" s="269">
        <v>-38.5</v>
      </c>
      <c r="T9455" s="269">
        <v>-38.75</v>
      </c>
      <c r="DO9455"/>
    </row>
    <row r="9456" spans="15:119" x14ac:dyDescent="0.25">
      <c r="O9456" s="268" t="s">
        <v>18942</v>
      </c>
      <c r="P9456" s="268" t="s">
        <v>9490</v>
      </c>
      <c r="Q9456" s="269">
        <v>-10</v>
      </c>
      <c r="R9456" s="269">
        <v>-10.5</v>
      </c>
      <c r="S9456" s="269">
        <v>-38</v>
      </c>
      <c r="T9456" s="269">
        <v>-38.5</v>
      </c>
      <c r="DO9456"/>
    </row>
    <row r="9457" spans="15:119" x14ac:dyDescent="0.25">
      <c r="O9457" s="268" t="s">
        <v>18943</v>
      </c>
      <c r="P9457" s="268" t="s">
        <v>9492</v>
      </c>
      <c r="Q9457" s="269">
        <v>-10</v>
      </c>
      <c r="R9457" s="269">
        <v>-10.25</v>
      </c>
      <c r="S9457" s="269">
        <v>-38.25</v>
      </c>
      <c r="T9457" s="269">
        <v>-38.5</v>
      </c>
      <c r="DO9457"/>
    </row>
    <row r="9458" spans="15:119" x14ac:dyDescent="0.25">
      <c r="O9458" s="268" t="s">
        <v>18944</v>
      </c>
      <c r="P9458" s="268" t="s">
        <v>9492</v>
      </c>
      <c r="Q9458" s="269">
        <v>-10</v>
      </c>
      <c r="R9458" s="269">
        <v>-10.25</v>
      </c>
      <c r="S9458" s="269">
        <v>-38</v>
      </c>
      <c r="T9458" s="269">
        <v>-38.25</v>
      </c>
      <c r="DO9458"/>
    </row>
    <row r="9459" spans="15:119" x14ac:dyDescent="0.25">
      <c r="O9459" s="268" t="s">
        <v>18945</v>
      </c>
      <c r="P9459" s="268" t="s">
        <v>9492</v>
      </c>
      <c r="Q9459" s="269">
        <v>-10.25</v>
      </c>
      <c r="R9459" s="269">
        <v>-10.5</v>
      </c>
      <c r="S9459" s="269">
        <v>-38.25</v>
      </c>
      <c r="T9459" s="269">
        <v>-38.5</v>
      </c>
      <c r="DO9459"/>
    </row>
    <row r="9460" spans="15:119" x14ac:dyDescent="0.25">
      <c r="O9460" s="268" t="s">
        <v>18946</v>
      </c>
      <c r="P9460" s="268" t="s">
        <v>9492</v>
      </c>
      <c r="Q9460" s="269">
        <v>-10.25</v>
      </c>
      <c r="R9460" s="269">
        <v>-10.5</v>
      </c>
      <c r="S9460" s="269">
        <v>-38</v>
      </c>
      <c r="T9460" s="269">
        <v>-38.25</v>
      </c>
      <c r="DO9460"/>
    </row>
    <row r="9461" spans="15:119" x14ac:dyDescent="0.25">
      <c r="O9461" s="268" t="s">
        <v>18947</v>
      </c>
      <c r="P9461" s="268" t="s">
        <v>9490</v>
      </c>
      <c r="Q9461" s="269">
        <v>-10</v>
      </c>
      <c r="R9461" s="269">
        <v>-10.5</v>
      </c>
      <c r="S9461" s="269">
        <v>-37.5</v>
      </c>
      <c r="T9461" s="269">
        <v>-38</v>
      </c>
      <c r="DO9461"/>
    </row>
    <row r="9462" spans="15:119" x14ac:dyDescent="0.25">
      <c r="O9462" s="268" t="s">
        <v>18948</v>
      </c>
      <c r="P9462" s="268" t="s">
        <v>9492</v>
      </c>
      <c r="Q9462" s="269">
        <v>-10</v>
      </c>
      <c r="R9462" s="269">
        <v>-10.25</v>
      </c>
      <c r="S9462" s="269">
        <v>-37.75</v>
      </c>
      <c r="T9462" s="269">
        <v>-38</v>
      </c>
      <c r="DO9462"/>
    </row>
    <row r="9463" spans="15:119" x14ac:dyDescent="0.25">
      <c r="O9463" s="268" t="s">
        <v>18949</v>
      </c>
      <c r="P9463" s="268" t="s">
        <v>9492</v>
      </c>
      <c r="Q9463" s="269">
        <v>-10</v>
      </c>
      <c r="R9463" s="269">
        <v>-10.25</v>
      </c>
      <c r="S9463" s="269">
        <v>-37.5</v>
      </c>
      <c r="T9463" s="269">
        <v>-37.75</v>
      </c>
      <c r="DO9463"/>
    </row>
    <row r="9464" spans="15:119" x14ac:dyDescent="0.25">
      <c r="O9464" s="268" t="s">
        <v>18950</v>
      </c>
      <c r="P9464" s="268" t="s">
        <v>9492</v>
      </c>
      <c r="Q9464" s="269">
        <v>-10.25</v>
      </c>
      <c r="R9464" s="269">
        <v>-10.5</v>
      </c>
      <c r="S9464" s="269">
        <v>-37.75</v>
      </c>
      <c r="T9464" s="269">
        <v>-38</v>
      </c>
      <c r="DO9464"/>
    </row>
    <row r="9465" spans="15:119" x14ac:dyDescent="0.25">
      <c r="O9465" s="268" t="s">
        <v>18951</v>
      </c>
      <c r="P9465" s="268" t="s">
        <v>9492</v>
      </c>
      <c r="Q9465" s="269">
        <v>-10.25</v>
      </c>
      <c r="R9465" s="269">
        <v>-10.5</v>
      </c>
      <c r="S9465" s="269">
        <v>-37.5</v>
      </c>
      <c r="T9465" s="269">
        <v>-37.75</v>
      </c>
      <c r="DO9465"/>
    </row>
    <row r="9466" spans="15:119" x14ac:dyDescent="0.25">
      <c r="O9466" s="268" t="s">
        <v>18952</v>
      </c>
      <c r="P9466" s="268" t="s">
        <v>9490</v>
      </c>
      <c r="Q9466" s="269">
        <v>-10.5</v>
      </c>
      <c r="R9466" s="269">
        <v>-11</v>
      </c>
      <c r="S9466" s="269">
        <v>-38.5</v>
      </c>
      <c r="T9466" s="269">
        <v>-39</v>
      </c>
      <c r="DO9466"/>
    </row>
    <row r="9467" spans="15:119" x14ac:dyDescent="0.25">
      <c r="O9467" s="268" t="s">
        <v>18953</v>
      </c>
      <c r="P9467" s="268" t="s">
        <v>9492</v>
      </c>
      <c r="Q9467" s="269">
        <v>-10.5</v>
      </c>
      <c r="R9467" s="269">
        <v>-10.75</v>
      </c>
      <c r="S9467" s="269">
        <v>-38.75</v>
      </c>
      <c r="T9467" s="269">
        <v>-39</v>
      </c>
      <c r="DO9467"/>
    </row>
    <row r="9468" spans="15:119" x14ac:dyDescent="0.25">
      <c r="O9468" s="268" t="s">
        <v>18954</v>
      </c>
      <c r="P9468" s="268" t="s">
        <v>9492</v>
      </c>
      <c r="Q9468" s="269">
        <v>-10.5</v>
      </c>
      <c r="R9468" s="269">
        <v>-10.75</v>
      </c>
      <c r="S9468" s="269">
        <v>-38.5</v>
      </c>
      <c r="T9468" s="269">
        <v>-38.75</v>
      </c>
      <c r="DO9468"/>
    </row>
    <row r="9469" spans="15:119" x14ac:dyDescent="0.25">
      <c r="O9469" s="268" t="s">
        <v>18955</v>
      </c>
      <c r="P9469" s="268" t="s">
        <v>9492</v>
      </c>
      <c r="Q9469" s="269">
        <v>-10.75</v>
      </c>
      <c r="R9469" s="269">
        <v>-11</v>
      </c>
      <c r="S9469" s="269">
        <v>-38.75</v>
      </c>
      <c r="T9469" s="269">
        <v>-39</v>
      </c>
      <c r="DO9469"/>
    </row>
    <row r="9470" spans="15:119" x14ac:dyDescent="0.25">
      <c r="O9470" s="268" t="s">
        <v>18956</v>
      </c>
      <c r="P9470" s="268" t="s">
        <v>9492</v>
      </c>
      <c r="Q9470" s="269">
        <v>-10.75</v>
      </c>
      <c r="R9470" s="269">
        <v>-11</v>
      </c>
      <c r="S9470" s="269">
        <v>-38.5</v>
      </c>
      <c r="T9470" s="269">
        <v>-38.75</v>
      </c>
      <c r="DO9470"/>
    </row>
    <row r="9471" spans="15:119" x14ac:dyDescent="0.25">
      <c r="O9471" s="268" t="s">
        <v>18957</v>
      </c>
      <c r="P9471" s="268" t="s">
        <v>9490</v>
      </c>
      <c r="Q9471" s="269">
        <v>-10.5</v>
      </c>
      <c r="R9471" s="269">
        <v>-11</v>
      </c>
      <c r="S9471" s="269">
        <v>-38</v>
      </c>
      <c r="T9471" s="269">
        <v>-38.5</v>
      </c>
      <c r="DO9471"/>
    </row>
    <row r="9472" spans="15:119" x14ac:dyDescent="0.25">
      <c r="O9472" s="268" t="s">
        <v>18958</v>
      </c>
      <c r="P9472" s="268" t="s">
        <v>9492</v>
      </c>
      <c r="Q9472" s="269">
        <v>-10.5</v>
      </c>
      <c r="R9472" s="269">
        <v>-10.75</v>
      </c>
      <c r="S9472" s="269">
        <v>-38.25</v>
      </c>
      <c r="T9472" s="269">
        <v>-38.5</v>
      </c>
      <c r="DO9472"/>
    </row>
    <row r="9473" spans="15:119" x14ac:dyDescent="0.25">
      <c r="O9473" s="268" t="s">
        <v>18959</v>
      </c>
      <c r="P9473" s="268" t="s">
        <v>9492</v>
      </c>
      <c r="Q9473" s="269">
        <v>-10.5</v>
      </c>
      <c r="R9473" s="269">
        <v>-10.75</v>
      </c>
      <c r="S9473" s="269">
        <v>-38</v>
      </c>
      <c r="T9473" s="269">
        <v>-38.25</v>
      </c>
      <c r="DO9473"/>
    </row>
    <row r="9474" spans="15:119" x14ac:dyDescent="0.25">
      <c r="O9474" s="268" t="s">
        <v>18960</v>
      </c>
      <c r="P9474" s="268" t="s">
        <v>9492</v>
      </c>
      <c r="Q9474" s="269">
        <v>-10.75</v>
      </c>
      <c r="R9474" s="269">
        <v>-11</v>
      </c>
      <c r="S9474" s="269">
        <v>-38.25</v>
      </c>
      <c r="T9474" s="269">
        <v>-38.5</v>
      </c>
      <c r="DO9474"/>
    </row>
    <row r="9475" spans="15:119" x14ac:dyDescent="0.25">
      <c r="O9475" s="268" t="s">
        <v>18961</v>
      </c>
      <c r="P9475" s="268" t="s">
        <v>9492</v>
      </c>
      <c r="Q9475" s="269">
        <v>-10.75</v>
      </c>
      <c r="R9475" s="269">
        <v>-11</v>
      </c>
      <c r="S9475" s="269">
        <v>-38</v>
      </c>
      <c r="T9475" s="269">
        <v>-38.25</v>
      </c>
      <c r="DO9475"/>
    </row>
    <row r="9476" spans="15:119" x14ac:dyDescent="0.25">
      <c r="O9476" s="268" t="s">
        <v>18962</v>
      </c>
      <c r="P9476" s="268" t="s">
        <v>9490</v>
      </c>
      <c r="Q9476" s="269">
        <v>-10.5</v>
      </c>
      <c r="R9476" s="269">
        <v>-11</v>
      </c>
      <c r="S9476" s="269">
        <v>-37.5</v>
      </c>
      <c r="T9476" s="269">
        <v>-38</v>
      </c>
      <c r="DO9476"/>
    </row>
    <row r="9477" spans="15:119" x14ac:dyDescent="0.25">
      <c r="O9477" s="268" t="s">
        <v>18963</v>
      </c>
      <c r="P9477" s="268" t="s">
        <v>9492</v>
      </c>
      <c r="Q9477" s="269">
        <v>-10.5</v>
      </c>
      <c r="R9477" s="269">
        <v>-10.75</v>
      </c>
      <c r="S9477" s="269">
        <v>-37.75</v>
      </c>
      <c r="T9477" s="269">
        <v>-38</v>
      </c>
      <c r="DO9477"/>
    </row>
    <row r="9478" spans="15:119" x14ac:dyDescent="0.25">
      <c r="O9478" s="268" t="s">
        <v>18964</v>
      </c>
      <c r="P9478" s="268" t="s">
        <v>9492</v>
      </c>
      <c r="Q9478" s="269">
        <v>-10.5</v>
      </c>
      <c r="R9478" s="269">
        <v>-10.75</v>
      </c>
      <c r="S9478" s="269">
        <v>-37.5</v>
      </c>
      <c r="T9478" s="269">
        <v>-37.75</v>
      </c>
      <c r="DO9478"/>
    </row>
    <row r="9479" spans="15:119" x14ac:dyDescent="0.25">
      <c r="O9479" s="268" t="s">
        <v>18965</v>
      </c>
      <c r="P9479" s="268" t="s">
        <v>9492</v>
      </c>
      <c r="Q9479" s="269">
        <v>-10.75</v>
      </c>
      <c r="R9479" s="269">
        <v>-11</v>
      </c>
      <c r="S9479" s="269">
        <v>-37.75</v>
      </c>
      <c r="T9479" s="269">
        <v>-38</v>
      </c>
      <c r="DO9479"/>
    </row>
    <row r="9480" spans="15:119" x14ac:dyDescent="0.25">
      <c r="O9480" s="268" t="s">
        <v>18966</v>
      </c>
      <c r="P9480" s="268" t="s">
        <v>9492</v>
      </c>
      <c r="Q9480" s="269">
        <v>-10.75</v>
      </c>
      <c r="R9480" s="269">
        <v>-11</v>
      </c>
      <c r="S9480" s="269">
        <v>-37.5</v>
      </c>
      <c r="T9480" s="269">
        <v>-37.75</v>
      </c>
      <c r="DO9480"/>
    </row>
    <row r="9481" spans="15:119" x14ac:dyDescent="0.25">
      <c r="O9481" s="268" t="s">
        <v>18967</v>
      </c>
      <c r="P9481" s="268" t="s">
        <v>9488</v>
      </c>
      <c r="Q9481" s="269">
        <v>-10</v>
      </c>
      <c r="R9481" s="269">
        <v>-11</v>
      </c>
      <c r="S9481" s="269">
        <v>-36</v>
      </c>
      <c r="T9481" s="269">
        <v>-37.5</v>
      </c>
      <c r="DO9481"/>
    </row>
    <row r="9482" spans="15:119" x14ac:dyDescent="0.25">
      <c r="O9482" s="268" t="s">
        <v>18968</v>
      </c>
      <c r="P9482" s="268" t="s">
        <v>9490</v>
      </c>
      <c r="Q9482" s="269">
        <v>-10</v>
      </c>
      <c r="R9482" s="269">
        <v>-10.5</v>
      </c>
      <c r="S9482" s="269">
        <v>-37</v>
      </c>
      <c r="T9482" s="269">
        <v>-37.5</v>
      </c>
      <c r="DO9482"/>
    </row>
    <row r="9483" spans="15:119" x14ac:dyDescent="0.25">
      <c r="O9483" s="268" t="s">
        <v>18969</v>
      </c>
      <c r="P9483" s="268" t="s">
        <v>9492</v>
      </c>
      <c r="Q9483" s="269">
        <v>-10</v>
      </c>
      <c r="R9483" s="269">
        <v>-10.25</v>
      </c>
      <c r="S9483" s="269">
        <v>-37.25</v>
      </c>
      <c r="T9483" s="269">
        <v>-37.5</v>
      </c>
      <c r="DO9483"/>
    </row>
    <row r="9484" spans="15:119" x14ac:dyDescent="0.25">
      <c r="O9484" s="268" t="s">
        <v>18970</v>
      </c>
      <c r="P9484" s="268" t="s">
        <v>9492</v>
      </c>
      <c r="Q9484" s="269">
        <v>-10</v>
      </c>
      <c r="R9484" s="269">
        <v>-10.25</v>
      </c>
      <c r="S9484" s="269">
        <v>-37</v>
      </c>
      <c r="T9484" s="269">
        <v>-37.25</v>
      </c>
      <c r="DO9484"/>
    </row>
    <row r="9485" spans="15:119" x14ac:dyDescent="0.25">
      <c r="O9485" s="268" t="s">
        <v>18971</v>
      </c>
      <c r="P9485" s="268" t="s">
        <v>9492</v>
      </c>
      <c r="Q9485" s="269">
        <v>-10.25</v>
      </c>
      <c r="R9485" s="269">
        <v>-10.5</v>
      </c>
      <c r="S9485" s="269">
        <v>-37.25</v>
      </c>
      <c r="T9485" s="269">
        <v>-37.5</v>
      </c>
      <c r="DO9485"/>
    </row>
    <row r="9486" spans="15:119" x14ac:dyDescent="0.25">
      <c r="O9486" s="268" t="s">
        <v>18972</v>
      </c>
      <c r="P9486" s="268" t="s">
        <v>9492</v>
      </c>
      <c r="Q9486" s="269">
        <v>-10.25</v>
      </c>
      <c r="R9486" s="269">
        <v>-10.5</v>
      </c>
      <c r="S9486" s="269">
        <v>-37</v>
      </c>
      <c r="T9486" s="269">
        <v>-37.25</v>
      </c>
      <c r="DO9486"/>
    </row>
    <row r="9487" spans="15:119" x14ac:dyDescent="0.25">
      <c r="O9487" s="268" t="s">
        <v>18973</v>
      </c>
      <c r="P9487" s="268" t="s">
        <v>9490</v>
      </c>
      <c r="Q9487" s="269">
        <v>-10</v>
      </c>
      <c r="R9487" s="269">
        <v>-10.5</v>
      </c>
      <c r="S9487" s="269">
        <v>-36.5</v>
      </c>
      <c r="T9487" s="269">
        <v>-37</v>
      </c>
      <c r="DO9487"/>
    </row>
    <row r="9488" spans="15:119" x14ac:dyDescent="0.25">
      <c r="O9488" s="268" t="s">
        <v>18974</v>
      </c>
      <c r="P9488" s="268" t="s">
        <v>9492</v>
      </c>
      <c r="Q9488" s="269">
        <v>-10</v>
      </c>
      <c r="R9488" s="269">
        <v>-10.25</v>
      </c>
      <c r="S9488" s="269">
        <v>-36.75</v>
      </c>
      <c r="T9488" s="269">
        <v>-37</v>
      </c>
      <c r="DO9488"/>
    </row>
    <row r="9489" spans="15:119" x14ac:dyDescent="0.25">
      <c r="O9489" s="268" t="s">
        <v>18975</v>
      </c>
      <c r="P9489" s="268" t="s">
        <v>9492</v>
      </c>
      <c r="Q9489" s="269">
        <v>-10</v>
      </c>
      <c r="R9489" s="269">
        <v>-10.25</v>
      </c>
      <c r="S9489" s="269">
        <v>-36.5</v>
      </c>
      <c r="T9489" s="269">
        <v>-36.75</v>
      </c>
      <c r="DO9489"/>
    </row>
    <row r="9490" spans="15:119" x14ac:dyDescent="0.25">
      <c r="O9490" s="268" t="s">
        <v>18976</v>
      </c>
      <c r="P9490" s="268" t="s">
        <v>9492</v>
      </c>
      <c r="Q9490" s="269">
        <v>-10.25</v>
      </c>
      <c r="R9490" s="269">
        <v>-10.5</v>
      </c>
      <c r="S9490" s="269">
        <v>-36.75</v>
      </c>
      <c r="T9490" s="269">
        <v>-37</v>
      </c>
      <c r="DO9490"/>
    </row>
    <row r="9491" spans="15:119" x14ac:dyDescent="0.25">
      <c r="O9491" s="268" t="s">
        <v>18977</v>
      </c>
      <c r="P9491" s="268" t="s">
        <v>9492</v>
      </c>
      <c r="Q9491" s="269">
        <v>-10.25</v>
      </c>
      <c r="R9491" s="269">
        <v>-10.5</v>
      </c>
      <c r="S9491" s="269">
        <v>-36.5</v>
      </c>
      <c r="T9491" s="269">
        <v>-36.75</v>
      </c>
      <c r="DO9491"/>
    </row>
    <row r="9492" spans="15:119" x14ac:dyDescent="0.25">
      <c r="O9492" s="268" t="s">
        <v>18978</v>
      </c>
      <c r="P9492" s="268" t="s">
        <v>9490</v>
      </c>
      <c r="Q9492" s="269">
        <v>-10</v>
      </c>
      <c r="R9492" s="269">
        <v>-10.5</v>
      </c>
      <c r="S9492" s="269">
        <v>-36</v>
      </c>
      <c r="T9492" s="269">
        <v>-36.5</v>
      </c>
      <c r="DO9492"/>
    </row>
    <row r="9493" spans="15:119" x14ac:dyDescent="0.25">
      <c r="O9493" s="268" t="s">
        <v>18979</v>
      </c>
      <c r="P9493" s="268" t="s">
        <v>9492</v>
      </c>
      <c r="Q9493" s="269">
        <v>-10</v>
      </c>
      <c r="R9493" s="269">
        <v>-10.25</v>
      </c>
      <c r="S9493" s="269">
        <v>-36.25</v>
      </c>
      <c r="T9493" s="269">
        <v>-36.5</v>
      </c>
      <c r="DO9493"/>
    </row>
    <row r="9494" spans="15:119" x14ac:dyDescent="0.25">
      <c r="O9494" s="268" t="s">
        <v>18980</v>
      </c>
      <c r="P9494" s="268" t="s">
        <v>9492</v>
      </c>
      <c r="Q9494" s="269">
        <v>-10</v>
      </c>
      <c r="R9494" s="269">
        <v>-10.25</v>
      </c>
      <c r="S9494" s="269">
        <v>-36</v>
      </c>
      <c r="T9494" s="269">
        <v>-36.25</v>
      </c>
      <c r="DO9494"/>
    </row>
    <row r="9495" spans="15:119" x14ac:dyDescent="0.25">
      <c r="O9495" s="268" t="s">
        <v>18981</v>
      </c>
      <c r="P9495" s="268" t="s">
        <v>9492</v>
      </c>
      <c r="Q9495" s="269">
        <v>-10.25</v>
      </c>
      <c r="R9495" s="269">
        <v>-10.5</v>
      </c>
      <c r="S9495" s="269">
        <v>-36.25</v>
      </c>
      <c r="T9495" s="269">
        <v>-36.5</v>
      </c>
      <c r="DO9495"/>
    </row>
    <row r="9496" spans="15:119" x14ac:dyDescent="0.25">
      <c r="O9496" s="268" t="s">
        <v>18982</v>
      </c>
      <c r="P9496" s="268" t="s">
        <v>9490</v>
      </c>
      <c r="Q9496" s="269">
        <v>-10.5</v>
      </c>
      <c r="R9496" s="269">
        <v>-11</v>
      </c>
      <c r="S9496" s="269">
        <v>-37</v>
      </c>
      <c r="T9496" s="269">
        <v>-37.5</v>
      </c>
      <c r="DO9496"/>
    </row>
    <row r="9497" spans="15:119" x14ac:dyDescent="0.25">
      <c r="O9497" s="268" t="s">
        <v>18983</v>
      </c>
      <c r="P9497" s="268" t="s">
        <v>9492</v>
      </c>
      <c r="Q9497" s="269">
        <v>-10.5</v>
      </c>
      <c r="R9497" s="269">
        <v>-10.75</v>
      </c>
      <c r="S9497" s="269">
        <v>-37.25</v>
      </c>
      <c r="T9497" s="269">
        <v>-37.5</v>
      </c>
      <c r="DO9497"/>
    </row>
    <row r="9498" spans="15:119" x14ac:dyDescent="0.25">
      <c r="O9498" s="268" t="s">
        <v>18984</v>
      </c>
      <c r="P9498" s="268" t="s">
        <v>9492</v>
      </c>
      <c r="Q9498" s="269">
        <v>-10.5</v>
      </c>
      <c r="R9498" s="269">
        <v>-10.75</v>
      </c>
      <c r="S9498" s="269">
        <v>-37</v>
      </c>
      <c r="T9498" s="269">
        <v>-37.25</v>
      </c>
      <c r="DO9498"/>
    </row>
    <row r="9499" spans="15:119" x14ac:dyDescent="0.25">
      <c r="O9499" s="268" t="s">
        <v>18985</v>
      </c>
      <c r="P9499" s="268" t="s">
        <v>9492</v>
      </c>
      <c r="Q9499" s="269">
        <v>-10.75</v>
      </c>
      <c r="R9499" s="269">
        <v>-11</v>
      </c>
      <c r="S9499" s="269">
        <v>-37.25</v>
      </c>
      <c r="T9499" s="269">
        <v>-37.5</v>
      </c>
      <c r="DO9499"/>
    </row>
    <row r="9500" spans="15:119" x14ac:dyDescent="0.25">
      <c r="O9500" s="268" t="s">
        <v>18986</v>
      </c>
      <c r="P9500" s="268" t="s">
        <v>9492</v>
      </c>
      <c r="Q9500" s="269">
        <v>-10.75</v>
      </c>
      <c r="R9500" s="269">
        <v>-11</v>
      </c>
      <c r="S9500" s="269">
        <v>-37</v>
      </c>
      <c r="T9500" s="269">
        <v>-37.25</v>
      </c>
      <c r="DO9500"/>
    </row>
    <row r="9501" spans="15:119" x14ac:dyDescent="0.25">
      <c r="O9501" s="268" t="s">
        <v>18987</v>
      </c>
      <c r="P9501" s="268" t="s">
        <v>9490</v>
      </c>
      <c r="Q9501" s="269">
        <v>-10.5</v>
      </c>
      <c r="R9501" s="269">
        <v>-11</v>
      </c>
      <c r="S9501" s="269">
        <v>-36.5</v>
      </c>
      <c r="T9501" s="269">
        <v>-37</v>
      </c>
      <c r="DO9501"/>
    </row>
    <row r="9502" spans="15:119" x14ac:dyDescent="0.25">
      <c r="O9502" s="268" t="s">
        <v>18988</v>
      </c>
      <c r="P9502" s="268" t="s">
        <v>9492</v>
      </c>
      <c r="Q9502" s="269">
        <v>-10.5</v>
      </c>
      <c r="R9502" s="269">
        <v>-10.75</v>
      </c>
      <c r="S9502" s="269">
        <v>-36.75</v>
      </c>
      <c r="T9502" s="269">
        <v>-37</v>
      </c>
      <c r="DO9502"/>
    </row>
    <row r="9503" spans="15:119" x14ac:dyDescent="0.25">
      <c r="O9503" s="268" t="s">
        <v>18989</v>
      </c>
      <c r="P9503" s="268" t="s">
        <v>9492</v>
      </c>
      <c r="Q9503" s="269">
        <v>-10.5</v>
      </c>
      <c r="R9503" s="269">
        <v>-10.75</v>
      </c>
      <c r="S9503" s="269">
        <v>-36.5</v>
      </c>
      <c r="T9503" s="269">
        <v>-36.75</v>
      </c>
      <c r="DO9503"/>
    </row>
    <row r="9504" spans="15:119" x14ac:dyDescent="0.25">
      <c r="O9504" s="268" t="s">
        <v>18990</v>
      </c>
      <c r="P9504" s="268" t="s">
        <v>9492</v>
      </c>
      <c r="Q9504" s="269">
        <v>-10.75</v>
      </c>
      <c r="R9504" s="269">
        <v>-11</v>
      </c>
      <c r="S9504" s="269">
        <v>-36.75</v>
      </c>
      <c r="T9504" s="269">
        <v>-37</v>
      </c>
      <c r="DO9504"/>
    </row>
    <row r="9505" spans="15:119" x14ac:dyDescent="0.25">
      <c r="O9505" s="268" t="s">
        <v>18991</v>
      </c>
      <c r="P9505" s="268" t="s">
        <v>9490</v>
      </c>
      <c r="Q9505" s="269">
        <v>-10.5</v>
      </c>
      <c r="R9505" s="269">
        <v>-11</v>
      </c>
      <c r="S9505" s="269">
        <v>-36</v>
      </c>
      <c r="T9505" s="269">
        <v>-36.5</v>
      </c>
      <c r="DO9505"/>
    </row>
    <row r="9506" spans="15:119" x14ac:dyDescent="0.25">
      <c r="O9506" s="268" t="s">
        <v>18992</v>
      </c>
      <c r="P9506" s="268" t="s">
        <v>9492</v>
      </c>
      <c r="Q9506" s="269">
        <v>-10.5</v>
      </c>
      <c r="R9506" s="269">
        <v>-10.75</v>
      </c>
      <c r="S9506" s="269">
        <v>-36.25</v>
      </c>
      <c r="T9506" s="269">
        <v>-36.5</v>
      </c>
      <c r="DO9506"/>
    </row>
    <row r="9507" spans="15:119" x14ac:dyDescent="0.25">
      <c r="O9507" s="268" t="s">
        <v>18993</v>
      </c>
      <c r="P9507" s="268" t="s">
        <v>9488</v>
      </c>
      <c r="Q9507" s="269">
        <v>-11</v>
      </c>
      <c r="R9507" s="269">
        <v>-12</v>
      </c>
      <c r="S9507" s="269">
        <v>-37.5</v>
      </c>
      <c r="T9507" s="269">
        <v>-39</v>
      </c>
      <c r="DO9507"/>
    </row>
    <row r="9508" spans="15:119" x14ac:dyDescent="0.25">
      <c r="O9508" s="268" t="s">
        <v>18994</v>
      </c>
      <c r="P9508" s="268" t="s">
        <v>9490</v>
      </c>
      <c r="Q9508" s="269">
        <v>-11</v>
      </c>
      <c r="R9508" s="269">
        <v>-11.5</v>
      </c>
      <c r="S9508" s="269">
        <v>-38.5</v>
      </c>
      <c r="T9508" s="269">
        <v>-39</v>
      </c>
      <c r="DO9508"/>
    </row>
    <row r="9509" spans="15:119" x14ac:dyDescent="0.25">
      <c r="O9509" s="268" t="s">
        <v>18995</v>
      </c>
      <c r="P9509" s="268" t="s">
        <v>9492</v>
      </c>
      <c r="Q9509" s="269">
        <v>-11</v>
      </c>
      <c r="R9509" s="269">
        <v>-11.25</v>
      </c>
      <c r="S9509" s="269">
        <v>-38.75</v>
      </c>
      <c r="T9509" s="269">
        <v>-39</v>
      </c>
      <c r="DO9509"/>
    </row>
    <row r="9510" spans="15:119" x14ac:dyDescent="0.25">
      <c r="O9510" s="268" t="s">
        <v>18996</v>
      </c>
      <c r="P9510" s="268" t="s">
        <v>9492</v>
      </c>
      <c r="Q9510" s="269">
        <v>-11</v>
      </c>
      <c r="R9510" s="269">
        <v>-11.25</v>
      </c>
      <c r="S9510" s="269">
        <v>-38.5</v>
      </c>
      <c r="T9510" s="269">
        <v>-38.75</v>
      </c>
      <c r="DO9510"/>
    </row>
    <row r="9511" spans="15:119" x14ac:dyDescent="0.25">
      <c r="O9511" s="268" t="s">
        <v>18997</v>
      </c>
      <c r="P9511" s="268" t="s">
        <v>9492</v>
      </c>
      <c r="Q9511" s="269">
        <v>-11.25</v>
      </c>
      <c r="R9511" s="269">
        <v>-11.5</v>
      </c>
      <c r="S9511" s="269">
        <v>-38.75</v>
      </c>
      <c r="T9511" s="269">
        <v>-39</v>
      </c>
      <c r="DO9511"/>
    </row>
    <row r="9512" spans="15:119" x14ac:dyDescent="0.25">
      <c r="O9512" s="268" t="s">
        <v>18998</v>
      </c>
      <c r="P9512" s="268" t="s">
        <v>9492</v>
      </c>
      <c r="Q9512" s="269">
        <v>-11.25</v>
      </c>
      <c r="R9512" s="269">
        <v>-11.5</v>
      </c>
      <c r="S9512" s="269">
        <v>-38.5</v>
      </c>
      <c r="T9512" s="269">
        <v>-38.75</v>
      </c>
      <c r="DO9512"/>
    </row>
    <row r="9513" spans="15:119" x14ac:dyDescent="0.25">
      <c r="O9513" s="268" t="s">
        <v>18999</v>
      </c>
      <c r="P9513" s="268" t="s">
        <v>9490</v>
      </c>
      <c r="Q9513" s="269">
        <v>-11</v>
      </c>
      <c r="R9513" s="269">
        <v>-11.5</v>
      </c>
      <c r="S9513" s="269">
        <v>-38</v>
      </c>
      <c r="T9513" s="269">
        <v>-38.5</v>
      </c>
      <c r="DO9513"/>
    </row>
    <row r="9514" spans="15:119" x14ac:dyDescent="0.25">
      <c r="O9514" s="268" t="s">
        <v>19000</v>
      </c>
      <c r="P9514" s="268" t="s">
        <v>9492</v>
      </c>
      <c r="Q9514" s="269">
        <v>-11</v>
      </c>
      <c r="R9514" s="269">
        <v>-11.25</v>
      </c>
      <c r="S9514" s="269">
        <v>-38.25</v>
      </c>
      <c r="T9514" s="269">
        <v>-38.5</v>
      </c>
      <c r="DO9514"/>
    </row>
    <row r="9515" spans="15:119" x14ac:dyDescent="0.25">
      <c r="O9515" s="268" t="s">
        <v>19001</v>
      </c>
      <c r="P9515" s="268" t="s">
        <v>9492</v>
      </c>
      <c r="Q9515" s="269">
        <v>-11</v>
      </c>
      <c r="R9515" s="269">
        <v>-11.25</v>
      </c>
      <c r="S9515" s="269">
        <v>-38</v>
      </c>
      <c r="T9515" s="269">
        <v>-38.25</v>
      </c>
      <c r="DO9515"/>
    </row>
    <row r="9516" spans="15:119" x14ac:dyDescent="0.25">
      <c r="O9516" s="268" t="s">
        <v>19002</v>
      </c>
      <c r="P9516" s="268" t="s">
        <v>9492</v>
      </c>
      <c r="Q9516" s="269">
        <v>-11.25</v>
      </c>
      <c r="R9516" s="269">
        <v>-11.5</v>
      </c>
      <c r="S9516" s="269">
        <v>-38.25</v>
      </c>
      <c r="T9516" s="269">
        <v>-38.5</v>
      </c>
      <c r="DO9516"/>
    </row>
    <row r="9517" spans="15:119" x14ac:dyDescent="0.25">
      <c r="O9517" s="268" t="s">
        <v>19003</v>
      </c>
      <c r="P9517" s="268" t="s">
        <v>9492</v>
      </c>
      <c r="Q9517" s="269">
        <v>-11.25</v>
      </c>
      <c r="R9517" s="269">
        <v>-11.5</v>
      </c>
      <c r="S9517" s="269">
        <v>-38</v>
      </c>
      <c r="T9517" s="269">
        <v>-38.25</v>
      </c>
      <c r="DO9517"/>
    </row>
    <row r="9518" spans="15:119" x14ac:dyDescent="0.25">
      <c r="O9518" s="268" t="s">
        <v>19004</v>
      </c>
      <c r="P9518" s="268" t="s">
        <v>9490</v>
      </c>
      <c r="Q9518" s="269">
        <v>-11</v>
      </c>
      <c r="R9518" s="269">
        <v>-11.5</v>
      </c>
      <c r="S9518" s="269">
        <v>-37.5</v>
      </c>
      <c r="T9518" s="269">
        <v>-38</v>
      </c>
      <c r="DO9518"/>
    </row>
    <row r="9519" spans="15:119" x14ac:dyDescent="0.25">
      <c r="O9519" s="268" t="s">
        <v>19005</v>
      </c>
      <c r="P9519" s="268" t="s">
        <v>9492</v>
      </c>
      <c r="Q9519" s="269">
        <v>-11</v>
      </c>
      <c r="R9519" s="269">
        <v>-11.25</v>
      </c>
      <c r="S9519" s="269">
        <v>-37.75</v>
      </c>
      <c r="T9519" s="269">
        <v>-38</v>
      </c>
      <c r="DO9519"/>
    </row>
    <row r="9520" spans="15:119" x14ac:dyDescent="0.25">
      <c r="O9520" s="268" t="s">
        <v>19006</v>
      </c>
      <c r="P9520" s="268" t="s">
        <v>9492</v>
      </c>
      <c r="Q9520" s="269">
        <v>-11</v>
      </c>
      <c r="R9520" s="269">
        <v>-11.25</v>
      </c>
      <c r="S9520" s="269">
        <v>-37.5</v>
      </c>
      <c r="T9520" s="269">
        <v>-37.75</v>
      </c>
      <c r="DO9520"/>
    </row>
    <row r="9521" spans="15:119" x14ac:dyDescent="0.25">
      <c r="O9521" s="268" t="s">
        <v>19007</v>
      </c>
      <c r="P9521" s="268" t="s">
        <v>9492</v>
      </c>
      <c r="Q9521" s="269">
        <v>-11.25</v>
      </c>
      <c r="R9521" s="269">
        <v>-11.5</v>
      </c>
      <c r="S9521" s="269">
        <v>-37.75</v>
      </c>
      <c r="T9521" s="269">
        <v>-38</v>
      </c>
      <c r="DO9521"/>
    </row>
    <row r="9522" spans="15:119" x14ac:dyDescent="0.25">
      <c r="O9522" s="268" t="s">
        <v>19008</v>
      </c>
      <c r="P9522" s="268" t="s">
        <v>9492</v>
      </c>
      <c r="Q9522" s="269">
        <v>-11.25</v>
      </c>
      <c r="R9522" s="269">
        <v>-11.5</v>
      </c>
      <c r="S9522" s="269">
        <v>-37.5</v>
      </c>
      <c r="T9522" s="269">
        <v>-37.75</v>
      </c>
      <c r="DO9522"/>
    </row>
    <row r="9523" spans="15:119" x14ac:dyDescent="0.25">
      <c r="O9523" s="268" t="s">
        <v>19009</v>
      </c>
      <c r="P9523" s="268" t="s">
        <v>9490</v>
      </c>
      <c r="Q9523" s="269">
        <v>-11.5</v>
      </c>
      <c r="R9523" s="269">
        <v>-12</v>
      </c>
      <c r="S9523" s="269">
        <v>-38.5</v>
      </c>
      <c r="T9523" s="269">
        <v>-39</v>
      </c>
      <c r="DO9523"/>
    </row>
    <row r="9524" spans="15:119" x14ac:dyDescent="0.25">
      <c r="O9524" s="268" t="s">
        <v>19010</v>
      </c>
      <c r="P9524" s="268" t="s">
        <v>9492</v>
      </c>
      <c r="Q9524" s="269">
        <v>-11.5</v>
      </c>
      <c r="R9524" s="269">
        <v>-11.75</v>
      </c>
      <c r="S9524" s="269">
        <v>-38.75</v>
      </c>
      <c r="T9524" s="269">
        <v>-39</v>
      </c>
      <c r="DO9524"/>
    </row>
    <row r="9525" spans="15:119" x14ac:dyDescent="0.25">
      <c r="O9525" s="268" t="s">
        <v>19011</v>
      </c>
      <c r="P9525" s="268" t="s">
        <v>9492</v>
      </c>
      <c r="Q9525" s="269">
        <v>-11.5</v>
      </c>
      <c r="R9525" s="269">
        <v>-11.75</v>
      </c>
      <c r="S9525" s="269">
        <v>-38.5</v>
      </c>
      <c r="T9525" s="269">
        <v>-38.75</v>
      </c>
      <c r="DO9525"/>
    </row>
    <row r="9526" spans="15:119" x14ac:dyDescent="0.25">
      <c r="O9526" s="268" t="s">
        <v>19012</v>
      </c>
      <c r="P9526" s="268" t="s">
        <v>9492</v>
      </c>
      <c r="Q9526" s="269">
        <v>-11.75</v>
      </c>
      <c r="R9526" s="269">
        <v>-12</v>
      </c>
      <c r="S9526" s="269">
        <v>-38.75</v>
      </c>
      <c r="T9526" s="269">
        <v>-39</v>
      </c>
      <c r="DO9526"/>
    </row>
    <row r="9527" spans="15:119" x14ac:dyDescent="0.25">
      <c r="O9527" s="268" t="s">
        <v>19013</v>
      </c>
      <c r="P9527" s="268" t="s">
        <v>9492</v>
      </c>
      <c r="Q9527" s="269">
        <v>-11.75</v>
      </c>
      <c r="R9527" s="269">
        <v>-12</v>
      </c>
      <c r="S9527" s="269">
        <v>-38.5</v>
      </c>
      <c r="T9527" s="269">
        <v>-38.75</v>
      </c>
      <c r="DO9527"/>
    </row>
    <row r="9528" spans="15:119" x14ac:dyDescent="0.25">
      <c r="O9528" s="268" t="s">
        <v>19014</v>
      </c>
      <c r="P9528" s="268" t="s">
        <v>9490</v>
      </c>
      <c r="Q9528" s="269">
        <v>-11.5</v>
      </c>
      <c r="R9528" s="269">
        <v>-12</v>
      </c>
      <c r="S9528" s="269">
        <v>-38</v>
      </c>
      <c r="T9528" s="269">
        <v>-38.5</v>
      </c>
      <c r="DO9528"/>
    </row>
    <row r="9529" spans="15:119" x14ac:dyDescent="0.25">
      <c r="O9529" s="268" t="s">
        <v>19015</v>
      </c>
      <c r="P9529" s="268" t="s">
        <v>9492</v>
      </c>
      <c r="Q9529" s="269">
        <v>-11.5</v>
      </c>
      <c r="R9529" s="269">
        <v>-11.75</v>
      </c>
      <c r="S9529" s="269">
        <v>-38.25</v>
      </c>
      <c r="T9529" s="269">
        <v>-38.5</v>
      </c>
      <c r="DO9529"/>
    </row>
    <row r="9530" spans="15:119" x14ac:dyDescent="0.25">
      <c r="O9530" s="268" t="s">
        <v>19016</v>
      </c>
      <c r="P9530" s="268" t="s">
        <v>9492</v>
      </c>
      <c r="Q9530" s="269">
        <v>-11.5</v>
      </c>
      <c r="R9530" s="269">
        <v>-11.75</v>
      </c>
      <c r="S9530" s="269">
        <v>-38</v>
      </c>
      <c r="T9530" s="269">
        <v>-38.25</v>
      </c>
      <c r="DO9530"/>
    </row>
    <row r="9531" spans="15:119" x14ac:dyDescent="0.25">
      <c r="O9531" s="268" t="s">
        <v>19017</v>
      </c>
      <c r="P9531" s="268" t="s">
        <v>9492</v>
      </c>
      <c r="Q9531" s="269">
        <v>-11.75</v>
      </c>
      <c r="R9531" s="269">
        <v>-12</v>
      </c>
      <c r="S9531" s="269">
        <v>-38.25</v>
      </c>
      <c r="T9531" s="269">
        <v>-38.5</v>
      </c>
      <c r="DO9531"/>
    </row>
    <row r="9532" spans="15:119" x14ac:dyDescent="0.25">
      <c r="O9532" s="268" t="s">
        <v>19018</v>
      </c>
      <c r="P9532" s="268" t="s">
        <v>9492</v>
      </c>
      <c r="Q9532" s="269">
        <v>-11.75</v>
      </c>
      <c r="R9532" s="269">
        <v>-12</v>
      </c>
      <c r="S9532" s="269">
        <v>-38</v>
      </c>
      <c r="T9532" s="269">
        <v>-38.25</v>
      </c>
      <c r="DO9532"/>
    </row>
    <row r="9533" spans="15:119" x14ac:dyDescent="0.25">
      <c r="O9533" s="268" t="s">
        <v>19019</v>
      </c>
      <c r="P9533" s="268" t="s">
        <v>9490</v>
      </c>
      <c r="Q9533" s="269">
        <v>-11.5</v>
      </c>
      <c r="R9533" s="269">
        <v>-12</v>
      </c>
      <c r="S9533" s="269">
        <v>-37.5</v>
      </c>
      <c r="T9533" s="269">
        <v>-38</v>
      </c>
      <c r="DO9533"/>
    </row>
    <row r="9534" spans="15:119" x14ac:dyDescent="0.25">
      <c r="O9534" s="268" t="s">
        <v>19020</v>
      </c>
      <c r="P9534" s="268" t="s">
        <v>9492</v>
      </c>
      <c r="Q9534" s="269">
        <v>-11.5</v>
      </c>
      <c r="R9534" s="269">
        <v>-11.75</v>
      </c>
      <c r="S9534" s="269">
        <v>-37.75</v>
      </c>
      <c r="T9534" s="269">
        <v>-38</v>
      </c>
      <c r="DO9534"/>
    </row>
    <row r="9535" spans="15:119" x14ac:dyDescent="0.25">
      <c r="O9535" s="268" t="s">
        <v>19021</v>
      </c>
      <c r="P9535" s="268" t="s">
        <v>9492</v>
      </c>
      <c r="Q9535" s="269">
        <v>-11.5</v>
      </c>
      <c r="R9535" s="269">
        <v>-11.75</v>
      </c>
      <c r="S9535" s="269">
        <v>-37.5</v>
      </c>
      <c r="T9535" s="269">
        <v>-37.75</v>
      </c>
      <c r="DO9535"/>
    </row>
    <row r="9536" spans="15:119" x14ac:dyDescent="0.25">
      <c r="O9536" s="268" t="s">
        <v>19022</v>
      </c>
      <c r="P9536" s="268" t="s">
        <v>9492</v>
      </c>
      <c r="Q9536" s="269">
        <v>-11.75</v>
      </c>
      <c r="R9536" s="269">
        <v>-12</v>
      </c>
      <c r="S9536" s="269">
        <v>-37.75</v>
      </c>
      <c r="T9536" s="269">
        <v>-38</v>
      </c>
      <c r="DO9536"/>
    </row>
    <row r="9537" spans="15:119" x14ac:dyDescent="0.25">
      <c r="O9537" s="268" t="s">
        <v>19023</v>
      </c>
      <c r="P9537" s="268" t="s">
        <v>9492</v>
      </c>
      <c r="Q9537" s="269">
        <v>-11.75</v>
      </c>
      <c r="R9537" s="269">
        <v>-12</v>
      </c>
      <c r="S9537" s="269">
        <v>-37.5</v>
      </c>
      <c r="T9537" s="269">
        <v>-37.75</v>
      </c>
      <c r="DO9537"/>
    </row>
    <row r="9538" spans="15:119" x14ac:dyDescent="0.25">
      <c r="O9538" s="268" t="s">
        <v>19024</v>
      </c>
      <c r="P9538" s="268" t="s">
        <v>9488</v>
      </c>
      <c r="Q9538" s="269">
        <v>-11</v>
      </c>
      <c r="R9538" s="269">
        <v>-12</v>
      </c>
      <c r="S9538" s="269">
        <v>-36</v>
      </c>
      <c r="T9538" s="269">
        <v>-37.5</v>
      </c>
      <c r="DO9538"/>
    </row>
    <row r="9539" spans="15:119" x14ac:dyDescent="0.25">
      <c r="O9539" s="268" t="s">
        <v>19025</v>
      </c>
      <c r="P9539" s="268" t="s">
        <v>9490</v>
      </c>
      <c r="Q9539" s="269">
        <v>-11</v>
      </c>
      <c r="R9539" s="269">
        <v>-11.5</v>
      </c>
      <c r="S9539" s="269">
        <v>-37</v>
      </c>
      <c r="T9539" s="269">
        <v>-37.5</v>
      </c>
      <c r="DO9539"/>
    </row>
    <row r="9540" spans="15:119" x14ac:dyDescent="0.25">
      <c r="O9540" s="268" t="s">
        <v>19026</v>
      </c>
      <c r="P9540" s="268" t="s">
        <v>9492</v>
      </c>
      <c r="Q9540" s="269">
        <v>-11</v>
      </c>
      <c r="R9540" s="269">
        <v>-11.25</v>
      </c>
      <c r="S9540" s="269">
        <v>-37.25</v>
      </c>
      <c r="T9540" s="269">
        <v>-37.5</v>
      </c>
      <c r="DO9540"/>
    </row>
    <row r="9541" spans="15:119" x14ac:dyDescent="0.25">
      <c r="O9541" s="268" t="s">
        <v>19027</v>
      </c>
      <c r="P9541" s="268" t="s">
        <v>9492</v>
      </c>
      <c r="Q9541" s="269">
        <v>-11</v>
      </c>
      <c r="R9541" s="269">
        <v>-11.25</v>
      </c>
      <c r="S9541" s="269">
        <v>-37</v>
      </c>
      <c r="T9541" s="269">
        <v>-37.25</v>
      </c>
      <c r="DO9541"/>
    </row>
    <row r="9542" spans="15:119" x14ac:dyDescent="0.25">
      <c r="O9542" s="268" t="s">
        <v>19028</v>
      </c>
      <c r="P9542" s="268" t="s">
        <v>9492</v>
      </c>
      <c r="Q9542" s="269">
        <v>-11.25</v>
      </c>
      <c r="R9542" s="269">
        <v>-11.5</v>
      </c>
      <c r="S9542" s="269">
        <v>-37.25</v>
      </c>
      <c r="T9542" s="269">
        <v>-37.5</v>
      </c>
      <c r="DO9542"/>
    </row>
    <row r="9543" spans="15:119" x14ac:dyDescent="0.25">
      <c r="O9543" s="268" t="s">
        <v>19029</v>
      </c>
      <c r="P9543" s="268" t="s">
        <v>9492</v>
      </c>
      <c r="Q9543" s="269">
        <v>-11.25</v>
      </c>
      <c r="R9543" s="269">
        <v>-11.5</v>
      </c>
      <c r="S9543" s="269">
        <v>-37</v>
      </c>
      <c r="T9543" s="269">
        <v>-37.25</v>
      </c>
      <c r="DO9543"/>
    </row>
    <row r="9544" spans="15:119" x14ac:dyDescent="0.25">
      <c r="O9544" s="268" t="s">
        <v>19030</v>
      </c>
      <c r="P9544" s="268" t="s">
        <v>9490</v>
      </c>
      <c r="Q9544" s="269">
        <v>-11.5</v>
      </c>
      <c r="R9544" s="269">
        <v>-12</v>
      </c>
      <c r="S9544" s="269">
        <v>-37</v>
      </c>
      <c r="T9544" s="269">
        <v>-37.5</v>
      </c>
      <c r="DO9544"/>
    </row>
    <row r="9545" spans="15:119" x14ac:dyDescent="0.25">
      <c r="O9545" s="268" t="s">
        <v>19031</v>
      </c>
      <c r="P9545" s="268" t="s">
        <v>9492</v>
      </c>
      <c r="Q9545" s="269">
        <v>-11.5</v>
      </c>
      <c r="R9545" s="269">
        <v>-11.75</v>
      </c>
      <c r="S9545" s="269">
        <v>-37.25</v>
      </c>
      <c r="T9545" s="269">
        <v>-37.5</v>
      </c>
      <c r="DO9545"/>
    </row>
    <row r="9546" spans="15:119" x14ac:dyDescent="0.25">
      <c r="O9546" s="268" t="s">
        <v>19032</v>
      </c>
      <c r="P9546" s="268" t="s">
        <v>9484</v>
      </c>
      <c r="Q9546" s="269">
        <v>-8</v>
      </c>
      <c r="R9546" s="269">
        <v>-12</v>
      </c>
      <c r="S9546" s="269">
        <v>-30</v>
      </c>
      <c r="T9546" s="269">
        <v>-36</v>
      </c>
      <c r="DO9546"/>
    </row>
    <row r="9547" spans="15:119" x14ac:dyDescent="0.25">
      <c r="O9547" s="268" t="s">
        <v>19033</v>
      </c>
      <c r="P9547" s="268" t="s">
        <v>9486</v>
      </c>
      <c r="Q9547" s="269">
        <v>-8</v>
      </c>
      <c r="R9547" s="269">
        <v>-10</v>
      </c>
      <c r="S9547" s="269">
        <v>-33</v>
      </c>
      <c r="T9547" s="269">
        <v>-36</v>
      </c>
      <c r="DO9547"/>
    </row>
    <row r="9548" spans="15:119" x14ac:dyDescent="0.25">
      <c r="O9548" s="268" t="s">
        <v>19034</v>
      </c>
      <c r="P9548" s="268" t="s">
        <v>9488</v>
      </c>
      <c r="Q9548" s="269">
        <v>-8</v>
      </c>
      <c r="R9548" s="269">
        <v>-9</v>
      </c>
      <c r="S9548" s="269">
        <v>-34.5</v>
      </c>
      <c r="T9548" s="269">
        <v>-36</v>
      </c>
      <c r="DO9548"/>
    </row>
    <row r="9549" spans="15:119" x14ac:dyDescent="0.25">
      <c r="O9549" s="268" t="s">
        <v>19035</v>
      </c>
      <c r="P9549" s="268" t="s">
        <v>9490</v>
      </c>
      <c r="Q9549" s="269">
        <v>-8</v>
      </c>
      <c r="R9549" s="269">
        <v>-8.5</v>
      </c>
      <c r="S9549" s="269">
        <v>-35.5</v>
      </c>
      <c r="T9549" s="269">
        <v>-36</v>
      </c>
      <c r="DO9549"/>
    </row>
    <row r="9550" spans="15:119" x14ac:dyDescent="0.25">
      <c r="O9550" s="268" t="s">
        <v>19036</v>
      </c>
      <c r="P9550" s="268" t="s">
        <v>9492</v>
      </c>
      <c r="Q9550" s="269">
        <v>-8</v>
      </c>
      <c r="R9550" s="269">
        <v>-8.25</v>
      </c>
      <c r="S9550" s="269">
        <v>-35.75</v>
      </c>
      <c r="T9550" s="269">
        <v>-36</v>
      </c>
      <c r="DO9550"/>
    </row>
    <row r="9551" spans="15:119" x14ac:dyDescent="0.25">
      <c r="O9551" s="268" t="s">
        <v>19037</v>
      </c>
      <c r="P9551" s="268" t="s">
        <v>9492</v>
      </c>
      <c r="Q9551" s="269">
        <v>-8</v>
      </c>
      <c r="R9551" s="269">
        <v>-8.25</v>
      </c>
      <c r="S9551" s="269">
        <v>-35.5</v>
      </c>
      <c r="T9551" s="269">
        <v>-35.75</v>
      </c>
      <c r="DO9551"/>
    </row>
    <row r="9552" spans="15:119" x14ac:dyDescent="0.25">
      <c r="O9552" s="268" t="s">
        <v>19038</v>
      </c>
      <c r="P9552" s="268" t="s">
        <v>9492</v>
      </c>
      <c r="Q9552" s="269">
        <v>-8.25</v>
      </c>
      <c r="R9552" s="269">
        <v>-8.5</v>
      </c>
      <c r="S9552" s="269">
        <v>-35.75</v>
      </c>
      <c r="T9552" s="269">
        <v>-36</v>
      </c>
      <c r="DO9552"/>
    </row>
    <row r="9553" spans="15:119" x14ac:dyDescent="0.25">
      <c r="O9553" s="268" t="s">
        <v>19039</v>
      </c>
      <c r="P9553" s="268" t="s">
        <v>9492</v>
      </c>
      <c r="Q9553" s="269">
        <v>-8.25</v>
      </c>
      <c r="R9553" s="269">
        <v>-8.5</v>
      </c>
      <c r="S9553" s="269">
        <v>-35.5</v>
      </c>
      <c r="T9553" s="269">
        <v>-35.75</v>
      </c>
      <c r="DO9553"/>
    </row>
    <row r="9554" spans="15:119" x14ac:dyDescent="0.25">
      <c r="O9554" s="268" t="s">
        <v>19040</v>
      </c>
      <c r="P9554" s="268" t="s">
        <v>9490</v>
      </c>
      <c r="Q9554" s="269">
        <v>-8</v>
      </c>
      <c r="R9554" s="269">
        <v>-8.5</v>
      </c>
      <c r="S9554" s="269">
        <v>-35</v>
      </c>
      <c r="T9554" s="269">
        <v>-35.5</v>
      </c>
      <c r="DO9554"/>
    </row>
    <row r="9555" spans="15:119" x14ac:dyDescent="0.25">
      <c r="O9555" s="268" t="s">
        <v>19041</v>
      </c>
      <c r="P9555" s="268" t="s">
        <v>9492</v>
      </c>
      <c r="Q9555" s="269">
        <v>-8</v>
      </c>
      <c r="R9555" s="269">
        <v>-8.25</v>
      </c>
      <c r="S9555" s="269">
        <v>-35.25</v>
      </c>
      <c r="T9555" s="269">
        <v>-35.5</v>
      </c>
      <c r="DO9555"/>
    </row>
    <row r="9556" spans="15:119" x14ac:dyDescent="0.25">
      <c r="O9556" s="268" t="s">
        <v>19042</v>
      </c>
      <c r="P9556" s="268" t="s">
        <v>9492</v>
      </c>
      <c r="Q9556" s="269">
        <v>-8</v>
      </c>
      <c r="R9556" s="269">
        <v>-8.25</v>
      </c>
      <c r="S9556" s="269">
        <v>-35</v>
      </c>
      <c r="T9556" s="269">
        <v>-35.25</v>
      </c>
      <c r="DO9556"/>
    </row>
    <row r="9557" spans="15:119" x14ac:dyDescent="0.25">
      <c r="O9557" s="268" t="s">
        <v>19043</v>
      </c>
      <c r="P9557" s="268" t="s">
        <v>9492</v>
      </c>
      <c r="Q9557" s="269">
        <v>-8.25</v>
      </c>
      <c r="R9557" s="269">
        <v>-8.5</v>
      </c>
      <c r="S9557" s="269">
        <v>-35.25</v>
      </c>
      <c r="T9557" s="269">
        <v>-35.5</v>
      </c>
      <c r="DO9557"/>
    </row>
    <row r="9558" spans="15:119" x14ac:dyDescent="0.25">
      <c r="O9558" s="268" t="s">
        <v>19044</v>
      </c>
      <c r="P9558" s="268" t="s">
        <v>9492</v>
      </c>
      <c r="Q9558" s="269">
        <v>-8.25</v>
      </c>
      <c r="R9558" s="269">
        <v>-8.5</v>
      </c>
      <c r="S9558" s="269">
        <v>-35</v>
      </c>
      <c r="T9558" s="269">
        <v>-35.25</v>
      </c>
      <c r="DO9558"/>
    </row>
    <row r="9559" spans="15:119" x14ac:dyDescent="0.25">
      <c r="O9559" s="268" t="s">
        <v>19045</v>
      </c>
      <c r="P9559" s="268" t="s">
        <v>9490</v>
      </c>
      <c r="Q9559" s="269">
        <v>-8</v>
      </c>
      <c r="R9559" s="269">
        <v>-8.5</v>
      </c>
      <c r="S9559" s="269">
        <v>-34.5</v>
      </c>
      <c r="T9559" s="269">
        <v>-35</v>
      </c>
      <c r="DO9559"/>
    </row>
    <row r="9560" spans="15:119" x14ac:dyDescent="0.25">
      <c r="O9560" s="268" t="s">
        <v>19046</v>
      </c>
      <c r="P9560" s="268" t="s">
        <v>9492</v>
      </c>
      <c r="Q9560" s="269">
        <v>-8</v>
      </c>
      <c r="R9560" s="269">
        <v>-8.25</v>
      </c>
      <c r="S9560" s="269">
        <v>-34.75</v>
      </c>
      <c r="T9560" s="269">
        <v>-35</v>
      </c>
      <c r="DO9560"/>
    </row>
    <row r="9561" spans="15:119" x14ac:dyDescent="0.25">
      <c r="O9561" s="268" t="s">
        <v>19047</v>
      </c>
      <c r="P9561" s="268" t="s">
        <v>9492</v>
      </c>
      <c r="Q9561" s="269">
        <v>-8.25</v>
      </c>
      <c r="R9561" s="269">
        <v>-8.5</v>
      </c>
      <c r="S9561" s="269">
        <v>-34.75</v>
      </c>
      <c r="T9561" s="269">
        <v>-35</v>
      </c>
      <c r="DO9561"/>
    </row>
    <row r="9562" spans="15:119" x14ac:dyDescent="0.25">
      <c r="O9562" s="268" t="s">
        <v>19048</v>
      </c>
      <c r="P9562" s="268" t="s">
        <v>9490</v>
      </c>
      <c r="Q9562" s="269">
        <v>-8.5</v>
      </c>
      <c r="R9562" s="269">
        <v>-9</v>
      </c>
      <c r="S9562" s="269">
        <v>-35.5</v>
      </c>
      <c r="T9562" s="269">
        <v>-36</v>
      </c>
      <c r="DO9562"/>
    </row>
    <row r="9563" spans="15:119" x14ac:dyDescent="0.25">
      <c r="O9563" s="268" t="s">
        <v>19049</v>
      </c>
      <c r="P9563" s="268" t="s">
        <v>9492</v>
      </c>
      <c r="Q9563" s="269">
        <v>-8.5</v>
      </c>
      <c r="R9563" s="269">
        <v>-8.75</v>
      </c>
      <c r="S9563" s="269">
        <v>-35.75</v>
      </c>
      <c r="T9563" s="269">
        <v>-36</v>
      </c>
      <c r="DO9563"/>
    </row>
    <row r="9564" spans="15:119" x14ac:dyDescent="0.25">
      <c r="O9564" s="268" t="s">
        <v>19050</v>
      </c>
      <c r="P9564" s="268" t="s">
        <v>9492</v>
      </c>
      <c r="Q9564" s="269">
        <v>-8.5</v>
      </c>
      <c r="R9564" s="269">
        <v>-8.75</v>
      </c>
      <c r="S9564" s="269">
        <v>-35.5</v>
      </c>
      <c r="T9564" s="269">
        <v>-35.75</v>
      </c>
      <c r="DO9564"/>
    </row>
    <row r="9565" spans="15:119" x14ac:dyDescent="0.25">
      <c r="O9565" s="268" t="s">
        <v>19051</v>
      </c>
      <c r="P9565" s="268" t="s">
        <v>9492</v>
      </c>
      <c r="Q9565" s="269">
        <v>-8.75</v>
      </c>
      <c r="R9565" s="269">
        <v>-9</v>
      </c>
      <c r="S9565" s="269">
        <v>-35.75</v>
      </c>
      <c r="T9565" s="269">
        <v>-36</v>
      </c>
      <c r="DO9565"/>
    </row>
    <row r="9566" spans="15:119" x14ac:dyDescent="0.25">
      <c r="O9566" s="268" t="s">
        <v>19052</v>
      </c>
      <c r="P9566" s="268" t="s">
        <v>9492</v>
      </c>
      <c r="Q9566" s="269">
        <v>-8.75</v>
      </c>
      <c r="R9566" s="269">
        <v>-9</v>
      </c>
      <c r="S9566" s="269">
        <v>-35.5</v>
      </c>
      <c r="T9566" s="269">
        <v>-35.75</v>
      </c>
      <c r="DO9566"/>
    </row>
    <row r="9567" spans="15:119" x14ac:dyDescent="0.25">
      <c r="O9567" s="268" t="s">
        <v>19053</v>
      </c>
      <c r="P9567" s="268" t="s">
        <v>9490</v>
      </c>
      <c r="Q9567" s="269">
        <v>-8.5</v>
      </c>
      <c r="R9567" s="269">
        <v>-9</v>
      </c>
      <c r="S9567" s="269">
        <v>-35</v>
      </c>
      <c r="T9567" s="269">
        <v>-35.5</v>
      </c>
      <c r="DO9567"/>
    </row>
    <row r="9568" spans="15:119" x14ac:dyDescent="0.25">
      <c r="O9568" s="268" t="s">
        <v>19054</v>
      </c>
      <c r="P9568" s="268" t="s">
        <v>9492</v>
      </c>
      <c r="Q9568" s="269">
        <v>-8.5</v>
      </c>
      <c r="R9568" s="269">
        <v>-8.75</v>
      </c>
      <c r="S9568" s="269">
        <v>-35.25</v>
      </c>
      <c r="T9568" s="269">
        <v>-35.5</v>
      </c>
      <c r="DO9568"/>
    </row>
    <row r="9569" spans="15:119" x14ac:dyDescent="0.25">
      <c r="O9569" s="268" t="s">
        <v>19055</v>
      </c>
      <c r="P9569" s="268" t="s">
        <v>9492</v>
      </c>
      <c r="Q9569" s="269">
        <v>-8.5</v>
      </c>
      <c r="R9569" s="269">
        <v>-8.75</v>
      </c>
      <c r="S9569" s="269">
        <v>-35</v>
      </c>
      <c r="T9569" s="269">
        <v>-35.25</v>
      </c>
      <c r="DO9569"/>
    </row>
    <row r="9570" spans="15:119" x14ac:dyDescent="0.25">
      <c r="O9570" s="268" t="s">
        <v>19056</v>
      </c>
      <c r="P9570" s="268" t="s">
        <v>9492</v>
      </c>
      <c r="Q9570" s="269">
        <v>-8.75</v>
      </c>
      <c r="R9570" s="269">
        <v>-9</v>
      </c>
      <c r="S9570" s="269">
        <v>-35.25</v>
      </c>
      <c r="T9570" s="269">
        <v>-35.5</v>
      </c>
      <c r="DO9570"/>
    </row>
    <row r="9571" spans="15:119" x14ac:dyDescent="0.25">
      <c r="O9571" s="268" t="s">
        <v>19057</v>
      </c>
      <c r="P9571" s="268" t="s">
        <v>9492</v>
      </c>
      <c r="Q9571" s="269">
        <v>-8.75</v>
      </c>
      <c r="R9571" s="269">
        <v>-9</v>
      </c>
      <c r="S9571" s="269">
        <v>-35</v>
      </c>
      <c r="T9571" s="269">
        <v>-35.25</v>
      </c>
      <c r="DO9571"/>
    </row>
    <row r="9572" spans="15:119" x14ac:dyDescent="0.25">
      <c r="O9572" s="268" t="s">
        <v>19058</v>
      </c>
      <c r="P9572" s="268" t="s">
        <v>9488</v>
      </c>
      <c r="Q9572" s="269">
        <v>-9</v>
      </c>
      <c r="R9572" s="269">
        <v>-10</v>
      </c>
      <c r="S9572" s="269">
        <v>-34.5</v>
      </c>
      <c r="T9572" s="269">
        <v>-36</v>
      </c>
      <c r="DO9572"/>
    </row>
    <row r="9573" spans="15:119" x14ac:dyDescent="0.25">
      <c r="O9573" s="268" t="s">
        <v>19059</v>
      </c>
      <c r="P9573" s="268" t="s">
        <v>9490</v>
      </c>
      <c r="Q9573" s="269">
        <v>-9</v>
      </c>
      <c r="R9573" s="269">
        <v>-9.5</v>
      </c>
      <c r="S9573" s="269">
        <v>-35.5</v>
      </c>
      <c r="T9573" s="269">
        <v>-36</v>
      </c>
      <c r="DO9573"/>
    </row>
    <row r="9574" spans="15:119" x14ac:dyDescent="0.25">
      <c r="O9574" s="268" t="s">
        <v>19060</v>
      </c>
      <c r="P9574" s="268" t="s">
        <v>9492</v>
      </c>
      <c r="Q9574" s="269">
        <v>-9</v>
      </c>
      <c r="R9574" s="269">
        <v>-9.25</v>
      </c>
      <c r="S9574" s="269">
        <v>-35.75</v>
      </c>
      <c r="T9574" s="269">
        <v>-36</v>
      </c>
      <c r="DO9574"/>
    </row>
    <row r="9575" spans="15:119" x14ac:dyDescent="0.25">
      <c r="O9575" s="268" t="s">
        <v>19061</v>
      </c>
      <c r="P9575" s="268" t="s">
        <v>9492</v>
      </c>
      <c r="Q9575" s="269">
        <v>-9</v>
      </c>
      <c r="R9575" s="269">
        <v>-9.25</v>
      </c>
      <c r="S9575" s="269">
        <v>-35.5</v>
      </c>
      <c r="T9575" s="269">
        <v>-35.75</v>
      </c>
      <c r="DO9575"/>
    </row>
    <row r="9576" spans="15:119" x14ac:dyDescent="0.25">
      <c r="O9576" s="268" t="s">
        <v>19062</v>
      </c>
      <c r="P9576" s="268" t="s">
        <v>9492</v>
      </c>
      <c r="Q9576" s="269">
        <v>-9.25</v>
      </c>
      <c r="R9576" s="269">
        <v>-9.5</v>
      </c>
      <c r="S9576" s="269">
        <v>-35.75</v>
      </c>
      <c r="T9576" s="269">
        <v>-36</v>
      </c>
      <c r="DO9576"/>
    </row>
    <row r="9577" spans="15:119" x14ac:dyDescent="0.25">
      <c r="O9577" s="268" t="s">
        <v>19063</v>
      </c>
      <c r="P9577" s="268" t="s">
        <v>9492</v>
      </c>
      <c r="Q9577" s="269">
        <v>-9.25</v>
      </c>
      <c r="R9577" s="269">
        <v>-9.5</v>
      </c>
      <c r="S9577" s="269">
        <v>-35.5</v>
      </c>
      <c r="T9577" s="269">
        <v>-35.75</v>
      </c>
      <c r="DO9577"/>
    </row>
    <row r="9578" spans="15:119" x14ac:dyDescent="0.25">
      <c r="O9578" s="268" t="s">
        <v>19064</v>
      </c>
      <c r="P9578" s="268" t="s">
        <v>9490</v>
      </c>
      <c r="Q9578" s="269">
        <v>-9</v>
      </c>
      <c r="R9578" s="269">
        <v>-9.5</v>
      </c>
      <c r="S9578" s="269">
        <v>-35</v>
      </c>
      <c r="T9578" s="269">
        <v>-35.5</v>
      </c>
      <c r="DO9578"/>
    </row>
    <row r="9579" spans="15:119" x14ac:dyDescent="0.25">
      <c r="O9579" s="268" t="s">
        <v>19065</v>
      </c>
      <c r="P9579" s="268" t="s">
        <v>9492</v>
      </c>
      <c r="Q9579" s="269">
        <v>-9</v>
      </c>
      <c r="R9579" s="269">
        <v>-9.25</v>
      </c>
      <c r="S9579" s="269">
        <v>-35.25</v>
      </c>
      <c r="T9579" s="269">
        <v>-35.5</v>
      </c>
      <c r="DO9579"/>
    </row>
    <row r="9580" spans="15:119" x14ac:dyDescent="0.25">
      <c r="O9580" s="268" t="s">
        <v>19066</v>
      </c>
      <c r="P9580" s="268" t="s">
        <v>9492</v>
      </c>
      <c r="Q9580" s="269">
        <v>-9</v>
      </c>
      <c r="R9580" s="269">
        <v>-9.25</v>
      </c>
      <c r="S9580" s="269">
        <v>-35</v>
      </c>
      <c r="T9580" s="269">
        <v>-35.25</v>
      </c>
      <c r="DO9580"/>
    </row>
    <row r="9581" spans="15:119" x14ac:dyDescent="0.25">
      <c r="O9581" s="268" t="s">
        <v>19067</v>
      </c>
      <c r="P9581" s="268" t="s">
        <v>9492</v>
      </c>
      <c r="Q9581" s="269">
        <v>-9.25</v>
      </c>
      <c r="R9581" s="269">
        <v>-9.5</v>
      </c>
      <c r="S9581" s="269">
        <v>-35.25</v>
      </c>
      <c r="T9581" s="269">
        <v>-35.5</v>
      </c>
      <c r="DO9581"/>
    </row>
    <row r="9582" spans="15:119" x14ac:dyDescent="0.25">
      <c r="O9582" s="268" t="s">
        <v>19068</v>
      </c>
      <c r="P9582" s="268" t="s">
        <v>9490</v>
      </c>
      <c r="Q9582" s="269">
        <v>-9.5</v>
      </c>
      <c r="R9582" s="269">
        <v>-10</v>
      </c>
      <c r="S9582" s="269">
        <v>-35.5</v>
      </c>
      <c r="T9582" s="269">
        <v>-36</v>
      </c>
      <c r="DO9582"/>
    </row>
    <row r="9583" spans="15:119" x14ac:dyDescent="0.25">
      <c r="O9583" s="268" t="s">
        <v>19069</v>
      </c>
      <c r="P9583" s="268" t="s">
        <v>9492</v>
      </c>
      <c r="Q9583" s="269">
        <v>-9.5</v>
      </c>
      <c r="R9583" s="269">
        <v>-9.75</v>
      </c>
      <c r="S9583" s="269">
        <v>-35.75</v>
      </c>
      <c r="T9583" s="269">
        <v>-36</v>
      </c>
      <c r="DO9583"/>
    </row>
    <row r="9584" spans="15:119" x14ac:dyDescent="0.25">
      <c r="O9584" s="268" t="s">
        <v>19070</v>
      </c>
      <c r="P9584" s="268" t="s">
        <v>9492</v>
      </c>
      <c r="Q9584" s="269">
        <v>-9.5</v>
      </c>
      <c r="R9584" s="269">
        <v>-9.75</v>
      </c>
      <c r="S9584" s="269">
        <v>-35.5</v>
      </c>
      <c r="T9584" s="269">
        <v>-35.75</v>
      </c>
      <c r="DO9584"/>
    </row>
    <row r="9585" spans="15:119" x14ac:dyDescent="0.25">
      <c r="O9585" s="268" t="s">
        <v>19071</v>
      </c>
      <c r="P9585" s="268" t="s">
        <v>9492</v>
      </c>
      <c r="Q9585" s="269">
        <v>-9.75</v>
      </c>
      <c r="R9585" s="269">
        <v>-10</v>
      </c>
      <c r="S9585" s="269">
        <v>-35.75</v>
      </c>
      <c r="T9585" s="269">
        <v>-36</v>
      </c>
      <c r="DO9585"/>
    </row>
    <row r="9586" spans="15:119" x14ac:dyDescent="0.25">
      <c r="O9586" s="268" t="s">
        <v>19072</v>
      </c>
      <c r="P9586" s="268" t="s">
        <v>9484</v>
      </c>
      <c r="Q9586" s="269">
        <v>-12</v>
      </c>
      <c r="R9586" s="269">
        <v>-16</v>
      </c>
      <c r="S9586" s="269">
        <v>-60</v>
      </c>
      <c r="T9586" s="269">
        <v>-66</v>
      </c>
      <c r="DO9586"/>
    </row>
    <row r="9587" spans="15:119" x14ac:dyDescent="0.25">
      <c r="O9587" s="268" t="s">
        <v>19073</v>
      </c>
      <c r="P9587" s="268" t="s">
        <v>9486</v>
      </c>
      <c r="Q9587" s="269">
        <v>-12</v>
      </c>
      <c r="R9587" s="269">
        <v>-14</v>
      </c>
      <c r="S9587" s="269">
        <v>-63</v>
      </c>
      <c r="T9587" s="269">
        <v>-66</v>
      </c>
      <c r="DO9587"/>
    </row>
    <row r="9588" spans="15:119" x14ac:dyDescent="0.25">
      <c r="O9588" s="268" t="s">
        <v>19074</v>
      </c>
      <c r="P9588" s="268" t="s">
        <v>9488</v>
      </c>
      <c r="Q9588" s="269">
        <v>-12</v>
      </c>
      <c r="R9588" s="269">
        <v>-13</v>
      </c>
      <c r="S9588" s="269">
        <v>-64.5</v>
      </c>
      <c r="T9588" s="269">
        <v>-66</v>
      </c>
      <c r="DO9588"/>
    </row>
    <row r="9589" spans="15:119" x14ac:dyDescent="0.25">
      <c r="O9589" s="268" t="s">
        <v>19075</v>
      </c>
      <c r="P9589" s="268" t="s">
        <v>9490</v>
      </c>
      <c r="Q9589" s="269">
        <v>-12</v>
      </c>
      <c r="R9589" s="269">
        <v>-12.5</v>
      </c>
      <c r="S9589" s="269">
        <v>-64.5</v>
      </c>
      <c r="T9589" s="269">
        <v>-65</v>
      </c>
      <c r="DO9589"/>
    </row>
    <row r="9590" spans="15:119" x14ac:dyDescent="0.25">
      <c r="O9590" s="268" t="s">
        <v>19076</v>
      </c>
      <c r="P9590" s="268" t="s">
        <v>9492</v>
      </c>
      <c r="Q9590" s="269">
        <v>-12</v>
      </c>
      <c r="R9590" s="269">
        <v>-12.25</v>
      </c>
      <c r="S9590" s="269">
        <v>-64.75</v>
      </c>
      <c r="T9590" s="269">
        <v>-65</v>
      </c>
      <c r="DO9590"/>
    </row>
    <row r="9591" spans="15:119" x14ac:dyDescent="0.25">
      <c r="O9591" s="268" t="s">
        <v>19077</v>
      </c>
      <c r="P9591" s="268" t="s">
        <v>9492</v>
      </c>
      <c r="Q9591" s="269">
        <v>-12</v>
      </c>
      <c r="R9591" s="269">
        <v>-12.25</v>
      </c>
      <c r="S9591" s="269">
        <v>-64.5</v>
      </c>
      <c r="T9591" s="269">
        <v>-64.75</v>
      </c>
      <c r="DO9591"/>
    </row>
    <row r="9592" spans="15:119" x14ac:dyDescent="0.25">
      <c r="O9592" s="268" t="s">
        <v>19078</v>
      </c>
      <c r="P9592" s="268" t="s">
        <v>9492</v>
      </c>
      <c r="Q9592" s="269">
        <v>-12.25</v>
      </c>
      <c r="R9592" s="269">
        <v>-12.5</v>
      </c>
      <c r="S9592" s="269">
        <v>-64.5</v>
      </c>
      <c r="T9592" s="269">
        <v>-64.75</v>
      </c>
      <c r="DO9592"/>
    </row>
    <row r="9593" spans="15:119" x14ac:dyDescent="0.25">
      <c r="O9593" s="268" t="s">
        <v>19079</v>
      </c>
      <c r="P9593" s="268" t="s">
        <v>9488</v>
      </c>
      <c r="Q9593" s="269">
        <v>-12</v>
      </c>
      <c r="R9593" s="269">
        <v>-13</v>
      </c>
      <c r="S9593" s="269">
        <v>-63</v>
      </c>
      <c r="T9593" s="269">
        <v>-64.5</v>
      </c>
      <c r="DO9593"/>
    </row>
    <row r="9594" spans="15:119" x14ac:dyDescent="0.25">
      <c r="O9594" s="268" t="s">
        <v>19080</v>
      </c>
      <c r="P9594" s="268" t="s">
        <v>9490</v>
      </c>
      <c r="Q9594" s="269">
        <v>-12</v>
      </c>
      <c r="R9594" s="269">
        <v>-12.5</v>
      </c>
      <c r="S9594" s="269">
        <v>-64</v>
      </c>
      <c r="T9594" s="269">
        <v>-64.5</v>
      </c>
      <c r="DO9594"/>
    </row>
    <row r="9595" spans="15:119" x14ac:dyDescent="0.25">
      <c r="O9595" s="268" t="s">
        <v>19081</v>
      </c>
      <c r="P9595" s="268" t="s">
        <v>9492</v>
      </c>
      <c r="Q9595" s="269">
        <v>-12</v>
      </c>
      <c r="R9595" s="269">
        <v>-12.25</v>
      </c>
      <c r="S9595" s="269">
        <v>-64.25</v>
      </c>
      <c r="T9595" s="269">
        <v>-64.5</v>
      </c>
      <c r="DO9595"/>
    </row>
    <row r="9596" spans="15:119" x14ac:dyDescent="0.25">
      <c r="O9596" s="268" t="s">
        <v>19082</v>
      </c>
      <c r="P9596" s="268" t="s">
        <v>9492</v>
      </c>
      <c r="Q9596" s="269">
        <v>-12</v>
      </c>
      <c r="R9596" s="269">
        <v>-12.25</v>
      </c>
      <c r="S9596" s="269">
        <v>-64</v>
      </c>
      <c r="T9596" s="269">
        <v>-64.25</v>
      </c>
      <c r="DO9596"/>
    </row>
    <row r="9597" spans="15:119" x14ac:dyDescent="0.25">
      <c r="O9597" s="268" t="s">
        <v>19083</v>
      </c>
      <c r="P9597" s="268" t="s">
        <v>9492</v>
      </c>
      <c r="Q9597" s="269">
        <v>-12.25</v>
      </c>
      <c r="R9597" s="269">
        <v>-12.5</v>
      </c>
      <c r="S9597" s="269">
        <v>-64.25</v>
      </c>
      <c r="T9597" s="269">
        <v>-64.5</v>
      </c>
      <c r="DO9597"/>
    </row>
    <row r="9598" spans="15:119" x14ac:dyDescent="0.25">
      <c r="O9598" s="268" t="s">
        <v>19084</v>
      </c>
      <c r="P9598" s="268" t="s">
        <v>9492</v>
      </c>
      <c r="Q9598" s="269">
        <v>-12.25</v>
      </c>
      <c r="R9598" s="269">
        <v>-12.5</v>
      </c>
      <c r="S9598" s="269">
        <v>-64</v>
      </c>
      <c r="T9598" s="269">
        <v>-64.25</v>
      </c>
      <c r="DO9598"/>
    </row>
    <row r="9599" spans="15:119" x14ac:dyDescent="0.25">
      <c r="O9599" s="268" t="s">
        <v>19085</v>
      </c>
      <c r="P9599" s="268" t="s">
        <v>9490</v>
      </c>
      <c r="Q9599" s="269">
        <v>-12</v>
      </c>
      <c r="R9599" s="269">
        <v>-12.5</v>
      </c>
      <c r="S9599" s="269">
        <v>-63.5</v>
      </c>
      <c r="T9599" s="269">
        <v>-64</v>
      </c>
      <c r="DO9599"/>
    </row>
    <row r="9600" spans="15:119" x14ac:dyDescent="0.25">
      <c r="O9600" s="268" t="s">
        <v>19086</v>
      </c>
      <c r="P9600" s="268" t="s">
        <v>9492</v>
      </c>
      <c r="Q9600" s="269">
        <v>-12</v>
      </c>
      <c r="R9600" s="269">
        <v>-12.25</v>
      </c>
      <c r="S9600" s="269">
        <v>-63.75</v>
      </c>
      <c r="T9600" s="269">
        <v>-64</v>
      </c>
      <c r="DO9600"/>
    </row>
    <row r="9601" spans="15:119" x14ac:dyDescent="0.25">
      <c r="O9601" s="268" t="s">
        <v>19087</v>
      </c>
      <c r="P9601" s="268" t="s">
        <v>9492</v>
      </c>
      <c r="Q9601" s="269">
        <v>-12</v>
      </c>
      <c r="R9601" s="269">
        <v>-12.25</v>
      </c>
      <c r="S9601" s="269">
        <v>-63.5</v>
      </c>
      <c r="T9601" s="269">
        <v>-63.75</v>
      </c>
      <c r="DO9601"/>
    </row>
    <row r="9602" spans="15:119" x14ac:dyDescent="0.25">
      <c r="O9602" s="268" t="s">
        <v>19088</v>
      </c>
      <c r="P9602" s="268" t="s">
        <v>9492</v>
      </c>
      <c r="Q9602" s="269">
        <v>-12.25</v>
      </c>
      <c r="R9602" s="269">
        <v>-12.5</v>
      </c>
      <c r="S9602" s="269">
        <v>-63.75</v>
      </c>
      <c r="T9602" s="269">
        <v>-64</v>
      </c>
      <c r="DO9602"/>
    </row>
    <row r="9603" spans="15:119" x14ac:dyDescent="0.25">
      <c r="O9603" s="268" t="s">
        <v>19089</v>
      </c>
      <c r="P9603" s="268" t="s">
        <v>9492</v>
      </c>
      <c r="Q9603" s="269">
        <v>-12.25</v>
      </c>
      <c r="R9603" s="269">
        <v>-12.5</v>
      </c>
      <c r="S9603" s="269">
        <v>-63.5</v>
      </c>
      <c r="T9603" s="269">
        <v>-63.75</v>
      </c>
      <c r="DO9603"/>
    </row>
    <row r="9604" spans="15:119" x14ac:dyDescent="0.25">
      <c r="O9604" s="268" t="s">
        <v>19090</v>
      </c>
      <c r="P9604" s="268" t="s">
        <v>9490</v>
      </c>
      <c r="Q9604" s="269">
        <v>-12</v>
      </c>
      <c r="R9604" s="269">
        <v>-12.5</v>
      </c>
      <c r="S9604" s="269">
        <v>-63</v>
      </c>
      <c r="T9604" s="269">
        <v>-63.5</v>
      </c>
      <c r="DO9604"/>
    </row>
    <row r="9605" spans="15:119" x14ac:dyDescent="0.25">
      <c r="O9605" s="268" t="s">
        <v>19091</v>
      </c>
      <c r="P9605" s="268" t="s">
        <v>9492</v>
      </c>
      <c r="Q9605" s="269">
        <v>-12</v>
      </c>
      <c r="R9605" s="269">
        <v>-12.25</v>
      </c>
      <c r="S9605" s="269">
        <v>-63.25</v>
      </c>
      <c r="T9605" s="269">
        <v>-63.5</v>
      </c>
      <c r="DO9605"/>
    </row>
    <row r="9606" spans="15:119" x14ac:dyDescent="0.25">
      <c r="O9606" s="268" t="s">
        <v>19092</v>
      </c>
      <c r="P9606" s="268" t="s">
        <v>9492</v>
      </c>
      <c r="Q9606" s="269">
        <v>-12</v>
      </c>
      <c r="R9606" s="269">
        <v>-12.25</v>
      </c>
      <c r="S9606" s="269">
        <v>-63</v>
      </c>
      <c r="T9606" s="269">
        <v>-63.25</v>
      </c>
      <c r="DO9606"/>
    </row>
    <row r="9607" spans="15:119" x14ac:dyDescent="0.25">
      <c r="O9607" s="268" t="s">
        <v>19093</v>
      </c>
      <c r="P9607" s="268" t="s">
        <v>9492</v>
      </c>
      <c r="Q9607" s="269">
        <v>-12.25</v>
      </c>
      <c r="R9607" s="269">
        <v>-12.5</v>
      </c>
      <c r="S9607" s="269">
        <v>-63.25</v>
      </c>
      <c r="T9607" s="269">
        <v>-63.5</v>
      </c>
      <c r="DO9607"/>
    </row>
    <row r="9608" spans="15:119" x14ac:dyDescent="0.25">
      <c r="O9608" s="268" t="s">
        <v>19094</v>
      </c>
      <c r="P9608" s="268" t="s">
        <v>9492</v>
      </c>
      <c r="Q9608" s="269">
        <v>-12.25</v>
      </c>
      <c r="R9608" s="269">
        <v>-12.5</v>
      </c>
      <c r="S9608" s="269">
        <v>-63</v>
      </c>
      <c r="T9608" s="269">
        <v>-63.25</v>
      </c>
      <c r="DO9608"/>
    </row>
    <row r="9609" spans="15:119" x14ac:dyDescent="0.25">
      <c r="O9609" s="268" t="s">
        <v>19095</v>
      </c>
      <c r="P9609" s="268" t="s">
        <v>9490</v>
      </c>
      <c r="Q9609" s="269">
        <v>-12.5</v>
      </c>
      <c r="R9609" s="269">
        <v>-13</v>
      </c>
      <c r="S9609" s="269">
        <v>-64</v>
      </c>
      <c r="T9609" s="269">
        <v>-64.5</v>
      </c>
      <c r="DO9609"/>
    </row>
    <row r="9610" spans="15:119" x14ac:dyDescent="0.25">
      <c r="O9610" s="268" t="s">
        <v>19096</v>
      </c>
      <c r="P9610" s="268" t="s">
        <v>9492</v>
      </c>
      <c r="Q9610" s="269">
        <v>-12.5</v>
      </c>
      <c r="R9610" s="269">
        <v>-12.75</v>
      </c>
      <c r="S9610" s="269">
        <v>-64.25</v>
      </c>
      <c r="T9610" s="269">
        <v>-64.5</v>
      </c>
      <c r="DO9610"/>
    </row>
    <row r="9611" spans="15:119" x14ac:dyDescent="0.25">
      <c r="O9611" s="268" t="s">
        <v>19097</v>
      </c>
      <c r="P9611" s="268" t="s">
        <v>9492</v>
      </c>
      <c r="Q9611" s="269">
        <v>-12.5</v>
      </c>
      <c r="R9611" s="269">
        <v>-12.75</v>
      </c>
      <c r="S9611" s="269">
        <v>-64</v>
      </c>
      <c r="T9611" s="269">
        <v>-64.25</v>
      </c>
      <c r="DO9611"/>
    </row>
    <row r="9612" spans="15:119" x14ac:dyDescent="0.25">
      <c r="O9612" s="268" t="s">
        <v>19098</v>
      </c>
      <c r="P9612" s="268" t="s">
        <v>9490</v>
      </c>
      <c r="Q9612" s="269">
        <v>-12.5</v>
      </c>
      <c r="R9612" s="269">
        <v>-13</v>
      </c>
      <c r="S9612" s="269">
        <v>-63.5</v>
      </c>
      <c r="T9612" s="269">
        <v>-64</v>
      </c>
      <c r="DO9612"/>
    </row>
    <row r="9613" spans="15:119" x14ac:dyDescent="0.25">
      <c r="O9613" s="268" t="s">
        <v>19099</v>
      </c>
      <c r="P9613" s="268" t="s">
        <v>9492</v>
      </c>
      <c r="Q9613" s="269">
        <v>-12.5</v>
      </c>
      <c r="R9613" s="269">
        <v>-12.75</v>
      </c>
      <c r="S9613" s="269">
        <v>-63.75</v>
      </c>
      <c r="T9613" s="269">
        <v>-64</v>
      </c>
      <c r="DO9613"/>
    </row>
    <row r="9614" spans="15:119" x14ac:dyDescent="0.25">
      <c r="O9614" s="268" t="s">
        <v>19100</v>
      </c>
      <c r="P9614" s="268" t="s">
        <v>9492</v>
      </c>
      <c r="Q9614" s="269">
        <v>-12.5</v>
      </c>
      <c r="R9614" s="269">
        <v>-12.75</v>
      </c>
      <c r="S9614" s="269">
        <v>-63.5</v>
      </c>
      <c r="T9614" s="269">
        <v>-63.75</v>
      </c>
      <c r="DO9614"/>
    </row>
    <row r="9615" spans="15:119" x14ac:dyDescent="0.25">
      <c r="O9615" s="268" t="s">
        <v>19101</v>
      </c>
      <c r="P9615" s="268" t="s">
        <v>9490</v>
      </c>
      <c r="Q9615" s="269">
        <v>-12.5</v>
      </c>
      <c r="R9615" s="269">
        <v>-13</v>
      </c>
      <c r="S9615" s="269">
        <v>-63</v>
      </c>
      <c r="T9615" s="269">
        <v>-63.5</v>
      </c>
      <c r="DO9615"/>
    </row>
    <row r="9616" spans="15:119" x14ac:dyDescent="0.25">
      <c r="O9616" s="268" t="s">
        <v>19102</v>
      </c>
      <c r="P9616" s="268" t="s">
        <v>9492</v>
      </c>
      <c r="Q9616" s="269">
        <v>-12.5</v>
      </c>
      <c r="R9616" s="269">
        <v>-12.75</v>
      </c>
      <c r="S9616" s="269">
        <v>-63.25</v>
      </c>
      <c r="T9616" s="269">
        <v>-63.5</v>
      </c>
      <c r="DO9616"/>
    </row>
    <row r="9617" spans="15:119" x14ac:dyDescent="0.25">
      <c r="O9617" s="268" t="s">
        <v>19103</v>
      </c>
      <c r="P9617" s="268" t="s">
        <v>9492</v>
      </c>
      <c r="Q9617" s="269">
        <v>-12.5</v>
      </c>
      <c r="R9617" s="269">
        <v>-12.75</v>
      </c>
      <c r="S9617" s="269">
        <v>-63</v>
      </c>
      <c r="T9617" s="269">
        <v>-63.25</v>
      </c>
      <c r="DO9617"/>
    </row>
    <row r="9618" spans="15:119" x14ac:dyDescent="0.25">
      <c r="O9618" s="268" t="s">
        <v>19104</v>
      </c>
      <c r="P9618" s="268" t="s">
        <v>9492</v>
      </c>
      <c r="Q9618" s="269">
        <v>-12.75</v>
      </c>
      <c r="R9618" s="269">
        <v>-13</v>
      </c>
      <c r="S9618" s="269">
        <v>-63</v>
      </c>
      <c r="T9618" s="269">
        <v>-63.25</v>
      </c>
      <c r="DO9618"/>
    </row>
    <row r="9619" spans="15:119" x14ac:dyDescent="0.25">
      <c r="O9619" s="268" t="s">
        <v>19105</v>
      </c>
      <c r="P9619" s="268" t="s">
        <v>9486</v>
      </c>
      <c r="Q9619" s="269">
        <v>-12</v>
      </c>
      <c r="R9619" s="269">
        <v>-14</v>
      </c>
      <c r="S9619" s="269">
        <v>-60</v>
      </c>
      <c r="T9619" s="269">
        <v>-63</v>
      </c>
      <c r="DO9619"/>
    </row>
    <row r="9620" spans="15:119" x14ac:dyDescent="0.25">
      <c r="O9620" s="268" t="s">
        <v>19106</v>
      </c>
      <c r="P9620" s="268" t="s">
        <v>9488</v>
      </c>
      <c r="Q9620" s="269">
        <v>-12</v>
      </c>
      <c r="R9620" s="269">
        <v>-13</v>
      </c>
      <c r="S9620" s="269">
        <v>-61.5</v>
      </c>
      <c r="T9620" s="269">
        <v>-63</v>
      </c>
      <c r="DO9620"/>
    </row>
    <row r="9621" spans="15:119" x14ac:dyDescent="0.25">
      <c r="O9621" s="268" t="s">
        <v>511</v>
      </c>
      <c r="P9621" s="268" t="s">
        <v>9490</v>
      </c>
      <c r="Q9621" s="269">
        <v>-12</v>
      </c>
      <c r="R9621" s="269">
        <v>-12.5</v>
      </c>
      <c r="S9621" s="269">
        <v>-62.5</v>
      </c>
      <c r="T9621" s="269">
        <v>-63</v>
      </c>
      <c r="DO9621"/>
    </row>
    <row r="9622" spans="15:119" x14ac:dyDescent="0.25">
      <c r="O9622" s="268" t="s">
        <v>19107</v>
      </c>
      <c r="P9622" s="268" t="s">
        <v>9492</v>
      </c>
      <c r="Q9622" s="269">
        <v>-12</v>
      </c>
      <c r="R9622" s="269">
        <v>-12.25</v>
      </c>
      <c r="S9622" s="269">
        <v>-62.75</v>
      </c>
      <c r="T9622" s="269">
        <v>-63</v>
      </c>
      <c r="DO9622"/>
    </row>
    <row r="9623" spans="15:119" x14ac:dyDescent="0.25">
      <c r="O9623" s="268" t="s">
        <v>19108</v>
      </c>
      <c r="P9623" s="268" t="s">
        <v>9492</v>
      </c>
      <c r="Q9623" s="269">
        <v>-12</v>
      </c>
      <c r="R9623" s="269">
        <v>-12.25</v>
      </c>
      <c r="S9623" s="269">
        <v>-62.5</v>
      </c>
      <c r="T9623" s="269">
        <v>-62.75</v>
      </c>
      <c r="DO9623"/>
    </row>
    <row r="9624" spans="15:119" x14ac:dyDescent="0.25">
      <c r="O9624" s="268" t="s">
        <v>19109</v>
      </c>
      <c r="P9624" s="268" t="s">
        <v>9492</v>
      </c>
      <c r="Q9624" s="269">
        <v>-12.25</v>
      </c>
      <c r="R9624" s="269">
        <v>-12.5</v>
      </c>
      <c r="S9624" s="269">
        <v>-62.75</v>
      </c>
      <c r="T9624" s="269">
        <v>-63</v>
      </c>
      <c r="DO9624"/>
    </row>
    <row r="9625" spans="15:119" x14ac:dyDescent="0.25">
      <c r="O9625" s="268" t="s">
        <v>19110</v>
      </c>
      <c r="P9625" s="268" t="s">
        <v>9492</v>
      </c>
      <c r="Q9625" s="269">
        <v>-12.25</v>
      </c>
      <c r="R9625" s="269">
        <v>-12.5</v>
      </c>
      <c r="S9625" s="269">
        <v>-62.5</v>
      </c>
      <c r="T9625" s="269">
        <v>-62.75</v>
      </c>
      <c r="DO9625"/>
    </row>
    <row r="9626" spans="15:119" x14ac:dyDescent="0.25">
      <c r="O9626" s="268" t="s">
        <v>512</v>
      </c>
      <c r="P9626" s="268" t="s">
        <v>9490</v>
      </c>
      <c r="Q9626" s="269">
        <v>-12</v>
      </c>
      <c r="R9626" s="269">
        <v>-12.5</v>
      </c>
      <c r="S9626" s="269">
        <v>-62</v>
      </c>
      <c r="T9626" s="269">
        <v>-62.5</v>
      </c>
      <c r="DO9626"/>
    </row>
    <row r="9627" spans="15:119" x14ac:dyDescent="0.25">
      <c r="O9627" s="268" t="s">
        <v>19111</v>
      </c>
      <c r="P9627" s="268" t="s">
        <v>9492</v>
      </c>
      <c r="Q9627" s="269">
        <v>-12</v>
      </c>
      <c r="R9627" s="269">
        <v>-12.25</v>
      </c>
      <c r="S9627" s="269">
        <v>-62.25</v>
      </c>
      <c r="T9627" s="269">
        <v>-62.5</v>
      </c>
      <c r="DO9627"/>
    </row>
    <row r="9628" spans="15:119" x14ac:dyDescent="0.25">
      <c r="O9628" s="268" t="s">
        <v>19112</v>
      </c>
      <c r="P9628" s="268" t="s">
        <v>9492</v>
      </c>
      <c r="Q9628" s="269">
        <v>-12</v>
      </c>
      <c r="R9628" s="269">
        <v>-12.25</v>
      </c>
      <c r="S9628" s="269">
        <v>-62</v>
      </c>
      <c r="T9628" s="269">
        <v>-62.25</v>
      </c>
      <c r="DO9628"/>
    </row>
    <row r="9629" spans="15:119" x14ac:dyDescent="0.25">
      <c r="O9629" s="268" t="s">
        <v>19113</v>
      </c>
      <c r="P9629" s="268" t="s">
        <v>9492</v>
      </c>
      <c r="Q9629" s="269">
        <v>-12.25</v>
      </c>
      <c r="R9629" s="269">
        <v>-12.5</v>
      </c>
      <c r="S9629" s="269">
        <v>-62.25</v>
      </c>
      <c r="T9629" s="269">
        <v>-62.5</v>
      </c>
      <c r="DO9629"/>
    </row>
    <row r="9630" spans="15:119" x14ac:dyDescent="0.25">
      <c r="O9630" s="268" t="s">
        <v>19114</v>
      </c>
      <c r="P9630" s="268" t="s">
        <v>9492</v>
      </c>
      <c r="Q9630" s="269">
        <v>-12.25</v>
      </c>
      <c r="R9630" s="269">
        <v>-12.5</v>
      </c>
      <c r="S9630" s="269">
        <v>-62</v>
      </c>
      <c r="T9630" s="269">
        <v>-62.25</v>
      </c>
      <c r="DO9630"/>
    </row>
    <row r="9631" spans="15:119" x14ac:dyDescent="0.25">
      <c r="O9631" s="268" t="s">
        <v>513</v>
      </c>
      <c r="P9631" s="268" t="s">
        <v>9490</v>
      </c>
      <c r="Q9631" s="269">
        <v>-12</v>
      </c>
      <c r="R9631" s="269">
        <v>-12.5</v>
      </c>
      <c r="S9631" s="269">
        <v>-61.5</v>
      </c>
      <c r="T9631" s="269">
        <v>-62</v>
      </c>
      <c r="DO9631"/>
    </row>
    <row r="9632" spans="15:119" x14ac:dyDescent="0.25">
      <c r="O9632" s="268" t="s">
        <v>19115</v>
      </c>
      <c r="P9632" s="268" t="s">
        <v>9492</v>
      </c>
      <c r="Q9632" s="269">
        <v>-12</v>
      </c>
      <c r="R9632" s="269">
        <v>-12.25</v>
      </c>
      <c r="S9632" s="269">
        <v>-61.75</v>
      </c>
      <c r="T9632" s="269">
        <v>-62</v>
      </c>
      <c r="DO9632"/>
    </row>
    <row r="9633" spans="15:119" x14ac:dyDescent="0.25">
      <c r="O9633" s="268" t="s">
        <v>19116</v>
      </c>
      <c r="P9633" s="268" t="s">
        <v>9492</v>
      </c>
      <c r="Q9633" s="269">
        <v>-12</v>
      </c>
      <c r="R9633" s="269">
        <v>-12.25</v>
      </c>
      <c r="S9633" s="269">
        <v>-61.5</v>
      </c>
      <c r="T9633" s="269">
        <v>-61.75</v>
      </c>
      <c r="DO9633"/>
    </row>
    <row r="9634" spans="15:119" x14ac:dyDescent="0.25">
      <c r="O9634" s="268" t="s">
        <v>19117</v>
      </c>
      <c r="P9634" s="268" t="s">
        <v>9492</v>
      </c>
      <c r="Q9634" s="269">
        <v>-12.25</v>
      </c>
      <c r="R9634" s="269">
        <v>-12.5</v>
      </c>
      <c r="S9634" s="269">
        <v>-61.75</v>
      </c>
      <c r="T9634" s="269">
        <v>-62</v>
      </c>
      <c r="DO9634"/>
    </row>
    <row r="9635" spans="15:119" x14ac:dyDescent="0.25">
      <c r="O9635" s="268" t="s">
        <v>19118</v>
      </c>
      <c r="P9635" s="268" t="s">
        <v>9492</v>
      </c>
      <c r="Q9635" s="269">
        <v>-12.25</v>
      </c>
      <c r="R9635" s="269">
        <v>-12.5</v>
      </c>
      <c r="S9635" s="269">
        <v>-61.5</v>
      </c>
      <c r="T9635" s="269">
        <v>-61.75</v>
      </c>
      <c r="DO9635"/>
    </row>
    <row r="9636" spans="15:119" x14ac:dyDescent="0.25">
      <c r="O9636" s="268" t="s">
        <v>19119</v>
      </c>
      <c r="P9636" s="268" t="s">
        <v>9490</v>
      </c>
      <c r="Q9636" s="269">
        <v>-12.5</v>
      </c>
      <c r="R9636" s="269">
        <v>-13</v>
      </c>
      <c r="S9636" s="269">
        <v>-62.5</v>
      </c>
      <c r="T9636" s="269">
        <v>-63</v>
      </c>
      <c r="DO9636"/>
    </row>
    <row r="9637" spans="15:119" x14ac:dyDescent="0.25">
      <c r="O9637" s="268" t="s">
        <v>19120</v>
      </c>
      <c r="P9637" s="268" t="s">
        <v>9492</v>
      </c>
      <c r="Q9637" s="269">
        <v>-12.5</v>
      </c>
      <c r="R9637" s="269">
        <v>-12.75</v>
      </c>
      <c r="S9637" s="269">
        <v>-62.75</v>
      </c>
      <c r="T9637" s="269">
        <v>-63</v>
      </c>
      <c r="DO9637"/>
    </row>
    <row r="9638" spans="15:119" x14ac:dyDescent="0.25">
      <c r="O9638" s="268" t="s">
        <v>19121</v>
      </c>
      <c r="P9638" s="268" t="s">
        <v>9492</v>
      </c>
      <c r="Q9638" s="269">
        <v>-12.5</v>
      </c>
      <c r="R9638" s="269">
        <v>-12.75</v>
      </c>
      <c r="S9638" s="269">
        <v>-62.5</v>
      </c>
      <c r="T9638" s="269">
        <v>-62.75</v>
      </c>
      <c r="DO9638"/>
    </row>
    <row r="9639" spans="15:119" x14ac:dyDescent="0.25">
      <c r="O9639" s="268" t="s">
        <v>19122</v>
      </c>
      <c r="P9639" s="268" t="s">
        <v>9492</v>
      </c>
      <c r="Q9639" s="269">
        <v>-12.75</v>
      </c>
      <c r="R9639" s="269">
        <v>-13</v>
      </c>
      <c r="S9639" s="269">
        <v>-62.75</v>
      </c>
      <c r="T9639" s="269">
        <v>-63</v>
      </c>
      <c r="DO9639"/>
    </row>
    <row r="9640" spans="15:119" x14ac:dyDescent="0.25">
      <c r="O9640" s="268" t="s">
        <v>19123</v>
      </c>
      <c r="P9640" s="268" t="s">
        <v>9492</v>
      </c>
      <c r="Q9640" s="269">
        <v>-12.75</v>
      </c>
      <c r="R9640" s="269">
        <v>-13</v>
      </c>
      <c r="S9640" s="269">
        <v>-62.5</v>
      </c>
      <c r="T9640" s="269">
        <v>-62.75</v>
      </c>
      <c r="DO9640"/>
    </row>
    <row r="9641" spans="15:119" x14ac:dyDescent="0.25">
      <c r="O9641" s="268" t="s">
        <v>19124</v>
      </c>
      <c r="P9641" s="268" t="s">
        <v>9490</v>
      </c>
      <c r="Q9641" s="269">
        <v>-12.5</v>
      </c>
      <c r="R9641" s="269">
        <v>-13</v>
      </c>
      <c r="S9641" s="269">
        <v>-62</v>
      </c>
      <c r="T9641" s="269">
        <v>-62.5</v>
      </c>
      <c r="DO9641"/>
    </row>
    <row r="9642" spans="15:119" x14ac:dyDescent="0.25">
      <c r="O9642" s="268" t="s">
        <v>19125</v>
      </c>
      <c r="P9642" s="268" t="s">
        <v>9492</v>
      </c>
      <c r="Q9642" s="269">
        <v>-12.5</v>
      </c>
      <c r="R9642" s="269">
        <v>-12.75</v>
      </c>
      <c r="S9642" s="269">
        <v>-62.25</v>
      </c>
      <c r="T9642" s="269">
        <v>-62.5</v>
      </c>
      <c r="DO9642"/>
    </row>
    <row r="9643" spans="15:119" x14ac:dyDescent="0.25">
      <c r="O9643" s="268" t="s">
        <v>19126</v>
      </c>
      <c r="P9643" s="268" t="s">
        <v>9492</v>
      </c>
      <c r="Q9643" s="269">
        <v>-12.5</v>
      </c>
      <c r="R9643" s="269">
        <v>-12.75</v>
      </c>
      <c r="S9643" s="269">
        <v>-62</v>
      </c>
      <c r="T9643" s="269">
        <v>-62.25</v>
      </c>
      <c r="DO9643"/>
    </row>
    <row r="9644" spans="15:119" x14ac:dyDescent="0.25">
      <c r="O9644" s="268" t="s">
        <v>19127</v>
      </c>
      <c r="P9644" s="268" t="s">
        <v>9492</v>
      </c>
      <c r="Q9644" s="269">
        <v>-12.75</v>
      </c>
      <c r="R9644" s="269">
        <v>-13</v>
      </c>
      <c r="S9644" s="269">
        <v>-62.25</v>
      </c>
      <c r="T9644" s="269">
        <v>-62.5</v>
      </c>
      <c r="DO9644"/>
    </row>
    <row r="9645" spans="15:119" x14ac:dyDescent="0.25">
      <c r="O9645" s="268" t="s">
        <v>19128</v>
      </c>
      <c r="P9645" s="268" t="s">
        <v>9492</v>
      </c>
      <c r="Q9645" s="269">
        <v>-12.75</v>
      </c>
      <c r="R9645" s="269">
        <v>-13</v>
      </c>
      <c r="S9645" s="269">
        <v>-62</v>
      </c>
      <c r="T9645" s="269">
        <v>-62.25</v>
      </c>
      <c r="DO9645"/>
    </row>
    <row r="9646" spans="15:119" x14ac:dyDescent="0.25">
      <c r="O9646" s="268" t="s">
        <v>19129</v>
      </c>
      <c r="P9646" s="268" t="s">
        <v>9490</v>
      </c>
      <c r="Q9646" s="269">
        <v>-12.5</v>
      </c>
      <c r="R9646" s="269">
        <v>-13</v>
      </c>
      <c r="S9646" s="269">
        <v>-61.5</v>
      </c>
      <c r="T9646" s="269">
        <v>-62</v>
      </c>
      <c r="DO9646"/>
    </row>
    <row r="9647" spans="15:119" x14ac:dyDescent="0.25">
      <c r="O9647" s="268" t="s">
        <v>19130</v>
      </c>
      <c r="P9647" s="268" t="s">
        <v>9492</v>
      </c>
      <c r="Q9647" s="269">
        <v>-12.5</v>
      </c>
      <c r="R9647" s="269">
        <v>-12.75</v>
      </c>
      <c r="S9647" s="269">
        <v>-61.75</v>
      </c>
      <c r="T9647" s="269">
        <v>-62</v>
      </c>
      <c r="DO9647"/>
    </row>
    <row r="9648" spans="15:119" x14ac:dyDescent="0.25">
      <c r="O9648" s="268" t="s">
        <v>19131</v>
      </c>
      <c r="P9648" s="268" t="s">
        <v>9492</v>
      </c>
      <c r="Q9648" s="269">
        <v>-12.5</v>
      </c>
      <c r="R9648" s="269">
        <v>-12.75</v>
      </c>
      <c r="S9648" s="269">
        <v>-61.5</v>
      </c>
      <c r="T9648" s="269">
        <v>-61.75</v>
      </c>
      <c r="DO9648"/>
    </row>
    <row r="9649" spans="15:119" x14ac:dyDescent="0.25">
      <c r="O9649" s="268" t="s">
        <v>19132</v>
      </c>
      <c r="P9649" s="268" t="s">
        <v>9492</v>
      </c>
      <c r="Q9649" s="269">
        <v>-12.75</v>
      </c>
      <c r="R9649" s="269">
        <v>-13</v>
      </c>
      <c r="S9649" s="269">
        <v>-61.75</v>
      </c>
      <c r="T9649" s="269">
        <v>-62</v>
      </c>
      <c r="DO9649"/>
    </row>
    <row r="9650" spans="15:119" x14ac:dyDescent="0.25">
      <c r="O9650" s="268" t="s">
        <v>19133</v>
      </c>
      <c r="P9650" s="268" t="s">
        <v>9492</v>
      </c>
      <c r="Q9650" s="269">
        <v>-12.75</v>
      </c>
      <c r="R9650" s="269">
        <v>-13</v>
      </c>
      <c r="S9650" s="269">
        <v>-61.5</v>
      </c>
      <c r="T9650" s="269">
        <v>-61.75</v>
      </c>
      <c r="DO9650"/>
    </row>
    <row r="9651" spans="15:119" x14ac:dyDescent="0.25">
      <c r="O9651" s="268" t="s">
        <v>19134</v>
      </c>
      <c r="P9651" s="268" t="s">
        <v>9488</v>
      </c>
      <c r="Q9651" s="269">
        <v>-12</v>
      </c>
      <c r="R9651" s="269">
        <v>-13</v>
      </c>
      <c r="S9651" s="269">
        <v>-60</v>
      </c>
      <c r="T9651" s="269">
        <v>-61.5</v>
      </c>
      <c r="DO9651"/>
    </row>
    <row r="9652" spans="15:119" x14ac:dyDescent="0.25">
      <c r="O9652" s="268" t="s">
        <v>514</v>
      </c>
      <c r="P9652" s="268" t="s">
        <v>9490</v>
      </c>
      <c r="Q9652" s="269">
        <v>-12</v>
      </c>
      <c r="R9652" s="269">
        <v>-12.5</v>
      </c>
      <c r="S9652" s="269">
        <v>-61</v>
      </c>
      <c r="T9652" s="269">
        <v>-61.5</v>
      </c>
      <c r="DO9652"/>
    </row>
    <row r="9653" spans="15:119" x14ac:dyDescent="0.25">
      <c r="O9653" s="268" t="s">
        <v>19135</v>
      </c>
      <c r="P9653" s="268" t="s">
        <v>9492</v>
      </c>
      <c r="Q9653" s="269">
        <v>-12</v>
      </c>
      <c r="R9653" s="269">
        <v>-12.25</v>
      </c>
      <c r="S9653" s="269">
        <v>-61.25</v>
      </c>
      <c r="T9653" s="269">
        <v>-61.5</v>
      </c>
      <c r="DO9653"/>
    </row>
    <row r="9654" spans="15:119" x14ac:dyDescent="0.25">
      <c r="O9654" s="268" t="s">
        <v>19136</v>
      </c>
      <c r="P9654" s="268" t="s">
        <v>9492</v>
      </c>
      <c r="Q9654" s="269">
        <v>-12</v>
      </c>
      <c r="R9654" s="269">
        <v>-12.25</v>
      </c>
      <c r="S9654" s="269">
        <v>-61</v>
      </c>
      <c r="T9654" s="269">
        <v>-61.25</v>
      </c>
      <c r="DO9654"/>
    </row>
    <row r="9655" spans="15:119" x14ac:dyDescent="0.25">
      <c r="O9655" s="268" t="s">
        <v>19137</v>
      </c>
      <c r="P9655" s="268" t="s">
        <v>9492</v>
      </c>
      <c r="Q9655" s="269">
        <v>-12.25</v>
      </c>
      <c r="R9655" s="269">
        <v>-12.5</v>
      </c>
      <c r="S9655" s="269">
        <v>-61.25</v>
      </c>
      <c r="T9655" s="269">
        <v>-61.5</v>
      </c>
      <c r="DO9655"/>
    </row>
    <row r="9656" spans="15:119" x14ac:dyDescent="0.25">
      <c r="O9656" s="268" t="s">
        <v>19138</v>
      </c>
      <c r="P9656" s="268" t="s">
        <v>9492</v>
      </c>
      <c r="Q9656" s="269">
        <v>-12.25</v>
      </c>
      <c r="R9656" s="269">
        <v>-12.5</v>
      </c>
      <c r="S9656" s="269">
        <v>-61</v>
      </c>
      <c r="T9656" s="269">
        <v>-61.25</v>
      </c>
      <c r="DO9656"/>
    </row>
    <row r="9657" spans="15:119" x14ac:dyDescent="0.25">
      <c r="O9657" s="268" t="s">
        <v>19139</v>
      </c>
      <c r="P9657" s="268" t="s">
        <v>9490</v>
      </c>
      <c r="Q9657" s="269">
        <v>-12</v>
      </c>
      <c r="R9657" s="269">
        <v>-12.5</v>
      </c>
      <c r="S9657" s="269">
        <v>-60.5</v>
      </c>
      <c r="T9657" s="269">
        <v>-61</v>
      </c>
      <c r="DO9657"/>
    </row>
    <row r="9658" spans="15:119" x14ac:dyDescent="0.25">
      <c r="O9658" s="268" t="s">
        <v>19140</v>
      </c>
      <c r="P9658" s="268" t="s">
        <v>9492</v>
      </c>
      <c r="Q9658" s="269">
        <v>-12</v>
      </c>
      <c r="R9658" s="269">
        <v>-12.25</v>
      </c>
      <c r="S9658" s="269">
        <v>-60.75</v>
      </c>
      <c r="T9658" s="269">
        <v>-61</v>
      </c>
      <c r="DO9658"/>
    </row>
    <row r="9659" spans="15:119" x14ac:dyDescent="0.25">
      <c r="O9659" s="268" t="s">
        <v>19141</v>
      </c>
      <c r="P9659" s="268" t="s">
        <v>9492</v>
      </c>
      <c r="Q9659" s="269">
        <v>-12</v>
      </c>
      <c r="R9659" s="269">
        <v>-12.25</v>
      </c>
      <c r="S9659" s="269">
        <v>-60.5</v>
      </c>
      <c r="T9659" s="269">
        <v>-60.75</v>
      </c>
      <c r="DO9659"/>
    </row>
    <row r="9660" spans="15:119" x14ac:dyDescent="0.25">
      <c r="O9660" s="268" t="s">
        <v>19142</v>
      </c>
      <c r="P9660" s="268" t="s">
        <v>9492</v>
      </c>
      <c r="Q9660" s="269">
        <v>-12.25</v>
      </c>
      <c r="R9660" s="269">
        <v>-12.5</v>
      </c>
      <c r="S9660" s="269">
        <v>-60.75</v>
      </c>
      <c r="T9660" s="269">
        <v>-61</v>
      </c>
      <c r="DO9660"/>
    </row>
    <row r="9661" spans="15:119" x14ac:dyDescent="0.25">
      <c r="O9661" s="268" t="s">
        <v>19143</v>
      </c>
      <c r="P9661" s="268" t="s">
        <v>9492</v>
      </c>
      <c r="Q9661" s="269">
        <v>-12.25</v>
      </c>
      <c r="R9661" s="269">
        <v>-12.5</v>
      </c>
      <c r="S9661" s="269">
        <v>-60.5</v>
      </c>
      <c r="T9661" s="269">
        <v>-60.75</v>
      </c>
      <c r="DO9661"/>
    </row>
    <row r="9662" spans="15:119" x14ac:dyDescent="0.25">
      <c r="O9662" s="268" t="s">
        <v>19144</v>
      </c>
      <c r="P9662" s="268" t="s">
        <v>9490</v>
      </c>
      <c r="Q9662" s="269">
        <v>-12</v>
      </c>
      <c r="R9662" s="269">
        <v>-12.5</v>
      </c>
      <c r="S9662" s="269">
        <v>-60</v>
      </c>
      <c r="T9662" s="269">
        <v>-60.5</v>
      </c>
      <c r="DO9662"/>
    </row>
    <row r="9663" spans="15:119" x14ac:dyDescent="0.25">
      <c r="O9663" s="268" t="s">
        <v>19145</v>
      </c>
      <c r="P9663" s="268" t="s">
        <v>9492</v>
      </c>
      <c r="Q9663" s="269">
        <v>-12</v>
      </c>
      <c r="R9663" s="269">
        <v>-12.25</v>
      </c>
      <c r="S9663" s="269">
        <v>-60.25</v>
      </c>
      <c r="T9663" s="269">
        <v>-60.5</v>
      </c>
      <c r="DO9663"/>
    </row>
    <row r="9664" spans="15:119" x14ac:dyDescent="0.25">
      <c r="O9664" s="268" t="s">
        <v>19146</v>
      </c>
      <c r="P9664" s="268" t="s">
        <v>9492</v>
      </c>
      <c r="Q9664" s="269">
        <v>-12</v>
      </c>
      <c r="R9664" s="269">
        <v>-12.25</v>
      </c>
      <c r="S9664" s="269">
        <v>-60</v>
      </c>
      <c r="T9664" s="269">
        <v>-60.25</v>
      </c>
      <c r="DO9664"/>
    </row>
    <row r="9665" spans="15:119" x14ac:dyDescent="0.25">
      <c r="O9665" s="268" t="s">
        <v>19147</v>
      </c>
      <c r="P9665" s="268" t="s">
        <v>9492</v>
      </c>
      <c r="Q9665" s="269">
        <v>-12.25</v>
      </c>
      <c r="R9665" s="269">
        <v>-12.5</v>
      </c>
      <c r="S9665" s="269">
        <v>-60.25</v>
      </c>
      <c r="T9665" s="269">
        <v>-60.5</v>
      </c>
      <c r="DO9665"/>
    </row>
    <row r="9666" spans="15:119" x14ac:dyDescent="0.25">
      <c r="O9666" s="268" t="s">
        <v>19148</v>
      </c>
      <c r="P9666" s="268" t="s">
        <v>9492</v>
      </c>
      <c r="Q9666" s="269">
        <v>-12.25</v>
      </c>
      <c r="R9666" s="269">
        <v>-12.5</v>
      </c>
      <c r="S9666" s="269">
        <v>-60</v>
      </c>
      <c r="T9666" s="269">
        <v>-60.25</v>
      </c>
      <c r="DO9666"/>
    </row>
    <row r="9667" spans="15:119" x14ac:dyDescent="0.25">
      <c r="O9667" s="268" t="s">
        <v>19149</v>
      </c>
      <c r="P9667" s="268" t="s">
        <v>9490</v>
      </c>
      <c r="Q9667" s="269">
        <v>-12.5</v>
      </c>
      <c r="R9667" s="269">
        <v>-13</v>
      </c>
      <c r="S9667" s="269">
        <v>-61</v>
      </c>
      <c r="T9667" s="269">
        <v>-61.5</v>
      </c>
      <c r="DO9667"/>
    </row>
    <row r="9668" spans="15:119" x14ac:dyDescent="0.25">
      <c r="O9668" s="268" t="s">
        <v>19150</v>
      </c>
      <c r="P9668" s="268" t="s">
        <v>9492</v>
      </c>
      <c r="Q9668" s="269">
        <v>-12.5</v>
      </c>
      <c r="R9668" s="269">
        <v>-12.75</v>
      </c>
      <c r="S9668" s="269">
        <v>-61.25</v>
      </c>
      <c r="T9668" s="269">
        <v>-61.5</v>
      </c>
      <c r="DO9668"/>
    </row>
    <row r="9669" spans="15:119" x14ac:dyDescent="0.25">
      <c r="O9669" s="268" t="s">
        <v>19151</v>
      </c>
      <c r="P9669" s="268" t="s">
        <v>9492</v>
      </c>
      <c r="Q9669" s="269">
        <v>-12.5</v>
      </c>
      <c r="R9669" s="269">
        <v>-12.75</v>
      </c>
      <c r="S9669" s="269">
        <v>-61</v>
      </c>
      <c r="T9669" s="269">
        <v>-61.25</v>
      </c>
      <c r="DO9669"/>
    </row>
    <row r="9670" spans="15:119" x14ac:dyDescent="0.25">
      <c r="O9670" s="268" t="s">
        <v>19152</v>
      </c>
      <c r="P9670" s="268" t="s">
        <v>9492</v>
      </c>
      <c r="Q9670" s="269">
        <v>-12.75</v>
      </c>
      <c r="R9670" s="269">
        <v>-13</v>
      </c>
      <c r="S9670" s="269">
        <v>-61.25</v>
      </c>
      <c r="T9670" s="269">
        <v>-61.5</v>
      </c>
      <c r="DO9670"/>
    </row>
    <row r="9671" spans="15:119" x14ac:dyDescent="0.25">
      <c r="O9671" s="268" t="s">
        <v>19153</v>
      </c>
      <c r="P9671" s="268" t="s">
        <v>9492</v>
      </c>
      <c r="Q9671" s="269">
        <v>-12.75</v>
      </c>
      <c r="R9671" s="269">
        <v>-13</v>
      </c>
      <c r="S9671" s="269">
        <v>-61</v>
      </c>
      <c r="T9671" s="269">
        <v>-61.25</v>
      </c>
      <c r="DO9671"/>
    </row>
    <row r="9672" spans="15:119" x14ac:dyDescent="0.25">
      <c r="O9672" s="268" t="s">
        <v>19154</v>
      </c>
      <c r="P9672" s="268" t="s">
        <v>9490</v>
      </c>
      <c r="Q9672" s="269">
        <v>-12.5</v>
      </c>
      <c r="R9672" s="269">
        <v>-13</v>
      </c>
      <c r="S9672" s="269">
        <v>-60.5</v>
      </c>
      <c r="T9672" s="269">
        <v>-61</v>
      </c>
      <c r="DO9672"/>
    </row>
    <row r="9673" spans="15:119" x14ac:dyDescent="0.25">
      <c r="O9673" s="268" t="s">
        <v>19155</v>
      </c>
      <c r="P9673" s="268" t="s">
        <v>9492</v>
      </c>
      <c r="Q9673" s="269">
        <v>-12.5</v>
      </c>
      <c r="R9673" s="269">
        <v>-12.75</v>
      </c>
      <c r="S9673" s="269">
        <v>-60.75</v>
      </c>
      <c r="T9673" s="269">
        <v>-61</v>
      </c>
      <c r="DO9673"/>
    </row>
    <row r="9674" spans="15:119" x14ac:dyDescent="0.25">
      <c r="O9674" s="268" t="s">
        <v>19156</v>
      </c>
      <c r="P9674" s="268" t="s">
        <v>9492</v>
      </c>
      <c r="Q9674" s="269">
        <v>-12.5</v>
      </c>
      <c r="R9674" s="269">
        <v>-12.75</v>
      </c>
      <c r="S9674" s="269">
        <v>-60.5</v>
      </c>
      <c r="T9674" s="269">
        <v>-60.75</v>
      </c>
      <c r="DO9674"/>
    </row>
    <row r="9675" spans="15:119" x14ac:dyDescent="0.25">
      <c r="O9675" s="268" t="s">
        <v>19157</v>
      </c>
      <c r="P9675" s="268" t="s">
        <v>9492</v>
      </c>
      <c r="Q9675" s="269">
        <v>-12.75</v>
      </c>
      <c r="R9675" s="269">
        <v>-13</v>
      </c>
      <c r="S9675" s="269">
        <v>-60.75</v>
      </c>
      <c r="T9675" s="269">
        <v>-61</v>
      </c>
      <c r="DO9675"/>
    </row>
    <row r="9676" spans="15:119" x14ac:dyDescent="0.25">
      <c r="O9676" s="268" t="s">
        <v>19158</v>
      </c>
      <c r="P9676" s="268" t="s">
        <v>9492</v>
      </c>
      <c r="Q9676" s="269">
        <v>-12.75</v>
      </c>
      <c r="R9676" s="269">
        <v>-13</v>
      </c>
      <c r="S9676" s="269">
        <v>-60.5</v>
      </c>
      <c r="T9676" s="269">
        <v>-60.75</v>
      </c>
      <c r="DO9676"/>
    </row>
    <row r="9677" spans="15:119" x14ac:dyDescent="0.25">
      <c r="O9677" s="268" t="s">
        <v>19159</v>
      </c>
      <c r="P9677" s="268" t="s">
        <v>9490</v>
      </c>
      <c r="Q9677" s="269">
        <v>-12.5</v>
      </c>
      <c r="R9677" s="269">
        <v>-13</v>
      </c>
      <c r="S9677" s="269">
        <v>-60</v>
      </c>
      <c r="T9677" s="269">
        <v>-60.5</v>
      </c>
      <c r="DO9677"/>
    </row>
    <row r="9678" spans="15:119" x14ac:dyDescent="0.25">
      <c r="O9678" s="268" t="s">
        <v>19160</v>
      </c>
      <c r="P9678" s="268" t="s">
        <v>9492</v>
      </c>
      <c r="Q9678" s="269">
        <v>-12.5</v>
      </c>
      <c r="R9678" s="269">
        <v>-12.75</v>
      </c>
      <c r="S9678" s="269">
        <v>-60.25</v>
      </c>
      <c r="T9678" s="269">
        <v>-60.5</v>
      </c>
      <c r="DO9678"/>
    </row>
    <row r="9679" spans="15:119" x14ac:dyDescent="0.25">
      <c r="O9679" s="268" t="s">
        <v>19161</v>
      </c>
      <c r="P9679" s="268" t="s">
        <v>9492</v>
      </c>
      <c r="Q9679" s="269">
        <v>-12.5</v>
      </c>
      <c r="R9679" s="269">
        <v>-12.75</v>
      </c>
      <c r="S9679" s="269">
        <v>-60</v>
      </c>
      <c r="T9679" s="269">
        <v>-60.25</v>
      </c>
      <c r="DO9679"/>
    </row>
    <row r="9680" spans="15:119" x14ac:dyDescent="0.25">
      <c r="O9680" s="268" t="s">
        <v>19162</v>
      </c>
      <c r="P9680" s="268" t="s">
        <v>9492</v>
      </c>
      <c r="Q9680" s="269">
        <v>-12.75</v>
      </c>
      <c r="R9680" s="269">
        <v>-13</v>
      </c>
      <c r="S9680" s="269">
        <v>-60.25</v>
      </c>
      <c r="T9680" s="269">
        <v>-60.5</v>
      </c>
      <c r="DO9680"/>
    </row>
    <row r="9681" spans="15:119" x14ac:dyDescent="0.25">
      <c r="O9681" s="268" t="s">
        <v>19163</v>
      </c>
      <c r="P9681" s="268" t="s">
        <v>9492</v>
      </c>
      <c r="Q9681" s="269">
        <v>-12.75</v>
      </c>
      <c r="R9681" s="269">
        <v>-13</v>
      </c>
      <c r="S9681" s="269">
        <v>-60</v>
      </c>
      <c r="T9681" s="269">
        <v>-60.25</v>
      </c>
      <c r="DO9681"/>
    </row>
    <row r="9682" spans="15:119" x14ac:dyDescent="0.25">
      <c r="O9682" s="268" t="s">
        <v>19164</v>
      </c>
      <c r="P9682" s="268" t="s">
        <v>9488</v>
      </c>
      <c r="Q9682" s="269">
        <v>-13</v>
      </c>
      <c r="R9682" s="269">
        <v>-14</v>
      </c>
      <c r="S9682" s="269">
        <v>-61.5</v>
      </c>
      <c r="T9682" s="269">
        <v>-63</v>
      </c>
      <c r="DO9682"/>
    </row>
    <row r="9683" spans="15:119" x14ac:dyDescent="0.25">
      <c r="O9683" s="268" t="s">
        <v>19165</v>
      </c>
      <c r="P9683" s="268" t="s">
        <v>9490</v>
      </c>
      <c r="Q9683" s="269">
        <v>-13</v>
      </c>
      <c r="R9683" s="269">
        <v>-13.5</v>
      </c>
      <c r="S9683" s="269">
        <v>-62.5</v>
      </c>
      <c r="T9683" s="269">
        <v>-63</v>
      </c>
      <c r="DO9683"/>
    </row>
    <row r="9684" spans="15:119" x14ac:dyDescent="0.25">
      <c r="O9684" s="268" t="s">
        <v>19166</v>
      </c>
      <c r="P9684" s="268" t="s">
        <v>9492</v>
      </c>
      <c r="Q9684" s="269">
        <v>-13</v>
      </c>
      <c r="R9684" s="269">
        <v>-13.25</v>
      </c>
      <c r="S9684" s="269">
        <v>-62.75</v>
      </c>
      <c r="T9684" s="269">
        <v>-63</v>
      </c>
      <c r="DO9684"/>
    </row>
    <row r="9685" spans="15:119" x14ac:dyDescent="0.25">
      <c r="O9685" s="268" t="s">
        <v>19167</v>
      </c>
      <c r="P9685" s="268" t="s">
        <v>9492</v>
      </c>
      <c r="Q9685" s="269">
        <v>-13</v>
      </c>
      <c r="R9685" s="269">
        <v>-13.25</v>
      </c>
      <c r="S9685" s="269">
        <v>-62.5</v>
      </c>
      <c r="T9685" s="269">
        <v>-62.75</v>
      </c>
      <c r="DO9685"/>
    </row>
    <row r="9686" spans="15:119" x14ac:dyDescent="0.25">
      <c r="O9686" s="268" t="s">
        <v>19168</v>
      </c>
      <c r="P9686" s="268" t="s">
        <v>9490</v>
      </c>
      <c r="Q9686" s="269">
        <v>-13</v>
      </c>
      <c r="R9686" s="269">
        <v>-13.5</v>
      </c>
      <c r="S9686" s="269">
        <v>-62</v>
      </c>
      <c r="T9686" s="269">
        <v>-62.5</v>
      </c>
      <c r="DO9686"/>
    </row>
    <row r="9687" spans="15:119" x14ac:dyDescent="0.25">
      <c r="O9687" s="268" t="s">
        <v>19169</v>
      </c>
      <c r="P9687" s="268" t="s">
        <v>9492</v>
      </c>
      <c r="Q9687" s="269">
        <v>-13</v>
      </c>
      <c r="R9687" s="269">
        <v>-13.25</v>
      </c>
      <c r="S9687" s="269">
        <v>-62.25</v>
      </c>
      <c r="T9687" s="269">
        <v>-62.5</v>
      </c>
      <c r="DO9687"/>
    </row>
    <row r="9688" spans="15:119" x14ac:dyDescent="0.25">
      <c r="O9688" s="268" t="s">
        <v>19170</v>
      </c>
      <c r="P9688" s="268" t="s">
        <v>9492</v>
      </c>
      <c r="Q9688" s="269">
        <v>-13</v>
      </c>
      <c r="R9688" s="269">
        <v>-13.25</v>
      </c>
      <c r="S9688" s="269">
        <v>-62</v>
      </c>
      <c r="T9688" s="269">
        <v>-62.25</v>
      </c>
      <c r="DO9688"/>
    </row>
    <row r="9689" spans="15:119" x14ac:dyDescent="0.25">
      <c r="O9689" s="268" t="s">
        <v>19171</v>
      </c>
      <c r="P9689" s="268" t="s">
        <v>9492</v>
      </c>
      <c r="Q9689" s="269">
        <v>-13.25</v>
      </c>
      <c r="R9689" s="269">
        <v>-13.5</v>
      </c>
      <c r="S9689" s="269">
        <v>-62</v>
      </c>
      <c r="T9689" s="269">
        <v>-62.25</v>
      </c>
      <c r="DO9689"/>
    </row>
    <row r="9690" spans="15:119" x14ac:dyDescent="0.25">
      <c r="O9690" s="268" t="s">
        <v>19172</v>
      </c>
      <c r="P9690" s="268" t="s">
        <v>9490</v>
      </c>
      <c r="Q9690" s="269">
        <v>-13</v>
      </c>
      <c r="R9690" s="269">
        <v>-13.5</v>
      </c>
      <c r="S9690" s="269">
        <v>-61.5</v>
      </c>
      <c r="T9690" s="269">
        <v>-62</v>
      </c>
      <c r="DO9690"/>
    </row>
    <row r="9691" spans="15:119" x14ac:dyDescent="0.25">
      <c r="O9691" s="268" t="s">
        <v>19173</v>
      </c>
      <c r="P9691" s="268" t="s">
        <v>9492</v>
      </c>
      <c r="Q9691" s="269">
        <v>-13</v>
      </c>
      <c r="R9691" s="269">
        <v>-13.25</v>
      </c>
      <c r="S9691" s="269">
        <v>-61.75</v>
      </c>
      <c r="T9691" s="269">
        <v>-62</v>
      </c>
      <c r="DO9691"/>
    </row>
    <row r="9692" spans="15:119" x14ac:dyDescent="0.25">
      <c r="O9692" s="268" t="s">
        <v>19174</v>
      </c>
      <c r="P9692" s="268" t="s">
        <v>9492</v>
      </c>
      <c r="Q9692" s="269">
        <v>-13</v>
      </c>
      <c r="R9692" s="269">
        <v>-13.25</v>
      </c>
      <c r="S9692" s="269">
        <v>-61.5</v>
      </c>
      <c r="T9692" s="269">
        <v>-61.75</v>
      </c>
      <c r="DO9692"/>
    </row>
    <row r="9693" spans="15:119" x14ac:dyDescent="0.25">
      <c r="O9693" s="268" t="s">
        <v>19175</v>
      </c>
      <c r="P9693" s="268" t="s">
        <v>9492</v>
      </c>
      <c r="Q9693" s="269">
        <v>-13.25</v>
      </c>
      <c r="R9693" s="269">
        <v>-13.5</v>
      </c>
      <c r="S9693" s="269">
        <v>-61.75</v>
      </c>
      <c r="T9693" s="269">
        <v>-62</v>
      </c>
      <c r="DO9693"/>
    </row>
    <row r="9694" spans="15:119" x14ac:dyDescent="0.25">
      <c r="O9694" s="268" t="s">
        <v>19176</v>
      </c>
      <c r="P9694" s="268" t="s">
        <v>9492</v>
      </c>
      <c r="Q9694" s="269">
        <v>-13.25</v>
      </c>
      <c r="R9694" s="269">
        <v>-13.5</v>
      </c>
      <c r="S9694" s="269">
        <v>-61.5</v>
      </c>
      <c r="T9694" s="269">
        <v>-61.75</v>
      </c>
      <c r="DO9694"/>
    </row>
    <row r="9695" spans="15:119" x14ac:dyDescent="0.25">
      <c r="O9695" s="268" t="s">
        <v>19177</v>
      </c>
      <c r="P9695" s="268" t="s">
        <v>9490</v>
      </c>
      <c r="Q9695" s="269">
        <v>-13.5</v>
      </c>
      <c r="R9695" s="269">
        <v>-14</v>
      </c>
      <c r="S9695" s="269">
        <v>-61.5</v>
      </c>
      <c r="T9695" s="269">
        <v>-62</v>
      </c>
      <c r="DO9695"/>
    </row>
    <row r="9696" spans="15:119" x14ac:dyDescent="0.25">
      <c r="O9696" s="268" t="s">
        <v>19178</v>
      </c>
      <c r="P9696" s="268" t="s">
        <v>9492</v>
      </c>
      <c r="Q9696" s="269">
        <v>-13.5</v>
      </c>
      <c r="R9696" s="269">
        <v>-13.75</v>
      </c>
      <c r="S9696" s="269">
        <v>-61.75</v>
      </c>
      <c r="T9696" s="269">
        <v>-62</v>
      </c>
      <c r="DO9696"/>
    </row>
    <row r="9697" spans="15:119" x14ac:dyDescent="0.25">
      <c r="O9697" s="268" t="s">
        <v>19179</v>
      </c>
      <c r="P9697" s="268" t="s">
        <v>9492</v>
      </c>
      <c r="Q9697" s="269">
        <v>-13.5</v>
      </c>
      <c r="R9697" s="269">
        <v>-13.75</v>
      </c>
      <c r="S9697" s="269">
        <v>-61.5</v>
      </c>
      <c r="T9697" s="269">
        <v>-61.75</v>
      </c>
      <c r="DO9697"/>
    </row>
    <row r="9698" spans="15:119" x14ac:dyDescent="0.25">
      <c r="O9698" s="268" t="s">
        <v>19180</v>
      </c>
      <c r="P9698" s="268" t="s">
        <v>9488</v>
      </c>
      <c r="Q9698" s="269">
        <v>-13</v>
      </c>
      <c r="R9698" s="269">
        <v>-14</v>
      </c>
      <c r="S9698" s="269">
        <v>-60</v>
      </c>
      <c r="T9698" s="269">
        <v>-61.5</v>
      </c>
      <c r="DO9698"/>
    </row>
    <row r="9699" spans="15:119" x14ac:dyDescent="0.25">
      <c r="O9699" s="268" t="s">
        <v>19181</v>
      </c>
      <c r="P9699" s="268" t="s">
        <v>9490</v>
      </c>
      <c r="Q9699" s="269">
        <v>-13</v>
      </c>
      <c r="R9699" s="269">
        <v>-13.5</v>
      </c>
      <c r="S9699" s="269">
        <v>-61</v>
      </c>
      <c r="T9699" s="269">
        <v>-61.5</v>
      </c>
      <c r="DO9699"/>
    </row>
    <row r="9700" spans="15:119" x14ac:dyDescent="0.25">
      <c r="O9700" s="268" t="s">
        <v>19182</v>
      </c>
      <c r="P9700" s="268" t="s">
        <v>9492</v>
      </c>
      <c r="Q9700" s="269">
        <v>-13</v>
      </c>
      <c r="R9700" s="269">
        <v>-13.25</v>
      </c>
      <c r="S9700" s="269">
        <v>-61.25</v>
      </c>
      <c r="T9700" s="269">
        <v>-61.5</v>
      </c>
      <c r="DO9700"/>
    </row>
    <row r="9701" spans="15:119" x14ac:dyDescent="0.25">
      <c r="O9701" s="268" t="s">
        <v>19183</v>
      </c>
      <c r="P9701" s="268" t="s">
        <v>9492</v>
      </c>
      <c r="Q9701" s="269">
        <v>-13</v>
      </c>
      <c r="R9701" s="269">
        <v>-13.25</v>
      </c>
      <c r="S9701" s="269">
        <v>-61</v>
      </c>
      <c r="T9701" s="269">
        <v>-61.25</v>
      </c>
      <c r="DO9701"/>
    </row>
    <row r="9702" spans="15:119" x14ac:dyDescent="0.25">
      <c r="O9702" s="268" t="s">
        <v>19184</v>
      </c>
      <c r="P9702" s="268" t="s">
        <v>9492</v>
      </c>
      <c r="Q9702" s="269">
        <v>-13.25</v>
      </c>
      <c r="R9702" s="269">
        <v>-13.5</v>
      </c>
      <c r="S9702" s="269">
        <v>-61.25</v>
      </c>
      <c r="T9702" s="269">
        <v>-61.5</v>
      </c>
      <c r="DO9702"/>
    </row>
    <row r="9703" spans="15:119" x14ac:dyDescent="0.25">
      <c r="O9703" s="268" t="s">
        <v>19185</v>
      </c>
      <c r="P9703" s="268" t="s">
        <v>9492</v>
      </c>
      <c r="Q9703" s="269">
        <v>-13.25</v>
      </c>
      <c r="R9703" s="269">
        <v>-13.5</v>
      </c>
      <c r="S9703" s="269">
        <v>-61</v>
      </c>
      <c r="T9703" s="269">
        <v>-61.25</v>
      </c>
      <c r="DO9703"/>
    </row>
    <row r="9704" spans="15:119" x14ac:dyDescent="0.25">
      <c r="O9704" s="268" t="s">
        <v>19186</v>
      </c>
      <c r="P9704" s="268" t="s">
        <v>9490</v>
      </c>
      <c r="Q9704" s="269">
        <v>-13</v>
      </c>
      <c r="R9704" s="269">
        <v>-13.5</v>
      </c>
      <c r="S9704" s="269">
        <v>-60.5</v>
      </c>
      <c r="T9704" s="269">
        <v>-61</v>
      </c>
      <c r="DO9704"/>
    </row>
    <row r="9705" spans="15:119" x14ac:dyDescent="0.25">
      <c r="O9705" s="268" t="s">
        <v>19187</v>
      </c>
      <c r="P9705" s="268" t="s">
        <v>9492</v>
      </c>
      <c r="Q9705" s="269">
        <v>-13</v>
      </c>
      <c r="R9705" s="269">
        <v>-13.25</v>
      </c>
      <c r="S9705" s="269">
        <v>-60.75</v>
      </c>
      <c r="T9705" s="269">
        <v>-61</v>
      </c>
      <c r="DO9705"/>
    </row>
    <row r="9706" spans="15:119" x14ac:dyDescent="0.25">
      <c r="O9706" s="268" t="s">
        <v>19188</v>
      </c>
      <c r="P9706" s="268" t="s">
        <v>9492</v>
      </c>
      <c r="Q9706" s="269">
        <v>-13</v>
      </c>
      <c r="R9706" s="269">
        <v>-13.25</v>
      </c>
      <c r="S9706" s="269">
        <v>-60.5</v>
      </c>
      <c r="T9706" s="269">
        <v>-60.75</v>
      </c>
      <c r="DO9706"/>
    </row>
    <row r="9707" spans="15:119" x14ac:dyDescent="0.25">
      <c r="O9707" s="268" t="s">
        <v>19189</v>
      </c>
      <c r="P9707" s="268" t="s">
        <v>9492</v>
      </c>
      <c r="Q9707" s="269">
        <v>-13.25</v>
      </c>
      <c r="R9707" s="269">
        <v>-13.5</v>
      </c>
      <c r="S9707" s="269">
        <v>-60.75</v>
      </c>
      <c r="T9707" s="269">
        <v>-61</v>
      </c>
      <c r="DO9707"/>
    </row>
    <row r="9708" spans="15:119" x14ac:dyDescent="0.25">
      <c r="O9708" s="268" t="s">
        <v>19190</v>
      </c>
      <c r="P9708" s="268" t="s">
        <v>9492</v>
      </c>
      <c r="Q9708" s="269">
        <v>-13.25</v>
      </c>
      <c r="R9708" s="269">
        <v>-13.5</v>
      </c>
      <c r="S9708" s="269">
        <v>-60.5</v>
      </c>
      <c r="T9708" s="269">
        <v>-60.75</v>
      </c>
      <c r="DO9708"/>
    </row>
    <row r="9709" spans="15:119" x14ac:dyDescent="0.25">
      <c r="O9709" s="268" t="s">
        <v>19191</v>
      </c>
      <c r="P9709" s="268" t="s">
        <v>9490</v>
      </c>
      <c r="Q9709" s="269">
        <v>-13</v>
      </c>
      <c r="R9709" s="269">
        <v>-13.5</v>
      </c>
      <c r="S9709" s="269">
        <v>-60</v>
      </c>
      <c r="T9709" s="269">
        <v>-60.5</v>
      </c>
      <c r="DO9709"/>
    </row>
    <row r="9710" spans="15:119" x14ac:dyDescent="0.25">
      <c r="O9710" s="268" t="s">
        <v>19192</v>
      </c>
      <c r="P9710" s="268" t="s">
        <v>9492</v>
      </c>
      <c r="Q9710" s="269">
        <v>-13</v>
      </c>
      <c r="R9710" s="269">
        <v>-13.25</v>
      </c>
      <c r="S9710" s="269">
        <v>-60.25</v>
      </c>
      <c r="T9710" s="269">
        <v>-60.5</v>
      </c>
      <c r="DO9710"/>
    </row>
    <row r="9711" spans="15:119" x14ac:dyDescent="0.25">
      <c r="O9711" s="268" t="s">
        <v>19193</v>
      </c>
      <c r="P9711" s="268" t="s">
        <v>9492</v>
      </c>
      <c r="Q9711" s="269">
        <v>-13</v>
      </c>
      <c r="R9711" s="269">
        <v>-13.25</v>
      </c>
      <c r="S9711" s="269">
        <v>-60</v>
      </c>
      <c r="T9711" s="269">
        <v>-60.25</v>
      </c>
      <c r="DO9711"/>
    </row>
    <row r="9712" spans="15:119" x14ac:dyDescent="0.25">
      <c r="O9712" s="268" t="s">
        <v>19194</v>
      </c>
      <c r="P9712" s="268" t="s">
        <v>9492</v>
      </c>
      <c r="Q9712" s="269">
        <v>-13.25</v>
      </c>
      <c r="R9712" s="269">
        <v>-13.5</v>
      </c>
      <c r="S9712" s="269">
        <v>-60.25</v>
      </c>
      <c r="T9712" s="269">
        <v>-60.5</v>
      </c>
      <c r="DO9712"/>
    </row>
    <row r="9713" spans="15:119" x14ac:dyDescent="0.25">
      <c r="O9713" s="268" t="s">
        <v>19195</v>
      </c>
      <c r="P9713" s="268" t="s">
        <v>9492</v>
      </c>
      <c r="Q9713" s="269">
        <v>-13.25</v>
      </c>
      <c r="R9713" s="269">
        <v>-13.5</v>
      </c>
      <c r="S9713" s="269">
        <v>-60</v>
      </c>
      <c r="T9713" s="269">
        <v>-60.25</v>
      </c>
      <c r="DO9713"/>
    </row>
    <row r="9714" spans="15:119" x14ac:dyDescent="0.25">
      <c r="O9714" s="268" t="s">
        <v>19196</v>
      </c>
      <c r="P9714" s="268" t="s">
        <v>9490</v>
      </c>
      <c r="Q9714" s="269">
        <v>-13.5</v>
      </c>
      <c r="R9714" s="269">
        <v>-14</v>
      </c>
      <c r="S9714" s="269">
        <v>-61</v>
      </c>
      <c r="T9714" s="269">
        <v>-61.5</v>
      </c>
      <c r="DO9714"/>
    </row>
    <row r="9715" spans="15:119" x14ac:dyDescent="0.25">
      <c r="O9715" s="268" t="s">
        <v>19197</v>
      </c>
      <c r="P9715" s="268" t="s">
        <v>9492</v>
      </c>
      <c r="Q9715" s="269">
        <v>-13.5</v>
      </c>
      <c r="R9715" s="269">
        <v>-13.75</v>
      </c>
      <c r="S9715" s="269">
        <v>-61.25</v>
      </c>
      <c r="T9715" s="269">
        <v>-61.5</v>
      </c>
      <c r="DO9715"/>
    </row>
    <row r="9716" spans="15:119" x14ac:dyDescent="0.25">
      <c r="O9716" s="268" t="s">
        <v>19198</v>
      </c>
      <c r="P9716" s="268" t="s">
        <v>9492</v>
      </c>
      <c r="Q9716" s="269">
        <v>-13.5</v>
      </c>
      <c r="R9716" s="269">
        <v>-13.75</v>
      </c>
      <c r="S9716" s="269">
        <v>-61</v>
      </c>
      <c r="T9716" s="269">
        <v>-61.25</v>
      </c>
      <c r="DO9716"/>
    </row>
    <row r="9717" spans="15:119" x14ac:dyDescent="0.25">
      <c r="O9717" s="268" t="s">
        <v>19199</v>
      </c>
      <c r="P9717" s="268" t="s">
        <v>9490</v>
      </c>
      <c r="Q9717" s="269">
        <v>-13.5</v>
      </c>
      <c r="R9717" s="269">
        <v>-14</v>
      </c>
      <c r="S9717" s="269">
        <v>-60.5</v>
      </c>
      <c r="T9717" s="269">
        <v>-61</v>
      </c>
      <c r="DO9717"/>
    </row>
    <row r="9718" spans="15:119" x14ac:dyDescent="0.25">
      <c r="O9718" s="268" t="s">
        <v>19200</v>
      </c>
      <c r="P9718" s="268" t="s">
        <v>9492</v>
      </c>
      <c r="Q9718" s="269">
        <v>-13.5</v>
      </c>
      <c r="R9718" s="269">
        <v>-13.75</v>
      </c>
      <c r="S9718" s="269">
        <v>-60.75</v>
      </c>
      <c r="T9718" s="269">
        <v>-61</v>
      </c>
      <c r="DO9718"/>
    </row>
    <row r="9719" spans="15:119" x14ac:dyDescent="0.25">
      <c r="O9719" s="268" t="s">
        <v>19201</v>
      </c>
      <c r="P9719" s="268" t="s">
        <v>9492</v>
      </c>
      <c r="Q9719" s="269">
        <v>-13.5</v>
      </c>
      <c r="R9719" s="269">
        <v>-13.75</v>
      </c>
      <c r="S9719" s="269">
        <v>-60.5</v>
      </c>
      <c r="T9719" s="269">
        <v>-60.75</v>
      </c>
      <c r="DO9719"/>
    </row>
    <row r="9720" spans="15:119" x14ac:dyDescent="0.25">
      <c r="O9720" s="268" t="s">
        <v>19202</v>
      </c>
      <c r="P9720" s="268" t="s">
        <v>9492</v>
      </c>
      <c r="Q9720" s="269">
        <v>-13.75</v>
      </c>
      <c r="R9720" s="269">
        <v>-14</v>
      </c>
      <c r="S9720" s="269">
        <v>-60.5</v>
      </c>
      <c r="T9720" s="269">
        <v>-60.75</v>
      </c>
      <c r="DO9720"/>
    </row>
    <row r="9721" spans="15:119" x14ac:dyDescent="0.25">
      <c r="O9721" s="268" t="s">
        <v>19203</v>
      </c>
      <c r="P9721" s="268" t="s">
        <v>9490</v>
      </c>
      <c r="Q9721" s="269">
        <v>-13.5</v>
      </c>
      <c r="R9721" s="269">
        <v>-14</v>
      </c>
      <c r="S9721" s="269">
        <v>-60</v>
      </c>
      <c r="T9721" s="269">
        <v>-60.5</v>
      </c>
      <c r="DO9721"/>
    </row>
    <row r="9722" spans="15:119" x14ac:dyDescent="0.25">
      <c r="O9722" s="268" t="s">
        <v>19204</v>
      </c>
      <c r="P9722" s="268" t="s">
        <v>9492</v>
      </c>
      <c r="Q9722" s="269">
        <v>-13.5</v>
      </c>
      <c r="R9722" s="269">
        <v>-13.75</v>
      </c>
      <c r="S9722" s="269">
        <v>-60.25</v>
      </c>
      <c r="T9722" s="269">
        <v>-60.5</v>
      </c>
      <c r="DO9722"/>
    </row>
    <row r="9723" spans="15:119" x14ac:dyDescent="0.25">
      <c r="O9723" s="268" t="s">
        <v>19205</v>
      </c>
      <c r="P9723" s="268" t="s">
        <v>9492</v>
      </c>
      <c r="Q9723" s="269">
        <v>-13.5</v>
      </c>
      <c r="R9723" s="269">
        <v>-13.75</v>
      </c>
      <c r="S9723" s="269">
        <v>-60</v>
      </c>
      <c r="T9723" s="269">
        <v>-60.25</v>
      </c>
      <c r="DO9723"/>
    </row>
    <row r="9724" spans="15:119" x14ac:dyDescent="0.25">
      <c r="O9724" s="268" t="s">
        <v>19206</v>
      </c>
      <c r="P9724" s="268" t="s">
        <v>9492</v>
      </c>
      <c r="Q9724" s="269">
        <v>-13.75</v>
      </c>
      <c r="R9724" s="269">
        <v>-14</v>
      </c>
      <c r="S9724" s="269">
        <v>-60.25</v>
      </c>
      <c r="T9724" s="269">
        <v>-60.5</v>
      </c>
      <c r="DO9724"/>
    </row>
    <row r="9725" spans="15:119" x14ac:dyDescent="0.25">
      <c r="O9725" s="268" t="s">
        <v>19207</v>
      </c>
      <c r="P9725" s="268" t="s">
        <v>9492</v>
      </c>
      <c r="Q9725" s="269">
        <v>-13.75</v>
      </c>
      <c r="R9725" s="269">
        <v>-14</v>
      </c>
      <c r="S9725" s="269">
        <v>-60</v>
      </c>
      <c r="T9725" s="269">
        <v>-60.25</v>
      </c>
      <c r="DO9725"/>
    </row>
    <row r="9726" spans="15:119" x14ac:dyDescent="0.25">
      <c r="O9726" s="268" t="s">
        <v>19208</v>
      </c>
      <c r="P9726" s="268" t="s">
        <v>9486</v>
      </c>
      <c r="Q9726" s="269">
        <v>-14</v>
      </c>
      <c r="R9726" s="269">
        <v>-16</v>
      </c>
      <c r="S9726" s="269">
        <v>-60</v>
      </c>
      <c r="T9726" s="269">
        <v>-63</v>
      </c>
      <c r="DO9726"/>
    </row>
    <row r="9727" spans="15:119" x14ac:dyDescent="0.25">
      <c r="O9727" s="268" t="s">
        <v>19209</v>
      </c>
      <c r="P9727" s="268" t="s">
        <v>9488</v>
      </c>
      <c r="Q9727" s="269">
        <v>-14</v>
      </c>
      <c r="R9727" s="269">
        <v>-15</v>
      </c>
      <c r="S9727" s="269">
        <v>-60</v>
      </c>
      <c r="T9727" s="269">
        <v>-61.5</v>
      </c>
      <c r="DO9727"/>
    </row>
    <row r="9728" spans="15:119" x14ac:dyDescent="0.25">
      <c r="O9728" s="268" t="s">
        <v>19210</v>
      </c>
      <c r="P9728" s="268" t="s">
        <v>9490</v>
      </c>
      <c r="Q9728" s="269">
        <v>-14</v>
      </c>
      <c r="R9728" s="269">
        <v>-14.5</v>
      </c>
      <c r="S9728" s="269">
        <v>-60</v>
      </c>
      <c r="T9728" s="269">
        <v>-60.5</v>
      </c>
      <c r="DO9728"/>
    </row>
    <row r="9729" spans="15:119" x14ac:dyDescent="0.25">
      <c r="O9729" s="268" t="s">
        <v>19211</v>
      </c>
      <c r="P9729" s="268" t="s">
        <v>9492</v>
      </c>
      <c r="Q9729" s="269">
        <v>-14</v>
      </c>
      <c r="R9729" s="269">
        <v>-14.25</v>
      </c>
      <c r="S9729" s="269">
        <v>-60.25</v>
      </c>
      <c r="T9729" s="269">
        <v>-60.5</v>
      </c>
      <c r="DO9729"/>
    </row>
    <row r="9730" spans="15:119" x14ac:dyDescent="0.25">
      <c r="O9730" s="268" t="s">
        <v>19212</v>
      </c>
      <c r="P9730" s="268" t="s">
        <v>9492</v>
      </c>
      <c r="Q9730" s="269">
        <v>-14</v>
      </c>
      <c r="R9730" s="269">
        <v>-14.25</v>
      </c>
      <c r="S9730" s="269">
        <v>-60</v>
      </c>
      <c r="T9730" s="269">
        <v>-60.25</v>
      </c>
      <c r="DO9730"/>
    </row>
    <row r="9731" spans="15:119" x14ac:dyDescent="0.25">
      <c r="O9731" s="268" t="s">
        <v>19213</v>
      </c>
      <c r="P9731" s="268" t="s">
        <v>9492</v>
      </c>
      <c r="Q9731" s="269">
        <v>-14.25</v>
      </c>
      <c r="R9731" s="269">
        <v>-14.5</v>
      </c>
      <c r="S9731" s="269">
        <v>-60.25</v>
      </c>
      <c r="T9731" s="269">
        <v>-60.5</v>
      </c>
      <c r="DO9731"/>
    </row>
    <row r="9732" spans="15:119" x14ac:dyDescent="0.25">
      <c r="O9732" s="268" t="s">
        <v>19214</v>
      </c>
      <c r="P9732" s="268" t="s">
        <v>9492</v>
      </c>
      <c r="Q9732" s="269">
        <v>-14.25</v>
      </c>
      <c r="R9732" s="269">
        <v>-14.5</v>
      </c>
      <c r="S9732" s="269">
        <v>-60</v>
      </c>
      <c r="T9732" s="269">
        <v>-60.25</v>
      </c>
      <c r="DO9732"/>
    </row>
    <row r="9733" spans="15:119" x14ac:dyDescent="0.25">
      <c r="O9733" s="268" t="s">
        <v>19215</v>
      </c>
      <c r="P9733" s="268" t="s">
        <v>9490</v>
      </c>
      <c r="Q9733" s="269">
        <v>-14.5</v>
      </c>
      <c r="R9733" s="269">
        <v>-15</v>
      </c>
      <c r="S9733" s="269">
        <v>-60</v>
      </c>
      <c r="T9733" s="269">
        <v>-60.5</v>
      </c>
      <c r="DO9733"/>
    </row>
    <row r="9734" spans="15:119" x14ac:dyDescent="0.25">
      <c r="O9734" s="268" t="s">
        <v>19216</v>
      </c>
      <c r="P9734" s="268" t="s">
        <v>9492</v>
      </c>
      <c r="Q9734" s="269">
        <v>-14.5</v>
      </c>
      <c r="R9734" s="269">
        <v>-14.75</v>
      </c>
      <c r="S9734" s="269">
        <v>-60.25</v>
      </c>
      <c r="T9734" s="269">
        <v>-60.5</v>
      </c>
      <c r="DO9734"/>
    </row>
    <row r="9735" spans="15:119" x14ac:dyDescent="0.25">
      <c r="O9735" s="268" t="s">
        <v>19217</v>
      </c>
      <c r="P9735" s="268" t="s">
        <v>9492</v>
      </c>
      <c r="Q9735" s="269">
        <v>-14.5</v>
      </c>
      <c r="R9735" s="269">
        <v>-14.75</v>
      </c>
      <c r="S9735" s="269">
        <v>-60</v>
      </c>
      <c r="T9735" s="269">
        <v>-60.25</v>
      </c>
      <c r="DO9735"/>
    </row>
    <row r="9736" spans="15:119" x14ac:dyDescent="0.25">
      <c r="O9736" s="268" t="s">
        <v>19218</v>
      </c>
      <c r="P9736" s="268" t="s">
        <v>9492</v>
      </c>
      <c r="Q9736" s="269">
        <v>-14.75</v>
      </c>
      <c r="R9736" s="269">
        <v>-15</v>
      </c>
      <c r="S9736" s="269">
        <v>-60.25</v>
      </c>
      <c r="T9736" s="269">
        <v>-60.5</v>
      </c>
      <c r="DO9736"/>
    </row>
    <row r="9737" spans="15:119" x14ac:dyDescent="0.25">
      <c r="O9737" s="268" t="s">
        <v>19219</v>
      </c>
      <c r="P9737" s="268" t="s">
        <v>9492</v>
      </c>
      <c r="Q9737" s="269">
        <v>-14.75</v>
      </c>
      <c r="R9737" s="269">
        <v>-15</v>
      </c>
      <c r="S9737" s="269">
        <v>-60</v>
      </c>
      <c r="T9737" s="269">
        <v>-60.25</v>
      </c>
      <c r="DO9737"/>
    </row>
    <row r="9738" spans="15:119" x14ac:dyDescent="0.25">
      <c r="O9738" s="268" t="s">
        <v>19220</v>
      </c>
      <c r="P9738" s="268" t="s">
        <v>9488</v>
      </c>
      <c r="Q9738" s="269">
        <v>-15</v>
      </c>
      <c r="R9738" s="269">
        <v>-16</v>
      </c>
      <c r="S9738" s="269">
        <v>-60</v>
      </c>
      <c r="T9738" s="269">
        <v>-61.5</v>
      </c>
      <c r="DO9738"/>
    </row>
    <row r="9739" spans="15:119" x14ac:dyDescent="0.25">
      <c r="O9739" s="268" t="s">
        <v>19221</v>
      </c>
      <c r="P9739" s="268" t="s">
        <v>9490</v>
      </c>
      <c r="Q9739" s="269">
        <v>-15</v>
      </c>
      <c r="R9739" s="269">
        <v>-15.5</v>
      </c>
      <c r="S9739" s="269">
        <v>-60.5</v>
      </c>
      <c r="T9739" s="269">
        <v>-61</v>
      </c>
      <c r="DO9739"/>
    </row>
    <row r="9740" spans="15:119" x14ac:dyDescent="0.25">
      <c r="O9740" s="268" t="s">
        <v>19222</v>
      </c>
      <c r="P9740" s="268" t="s">
        <v>9492</v>
      </c>
      <c r="Q9740" s="269">
        <v>-15</v>
      </c>
      <c r="R9740" s="269">
        <v>-15.25</v>
      </c>
      <c r="S9740" s="269">
        <v>-60.5</v>
      </c>
      <c r="T9740" s="269">
        <v>-60.75</v>
      </c>
      <c r="DO9740"/>
    </row>
    <row r="9741" spans="15:119" x14ac:dyDescent="0.25">
      <c r="O9741" s="268" t="s">
        <v>19223</v>
      </c>
      <c r="P9741" s="268" t="s">
        <v>9490</v>
      </c>
      <c r="Q9741" s="269">
        <v>-15</v>
      </c>
      <c r="R9741" s="269">
        <v>-15.5</v>
      </c>
      <c r="S9741" s="269">
        <v>-60</v>
      </c>
      <c r="T9741" s="269">
        <v>-60.5</v>
      </c>
      <c r="DO9741"/>
    </row>
    <row r="9742" spans="15:119" x14ac:dyDescent="0.25">
      <c r="O9742" s="268" t="s">
        <v>19224</v>
      </c>
      <c r="P9742" s="268" t="s">
        <v>9492</v>
      </c>
      <c r="Q9742" s="269">
        <v>-15</v>
      </c>
      <c r="R9742" s="269">
        <v>-15.25</v>
      </c>
      <c r="S9742" s="269">
        <v>-60.25</v>
      </c>
      <c r="T9742" s="269">
        <v>-60.5</v>
      </c>
      <c r="DO9742"/>
    </row>
    <row r="9743" spans="15:119" x14ac:dyDescent="0.25">
      <c r="O9743" s="268" t="s">
        <v>19225</v>
      </c>
      <c r="P9743" s="268" t="s">
        <v>9492</v>
      </c>
      <c r="Q9743" s="269">
        <v>-15</v>
      </c>
      <c r="R9743" s="269">
        <v>-15.25</v>
      </c>
      <c r="S9743" s="269">
        <v>-60</v>
      </c>
      <c r="T9743" s="269">
        <v>-60.25</v>
      </c>
      <c r="DO9743"/>
    </row>
    <row r="9744" spans="15:119" x14ac:dyDescent="0.25">
      <c r="O9744" s="268" t="s">
        <v>19226</v>
      </c>
      <c r="P9744" s="268" t="s">
        <v>9492</v>
      </c>
      <c r="Q9744" s="269">
        <v>-15.25</v>
      </c>
      <c r="R9744" s="269">
        <v>-15.5</v>
      </c>
      <c r="S9744" s="269">
        <v>-60.25</v>
      </c>
      <c r="T9744" s="269">
        <v>-60.5</v>
      </c>
      <c r="DO9744"/>
    </row>
    <row r="9745" spans="15:119" x14ac:dyDescent="0.25">
      <c r="O9745" s="268" t="s">
        <v>19227</v>
      </c>
      <c r="P9745" s="268" t="s">
        <v>9492</v>
      </c>
      <c r="Q9745" s="269">
        <v>-15.25</v>
      </c>
      <c r="R9745" s="269">
        <v>-15.5</v>
      </c>
      <c r="S9745" s="269">
        <v>-60</v>
      </c>
      <c r="T9745" s="269">
        <v>-60.25</v>
      </c>
      <c r="DO9745"/>
    </row>
    <row r="9746" spans="15:119" x14ac:dyDescent="0.25">
      <c r="O9746" s="268" t="s">
        <v>19228</v>
      </c>
      <c r="P9746" s="268" t="s">
        <v>9490</v>
      </c>
      <c r="Q9746" s="269">
        <v>-15.5</v>
      </c>
      <c r="R9746" s="269">
        <v>-16</v>
      </c>
      <c r="S9746" s="269">
        <v>-60</v>
      </c>
      <c r="T9746" s="269">
        <v>-60.5</v>
      </c>
      <c r="DO9746"/>
    </row>
    <row r="9747" spans="15:119" x14ac:dyDescent="0.25">
      <c r="O9747" s="268" t="s">
        <v>19229</v>
      </c>
      <c r="P9747" s="268" t="s">
        <v>9492</v>
      </c>
      <c r="Q9747" s="269">
        <v>-15.5</v>
      </c>
      <c r="R9747" s="269">
        <v>-15.75</v>
      </c>
      <c r="S9747" s="269">
        <v>-60</v>
      </c>
      <c r="T9747" s="269">
        <v>-60.25</v>
      </c>
      <c r="DO9747"/>
    </row>
    <row r="9748" spans="15:119" x14ac:dyDescent="0.25">
      <c r="O9748" s="268" t="s">
        <v>19230</v>
      </c>
      <c r="P9748" s="268" t="s">
        <v>9492</v>
      </c>
      <c r="Q9748" s="269">
        <v>-15.75</v>
      </c>
      <c r="R9748" s="269">
        <v>-16</v>
      </c>
      <c r="S9748" s="269">
        <v>-60</v>
      </c>
      <c r="T9748" s="269">
        <v>-60.25</v>
      </c>
      <c r="DO9748"/>
    </row>
    <row r="9749" spans="15:119" x14ac:dyDescent="0.25">
      <c r="O9749" s="268" t="s">
        <v>19231</v>
      </c>
      <c r="P9749" s="268" t="s">
        <v>9484</v>
      </c>
      <c r="Q9749" s="269">
        <v>-12</v>
      </c>
      <c r="R9749" s="269">
        <v>-16</v>
      </c>
      <c r="S9749" s="269">
        <v>-54</v>
      </c>
      <c r="T9749" s="269">
        <v>-60</v>
      </c>
      <c r="DO9749"/>
    </row>
    <row r="9750" spans="15:119" x14ac:dyDescent="0.25">
      <c r="O9750" s="268" t="s">
        <v>19232</v>
      </c>
      <c r="P9750" s="268" t="s">
        <v>9486</v>
      </c>
      <c r="Q9750" s="269">
        <v>-12</v>
      </c>
      <c r="R9750" s="269">
        <v>-14</v>
      </c>
      <c r="S9750" s="269">
        <v>-57</v>
      </c>
      <c r="T9750" s="269">
        <v>-60</v>
      </c>
      <c r="DO9750"/>
    </row>
    <row r="9751" spans="15:119" x14ac:dyDescent="0.25">
      <c r="O9751" s="268" t="s">
        <v>19233</v>
      </c>
      <c r="P9751" s="268" t="s">
        <v>9488</v>
      </c>
      <c r="Q9751" s="269">
        <v>-12</v>
      </c>
      <c r="R9751" s="269">
        <v>-13</v>
      </c>
      <c r="S9751" s="269">
        <v>-58.5</v>
      </c>
      <c r="T9751" s="269">
        <v>-60</v>
      </c>
      <c r="DO9751"/>
    </row>
    <row r="9752" spans="15:119" x14ac:dyDescent="0.25">
      <c r="O9752" s="268" t="s">
        <v>19234</v>
      </c>
      <c r="P9752" s="268" t="s">
        <v>9490</v>
      </c>
      <c r="Q9752" s="269">
        <v>-12</v>
      </c>
      <c r="R9752" s="269">
        <v>-12.5</v>
      </c>
      <c r="S9752" s="269">
        <v>-59.5</v>
      </c>
      <c r="T9752" s="269">
        <v>-60</v>
      </c>
      <c r="DO9752"/>
    </row>
    <row r="9753" spans="15:119" x14ac:dyDescent="0.25">
      <c r="O9753" s="268" t="s">
        <v>19235</v>
      </c>
      <c r="P9753" s="268" t="s">
        <v>9492</v>
      </c>
      <c r="Q9753" s="269">
        <v>-12</v>
      </c>
      <c r="R9753" s="269">
        <v>-12.25</v>
      </c>
      <c r="S9753" s="269">
        <v>-59.75</v>
      </c>
      <c r="T9753" s="269">
        <v>-60</v>
      </c>
      <c r="DO9753"/>
    </row>
    <row r="9754" spans="15:119" x14ac:dyDescent="0.25">
      <c r="O9754" s="268" t="s">
        <v>19236</v>
      </c>
      <c r="P9754" s="268" t="s">
        <v>9492</v>
      </c>
      <c r="Q9754" s="269">
        <v>-12</v>
      </c>
      <c r="R9754" s="269">
        <v>-12.25</v>
      </c>
      <c r="S9754" s="269">
        <v>-59.5</v>
      </c>
      <c r="T9754" s="269">
        <v>-59.75</v>
      </c>
      <c r="DO9754"/>
    </row>
    <row r="9755" spans="15:119" x14ac:dyDescent="0.25">
      <c r="O9755" s="268" t="s">
        <v>19237</v>
      </c>
      <c r="P9755" s="268" t="s">
        <v>9492</v>
      </c>
      <c r="Q9755" s="269">
        <v>-12.25</v>
      </c>
      <c r="R9755" s="269">
        <v>-12.5</v>
      </c>
      <c r="S9755" s="269">
        <v>-59.75</v>
      </c>
      <c r="T9755" s="269">
        <v>-60</v>
      </c>
      <c r="DO9755"/>
    </row>
    <row r="9756" spans="15:119" x14ac:dyDescent="0.25">
      <c r="O9756" s="268" t="s">
        <v>19238</v>
      </c>
      <c r="P9756" s="268" t="s">
        <v>9492</v>
      </c>
      <c r="Q9756" s="269">
        <v>-12.25</v>
      </c>
      <c r="R9756" s="269">
        <v>-12.5</v>
      </c>
      <c r="S9756" s="269">
        <v>-59.5</v>
      </c>
      <c r="T9756" s="269">
        <v>-59.75</v>
      </c>
      <c r="DO9756"/>
    </row>
    <row r="9757" spans="15:119" x14ac:dyDescent="0.25">
      <c r="O9757" s="268" t="s">
        <v>19239</v>
      </c>
      <c r="P9757" s="268" t="s">
        <v>9490</v>
      </c>
      <c r="Q9757" s="269">
        <v>-12</v>
      </c>
      <c r="R9757" s="269">
        <v>-12.5</v>
      </c>
      <c r="S9757" s="269">
        <v>-59</v>
      </c>
      <c r="T9757" s="269">
        <v>-59.5</v>
      </c>
      <c r="DO9757"/>
    </row>
    <row r="9758" spans="15:119" x14ac:dyDescent="0.25">
      <c r="O9758" s="268" t="s">
        <v>19240</v>
      </c>
      <c r="P9758" s="268" t="s">
        <v>9492</v>
      </c>
      <c r="Q9758" s="269">
        <v>-12</v>
      </c>
      <c r="R9758" s="269">
        <v>-12.25</v>
      </c>
      <c r="S9758" s="269">
        <v>-59.25</v>
      </c>
      <c r="T9758" s="269">
        <v>-59.5</v>
      </c>
      <c r="DO9758"/>
    </row>
    <row r="9759" spans="15:119" x14ac:dyDescent="0.25">
      <c r="O9759" s="268" t="s">
        <v>19241</v>
      </c>
      <c r="P9759" s="268" t="s">
        <v>9492</v>
      </c>
      <c r="Q9759" s="269">
        <v>-12</v>
      </c>
      <c r="R9759" s="269">
        <v>-12.25</v>
      </c>
      <c r="S9759" s="269">
        <v>-59</v>
      </c>
      <c r="T9759" s="269">
        <v>-59.25</v>
      </c>
      <c r="DO9759"/>
    </row>
    <row r="9760" spans="15:119" x14ac:dyDescent="0.25">
      <c r="O9760" s="268" t="s">
        <v>19242</v>
      </c>
      <c r="P9760" s="268" t="s">
        <v>9492</v>
      </c>
      <c r="Q9760" s="269">
        <v>-12.25</v>
      </c>
      <c r="R9760" s="269">
        <v>-12.5</v>
      </c>
      <c r="S9760" s="269">
        <v>-59.25</v>
      </c>
      <c r="T9760" s="269">
        <v>-59.5</v>
      </c>
      <c r="DO9760"/>
    </row>
    <row r="9761" spans="15:119" x14ac:dyDescent="0.25">
      <c r="O9761" s="268" t="s">
        <v>19243</v>
      </c>
      <c r="P9761" s="268" t="s">
        <v>9492</v>
      </c>
      <c r="Q9761" s="269">
        <v>-12.25</v>
      </c>
      <c r="R9761" s="269">
        <v>-12.5</v>
      </c>
      <c r="S9761" s="269">
        <v>-59</v>
      </c>
      <c r="T9761" s="269">
        <v>-59.25</v>
      </c>
      <c r="DO9761"/>
    </row>
    <row r="9762" spans="15:119" x14ac:dyDescent="0.25">
      <c r="O9762" s="268" t="s">
        <v>19244</v>
      </c>
      <c r="P9762" s="268" t="s">
        <v>9490</v>
      </c>
      <c r="Q9762" s="269">
        <v>-12</v>
      </c>
      <c r="R9762" s="269">
        <v>-12.5</v>
      </c>
      <c r="S9762" s="269">
        <v>-58.5</v>
      </c>
      <c r="T9762" s="269">
        <v>-59</v>
      </c>
      <c r="DO9762"/>
    </row>
    <row r="9763" spans="15:119" x14ac:dyDescent="0.25">
      <c r="O9763" s="268" t="s">
        <v>19245</v>
      </c>
      <c r="P9763" s="268" t="s">
        <v>9492</v>
      </c>
      <c r="Q9763" s="269">
        <v>-12</v>
      </c>
      <c r="R9763" s="269">
        <v>-12.25</v>
      </c>
      <c r="S9763" s="269">
        <v>-58.75</v>
      </c>
      <c r="T9763" s="269">
        <v>-59</v>
      </c>
      <c r="DO9763"/>
    </row>
    <row r="9764" spans="15:119" x14ac:dyDescent="0.25">
      <c r="O9764" s="268" t="s">
        <v>19246</v>
      </c>
      <c r="P9764" s="268" t="s">
        <v>9492</v>
      </c>
      <c r="Q9764" s="269">
        <v>-12</v>
      </c>
      <c r="R9764" s="269">
        <v>-12.25</v>
      </c>
      <c r="S9764" s="269">
        <v>-58.5</v>
      </c>
      <c r="T9764" s="269">
        <v>-58.75</v>
      </c>
      <c r="DO9764"/>
    </row>
    <row r="9765" spans="15:119" x14ac:dyDescent="0.25">
      <c r="O9765" s="268" t="s">
        <v>19247</v>
      </c>
      <c r="P9765" s="268" t="s">
        <v>9492</v>
      </c>
      <c r="Q9765" s="269">
        <v>-12.25</v>
      </c>
      <c r="R9765" s="269">
        <v>-12.5</v>
      </c>
      <c r="S9765" s="269">
        <v>-58.75</v>
      </c>
      <c r="T9765" s="269">
        <v>-59</v>
      </c>
      <c r="DO9765"/>
    </row>
    <row r="9766" spans="15:119" x14ac:dyDescent="0.25">
      <c r="O9766" s="268" t="s">
        <v>19248</v>
      </c>
      <c r="P9766" s="268" t="s">
        <v>9492</v>
      </c>
      <c r="Q9766" s="269">
        <v>-12.25</v>
      </c>
      <c r="R9766" s="269">
        <v>-12.5</v>
      </c>
      <c r="S9766" s="269">
        <v>-58.5</v>
      </c>
      <c r="T9766" s="269">
        <v>-58.75</v>
      </c>
      <c r="DO9766"/>
    </row>
    <row r="9767" spans="15:119" x14ac:dyDescent="0.25">
      <c r="O9767" s="268" t="s">
        <v>19249</v>
      </c>
      <c r="P9767" s="268" t="s">
        <v>9490</v>
      </c>
      <c r="Q9767" s="269">
        <v>-12.5</v>
      </c>
      <c r="R9767" s="269">
        <v>-13</v>
      </c>
      <c r="S9767" s="269">
        <v>-59.5</v>
      </c>
      <c r="T9767" s="269">
        <v>-60</v>
      </c>
      <c r="DO9767"/>
    </row>
    <row r="9768" spans="15:119" x14ac:dyDescent="0.25">
      <c r="O9768" s="268" t="s">
        <v>19250</v>
      </c>
      <c r="P9768" s="268" t="s">
        <v>9492</v>
      </c>
      <c r="Q9768" s="269">
        <v>-12.5</v>
      </c>
      <c r="R9768" s="269">
        <v>-12.75</v>
      </c>
      <c r="S9768" s="269">
        <v>-59.75</v>
      </c>
      <c r="T9768" s="269">
        <v>-60</v>
      </c>
      <c r="DO9768"/>
    </row>
    <row r="9769" spans="15:119" x14ac:dyDescent="0.25">
      <c r="O9769" s="268" t="s">
        <v>19251</v>
      </c>
      <c r="P9769" s="268" t="s">
        <v>9492</v>
      </c>
      <c r="Q9769" s="269">
        <v>-12.5</v>
      </c>
      <c r="R9769" s="269">
        <v>-12.75</v>
      </c>
      <c r="S9769" s="269">
        <v>-59.5</v>
      </c>
      <c r="T9769" s="269">
        <v>-59.75</v>
      </c>
      <c r="DO9769"/>
    </row>
    <row r="9770" spans="15:119" x14ac:dyDescent="0.25">
      <c r="O9770" s="268" t="s">
        <v>19252</v>
      </c>
      <c r="P9770" s="268" t="s">
        <v>9492</v>
      </c>
      <c r="Q9770" s="269">
        <v>-12.75</v>
      </c>
      <c r="R9770" s="269">
        <v>-13</v>
      </c>
      <c r="S9770" s="269">
        <v>-59.75</v>
      </c>
      <c r="T9770" s="269">
        <v>-60</v>
      </c>
      <c r="DO9770"/>
    </row>
    <row r="9771" spans="15:119" x14ac:dyDescent="0.25">
      <c r="O9771" s="268" t="s">
        <v>19253</v>
      </c>
      <c r="P9771" s="268" t="s">
        <v>9492</v>
      </c>
      <c r="Q9771" s="269">
        <v>-12.75</v>
      </c>
      <c r="R9771" s="269">
        <v>-13</v>
      </c>
      <c r="S9771" s="269">
        <v>-59.5</v>
      </c>
      <c r="T9771" s="269">
        <v>-59.75</v>
      </c>
      <c r="DO9771"/>
    </row>
    <row r="9772" spans="15:119" x14ac:dyDescent="0.25">
      <c r="O9772" s="268" t="s">
        <v>19254</v>
      </c>
      <c r="P9772" s="268" t="s">
        <v>9490</v>
      </c>
      <c r="Q9772" s="269">
        <v>-12.5</v>
      </c>
      <c r="R9772" s="269">
        <v>-13</v>
      </c>
      <c r="S9772" s="269">
        <v>-59</v>
      </c>
      <c r="T9772" s="269">
        <v>-59.5</v>
      </c>
      <c r="DO9772"/>
    </row>
    <row r="9773" spans="15:119" x14ac:dyDescent="0.25">
      <c r="O9773" s="268" t="s">
        <v>19255</v>
      </c>
      <c r="P9773" s="268" t="s">
        <v>9492</v>
      </c>
      <c r="Q9773" s="269">
        <v>-12.5</v>
      </c>
      <c r="R9773" s="269">
        <v>-12.75</v>
      </c>
      <c r="S9773" s="269">
        <v>-59.25</v>
      </c>
      <c r="T9773" s="269">
        <v>-59.5</v>
      </c>
      <c r="DO9773"/>
    </row>
    <row r="9774" spans="15:119" x14ac:dyDescent="0.25">
      <c r="O9774" s="268" t="s">
        <v>19256</v>
      </c>
      <c r="P9774" s="268" t="s">
        <v>9492</v>
      </c>
      <c r="Q9774" s="269">
        <v>-12.5</v>
      </c>
      <c r="R9774" s="269">
        <v>-12.75</v>
      </c>
      <c r="S9774" s="269">
        <v>-59</v>
      </c>
      <c r="T9774" s="269">
        <v>-59.25</v>
      </c>
      <c r="DO9774"/>
    </row>
    <row r="9775" spans="15:119" x14ac:dyDescent="0.25">
      <c r="O9775" s="268" t="s">
        <v>19257</v>
      </c>
      <c r="P9775" s="268" t="s">
        <v>9492</v>
      </c>
      <c r="Q9775" s="269">
        <v>-12.75</v>
      </c>
      <c r="R9775" s="269">
        <v>-13</v>
      </c>
      <c r="S9775" s="269">
        <v>-59.25</v>
      </c>
      <c r="T9775" s="269">
        <v>-59.5</v>
      </c>
      <c r="DO9775"/>
    </row>
    <row r="9776" spans="15:119" x14ac:dyDescent="0.25">
      <c r="O9776" s="268" t="s">
        <v>19258</v>
      </c>
      <c r="P9776" s="268" t="s">
        <v>9492</v>
      </c>
      <c r="Q9776" s="269">
        <v>-12.75</v>
      </c>
      <c r="R9776" s="269">
        <v>-13</v>
      </c>
      <c r="S9776" s="269">
        <v>-59</v>
      </c>
      <c r="T9776" s="269">
        <v>-59.25</v>
      </c>
      <c r="DO9776"/>
    </row>
    <row r="9777" spans="15:119" x14ac:dyDescent="0.25">
      <c r="O9777" s="268" t="s">
        <v>19259</v>
      </c>
      <c r="P9777" s="268" t="s">
        <v>9490</v>
      </c>
      <c r="Q9777" s="269">
        <v>-12.5</v>
      </c>
      <c r="R9777" s="269">
        <v>-13</v>
      </c>
      <c r="S9777" s="269">
        <v>-58.5</v>
      </c>
      <c r="T9777" s="269">
        <v>-59</v>
      </c>
      <c r="DO9777"/>
    </row>
    <row r="9778" spans="15:119" x14ac:dyDescent="0.25">
      <c r="O9778" s="268" t="s">
        <v>19260</v>
      </c>
      <c r="P9778" s="268" t="s">
        <v>9492</v>
      </c>
      <c r="Q9778" s="269">
        <v>-12.5</v>
      </c>
      <c r="R9778" s="269">
        <v>-12.75</v>
      </c>
      <c r="S9778" s="269">
        <v>-58.75</v>
      </c>
      <c r="T9778" s="269">
        <v>-59</v>
      </c>
      <c r="DO9778"/>
    </row>
    <row r="9779" spans="15:119" x14ac:dyDescent="0.25">
      <c r="O9779" s="268" t="s">
        <v>19261</v>
      </c>
      <c r="P9779" s="268" t="s">
        <v>9492</v>
      </c>
      <c r="Q9779" s="269">
        <v>-12.5</v>
      </c>
      <c r="R9779" s="269">
        <v>-12.75</v>
      </c>
      <c r="S9779" s="269">
        <v>-58.5</v>
      </c>
      <c r="T9779" s="269">
        <v>-58.75</v>
      </c>
      <c r="DO9779"/>
    </row>
    <row r="9780" spans="15:119" x14ac:dyDescent="0.25">
      <c r="O9780" s="268" t="s">
        <v>19262</v>
      </c>
      <c r="P9780" s="268" t="s">
        <v>9492</v>
      </c>
      <c r="Q9780" s="269">
        <v>-12.75</v>
      </c>
      <c r="R9780" s="269">
        <v>-13</v>
      </c>
      <c r="S9780" s="269">
        <v>-58.75</v>
      </c>
      <c r="T9780" s="269">
        <v>-59</v>
      </c>
      <c r="DO9780"/>
    </row>
    <row r="9781" spans="15:119" x14ac:dyDescent="0.25">
      <c r="O9781" s="268" t="s">
        <v>19263</v>
      </c>
      <c r="P9781" s="268" t="s">
        <v>9492</v>
      </c>
      <c r="Q9781" s="269">
        <v>-12.75</v>
      </c>
      <c r="R9781" s="269">
        <v>-13</v>
      </c>
      <c r="S9781" s="269">
        <v>-58.5</v>
      </c>
      <c r="T9781" s="269">
        <v>-58.75</v>
      </c>
      <c r="DO9781"/>
    </row>
    <row r="9782" spans="15:119" x14ac:dyDescent="0.25">
      <c r="O9782" s="268" t="s">
        <v>19264</v>
      </c>
      <c r="P9782" s="268" t="s">
        <v>9488</v>
      </c>
      <c r="Q9782" s="269">
        <v>-12</v>
      </c>
      <c r="R9782" s="269">
        <v>-13</v>
      </c>
      <c r="S9782" s="269">
        <v>-57</v>
      </c>
      <c r="T9782" s="269">
        <v>-58.5</v>
      </c>
      <c r="DO9782"/>
    </row>
    <row r="9783" spans="15:119" x14ac:dyDescent="0.25">
      <c r="O9783" s="268" t="s">
        <v>19265</v>
      </c>
      <c r="P9783" s="268" t="s">
        <v>9490</v>
      </c>
      <c r="Q9783" s="269">
        <v>-12</v>
      </c>
      <c r="R9783" s="269">
        <v>-12.5</v>
      </c>
      <c r="S9783" s="269">
        <v>-58</v>
      </c>
      <c r="T9783" s="269">
        <v>-58.5</v>
      </c>
      <c r="DO9783"/>
    </row>
    <row r="9784" spans="15:119" x14ac:dyDescent="0.25">
      <c r="O9784" s="268" t="s">
        <v>19266</v>
      </c>
      <c r="P9784" s="268" t="s">
        <v>9492</v>
      </c>
      <c r="Q9784" s="269">
        <v>-12</v>
      </c>
      <c r="R9784" s="269">
        <v>-12.25</v>
      </c>
      <c r="S9784" s="269">
        <v>-58.25</v>
      </c>
      <c r="T9784" s="269">
        <v>-58.5</v>
      </c>
      <c r="DO9784"/>
    </row>
    <row r="9785" spans="15:119" x14ac:dyDescent="0.25">
      <c r="O9785" s="268" t="s">
        <v>19267</v>
      </c>
      <c r="P9785" s="268" t="s">
        <v>9492</v>
      </c>
      <c r="Q9785" s="269">
        <v>-12</v>
      </c>
      <c r="R9785" s="269">
        <v>-12.25</v>
      </c>
      <c r="S9785" s="269">
        <v>-58</v>
      </c>
      <c r="T9785" s="269">
        <v>-58.25</v>
      </c>
      <c r="DO9785"/>
    </row>
    <row r="9786" spans="15:119" x14ac:dyDescent="0.25">
      <c r="O9786" s="268" t="s">
        <v>19268</v>
      </c>
      <c r="P9786" s="268" t="s">
        <v>9492</v>
      </c>
      <c r="Q9786" s="269">
        <v>-12.25</v>
      </c>
      <c r="R9786" s="269">
        <v>-12.5</v>
      </c>
      <c r="S9786" s="269">
        <v>-58.25</v>
      </c>
      <c r="T9786" s="269">
        <v>-58.5</v>
      </c>
      <c r="DO9786"/>
    </row>
    <row r="9787" spans="15:119" x14ac:dyDescent="0.25">
      <c r="O9787" s="268" t="s">
        <v>19269</v>
      </c>
      <c r="P9787" s="268" t="s">
        <v>9492</v>
      </c>
      <c r="Q9787" s="269">
        <v>-12.25</v>
      </c>
      <c r="R9787" s="269">
        <v>-12.5</v>
      </c>
      <c r="S9787" s="269">
        <v>-58</v>
      </c>
      <c r="T9787" s="269">
        <v>-58.25</v>
      </c>
      <c r="DO9787"/>
    </row>
    <row r="9788" spans="15:119" x14ac:dyDescent="0.25">
      <c r="O9788" s="268" t="s">
        <v>19270</v>
      </c>
      <c r="P9788" s="268" t="s">
        <v>9490</v>
      </c>
      <c r="Q9788" s="269">
        <v>-12</v>
      </c>
      <c r="R9788" s="269">
        <v>-12.5</v>
      </c>
      <c r="S9788" s="269">
        <v>-57.5</v>
      </c>
      <c r="T9788" s="269">
        <v>-58</v>
      </c>
      <c r="DO9788"/>
    </row>
    <row r="9789" spans="15:119" x14ac:dyDescent="0.25">
      <c r="O9789" s="268" t="s">
        <v>19271</v>
      </c>
      <c r="P9789" s="268" t="s">
        <v>9492</v>
      </c>
      <c r="Q9789" s="269">
        <v>-12</v>
      </c>
      <c r="R9789" s="269">
        <v>-12.25</v>
      </c>
      <c r="S9789" s="269">
        <v>-57.75</v>
      </c>
      <c r="T9789" s="269">
        <v>-58</v>
      </c>
      <c r="DO9789"/>
    </row>
    <row r="9790" spans="15:119" x14ac:dyDescent="0.25">
      <c r="O9790" s="268" t="s">
        <v>19272</v>
      </c>
      <c r="P9790" s="268" t="s">
        <v>9492</v>
      </c>
      <c r="Q9790" s="269">
        <v>-12</v>
      </c>
      <c r="R9790" s="269">
        <v>-12.25</v>
      </c>
      <c r="S9790" s="269">
        <v>-57.5</v>
      </c>
      <c r="T9790" s="269">
        <v>-57.75</v>
      </c>
      <c r="DO9790"/>
    </row>
    <row r="9791" spans="15:119" x14ac:dyDescent="0.25">
      <c r="O9791" s="268" t="s">
        <v>19273</v>
      </c>
      <c r="P9791" s="268" t="s">
        <v>9492</v>
      </c>
      <c r="Q9791" s="269">
        <v>-12.25</v>
      </c>
      <c r="R9791" s="269">
        <v>-12.5</v>
      </c>
      <c r="S9791" s="269">
        <v>-57.75</v>
      </c>
      <c r="T9791" s="269">
        <v>-58</v>
      </c>
      <c r="DO9791"/>
    </row>
    <row r="9792" spans="15:119" x14ac:dyDescent="0.25">
      <c r="O9792" s="268" t="s">
        <v>19274</v>
      </c>
      <c r="P9792" s="268" t="s">
        <v>9492</v>
      </c>
      <c r="Q9792" s="269">
        <v>-12.25</v>
      </c>
      <c r="R9792" s="269">
        <v>-12.5</v>
      </c>
      <c r="S9792" s="269">
        <v>-57.5</v>
      </c>
      <c r="T9792" s="269">
        <v>-57.75</v>
      </c>
      <c r="DO9792"/>
    </row>
    <row r="9793" spans="15:119" x14ac:dyDescent="0.25">
      <c r="O9793" s="268" t="s">
        <v>19275</v>
      </c>
      <c r="P9793" s="268" t="s">
        <v>9490</v>
      </c>
      <c r="Q9793" s="269">
        <v>-12</v>
      </c>
      <c r="R9793" s="269">
        <v>-12.5</v>
      </c>
      <c r="S9793" s="269">
        <v>-57</v>
      </c>
      <c r="T9793" s="269">
        <v>-57.5</v>
      </c>
      <c r="DO9793"/>
    </row>
    <row r="9794" spans="15:119" x14ac:dyDescent="0.25">
      <c r="O9794" s="268" t="s">
        <v>19276</v>
      </c>
      <c r="P9794" s="268" t="s">
        <v>9492</v>
      </c>
      <c r="Q9794" s="269">
        <v>-12</v>
      </c>
      <c r="R9794" s="269">
        <v>-12.25</v>
      </c>
      <c r="S9794" s="269">
        <v>-57.25</v>
      </c>
      <c r="T9794" s="269">
        <v>-57.5</v>
      </c>
      <c r="DO9794"/>
    </row>
    <row r="9795" spans="15:119" x14ac:dyDescent="0.25">
      <c r="O9795" s="268" t="s">
        <v>19277</v>
      </c>
      <c r="P9795" s="268" t="s">
        <v>9492</v>
      </c>
      <c r="Q9795" s="269">
        <v>-12</v>
      </c>
      <c r="R9795" s="269">
        <v>-12.25</v>
      </c>
      <c r="S9795" s="269">
        <v>-57</v>
      </c>
      <c r="T9795" s="269">
        <v>-57.25</v>
      </c>
      <c r="DO9795"/>
    </row>
    <row r="9796" spans="15:119" x14ac:dyDescent="0.25">
      <c r="O9796" s="268" t="s">
        <v>19278</v>
      </c>
      <c r="P9796" s="268" t="s">
        <v>9492</v>
      </c>
      <c r="Q9796" s="269">
        <v>-12.25</v>
      </c>
      <c r="R9796" s="269">
        <v>-12.5</v>
      </c>
      <c r="S9796" s="269">
        <v>-57.25</v>
      </c>
      <c r="T9796" s="269">
        <v>-57.5</v>
      </c>
      <c r="DO9796"/>
    </row>
    <row r="9797" spans="15:119" x14ac:dyDescent="0.25">
      <c r="O9797" s="268" t="s">
        <v>19279</v>
      </c>
      <c r="P9797" s="268" t="s">
        <v>9492</v>
      </c>
      <c r="Q9797" s="269">
        <v>-12.25</v>
      </c>
      <c r="R9797" s="269">
        <v>-12.5</v>
      </c>
      <c r="S9797" s="269">
        <v>-57</v>
      </c>
      <c r="T9797" s="269">
        <v>-57.25</v>
      </c>
      <c r="DO9797"/>
    </row>
    <row r="9798" spans="15:119" x14ac:dyDescent="0.25">
      <c r="O9798" s="268" t="s">
        <v>19280</v>
      </c>
      <c r="P9798" s="268" t="s">
        <v>9490</v>
      </c>
      <c r="Q9798" s="269">
        <v>-12.5</v>
      </c>
      <c r="R9798" s="269">
        <v>-13</v>
      </c>
      <c r="S9798" s="269">
        <v>-58</v>
      </c>
      <c r="T9798" s="269">
        <v>-58.5</v>
      </c>
      <c r="DO9798"/>
    </row>
    <row r="9799" spans="15:119" x14ac:dyDescent="0.25">
      <c r="O9799" s="268" t="s">
        <v>19281</v>
      </c>
      <c r="P9799" s="268" t="s">
        <v>9492</v>
      </c>
      <c r="Q9799" s="269">
        <v>-12.5</v>
      </c>
      <c r="R9799" s="269">
        <v>-12.75</v>
      </c>
      <c r="S9799" s="269">
        <v>-58.25</v>
      </c>
      <c r="T9799" s="269">
        <v>-58.5</v>
      </c>
      <c r="DO9799"/>
    </row>
    <row r="9800" spans="15:119" x14ac:dyDescent="0.25">
      <c r="O9800" s="268" t="s">
        <v>19282</v>
      </c>
      <c r="P9800" s="268" t="s">
        <v>9492</v>
      </c>
      <c r="Q9800" s="269">
        <v>-12.5</v>
      </c>
      <c r="R9800" s="269">
        <v>-12.75</v>
      </c>
      <c r="S9800" s="269">
        <v>-58</v>
      </c>
      <c r="T9800" s="269">
        <v>-58.25</v>
      </c>
      <c r="DO9800"/>
    </row>
    <row r="9801" spans="15:119" x14ac:dyDescent="0.25">
      <c r="O9801" s="268" t="s">
        <v>19283</v>
      </c>
      <c r="P9801" s="268" t="s">
        <v>9492</v>
      </c>
      <c r="Q9801" s="269">
        <v>-12.75</v>
      </c>
      <c r="R9801" s="269">
        <v>-13</v>
      </c>
      <c r="S9801" s="269">
        <v>-58.25</v>
      </c>
      <c r="T9801" s="269">
        <v>-58.5</v>
      </c>
      <c r="DO9801"/>
    </row>
    <row r="9802" spans="15:119" x14ac:dyDescent="0.25">
      <c r="O9802" s="268" t="s">
        <v>19284</v>
      </c>
      <c r="P9802" s="268" t="s">
        <v>9492</v>
      </c>
      <c r="Q9802" s="269">
        <v>-12.75</v>
      </c>
      <c r="R9802" s="269">
        <v>-13</v>
      </c>
      <c r="S9802" s="269">
        <v>-58</v>
      </c>
      <c r="T9802" s="269">
        <v>-58.25</v>
      </c>
      <c r="DO9802"/>
    </row>
    <row r="9803" spans="15:119" x14ac:dyDescent="0.25">
      <c r="O9803" s="268" t="s">
        <v>19285</v>
      </c>
      <c r="P9803" s="268" t="s">
        <v>9490</v>
      </c>
      <c r="Q9803" s="269">
        <v>-12.5</v>
      </c>
      <c r="R9803" s="269">
        <v>-13</v>
      </c>
      <c r="S9803" s="269">
        <v>-57.5</v>
      </c>
      <c r="T9803" s="269">
        <v>-58</v>
      </c>
      <c r="DO9803"/>
    </row>
    <row r="9804" spans="15:119" x14ac:dyDescent="0.25">
      <c r="O9804" s="268" t="s">
        <v>19286</v>
      </c>
      <c r="P9804" s="268" t="s">
        <v>9492</v>
      </c>
      <c r="Q9804" s="269">
        <v>-12.5</v>
      </c>
      <c r="R9804" s="269">
        <v>-12.75</v>
      </c>
      <c r="S9804" s="269">
        <v>-57.75</v>
      </c>
      <c r="T9804" s="269">
        <v>-58</v>
      </c>
      <c r="DO9804"/>
    </row>
    <row r="9805" spans="15:119" x14ac:dyDescent="0.25">
      <c r="O9805" s="268" t="s">
        <v>19287</v>
      </c>
      <c r="P9805" s="268" t="s">
        <v>9492</v>
      </c>
      <c r="Q9805" s="269">
        <v>-12.5</v>
      </c>
      <c r="R9805" s="269">
        <v>-12.75</v>
      </c>
      <c r="S9805" s="269">
        <v>-57.5</v>
      </c>
      <c r="T9805" s="269">
        <v>-57.75</v>
      </c>
      <c r="DO9805"/>
    </row>
    <row r="9806" spans="15:119" x14ac:dyDescent="0.25">
      <c r="O9806" s="268" t="s">
        <v>19288</v>
      </c>
      <c r="P9806" s="268" t="s">
        <v>9492</v>
      </c>
      <c r="Q9806" s="269">
        <v>-12.75</v>
      </c>
      <c r="R9806" s="269">
        <v>-13</v>
      </c>
      <c r="S9806" s="269">
        <v>-57.75</v>
      </c>
      <c r="T9806" s="269">
        <v>-58</v>
      </c>
      <c r="DO9806"/>
    </row>
    <row r="9807" spans="15:119" x14ac:dyDescent="0.25">
      <c r="O9807" s="268" t="s">
        <v>19289</v>
      </c>
      <c r="P9807" s="268" t="s">
        <v>9492</v>
      </c>
      <c r="Q9807" s="269">
        <v>-12.75</v>
      </c>
      <c r="R9807" s="269">
        <v>-13</v>
      </c>
      <c r="S9807" s="269">
        <v>-57.5</v>
      </c>
      <c r="T9807" s="269">
        <v>-57.75</v>
      </c>
      <c r="DO9807"/>
    </row>
    <row r="9808" spans="15:119" x14ac:dyDescent="0.25">
      <c r="O9808" s="268" t="s">
        <v>19290</v>
      </c>
      <c r="P9808" s="268" t="s">
        <v>9490</v>
      </c>
      <c r="Q9808" s="269">
        <v>-12.5</v>
      </c>
      <c r="R9808" s="269">
        <v>-13</v>
      </c>
      <c r="S9808" s="269">
        <v>-57</v>
      </c>
      <c r="T9808" s="269">
        <v>-57.5</v>
      </c>
      <c r="DO9808"/>
    </row>
    <row r="9809" spans="15:119" x14ac:dyDescent="0.25">
      <c r="O9809" s="268" t="s">
        <v>19291</v>
      </c>
      <c r="P9809" s="268" t="s">
        <v>9492</v>
      </c>
      <c r="Q9809" s="269">
        <v>-12.5</v>
      </c>
      <c r="R9809" s="269">
        <v>-12.75</v>
      </c>
      <c r="S9809" s="269">
        <v>-57.25</v>
      </c>
      <c r="T9809" s="269">
        <v>-57.5</v>
      </c>
      <c r="DO9809"/>
    </row>
    <row r="9810" spans="15:119" x14ac:dyDescent="0.25">
      <c r="O9810" s="268" t="s">
        <v>19292</v>
      </c>
      <c r="P9810" s="268" t="s">
        <v>9492</v>
      </c>
      <c r="Q9810" s="269">
        <v>-12.5</v>
      </c>
      <c r="R9810" s="269">
        <v>-12.75</v>
      </c>
      <c r="S9810" s="269">
        <v>-57</v>
      </c>
      <c r="T9810" s="269">
        <v>-57.25</v>
      </c>
      <c r="DO9810"/>
    </row>
    <row r="9811" spans="15:119" x14ac:dyDescent="0.25">
      <c r="O9811" s="268" t="s">
        <v>19293</v>
      </c>
      <c r="P9811" s="268" t="s">
        <v>9492</v>
      </c>
      <c r="Q9811" s="269">
        <v>-12.75</v>
      </c>
      <c r="R9811" s="269">
        <v>-13</v>
      </c>
      <c r="S9811" s="269">
        <v>-57.25</v>
      </c>
      <c r="T9811" s="269">
        <v>-57.5</v>
      </c>
      <c r="DO9811"/>
    </row>
    <row r="9812" spans="15:119" x14ac:dyDescent="0.25">
      <c r="O9812" s="268" t="s">
        <v>19294</v>
      </c>
      <c r="P9812" s="268" t="s">
        <v>9492</v>
      </c>
      <c r="Q9812" s="269">
        <v>-12.75</v>
      </c>
      <c r="R9812" s="269">
        <v>-13</v>
      </c>
      <c r="S9812" s="269">
        <v>-57</v>
      </c>
      <c r="T9812" s="269">
        <v>-57.25</v>
      </c>
      <c r="DO9812"/>
    </row>
    <row r="9813" spans="15:119" x14ac:dyDescent="0.25">
      <c r="O9813" s="268" t="s">
        <v>19295</v>
      </c>
      <c r="P9813" s="268" t="s">
        <v>9488</v>
      </c>
      <c r="Q9813" s="269">
        <v>-13</v>
      </c>
      <c r="R9813" s="269">
        <v>-14</v>
      </c>
      <c r="S9813" s="269">
        <v>-58.5</v>
      </c>
      <c r="T9813" s="269">
        <v>-60</v>
      </c>
      <c r="DO9813"/>
    </row>
    <row r="9814" spans="15:119" x14ac:dyDescent="0.25">
      <c r="O9814" s="268" t="s">
        <v>19296</v>
      </c>
      <c r="P9814" s="268" t="s">
        <v>9490</v>
      </c>
      <c r="Q9814" s="269">
        <v>-13</v>
      </c>
      <c r="R9814" s="269">
        <v>-13.5</v>
      </c>
      <c r="S9814" s="269">
        <v>-59.5</v>
      </c>
      <c r="T9814" s="269">
        <v>-60</v>
      </c>
      <c r="DO9814"/>
    </row>
    <row r="9815" spans="15:119" x14ac:dyDescent="0.25">
      <c r="O9815" s="268" t="s">
        <v>19297</v>
      </c>
      <c r="P9815" s="268" t="s">
        <v>9492</v>
      </c>
      <c r="Q9815" s="269">
        <v>-13</v>
      </c>
      <c r="R9815" s="269">
        <v>-13.25</v>
      </c>
      <c r="S9815" s="269">
        <v>-59.75</v>
      </c>
      <c r="T9815" s="269">
        <v>-60</v>
      </c>
      <c r="DO9815"/>
    </row>
    <row r="9816" spans="15:119" x14ac:dyDescent="0.25">
      <c r="O9816" s="268" t="s">
        <v>19298</v>
      </c>
      <c r="P9816" s="268" t="s">
        <v>9492</v>
      </c>
      <c r="Q9816" s="269">
        <v>-13</v>
      </c>
      <c r="R9816" s="269">
        <v>-13.25</v>
      </c>
      <c r="S9816" s="269">
        <v>-59.5</v>
      </c>
      <c r="T9816" s="269">
        <v>-59.75</v>
      </c>
      <c r="DO9816"/>
    </row>
    <row r="9817" spans="15:119" x14ac:dyDescent="0.25">
      <c r="O9817" s="268" t="s">
        <v>19299</v>
      </c>
      <c r="P9817" s="268" t="s">
        <v>9492</v>
      </c>
      <c r="Q9817" s="269">
        <v>-13.25</v>
      </c>
      <c r="R9817" s="269">
        <v>-13.5</v>
      </c>
      <c r="S9817" s="269">
        <v>-59.75</v>
      </c>
      <c r="T9817" s="269">
        <v>-60</v>
      </c>
      <c r="DO9817"/>
    </row>
    <row r="9818" spans="15:119" x14ac:dyDescent="0.25">
      <c r="O9818" s="268" t="s">
        <v>19300</v>
      </c>
      <c r="P9818" s="268" t="s">
        <v>9492</v>
      </c>
      <c r="Q9818" s="269">
        <v>-13.25</v>
      </c>
      <c r="R9818" s="269">
        <v>-13.5</v>
      </c>
      <c r="S9818" s="269">
        <v>-59.5</v>
      </c>
      <c r="T9818" s="269">
        <v>-59.75</v>
      </c>
      <c r="DO9818"/>
    </row>
    <row r="9819" spans="15:119" x14ac:dyDescent="0.25">
      <c r="O9819" s="268" t="s">
        <v>19301</v>
      </c>
      <c r="P9819" s="268" t="s">
        <v>9490</v>
      </c>
      <c r="Q9819" s="269">
        <v>-13</v>
      </c>
      <c r="R9819" s="269">
        <v>-13.5</v>
      </c>
      <c r="S9819" s="269">
        <v>-59</v>
      </c>
      <c r="T9819" s="269">
        <v>-59.5</v>
      </c>
      <c r="DO9819"/>
    </row>
    <row r="9820" spans="15:119" x14ac:dyDescent="0.25">
      <c r="O9820" s="268" t="s">
        <v>19302</v>
      </c>
      <c r="P9820" s="268" t="s">
        <v>9492</v>
      </c>
      <c r="Q9820" s="269">
        <v>-13</v>
      </c>
      <c r="R9820" s="269">
        <v>-13.25</v>
      </c>
      <c r="S9820" s="269">
        <v>-59.25</v>
      </c>
      <c r="T9820" s="269">
        <v>-59.5</v>
      </c>
      <c r="DO9820"/>
    </row>
    <row r="9821" spans="15:119" x14ac:dyDescent="0.25">
      <c r="O9821" s="268" t="s">
        <v>19303</v>
      </c>
      <c r="P9821" s="268" t="s">
        <v>9492</v>
      </c>
      <c r="Q9821" s="269">
        <v>-13</v>
      </c>
      <c r="R9821" s="269">
        <v>-13.25</v>
      </c>
      <c r="S9821" s="269">
        <v>-59</v>
      </c>
      <c r="T9821" s="269">
        <v>-59.25</v>
      </c>
      <c r="DO9821"/>
    </row>
    <row r="9822" spans="15:119" x14ac:dyDescent="0.25">
      <c r="O9822" s="268" t="s">
        <v>19304</v>
      </c>
      <c r="P9822" s="268" t="s">
        <v>9492</v>
      </c>
      <c r="Q9822" s="269">
        <v>-13.25</v>
      </c>
      <c r="R9822" s="269">
        <v>-13.5</v>
      </c>
      <c r="S9822" s="269">
        <v>-59.25</v>
      </c>
      <c r="T9822" s="269">
        <v>-59.5</v>
      </c>
      <c r="DO9822"/>
    </row>
    <row r="9823" spans="15:119" x14ac:dyDescent="0.25">
      <c r="O9823" s="268" t="s">
        <v>19305</v>
      </c>
      <c r="P9823" s="268" t="s">
        <v>9492</v>
      </c>
      <c r="Q9823" s="269">
        <v>-13.25</v>
      </c>
      <c r="R9823" s="269">
        <v>-13.5</v>
      </c>
      <c r="S9823" s="269">
        <v>-59</v>
      </c>
      <c r="T9823" s="269">
        <v>-59.25</v>
      </c>
      <c r="DO9823"/>
    </row>
    <row r="9824" spans="15:119" x14ac:dyDescent="0.25">
      <c r="O9824" s="268" t="s">
        <v>19306</v>
      </c>
      <c r="P9824" s="268" t="s">
        <v>9490</v>
      </c>
      <c r="Q9824" s="269">
        <v>-13</v>
      </c>
      <c r="R9824" s="269">
        <v>-13.5</v>
      </c>
      <c r="S9824" s="269">
        <v>-58.5</v>
      </c>
      <c r="T9824" s="269">
        <v>-59</v>
      </c>
      <c r="DO9824"/>
    </row>
    <row r="9825" spans="15:119" x14ac:dyDescent="0.25">
      <c r="O9825" s="268" t="s">
        <v>19307</v>
      </c>
      <c r="P9825" s="268" t="s">
        <v>9492</v>
      </c>
      <c r="Q9825" s="269">
        <v>-13</v>
      </c>
      <c r="R9825" s="269">
        <v>-13.25</v>
      </c>
      <c r="S9825" s="269">
        <v>-58.75</v>
      </c>
      <c r="T9825" s="269">
        <v>-59</v>
      </c>
      <c r="DO9825"/>
    </row>
    <row r="9826" spans="15:119" x14ac:dyDescent="0.25">
      <c r="O9826" s="268" t="s">
        <v>19308</v>
      </c>
      <c r="P9826" s="268" t="s">
        <v>9492</v>
      </c>
      <c r="Q9826" s="269">
        <v>-13</v>
      </c>
      <c r="R9826" s="269">
        <v>-13.25</v>
      </c>
      <c r="S9826" s="269">
        <v>-58.5</v>
      </c>
      <c r="T9826" s="269">
        <v>-58.75</v>
      </c>
      <c r="DO9826"/>
    </row>
    <row r="9827" spans="15:119" x14ac:dyDescent="0.25">
      <c r="O9827" s="268" t="s">
        <v>19309</v>
      </c>
      <c r="P9827" s="268" t="s">
        <v>9492</v>
      </c>
      <c r="Q9827" s="269">
        <v>-13.25</v>
      </c>
      <c r="R9827" s="269">
        <v>-13.5</v>
      </c>
      <c r="S9827" s="269">
        <v>-58.75</v>
      </c>
      <c r="T9827" s="269">
        <v>-59</v>
      </c>
      <c r="DO9827"/>
    </row>
    <row r="9828" spans="15:119" x14ac:dyDescent="0.25">
      <c r="O9828" s="268" t="s">
        <v>19310</v>
      </c>
      <c r="P9828" s="268" t="s">
        <v>9492</v>
      </c>
      <c r="Q9828" s="269">
        <v>-13.25</v>
      </c>
      <c r="R9828" s="269">
        <v>-13.5</v>
      </c>
      <c r="S9828" s="269">
        <v>-58.5</v>
      </c>
      <c r="T9828" s="269">
        <v>-58.75</v>
      </c>
      <c r="DO9828"/>
    </row>
    <row r="9829" spans="15:119" x14ac:dyDescent="0.25">
      <c r="O9829" s="268" t="s">
        <v>19311</v>
      </c>
      <c r="P9829" s="268" t="s">
        <v>9490</v>
      </c>
      <c r="Q9829" s="269">
        <v>-13.5</v>
      </c>
      <c r="R9829" s="269">
        <v>-14</v>
      </c>
      <c r="S9829" s="269">
        <v>-59.5</v>
      </c>
      <c r="T9829" s="269">
        <v>-60</v>
      </c>
      <c r="DO9829"/>
    </row>
    <row r="9830" spans="15:119" x14ac:dyDescent="0.25">
      <c r="O9830" s="268" t="s">
        <v>19312</v>
      </c>
      <c r="P9830" s="268" t="s">
        <v>9492</v>
      </c>
      <c r="Q9830" s="269">
        <v>-13.5</v>
      </c>
      <c r="R9830" s="269">
        <v>-13.75</v>
      </c>
      <c r="S9830" s="269">
        <v>-59.75</v>
      </c>
      <c r="T9830" s="269">
        <v>-60</v>
      </c>
      <c r="DO9830"/>
    </row>
    <row r="9831" spans="15:119" x14ac:dyDescent="0.25">
      <c r="O9831" s="268" t="s">
        <v>19313</v>
      </c>
      <c r="P9831" s="268" t="s">
        <v>9492</v>
      </c>
      <c r="Q9831" s="269">
        <v>-13.5</v>
      </c>
      <c r="R9831" s="269">
        <v>-13.75</v>
      </c>
      <c r="S9831" s="269">
        <v>-59.5</v>
      </c>
      <c r="T9831" s="269">
        <v>-59.75</v>
      </c>
      <c r="DO9831"/>
    </row>
    <row r="9832" spans="15:119" x14ac:dyDescent="0.25">
      <c r="O9832" s="268" t="s">
        <v>19314</v>
      </c>
      <c r="P9832" s="268" t="s">
        <v>9492</v>
      </c>
      <c r="Q9832" s="269">
        <v>-13.75</v>
      </c>
      <c r="R9832" s="269">
        <v>-14</v>
      </c>
      <c r="S9832" s="269">
        <v>-59.75</v>
      </c>
      <c r="T9832" s="269">
        <v>-60</v>
      </c>
      <c r="DO9832"/>
    </row>
    <row r="9833" spans="15:119" x14ac:dyDescent="0.25">
      <c r="O9833" s="268" t="s">
        <v>19315</v>
      </c>
      <c r="P9833" s="268" t="s">
        <v>9492</v>
      </c>
      <c r="Q9833" s="269">
        <v>-13.75</v>
      </c>
      <c r="R9833" s="269">
        <v>-14</v>
      </c>
      <c r="S9833" s="269">
        <v>-59.5</v>
      </c>
      <c r="T9833" s="269">
        <v>-59.75</v>
      </c>
      <c r="DO9833"/>
    </row>
    <row r="9834" spans="15:119" x14ac:dyDescent="0.25">
      <c r="O9834" s="268" t="s">
        <v>19316</v>
      </c>
      <c r="P9834" s="268" t="s">
        <v>9490</v>
      </c>
      <c r="Q9834" s="269">
        <v>-13.5</v>
      </c>
      <c r="R9834" s="269">
        <v>-14</v>
      </c>
      <c r="S9834" s="269">
        <v>-59</v>
      </c>
      <c r="T9834" s="269">
        <v>-59.5</v>
      </c>
      <c r="DO9834"/>
    </row>
    <row r="9835" spans="15:119" x14ac:dyDescent="0.25">
      <c r="O9835" s="268" t="s">
        <v>19317</v>
      </c>
      <c r="P9835" s="268" t="s">
        <v>9492</v>
      </c>
      <c r="Q9835" s="269">
        <v>-13.5</v>
      </c>
      <c r="R9835" s="269">
        <v>-13.75</v>
      </c>
      <c r="S9835" s="269">
        <v>-59.25</v>
      </c>
      <c r="T9835" s="269">
        <v>-59.5</v>
      </c>
      <c r="DO9835"/>
    </row>
    <row r="9836" spans="15:119" x14ac:dyDescent="0.25">
      <c r="O9836" s="268" t="s">
        <v>19318</v>
      </c>
      <c r="P9836" s="268" t="s">
        <v>9492</v>
      </c>
      <c r="Q9836" s="269">
        <v>-13.5</v>
      </c>
      <c r="R9836" s="269">
        <v>-13.75</v>
      </c>
      <c r="S9836" s="269">
        <v>-59</v>
      </c>
      <c r="T9836" s="269">
        <v>-59.25</v>
      </c>
      <c r="DO9836"/>
    </row>
    <row r="9837" spans="15:119" x14ac:dyDescent="0.25">
      <c r="O9837" s="268" t="s">
        <v>19319</v>
      </c>
      <c r="P9837" s="268" t="s">
        <v>9492</v>
      </c>
      <c r="Q9837" s="269">
        <v>-13.75</v>
      </c>
      <c r="R9837" s="269">
        <v>-14</v>
      </c>
      <c r="S9837" s="269">
        <v>-59.25</v>
      </c>
      <c r="T9837" s="269">
        <v>-59.5</v>
      </c>
      <c r="DO9837"/>
    </row>
    <row r="9838" spans="15:119" x14ac:dyDescent="0.25">
      <c r="O9838" s="268" t="s">
        <v>19320</v>
      </c>
      <c r="P9838" s="268" t="s">
        <v>9492</v>
      </c>
      <c r="Q9838" s="269">
        <v>-13.75</v>
      </c>
      <c r="R9838" s="269">
        <v>-14</v>
      </c>
      <c r="S9838" s="269">
        <v>-59</v>
      </c>
      <c r="T9838" s="269">
        <v>-59.25</v>
      </c>
      <c r="DO9838"/>
    </row>
    <row r="9839" spans="15:119" x14ac:dyDescent="0.25">
      <c r="O9839" s="268" t="s">
        <v>19321</v>
      </c>
      <c r="P9839" s="268" t="s">
        <v>9490</v>
      </c>
      <c r="Q9839" s="269">
        <v>-13.5</v>
      </c>
      <c r="R9839" s="269">
        <v>-14</v>
      </c>
      <c r="S9839" s="269">
        <v>-58.5</v>
      </c>
      <c r="T9839" s="269">
        <v>-59</v>
      </c>
      <c r="DO9839"/>
    </row>
    <row r="9840" spans="15:119" x14ac:dyDescent="0.25">
      <c r="O9840" s="268" t="s">
        <v>19322</v>
      </c>
      <c r="P9840" s="268" t="s">
        <v>9492</v>
      </c>
      <c r="Q9840" s="269">
        <v>-13.5</v>
      </c>
      <c r="R9840" s="269">
        <v>-13.75</v>
      </c>
      <c r="S9840" s="269">
        <v>-58.75</v>
      </c>
      <c r="T9840" s="269">
        <v>-59</v>
      </c>
      <c r="DO9840"/>
    </row>
    <row r="9841" spans="15:119" x14ac:dyDescent="0.25">
      <c r="O9841" s="268" t="s">
        <v>19323</v>
      </c>
      <c r="P9841" s="268" t="s">
        <v>9492</v>
      </c>
      <c r="Q9841" s="269">
        <v>-13.5</v>
      </c>
      <c r="R9841" s="269">
        <v>-13.75</v>
      </c>
      <c r="S9841" s="269">
        <v>-58.5</v>
      </c>
      <c r="T9841" s="269">
        <v>-58.75</v>
      </c>
      <c r="DO9841"/>
    </row>
    <row r="9842" spans="15:119" x14ac:dyDescent="0.25">
      <c r="O9842" s="268" t="s">
        <v>19324</v>
      </c>
      <c r="P9842" s="268" t="s">
        <v>9492</v>
      </c>
      <c r="Q9842" s="269">
        <v>-13.75</v>
      </c>
      <c r="R9842" s="269">
        <v>-14</v>
      </c>
      <c r="S9842" s="269">
        <v>-58.75</v>
      </c>
      <c r="T9842" s="269">
        <v>-59</v>
      </c>
      <c r="DO9842"/>
    </row>
    <row r="9843" spans="15:119" x14ac:dyDescent="0.25">
      <c r="O9843" s="268" t="s">
        <v>19325</v>
      </c>
      <c r="P9843" s="268" t="s">
        <v>9492</v>
      </c>
      <c r="Q9843" s="269">
        <v>-13.75</v>
      </c>
      <c r="R9843" s="269">
        <v>-14</v>
      </c>
      <c r="S9843" s="269">
        <v>-58.5</v>
      </c>
      <c r="T9843" s="269">
        <v>-58.75</v>
      </c>
      <c r="DO9843"/>
    </row>
    <row r="9844" spans="15:119" x14ac:dyDescent="0.25">
      <c r="O9844" s="268" t="s">
        <v>19326</v>
      </c>
      <c r="P9844" s="268" t="s">
        <v>9488</v>
      </c>
      <c r="Q9844" s="269">
        <v>-13</v>
      </c>
      <c r="R9844" s="269">
        <v>-14</v>
      </c>
      <c r="S9844" s="269">
        <v>-57</v>
      </c>
      <c r="T9844" s="269">
        <v>-58.5</v>
      </c>
      <c r="DO9844"/>
    </row>
    <row r="9845" spans="15:119" x14ac:dyDescent="0.25">
      <c r="O9845" s="268" t="s">
        <v>19327</v>
      </c>
      <c r="P9845" s="268" t="s">
        <v>9490</v>
      </c>
      <c r="Q9845" s="269">
        <v>-13</v>
      </c>
      <c r="R9845" s="269">
        <v>-13.5</v>
      </c>
      <c r="S9845" s="269">
        <v>-58</v>
      </c>
      <c r="T9845" s="269">
        <v>-58.5</v>
      </c>
      <c r="DO9845"/>
    </row>
    <row r="9846" spans="15:119" x14ac:dyDescent="0.25">
      <c r="O9846" s="268" t="s">
        <v>19328</v>
      </c>
      <c r="P9846" s="268" t="s">
        <v>9492</v>
      </c>
      <c r="Q9846" s="269">
        <v>-13</v>
      </c>
      <c r="R9846" s="269">
        <v>-13.25</v>
      </c>
      <c r="S9846" s="269">
        <v>-58.25</v>
      </c>
      <c r="T9846" s="269">
        <v>-58.5</v>
      </c>
      <c r="DO9846"/>
    </row>
    <row r="9847" spans="15:119" x14ac:dyDescent="0.25">
      <c r="O9847" s="268" t="s">
        <v>19329</v>
      </c>
      <c r="P9847" s="268" t="s">
        <v>9492</v>
      </c>
      <c r="Q9847" s="269">
        <v>-13</v>
      </c>
      <c r="R9847" s="269">
        <v>-13.25</v>
      </c>
      <c r="S9847" s="269">
        <v>-58</v>
      </c>
      <c r="T9847" s="269">
        <v>-58.25</v>
      </c>
      <c r="DO9847"/>
    </row>
    <row r="9848" spans="15:119" x14ac:dyDescent="0.25">
      <c r="O9848" s="268" t="s">
        <v>19330</v>
      </c>
      <c r="P9848" s="268" t="s">
        <v>9492</v>
      </c>
      <c r="Q9848" s="269">
        <v>-13.25</v>
      </c>
      <c r="R9848" s="269">
        <v>-13.5</v>
      </c>
      <c r="S9848" s="269">
        <v>-58.25</v>
      </c>
      <c r="T9848" s="269">
        <v>-58.5</v>
      </c>
      <c r="DO9848"/>
    </row>
    <row r="9849" spans="15:119" x14ac:dyDescent="0.25">
      <c r="O9849" s="268" t="s">
        <v>19331</v>
      </c>
      <c r="P9849" s="268" t="s">
        <v>9492</v>
      </c>
      <c r="Q9849" s="269">
        <v>-13.25</v>
      </c>
      <c r="R9849" s="269">
        <v>-13.5</v>
      </c>
      <c r="S9849" s="269">
        <v>-58</v>
      </c>
      <c r="T9849" s="269">
        <v>-58.25</v>
      </c>
      <c r="DO9849"/>
    </row>
    <row r="9850" spans="15:119" x14ac:dyDescent="0.25">
      <c r="O9850" s="268" t="s">
        <v>19332</v>
      </c>
      <c r="P9850" s="268" t="s">
        <v>9490</v>
      </c>
      <c r="Q9850" s="269">
        <v>-13</v>
      </c>
      <c r="R9850" s="269">
        <v>-13.5</v>
      </c>
      <c r="S9850" s="269">
        <v>-57.5</v>
      </c>
      <c r="T9850" s="269">
        <v>-58</v>
      </c>
      <c r="DO9850"/>
    </row>
    <row r="9851" spans="15:119" x14ac:dyDescent="0.25">
      <c r="O9851" s="268" t="s">
        <v>19333</v>
      </c>
      <c r="P9851" s="268" t="s">
        <v>9492</v>
      </c>
      <c r="Q9851" s="269">
        <v>-13</v>
      </c>
      <c r="R9851" s="269">
        <v>-13.25</v>
      </c>
      <c r="S9851" s="269">
        <v>-57.75</v>
      </c>
      <c r="T9851" s="269">
        <v>-58</v>
      </c>
      <c r="DO9851"/>
    </row>
    <row r="9852" spans="15:119" x14ac:dyDescent="0.25">
      <c r="O9852" s="268" t="s">
        <v>19334</v>
      </c>
      <c r="P9852" s="268" t="s">
        <v>9492</v>
      </c>
      <c r="Q9852" s="269">
        <v>-13</v>
      </c>
      <c r="R9852" s="269">
        <v>-13.25</v>
      </c>
      <c r="S9852" s="269">
        <v>-57.5</v>
      </c>
      <c r="T9852" s="269">
        <v>-57.75</v>
      </c>
      <c r="DO9852"/>
    </row>
    <row r="9853" spans="15:119" x14ac:dyDescent="0.25">
      <c r="O9853" s="268" t="s">
        <v>19335</v>
      </c>
      <c r="P9853" s="268" t="s">
        <v>9492</v>
      </c>
      <c r="Q9853" s="269">
        <v>-13.25</v>
      </c>
      <c r="R9853" s="269">
        <v>-13.5</v>
      </c>
      <c r="S9853" s="269">
        <v>-57.75</v>
      </c>
      <c r="T9853" s="269">
        <v>-58</v>
      </c>
      <c r="DO9853"/>
    </row>
    <row r="9854" spans="15:119" x14ac:dyDescent="0.25">
      <c r="O9854" s="268" t="s">
        <v>19336</v>
      </c>
      <c r="P9854" s="268" t="s">
        <v>9492</v>
      </c>
      <c r="Q9854" s="269">
        <v>-13.25</v>
      </c>
      <c r="R9854" s="269">
        <v>-13.5</v>
      </c>
      <c r="S9854" s="269">
        <v>-57.5</v>
      </c>
      <c r="T9854" s="269">
        <v>-57.75</v>
      </c>
      <c r="DO9854"/>
    </row>
    <row r="9855" spans="15:119" x14ac:dyDescent="0.25">
      <c r="O9855" s="268" t="s">
        <v>19337</v>
      </c>
      <c r="P9855" s="268" t="s">
        <v>9490</v>
      </c>
      <c r="Q9855" s="269">
        <v>-13</v>
      </c>
      <c r="R9855" s="269">
        <v>-13.5</v>
      </c>
      <c r="S9855" s="269">
        <v>-57</v>
      </c>
      <c r="T9855" s="269">
        <v>-57.5</v>
      </c>
      <c r="DO9855"/>
    </row>
    <row r="9856" spans="15:119" x14ac:dyDescent="0.25">
      <c r="O9856" s="268" t="s">
        <v>19338</v>
      </c>
      <c r="P9856" s="268" t="s">
        <v>9492</v>
      </c>
      <c r="Q9856" s="269">
        <v>-13</v>
      </c>
      <c r="R9856" s="269">
        <v>-13.25</v>
      </c>
      <c r="S9856" s="269">
        <v>-57.25</v>
      </c>
      <c r="T9856" s="269">
        <v>-57.5</v>
      </c>
      <c r="DO9856"/>
    </row>
    <row r="9857" spans="15:119" x14ac:dyDescent="0.25">
      <c r="O9857" s="268" t="s">
        <v>19339</v>
      </c>
      <c r="P9857" s="268" t="s">
        <v>9492</v>
      </c>
      <c r="Q9857" s="269">
        <v>-13</v>
      </c>
      <c r="R9857" s="269">
        <v>-13.25</v>
      </c>
      <c r="S9857" s="269">
        <v>-57</v>
      </c>
      <c r="T9857" s="269">
        <v>-57.25</v>
      </c>
      <c r="DO9857"/>
    </row>
    <row r="9858" spans="15:119" x14ac:dyDescent="0.25">
      <c r="O9858" s="268" t="s">
        <v>19340</v>
      </c>
      <c r="P9858" s="268" t="s">
        <v>9492</v>
      </c>
      <c r="Q9858" s="269">
        <v>-13.25</v>
      </c>
      <c r="R9858" s="269">
        <v>-13.5</v>
      </c>
      <c r="S9858" s="269">
        <v>-57.25</v>
      </c>
      <c r="T9858" s="269">
        <v>-57.5</v>
      </c>
      <c r="DO9858"/>
    </row>
    <row r="9859" spans="15:119" x14ac:dyDescent="0.25">
      <c r="O9859" s="268" t="s">
        <v>19341</v>
      </c>
      <c r="P9859" s="268" t="s">
        <v>9492</v>
      </c>
      <c r="Q9859" s="269">
        <v>-13.25</v>
      </c>
      <c r="R9859" s="269">
        <v>-13.5</v>
      </c>
      <c r="S9859" s="269">
        <v>-57</v>
      </c>
      <c r="T9859" s="269">
        <v>-57.25</v>
      </c>
      <c r="DO9859"/>
    </row>
    <row r="9860" spans="15:119" x14ac:dyDescent="0.25">
      <c r="O9860" s="268" t="s">
        <v>19342</v>
      </c>
      <c r="P9860" s="268" t="s">
        <v>9490</v>
      </c>
      <c r="Q9860" s="269">
        <v>-13.5</v>
      </c>
      <c r="R9860" s="269">
        <v>-14</v>
      </c>
      <c r="S9860" s="269">
        <v>-58</v>
      </c>
      <c r="T9860" s="269">
        <v>-58.5</v>
      </c>
      <c r="DO9860"/>
    </row>
    <row r="9861" spans="15:119" x14ac:dyDescent="0.25">
      <c r="O9861" s="268" t="s">
        <v>19343</v>
      </c>
      <c r="P9861" s="268" t="s">
        <v>9492</v>
      </c>
      <c r="Q9861" s="269">
        <v>-13.5</v>
      </c>
      <c r="R9861" s="269">
        <v>-13.75</v>
      </c>
      <c r="S9861" s="269">
        <v>-58.25</v>
      </c>
      <c r="T9861" s="269">
        <v>-58.5</v>
      </c>
      <c r="DO9861"/>
    </row>
    <row r="9862" spans="15:119" x14ac:dyDescent="0.25">
      <c r="O9862" s="268" t="s">
        <v>19344</v>
      </c>
      <c r="P9862" s="268" t="s">
        <v>9492</v>
      </c>
      <c r="Q9862" s="269">
        <v>-13.5</v>
      </c>
      <c r="R9862" s="269">
        <v>-13.75</v>
      </c>
      <c r="S9862" s="269">
        <v>-58</v>
      </c>
      <c r="T9862" s="269">
        <v>-58.25</v>
      </c>
      <c r="DO9862"/>
    </row>
    <row r="9863" spans="15:119" x14ac:dyDescent="0.25">
      <c r="O9863" s="268" t="s">
        <v>19345</v>
      </c>
      <c r="P9863" s="268" t="s">
        <v>9492</v>
      </c>
      <c r="Q9863" s="269">
        <v>-13.75</v>
      </c>
      <c r="R9863" s="269">
        <v>-14</v>
      </c>
      <c r="S9863" s="269">
        <v>-58.25</v>
      </c>
      <c r="T9863" s="269">
        <v>-58.5</v>
      </c>
      <c r="DO9863"/>
    </row>
    <row r="9864" spans="15:119" x14ac:dyDescent="0.25">
      <c r="O9864" s="268" t="s">
        <v>19346</v>
      </c>
      <c r="P9864" s="268" t="s">
        <v>9492</v>
      </c>
      <c r="Q9864" s="269">
        <v>-13.75</v>
      </c>
      <c r="R9864" s="269">
        <v>-14</v>
      </c>
      <c r="S9864" s="269">
        <v>-58</v>
      </c>
      <c r="T9864" s="269">
        <v>-58.25</v>
      </c>
      <c r="DO9864"/>
    </row>
    <row r="9865" spans="15:119" x14ac:dyDescent="0.25">
      <c r="O9865" s="268" t="s">
        <v>19347</v>
      </c>
      <c r="P9865" s="268" t="s">
        <v>9490</v>
      </c>
      <c r="Q9865" s="269">
        <v>-13.5</v>
      </c>
      <c r="R9865" s="269">
        <v>-14</v>
      </c>
      <c r="S9865" s="269">
        <v>-57.5</v>
      </c>
      <c r="T9865" s="269">
        <v>-58</v>
      </c>
      <c r="DO9865"/>
    </row>
    <row r="9866" spans="15:119" x14ac:dyDescent="0.25">
      <c r="O9866" s="268" t="s">
        <v>19348</v>
      </c>
      <c r="P9866" s="268" t="s">
        <v>9492</v>
      </c>
      <c r="Q9866" s="269">
        <v>-13.5</v>
      </c>
      <c r="R9866" s="269">
        <v>-13.75</v>
      </c>
      <c r="S9866" s="269">
        <v>-57.75</v>
      </c>
      <c r="T9866" s="269">
        <v>-58</v>
      </c>
      <c r="DO9866"/>
    </row>
    <row r="9867" spans="15:119" x14ac:dyDescent="0.25">
      <c r="O9867" s="268" t="s">
        <v>19349</v>
      </c>
      <c r="P9867" s="268" t="s">
        <v>9492</v>
      </c>
      <c r="Q9867" s="269">
        <v>-13.5</v>
      </c>
      <c r="R9867" s="269">
        <v>-13.75</v>
      </c>
      <c r="S9867" s="269">
        <v>-57.5</v>
      </c>
      <c r="T9867" s="269">
        <v>-57.75</v>
      </c>
      <c r="DO9867"/>
    </row>
    <row r="9868" spans="15:119" x14ac:dyDescent="0.25">
      <c r="O9868" s="268" t="s">
        <v>19350</v>
      </c>
      <c r="P9868" s="268" t="s">
        <v>9492</v>
      </c>
      <c r="Q9868" s="269">
        <v>-13.75</v>
      </c>
      <c r="R9868" s="269">
        <v>-14</v>
      </c>
      <c r="S9868" s="269">
        <v>-57.75</v>
      </c>
      <c r="T9868" s="269">
        <v>-58</v>
      </c>
      <c r="DO9868"/>
    </row>
    <row r="9869" spans="15:119" x14ac:dyDescent="0.25">
      <c r="O9869" s="268" t="s">
        <v>19351</v>
      </c>
      <c r="P9869" s="268" t="s">
        <v>9492</v>
      </c>
      <c r="Q9869" s="269">
        <v>-13.75</v>
      </c>
      <c r="R9869" s="269">
        <v>-14</v>
      </c>
      <c r="S9869" s="269">
        <v>-57.5</v>
      </c>
      <c r="T9869" s="269">
        <v>-57.75</v>
      </c>
      <c r="DO9869"/>
    </row>
    <row r="9870" spans="15:119" x14ac:dyDescent="0.25">
      <c r="O9870" s="268" t="s">
        <v>19352</v>
      </c>
      <c r="P9870" s="268" t="s">
        <v>9490</v>
      </c>
      <c r="Q9870" s="269">
        <v>-13.5</v>
      </c>
      <c r="R9870" s="269">
        <v>-14</v>
      </c>
      <c r="S9870" s="269">
        <v>-57</v>
      </c>
      <c r="T9870" s="269">
        <v>-57.5</v>
      </c>
      <c r="DO9870"/>
    </row>
    <row r="9871" spans="15:119" x14ac:dyDescent="0.25">
      <c r="O9871" s="268" t="s">
        <v>19353</v>
      </c>
      <c r="P9871" s="268" t="s">
        <v>9492</v>
      </c>
      <c r="Q9871" s="269">
        <v>-13.5</v>
      </c>
      <c r="R9871" s="269">
        <v>-13.75</v>
      </c>
      <c r="S9871" s="269">
        <v>-57.25</v>
      </c>
      <c r="T9871" s="269">
        <v>-57.5</v>
      </c>
      <c r="DO9871"/>
    </row>
    <row r="9872" spans="15:119" x14ac:dyDescent="0.25">
      <c r="O9872" s="268" t="s">
        <v>19354</v>
      </c>
      <c r="P9872" s="268" t="s">
        <v>9492</v>
      </c>
      <c r="Q9872" s="269">
        <v>-13.5</v>
      </c>
      <c r="R9872" s="269">
        <v>-13.75</v>
      </c>
      <c r="S9872" s="269">
        <v>-57</v>
      </c>
      <c r="T9872" s="269">
        <v>-57.25</v>
      </c>
      <c r="DO9872"/>
    </row>
    <row r="9873" spans="15:119" x14ac:dyDescent="0.25">
      <c r="O9873" s="268" t="s">
        <v>19355</v>
      </c>
      <c r="P9873" s="268" t="s">
        <v>9492</v>
      </c>
      <c r="Q9873" s="269">
        <v>-13.75</v>
      </c>
      <c r="R9873" s="269">
        <v>-14</v>
      </c>
      <c r="S9873" s="269">
        <v>-57.25</v>
      </c>
      <c r="T9873" s="269">
        <v>-57.5</v>
      </c>
      <c r="DO9873"/>
    </row>
    <row r="9874" spans="15:119" x14ac:dyDescent="0.25">
      <c r="O9874" s="268" t="s">
        <v>19356</v>
      </c>
      <c r="P9874" s="268" t="s">
        <v>9492</v>
      </c>
      <c r="Q9874" s="269">
        <v>-13.75</v>
      </c>
      <c r="R9874" s="269">
        <v>-14</v>
      </c>
      <c r="S9874" s="269">
        <v>-57</v>
      </c>
      <c r="T9874" s="269">
        <v>-57.25</v>
      </c>
      <c r="DO9874"/>
    </row>
    <row r="9875" spans="15:119" x14ac:dyDescent="0.25">
      <c r="O9875" s="268" t="s">
        <v>19357</v>
      </c>
      <c r="P9875" s="268" t="s">
        <v>9486</v>
      </c>
      <c r="Q9875" s="269">
        <v>-12</v>
      </c>
      <c r="R9875" s="269">
        <v>-14</v>
      </c>
      <c r="S9875" s="269">
        <v>-54</v>
      </c>
      <c r="T9875" s="269">
        <v>-57</v>
      </c>
      <c r="DO9875"/>
    </row>
    <row r="9876" spans="15:119" x14ac:dyDescent="0.25">
      <c r="O9876" s="268" t="s">
        <v>19358</v>
      </c>
      <c r="P9876" s="268" t="s">
        <v>9488</v>
      </c>
      <c r="Q9876" s="269">
        <v>-12</v>
      </c>
      <c r="R9876" s="269">
        <v>-13</v>
      </c>
      <c r="S9876" s="269">
        <v>-55.5</v>
      </c>
      <c r="T9876" s="269">
        <v>-57</v>
      </c>
      <c r="DO9876"/>
    </row>
    <row r="9877" spans="15:119" x14ac:dyDescent="0.25">
      <c r="O9877" s="268" t="s">
        <v>19359</v>
      </c>
      <c r="P9877" s="268" t="s">
        <v>9490</v>
      </c>
      <c r="Q9877" s="269">
        <v>-12</v>
      </c>
      <c r="R9877" s="269">
        <v>-12.5</v>
      </c>
      <c r="S9877" s="269">
        <v>-56.5</v>
      </c>
      <c r="T9877" s="269">
        <v>-57</v>
      </c>
      <c r="DO9877"/>
    </row>
    <row r="9878" spans="15:119" x14ac:dyDescent="0.25">
      <c r="O9878" s="268" t="s">
        <v>19360</v>
      </c>
      <c r="P9878" s="268" t="s">
        <v>9492</v>
      </c>
      <c r="Q9878" s="269">
        <v>-12</v>
      </c>
      <c r="R9878" s="269">
        <v>-12.25</v>
      </c>
      <c r="S9878" s="269">
        <v>-56.75</v>
      </c>
      <c r="T9878" s="269">
        <v>-57</v>
      </c>
      <c r="DO9878"/>
    </row>
    <row r="9879" spans="15:119" x14ac:dyDescent="0.25">
      <c r="O9879" s="268" t="s">
        <v>19361</v>
      </c>
      <c r="P9879" s="268" t="s">
        <v>9492</v>
      </c>
      <c r="Q9879" s="269">
        <v>-12</v>
      </c>
      <c r="R9879" s="269">
        <v>-12.25</v>
      </c>
      <c r="S9879" s="269">
        <v>-56.5</v>
      </c>
      <c r="T9879" s="269">
        <v>-56.75</v>
      </c>
      <c r="DO9879"/>
    </row>
    <row r="9880" spans="15:119" x14ac:dyDescent="0.25">
      <c r="O9880" s="268" t="s">
        <v>19362</v>
      </c>
      <c r="P9880" s="268" t="s">
        <v>9492</v>
      </c>
      <c r="Q9880" s="269">
        <v>-12.25</v>
      </c>
      <c r="R9880" s="269">
        <v>-12.5</v>
      </c>
      <c r="S9880" s="269">
        <v>-56.75</v>
      </c>
      <c r="T9880" s="269">
        <v>-57</v>
      </c>
      <c r="DO9880"/>
    </row>
    <row r="9881" spans="15:119" x14ac:dyDescent="0.25">
      <c r="O9881" s="268" t="s">
        <v>19363</v>
      </c>
      <c r="P9881" s="268" t="s">
        <v>9492</v>
      </c>
      <c r="Q9881" s="269">
        <v>-12.25</v>
      </c>
      <c r="R9881" s="269">
        <v>-12.5</v>
      </c>
      <c r="S9881" s="269">
        <v>-56.5</v>
      </c>
      <c r="T9881" s="269">
        <v>-56.75</v>
      </c>
      <c r="DO9881"/>
    </row>
    <row r="9882" spans="15:119" x14ac:dyDescent="0.25">
      <c r="O9882" s="268" t="s">
        <v>19364</v>
      </c>
      <c r="P9882" s="268" t="s">
        <v>9490</v>
      </c>
      <c r="Q9882" s="269">
        <v>-12</v>
      </c>
      <c r="R9882" s="269">
        <v>-12.5</v>
      </c>
      <c r="S9882" s="269">
        <v>-56</v>
      </c>
      <c r="T9882" s="269">
        <v>-56.5</v>
      </c>
      <c r="DO9882"/>
    </row>
    <row r="9883" spans="15:119" x14ac:dyDescent="0.25">
      <c r="O9883" s="268" t="s">
        <v>19365</v>
      </c>
      <c r="P9883" s="268" t="s">
        <v>9492</v>
      </c>
      <c r="Q9883" s="269">
        <v>-12</v>
      </c>
      <c r="R9883" s="269">
        <v>-12.25</v>
      </c>
      <c r="S9883" s="269">
        <v>-56.25</v>
      </c>
      <c r="T9883" s="269">
        <v>-56.5</v>
      </c>
      <c r="DO9883"/>
    </row>
    <row r="9884" spans="15:119" x14ac:dyDescent="0.25">
      <c r="O9884" s="268" t="s">
        <v>19366</v>
      </c>
      <c r="P9884" s="268" t="s">
        <v>9492</v>
      </c>
      <c r="Q9884" s="269">
        <v>-12</v>
      </c>
      <c r="R9884" s="269">
        <v>-12.25</v>
      </c>
      <c r="S9884" s="269">
        <v>-56</v>
      </c>
      <c r="T9884" s="269">
        <v>-56.25</v>
      </c>
      <c r="DO9884"/>
    </row>
    <row r="9885" spans="15:119" x14ac:dyDescent="0.25">
      <c r="O9885" s="268" t="s">
        <v>19367</v>
      </c>
      <c r="P9885" s="268" t="s">
        <v>9492</v>
      </c>
      <c r="Q9885" s="269">
        <v>-12.25</v>
      </c>
      <c r="R9885" s="269">
        <v>-12.5</v>
      </c>
      <c r="S9885" s="269">
        <v>-56.25</v>
      </c>
      <c r="T9885" s="269">
        <v>-56.5</v>
      </c>
      <c r="DO9885"/>
    </row>
    <row r="9886" spans="15:119" x14ac:dyDescent="0.25">
      <c r="O9886" s="268" t="s">
        <v>19368</v>
      </c>
      <c r="P9886" s="268" t="s">
        <v>9492</v>
      </c>
      <c r="Q9886" s="269">
        <v>-12.25</v>
      </c>
      <c r="R9886" s="269">
        <v>-12.5</v>
      </c>
      <c r="S9886" s="269">
        <v>-56</v>
      </c>
      <c r="T9886" s="269">
        <v>-56.25</v>
      </c>
      <c r="DO9886"/>
    </row>
    <row r="9887" spans="15:119" x14ac:dyDescent="0.25">
      <c r="O9887" s="268" t="s">
        <v>19369</v>
      </c>
      <c r="P9887" s="268" t="s">
        <v>9490</v>
      </c>
      <c r="Q9887" s="269">
        <v>-12</v>
      </c>
      <c r="R9887" s="269">
        <v>-12.5</v>
      </c>
      <c r="S9887" s="269">
        <v>-55.5</v>
      </c>
      <c r="T9887" s="269">
        <v>-56</v>
      </c>
      <c r="DO9887"/>
    </row>
    <row r="9888" spans="15:119" x14ac:dyDescent="0.25">
      <c r="O9888" s="268" t="s">
        <v>19370</v>
      </c>
      <c r="P9888" s="268" t="s">
        <v>9492</v>
      </c>
      <c r="Q9888" s="269">
        <v>-12</v>
      </c>
      <c r="R9888" s="269">
        <v>-12.25</v>
      </c>
      <c r="S9888" s="269">
        <v>-55.75</v>
      </c>
      <c r="T9888" s="269">
        <v>-56</v>
      </c>
      <c r="DO9888"/>
    </row>
    <row r="9889" spans="15:119" x14ac:dyDescent="0.25">
      <c r="O9889" s="268" t="s">
        <v>19371</v>
      </c>
      <c r="P9889" s="268" t="s">
        <v>9492</v>
      </c>
      <c r="Q9889" s="269">
        <v>-12</v>
      </c>
      <c r="R9889" s="269">
        <v>-12.25</v>
      </c>
      <c r="S9889" s="269">
        <v>-55.5</v>
      </c>
      <c r="T9889" s="269">
        <v>-55.75</v>
      </c>
      <c r="DO9889"/>
    </row>
    <row r="9890" spans="15:119" x14ac:dyDescent="0.25">
      <c r="O9890" s="268" t="s">
        <v>19372</v>
      </c>
      <c r="P9890" s="268" t="s">
        <v>9492</v>
      </c>
      <c r="Q9890" s="269">
        <v>-12.25</v>
      </c>
      <c r="R9890" s="269">
        <v>-12.5</v>
      </c>
      <c r="S9890" s="269">
        <v>-55.75</v>
      </c>
      <c r="T9890" s="269">
        <v>-56</v>
      </c>
      <c r="DO9890"/>
    </row>
    <row r="9891" spans="15:119" x14ac:dyDescent="0.25">
      <c r="O9891" s="268" t="s">
        <v>19373</v>
      </c>
      <c r="P9891" s="268" t="s">
        <v>9492</v>
      </c>
      <c r="Q9891" s="269">
        <v>-12.25</v>
      </c>
      <c r="R9891" s="269">
        <v>-12.5</v>
      </c>
      <c r="S9891" s="269">
        <v>-55.5</v>
      </c>
      <c r="T9891" s="269">
        <v>-55.75</v>
      </c>
      <c r="DO9891"/>
    </row>
    <row r="9892" spans="15:119" x14ac:dyDescent="0.25">
      <c r="O9892" s="268" t="s">
        <v>19374</v>
      </c>
      <c r="P9892" s="268" t="s">
        <v>9490</v>
      </c>
      <c r="Q9892" s="269">
        <v>-12.5</v>
      </c>
      <c r="R9892" s="269">
        <v>-13</v>
      </c>
      <c r="S9892" s="269">
        <v>-56.5</v>
      </c>
      <c r="T9892" s="269">
        <v>-57</v>
      </c>
      <c r="DO9892"/>
    </row>
    <row r="9893" spans="15:119" x14ac:dyDescent="0.25">
      <c r="O9893" s="268" t="s">
        <v>19375</v>
      </c>
      <c r="P9893" s="268" t="s">
        <v>9492</v>
      </c>
      <c r="Q9893" s="269">
        <v>-12.5</v>
      </c>
      <c r="R9893" s="269">
        <v>-12.75</v>
      </c>
      <c r="S9893" s="269">
        <v>-56.75</v>
      </c>
      <c r="T9893" s="269">
        <v>-57</v>
      </c>
      <c r="DO9893"/>
    </row>
    <row r="9894" spans="15:119" x14ac:dyDescent="0.25">
      <c r="O9894" s="268" t="s">
        <v>19376</v>
      </c>
      <c r="P9894" s="268" t="s">
        <v>9492</v>
      </c>
      <c r="Q9894" s="269">
        <v>-12.5</v>
      </c>
      <c r="R9894" s="269">
        <v>-12.75</v>
      </c>
      <c r="S9894" s="269">
        <v>-56.5</v>
      </c>
      <c r="T9894" s="269">
        <v>-56.75</v>
      </c>
      <c r="DO9894"/>
    </row>
    <row r="9895" spans="15:119" x14ac:dyDescent="0.25">
      <c r="O9895" s="268" t="s">
        <v>19377</v>
      </c>
      <c r="P9895" s="268" t="s">
        <v>9492</v>
      </c>
      <c r="Q9895" s="269">
        <v>-12.75</v>
      </c>
      <c r="R9895" s="269">
        <v>-13</v>
      </c>
      <c r="S9895" s="269">
        <v>-56.75</v>
      </c>
      <c r="T9895" s="269">
        <v>-57</v>
      </c>
      <c r="DO9895"/>
    </row>
    <row r="9896" spans="15:119" x14ac:dyDescent="0.25">
      <c r="O9896" s="268" t="s">
        <v>19378</v>
      </c>
      <c r="P9896" s="268" t="s">
        <v>9492</v>
      </c>
      <c r="Q9896" s="269">
        <v>-12.75</v>
      </c>
      <c r="R9896" s="269">
        <v>-13</v>
      </c>
      <c r="S9896" s="269">
        <v>-56.5</v>
      </c>
      <c r="T9896" s="269">
        <v>-56.75</v>
      </c>
      <c r="DO9896"/>
    </row>
    <row r="9897" spans="15:119" x14ac:dyDescent="0.25">
      <c r="O9897" s="268" t="s">
        <v>19379</v>
      </c>
      <c r="P9897" s="268" t="s">
        <v>9490</v>
      </c>
      <c r="Q9897" s="269">
        <v>-12.5</v>
      </c>
      <c r="R9897" s="269">
        <v>-13</v>
      </c>
      <c r="S9897" s="269">
        <v>-56</v>
      </c>
      <c r="T9897" s="269">
        <v>-56.5</v>
      </c>
      <c r="DO9897"/>
    </row>
    <row r="9898" spans="15:119" x14ac:dyDescent="0.25">
      <c r="O9898" s="268" t="s">
        <v>19380</v>
      </c>
      <c r="P9898" s="268" t="s">
        <v>9492</v>
      </c>
      <c r="Q9898" s="269">
        <v>-12.5</v>
      </c>
      <c r="R9898" s="269">
        <v>-12.75</v>
      </c>
      <c r="S9898" s="269">
        <v>-56.25</v>
      </c>
      <c r="T9898" s="269">
        <v>-56.5</v>
      </c>
      <c r="DO9898"/>
    </row>
    <row r="9899" spans="15:119" x14ac:dyDescent="0.25">
      <c r="O9899" s="268" t="s">
        <v>19381</v>
      </c>
      <c r="P9899" s="268" t="s">
        <v>9492</v>
      </c>
      <c r="Q9899" s="269">
        <v>-12.5</v>
      </c>
      <c r="R9899" s="269">
        <v>-12.75</v>
      </c>
      <c r="S9899" s="269">
        <v>-56</v>
      </c>
      <c r="T9899" s="269">
        <v>-56.25</v>
      </c>
      <c r="DO9899"/>
    </row>
    <row r="9900" spans="15:119" x14ac:dyDescent="0.25">
      <c r="O9900" s="268" t="s">
        <v>19382</v>
      </c>
      <c r="P9900" s="268" t="s">
        <v>9492</v>
      </c>
      <c r="Q9900" s="269">
        <v>-12.75</v>
      </c>
      <c r="R9900" s="269">
        <v>-13</v>
      </c>
      <c r="S9900" s="269">
        <v>-56.25</v>
      </c>
      <c r="T9900" s="269">
        <v>-56.5</v>
      </c>
      <c r="DO9900"/>
    </row>
    <row r="9901" spans="15:119" x14ac:dyDescent="0.25">
      <c r="O9901" s="268" t="s">
        <v>19383</v>
      </c>
      <c r="P9901" s="268" t="s">
        <v>9492</v>
      </c>
      <c r="Q9901" s="269">
        <v>-12.75</v>
      </c>
      <c r="R9901" s="269">
        <v>-13</v>
      </c>
      <c r="S9901" s="269">
        <v>-56</v>
      </c>
      <c r="T9901" s="269">
        <v>-56.25</v>
      </c>
      <c r="DO9901"/>
    </row>
    <row r="9902" spans="15:119" x14ac:dyDescent="0.25">
      <c r="O9902" s="268" t="s">
        <v>19384</v>
      </c>
      <c r="P9902" s="268" t="s">
        <v>9490</v>
      </c>
      <c r="Q9902" s="269">
        <v>-12.5</v>
      </c>
      <c r="R9902" s="269">
        <v>-13</v>
      </c>
      <c r="S9902" s="269">
        <v>-55.5</v>
      </c>
      <c r="T9902" s="269">
        <v>-56</v>
      </c>
      <c r="DO9902"/>
    </row>
    <row r="9903" spans="15:119" x14ac:dyDescent="0.25">
      <c r="O9903" s="268" t="s">
        <v>19385</v>
      </c>
      <c r="P9903" s="268" t="s">
        <v>9492</v>
      </c>
      <c r="Q9903" s="269">
        <v>-12.5</v>
      </c>
      <c r="R9903" s="269">
        <v>-12.75</v>
      </c>
      <c r="S9903" s="269">
        <v>-55.75</v>
      </c>
      <c r="T9903" s="269">
        <v>-56</v>
      </c>
      <c r="DO9903"/>
    </row>
    <row r="9904" spans="15:119" x14ac:dyDescent="0.25">
      <c r="O9904" s="268" t="s">
        <v>19386</v>
      </c>
      <c r="P9904" s="268" t="s">
        <v>9492</v>
      </c>
      <c r="Q9904" s="269">
        <v>-12.5</v>
      </c>
      <c r="R9904" s="269">
        <v>-12.75</v>
      </c>
      <c r="S9904" s="269">
        <v>-55.5</v>
      </c>
      <c r="T9904" s="269">
        <v>-55.75</v>
      </c>
      <c r="DO9904"/>
    </row>
    <row r="9905" spans="15:119" x14ac:dyDescent="0.25">
      <c r="O9905" s="268" t="s">
        <v>19387</v>
      </c>
      <c r="P9905" s="268" t="s">
        <v>9492</v>
      </c>
      <c r="Q9905" s="269">
        <v>-12.75</v>
      </c>
      <c r="R9905" s="269">
        <v>-13</v>
      </c>
      <c r="S9905" s="269">
        <v>-55.75</v>
      </c>
      <c r="T9905" s="269">
        <v>-56</v>
      </c>
      <c r="DO9905"/>
    </row>
    <row r="9906" spans="15:119" x14ac:dyDescent="0.25">
      <c r="O9906" s="268" t="s">
        <v>19388</v>
      </c>
      <c r="P9906" s="268" t="s">
        <v>9492</v>
      </c>
      <c r="Q9906" s="269">
        <v>-12.75</v>
      </c>
      <c r="R9906" s="269">
        <v>-13</v>
      </c>
      <c r="S9906" s="269">
        <v>-55.5</v>
      </c>
      <c r="T9906" s="269">
        <v>-55.75</v>
      </c>
      <c r="DO9906"/>
    </row>
    <row r="9907" spans="15:119" x14ac:dyDescent="0.25">
      <c r="O9907" s="268" t="s">
        <v>19389</v>
      </c>
      <c r="P9907" s="268" t="s">
        <v>9488</v>
      </c>
      <c r="Q9907" s="269">
        <v>-12</v>
      </c>
      <c r="R9907" s="269">
        <v>-13</v>
      </c>
      <c r="S9907" s="269">
        <v>-54</v>
      </c>
      <c r="T9907" s="269">
        <v>-55.5</v>
      </c>
      <c r="DO9907"/>
    </row>
    <row r="9908" spans="15:119" x14ac:dyDescent="0.25">
      <c r="O9908" s="268" t="s">
        <v>19390</v>
      </c>
      <c r="P9908" s="268" t="s">
        <v>9490</v>
      </c>
      <c r="Q9908" s="269">
        <v>-12</v>
      </c>
      <c r="R9908" s="269">
        <v>-12.5</v>
      </c>
      <c r="S9908" s="269">
        <v>-55</v>
      </c>
      <c r="T9908" s="269">
        <v>-55.5</v>
      </c>
      <c r="DO9908"/>
    </row>
    <row r="9909" spans="15:119" x14ac:dyDescent="0.25">
      <c r="O9909" s="268" t="s">
        <v>19391</v>
      </c>
      <c r="P9909" s="268" t="s">
        <v>9492</v>
      </c>
      <c r="Q9909" s="269">
        <v>-12</v>
      </c>
      <c r="R9909" s="269">
        <v>-12.25</v>
      </c>
      <c r="S9909" s="269">
        <v>-55.25</v>
      </c>
      <c r="T9909" s="269">
        <v>-55.5</v>
      </c>
      <c r="DO9909"/>
    </row>
    <row r="9910" spans="15:119" x14ac:dyDescent="0.25">
      <c r="O9910" s="268" t="s">
        <v>19392</v>
      </c>
      <c r="P9910" s="268" t="s">
        <v>9492</v>
      </c>
      <c r="Q9910" s="269">
        <v>-12</v>
      </c>
      <c r="R9910" s="269">
        <v>-12.25</v>
      </c>
      <c r="S9910" s="269">
        <v>-55</v>
      </c>
      <c r="T9910" s="269">
        <v>-55.25</v>
      </c>
      <c r="DO9910"/>
    </row>
    <row r="9911" spans="15:119" x14ac:dyDescent="0.25">
      <c r="O9911" s="268" t="s">
        <v>19393</v>
      </c>
      <c r="P9911" s="268" t="s">
        <v>9492</v>
      </c>
      <c r="Q9911" s="269">
        <v>-12.25</v>
      </c>
      <c r="R9911" s="269">
        <v>-12.5</v>
      </c>
      <c r="S9911" s="269">
        <v>-55.25</v>
      </c>
      <c r="T9911" s="269">
        <v>-55.5</v>
      </c>
      <c r="DO9911"/>
    </row>
    <row r="9912" spans="15:119" x14ac:dyDescent="0.25">
      <c r="O9912" s="268" t="s">
        <v>19394</v>
      </c>
      <c r="P9912" s="268" t="s">
        <v>9492</v>
      </c>
      <c r="Q9912" s="269">
        <v>-12.25</v>
      </c>
      <c r="R9912" s="269">
        <v>-12.5</v>
      </c>
      <c r="S9912" s="269">
        <v>-55</v>
      </c>
      <c r="T9912" s="269">
        <v>-55.25</v>
      </c>
      <c r="DO9912"/>
    </row>
    <row r="9913" spans="15:119" x14ac:dyDescent="0.25">
      <c r="O9913" s="268" t="s">
        <v>19395</v>
      </c>
      <c r="P9913" s="268" t="s">
        <v>9490</v>
      </c>
      <c r="Q9913" s="269">
        <v>-12</v>
      </c>
      <c r="R9913" s="269">
        <v>-12.5</v>
      </c>
      <c r="S9913" s="269">
        <v>-54.5</v>
      </c>
      <c r="T9913" s="269">
        <v>-55</v>
      </c>
      <c r="DO9913"/>
    </row>
    <row r="9914" spans="15:119" x14ac:dyDescent="0.25">
      <c r="O9914" s="268" t="s">
        <v>19396</v>
      </c>
      <c r="P9914" s="268" t="s">
        <v>9492</v>
      </c>
      <c r="Q9914" s="269">
        <v>-12</v>
      </c>
      <c r="R9914" s="269">
        <v>-12.25</v>
      </c>
      <c r="S9914" s="269">
        <v>-54.75</v>
      </c>
      <c r="T9914" s="269">
        <v>-55</v>
      </c>
      <c r="DO9914"/>
    </row>
    <row r="9915" spans="15:119" x14ac:dyDescent="0.25">
      <c r="O9915" s="268" t="s">
        <v>19397</v>
      </c>
      <c r="P9915" s="268" t="s">
        <v>9492</v>
      </c>
      <c r="Q9915" s="269">
        <v>-12</v>
      </c>
      <c r="R9915" s="269">
        <v>-12.25</v>
      </c>
      <c r="S9915" s="269">
        <v>-54.5</v>
      </c>
      <c r="T9915" s="269">
        <v>-54.75</v>
      </c>
      <c r="DO9915"/>
    </row>
    <row r="9916" spans="15:119" x14ac:dyDescent="0.25">
      <c r="O9916" s="268" t="s">
        <v>19398</v>
      </c>
      <c r="P9916" s="268" t="s">
        <v>9492</v>
      </c>
      <c r="Q9916" s="269">
        <v>-12.25</v>
      </c>
      <c r="R9916" s="269">
        <v>-12.5</v>
      </c>
      <c r="S9916" s="269">
        <v>-54.75</v>
      </c>
      <c r="T9916" s="269">
        <v>-55</v>
      </c>
      <c r="DO9916"/>
    </row>
    <row r="9917" spans="15:119" x14ac:dyDescent="0.25">
      <c r="O9917" s="268" t="s">
        <v>19399</v>
      </c>
      <c r="P9917" s="268" t="s">
        <v>9492</v>
      </c>
      <c r="Q9917" s="269">
        <v>-12.25</v>
      </c>
      <c r="R9917" s="269">
        <v>-12.5</v>
      </c>
      <c r="S9917" s="269">
        <v>-54.5</v>
      </c>
      <c r="T9917" s="269">
        <v>-54.75</v>
      </c>
      <c r="DO9917"/>
    </row>
    <row r="9918" spans="15:119" x14ac:dyDescent="0.25">
      <c r="O9918" s="268" t="s">
        <v>19400</v>
      </c>
      <c r="P9918" s="268" t="s">
        <v>9490</v>
      </c>
      <c r="Q9918" s="269">
        <v>-12</v>
      </c>
      <c r="R9918" s="269">
        <v>-12.5</v>
      </c>
      <c r="S9918" s="269">
        <v>-54</v>
      </c>
      <c r="T9918" s="269">
        <v>-54.5</v>
      </c>
      <c r="DO9918"/>
    </row>
    <row r="9919" spans="15:119" x14ac:dyDescent="0.25">
      <c r="O9919" s="268" t="s">
        <v>19401</v>
      </c>
      <c r="P9919" s="268" t="s">
        <v>9492</v>
      </c>
      <c r="Q9919" s="269">
        <v>-12</v>
      </c>
      <c r="R9919" s="269">
        <v>-12.25</v>
      </c>
      <c r="S9919" s="269">
        <v>-54.25</v>
      </c>
      <c r="T9919" s="269">
        <v>-54.5</v>
      </c>
      <c r="DO9919"/>
    </row>
    <row r="9920" spans="15:119" x14ac:dyDescent="0.25">
      <c r="O9920" s="268" t="s">
        <v>19402</v>
      </c>
      <c r="P9920" s="268" t="s">
        <v>9492</v>
      </c>
      <c r="Q9920" s="269">
        <v>-12</v>
      </c>
      <c r="R9920" s="269">
        <v>-12.25</v>
      </c>
      <c r="S9920" s="269">
        <v>-54</v>
      </c>
      <c r="T9920" s="269">
        <v>-54.25</v>
      </c>
      <c r="DO9920"/>
    </row>
    <row r="9921" spans="15:119" x14ac:dyDescent="0.25">
      <c r="O9921" s="268" t="s">
        <v>19403</v>
      </c>
      <c r="P9921" s="268" t="s">
        <v>9492</v>
      </c>
      <c r="Q9921" s="269">
        <v>-12.25</v>
      </c>
      <c r="R9921" s="269">
        <v>-12.5</v>
      </c>
      <c r="S9921" s="269">
        <v>-54.25</v>
      </c>
      <c r="T9921" s="269">
        <v>-54.5</v>
      </c>
      <c r="DO9921"/>
    </row>
    <row r="9922" spans="15:119" x14ac:dyDescent="0.25">
      <c r="O9922" s="268" t="s">
        <v>19404</v>
      </c>
      <c r="P9922" s="268" t="s">
        <v>9492</v>
      </c>
      <c r="Q9922" s="269">
        <v>-12.25</v>
      </c>
      <c r="R9922" s="269">
        <v>-12.5</v>
      </c>
      <c r="S9922" s="269">
        <v>-54</v>
      </c>
      <c r="T9922" s="269">
        <v>-54.25</v>
      </c>
      <c r="DO9922"/>
    </row>
    <row r="9923" spans="15:119" x14ac:dyDescent="0.25">
      <c r="O9923" s="268" t="s">
        <v>19405</v>
      </c>
      <c r="P9923" s="268" t="s">
        <v>9490</v>
      </c>
      <c r="Q9923" s="269">
        <v>-12.5</v>
      </c>
      <c r="R9923" s="269">
        <v>-13</v>
      </c>
      <c r="S9923" s="269">
        <v>-55</v>
      </c>
      <c r="T9923" s="269">
        <v>-55.5</v>
      </c>
      <c r="DO9923"/>
    </row>
    <row r="9924" spans="15:119" x14ac:dyDescent="0.25">
      <c r="O9924" s="268" t="s">
        <v>19406</v>
      </c>
      <c r="P9924" s="268" t="s">
        <v>9492</v>
      </c>
      <c r="Q9924" s="269">
        <v>-12.5</v>
      </c>
      <c r="R9924" s="269">
        <v>-12.75</v>
      </c>
      <c r="S9924" s="269">
        <v>-55.25</v>
      </c>
      <c r="T9924" s="269">
        <v>-55.5</v>
      </c>
      <c r="DO9924"/>
    </row>
    <row r="9925" spans="15:119" x14ac:dyDescent="0.25">
      <c r="O9925" s="268" t="s">
        <v>19407</v>
      </c>
      <c r="P9925" s="268" t="s">
        <v>9492</v>
      </c>
      <c r="Q9925" s="269">
        <v>-12.5</v>
      </c>
      <c r="R9925" s="269">
        <v>-12.75</v>
      </c>
      <c r="S9925" s="269">
        <v>-55</v>
      </c>
      <c r="T9925" s="269">
        <v>-55.25</v>
      </c>
      <c r="DO9925"/>
    </row>
    <row r="9926" spans="15:119" x14ac:dyDescent="0.25">
      <c r="O9926" s="268" t="s">
        <v>19408</v>
      </c>
      <c r="P9926" s="268" t="s">
        <v>9492</v>
      </c>
      <c r="Q9926" s="269">
        <v>-12.75</v>
      </c>
      <c r="R9926" s="269">
        <v>-13</v>
      </c>
      <c r="S9926" s="269">
        <v>-55.25</v>
      </c>
      <c r="T9926" s="269">
        <v>-55.5</v>
      </c>
      <c r="DO9926"/>
    </row>
    <row r="9927" spans="15:119" x14ac:dyDescent="0.25">
      <c r="O9927" s="268" t="s">
        <v>19409</v>
      </c>
      <c r="P9927" s="268" t="s">
        <v>9492</v>
      </c>
      <c r="Q9927" s="269">
        <v>-12.75</v>
      </c>
      <c r="R9927" s="269">
        <v>-13</v>
      </c>
      <c r="S9927" s="269">
        <v>-55</v>
      </c>
      <c r="T9927" s="269">
        <v>-55.25</v>
      </c>
      <c r="DO9927"/>
    </row>
    <row r="9928" spans="15:119" x14ac:dyDescent="0.25">
      <c r="O9928" s="268" t="s">
        <v>19410</v>
      </c>
      <c r="P9928" s="268" t="s">
        <v>9490</v>
      </c>
      <c r="Q9928" s="269">
        <v>-12.5</v>
      </c>
      <c r="R9928" s="269">
        <v>-13</v>
      </c>
      <c r="S9928" s="269">
        <v>-54.5</v>
      </c>
      <c r="T9928" s="269">
        <v>-55</v>
      </c>
      <c r="DO9928"/>
    </row>
    <row r="9929" spans="15:119" x14ac:dyDescent="0.25">
      <c r="O9929" s="268" t="s">
        <v>19411</v>
      </c>
      <c r="P9929" s="268" t="s">
        <v>9492</v>
      </c>
      <c r="Q9929" s="269">
        <v>-12.5</v>
      </c>
      <c r="R9929" s="269">
        <v>-12.75</v>
      </c>
      <c r="S9929" s="269">
        <v>-54.75</v>
      </c>
      <c r="T9929" s="269">
        <v>-55</v>
      </c>
      <c r="DO9929"/>
    </row>
    <row r="9930" spans="15:119" x14ac:dyDescent="0.25">
      <c r="O9930" s="268" t="s">
        <v>19412</v>
      </c>
      <c r="P9930" s="268" t="s">
        <v>9492</v>
      </c>
      <c r="Q9930" s="269">
        <v>-12.5</v>
      </c>
      <c r="R9930" s="269">
        <v>-12.75</v>
      </c>
      <c r="S9930" s="269">
        <v>-54.5</v>
      </c>
      <c r="T9930" s="269">
        <v>-54.75</v>
      </c>
      <c r="DO9930"/>
    </row>
    <row r="9931" spans="15:119" x14ac:dyDescent="0.25">
      <c r="O9931" s="268" t="s">
        <v>19413</v>
      </c>
      <c r="P9931" s="268" t="s">
        <v>9492</v>
      </c>
      <c r="Q9931" s="269">
        <v>-12.75</v>
      </c>
      <c r="R9931" s="269">
        <v>-13</v>
      </c>
      <c r="S9931" s="269">
        <v>-54.75</v>
      </c>
      <c r="T9931" s="269">
        <v>-55</v>
      </c>
      <c r="DO9931"/>
    </row>
    <row r="9932" spans="15:119" x14ac:dyDescent="0.25">
      <c r="O9932" s="268" t="s">
        <v>19414</v>
      </c>
      <c r="P9932" s="268" t="s">
        <v>9492</v>
      </c>
      <c r="Q9932" s="269">
        <v>-12.75</v>
      </c>
      <c r="R9932" s="269">
        <v>-13</v>
      </c>
      <c r="S9932" s="269">
        <v>-54.5</v>
      </c>
      <c r="T9932" s="269">
        <v>-54.75</v>
      </c>
      <c r="DO9932"/>
    </row>
    <row r="9933" spans="15:119" x14ac:dyDescent="0.25">
      <c r="O9933" s="268" t="s">
        <v>19415</v>
      </c>
      <c r="P9933" s="268" t="s">
        <v>9490</v>
      </c>
      <c r="Q9933" s="269">
        <v>-12.5</v>
      </c>
      <c r="R9933" s="269">
        <v>-13</v>
      </c>
      <c r="S9933" s="269">
        <v>-54</v>
      </c>
      <c r="T9933" s="269">
        <v>-54.5</v>
      </c>
      <c r="DO9933"/>
    </row>
    <row r="9934" spans="15:119" x14ac:dyDescent="0.25">
      <c r="O9934" s="268" t="s">
        <v>19416</v>
      </c>
      <c r="P9934" s="268" t="s">
        <v>9492</v>
      </c>
      <c r="Q9934" s="269">
        <v>-12.5</v>
      </c>
      <c r="R9934" s="269">
        <v>-12.75</v>
      </c>
      <c r="S9934" s="269">
        <v>-54.25</v>
      </c>
      <c r="T9934" s="269">
        <v>-54.5</v>
      </c>
      <c r="DO9934"/>
    </row>
    <row r="9935" spans="15:119" x14ac:dyDescent="0.25">
      <c r="O9935" s="268" t="s">
        <v>19417</v>
      </c>
      <c r="P9935" s="268" t="s">
        <v>9492</v>
      </c>
      <c r="Q9935" s="269">
        <v>-12.5</v>
      </c>
      <c r="R9935" s="269">
        <v>-12.75</v>
      </c>
      <c r="S9935" s="269">
        <v>-54</v>
      </c>
      <c r="T9935" s="269">
        <v>-54.25</v>
      </c>
      <c r="DO9935"/>
    </row>
    <row r="9936" spans="15:119" x14ac:dyDescent="0.25">
      <c r="O9936" s="268" t="s">
        <v>19418</v>
      </c>
      <c r="P9936" s="268" t="s">
        <v>9492</v>
      </c>
      <c r="Q9936" s="269">
        <v>-12.75</v>
      </c>
      <c r="R9936" s="269">
        <v>-13</v>
      </c>
      <c r="S9936" s="269">
        <v>-54.25</v>
      </c>
      <c r="T9936" s="269">
        <v>-54.5</v>
      </c>
      <c r="DO9936"/>
    </row>
    <row r="9937" spans="15:119" x14ac:dyDescent="0.25">
      <c r="O9937" s="268" t="s">
        <v>19419</v>
      </c>
      <c r="P9937" s="268" t="s">
        <v>9492</v>
      </c>
      <c r="Q9937" s="269">
        <v>-12.75</v>
      </c>
      <c r="R9937" s="269">
        <v>-13</v>
      </c>
      <c r="S9937" s="269">
        <v>-54</v>
      </c>
      <c r="T9937" s="269">
        <v>-54.25</v>
      </c>
      <c r="DO9937"/>
    </row>
    <row r="9938" spans="15:119" x14ac:dyDescent="0.25">
      <c r="O9938" s="268" t="s">
        <v>19420</v>
      </c>
      <c r="P9938" s="268" t="s">
        <v>9488</v>
      </c>
      <c r="Q9938" s="269">
        <v>-13</v>
      </c>
      <c r="R9938" s="269">
        <v>-14</v>
      </c>
      <c r="S9938" s="269">
        <v>-55.5</v>
      </c>
      <c r="T9938" s="269">
        <v>-57</v>
      </c>
      <c r="DO9938"/>
    </row>
    <row r="9939" spans="15:119" x14ac:dyDescent="0.25">
      <c r="O9939" s="268" t="s">
        <v>19421</v>
      </c>
      <c r="P9939" s="268" t="s">
        <v>9490</v>
      </c>
      <c r="Q9939" s="269">
        <v>-13</v>
      </c>
      <c r="R9939" s="269">
        <v>-13.5</v>
      </c>
      <c r="S9939" s="269">
        <v>-56.5</v>
      </c>
      <c r="T9939" s="269">
        <v>-57</v>
      </c>
      <c r="DO9939"/>
    </row>
    <row r="9940" spans="15:119" x14ac:dyDescent="0.25">
      <c r="O9940" s="268" t="s">
        <v>19422</v>
      </c>
      <c r="P9940" s="268" t="s">
        <v>9492</v>
      </c>
      <c r="Q9940" s="269">
        <v>-13</v>
      </c>
      <c r="R9940" s="269">
        <v>-13.25</v>
      </c>
      <c r="S9940" s="269">
        <v>-56.75</v>
      </c>
      <c r="T9940" s="269">
        <v>-57</v>
      </c>
      <c r="DO9940"/>
    </row>
    <row r="9941" spans="15:119" x14ac:dyDescent="0.25">
      <c r="O9941" s="268" t="s">
        <v>19423</v>
      </c>
      <c r="P9941" s="268" t="s">
        <v>9492</v>
      </c>
      <c r="Q9941" s="269">
        <v>-13</v>
      </c>
      <c r="R9941" s="269">
        <v>-13.25</v>
      </c>
      <c r="S9941" s="269">
        <v>-56.5</v>
      </c>
      <c r="T9941" s="269">
        <v>-56.75</v>
      </c>
      <c r="DO9941"/>
    </row>
    <row r="9942" spans="15:119" x14ac:dyDescent="0.25">
      <c r="O9942" s="268" t="s">
        <v>19424</v>
      </c>
      <c r="P9942" s="268" t="s">
        <v>9492</v>
      </c>
      <c r="Q9942" s="269">
        <v>-13.25</v>
      </c>
      <c r="R9942" s="269">
        <v>-13.5</v>
      </c>
      <c r="S9942" s="269">
        <v>-56.75</v>
      </c>
      <c r="T9942" s="269">
        <v>-57</v>
      </c>
      <c r="DO9942"/>
    </row>
    <row r="9943" spans="15:119" x14ac:dyDescent="0.25">
      <c r="O9943" s="268" t="s">
        <v>19425</v>
      </c>
      <c r="P9943" s="268" t="s">
        <v>9492</v>
      </c>
      <c r="Q9943" s="269">
        <v>-13.25</v>
      </c>
      <c r="R9943" s="269">
        <v>-13.5</v>
      </c>
      <c r="S9943" s="269">
        <v>-56.5</v>
      </c>
      <c r="T9943" s="269">
        <v>-56.75</v>
      </c>
      <c r="DO9943"/>
    </row>
    <row r="9944" spans="15:119" x14ac:dyDescent="0.25">
      <c r="O9944" s="268" t="s">
        <v>19426</v>
      </c>
      <c r="P9944" s="268" t="s">
        <v>9490</v>
      </c>
      <c r="Q9944" s="269">
        <v>-13</v>
      </c>
      <c r="R9944" s="269">
        <v>-13.5</v>
      </c>
      <c r="S9944" s="269">
        <v>-56</v>
      </c>
      <c r="T9944" s="269">
        <v>-56.5</v>
      </c>
      <c r="DO9944"/>
    </row>
    <row r="9945" spans="15:119" x14ac:dyDescent="0.25">
      <c r="O9945" s="268" t="s">
        <v>19427</v>
      </c>
      <c r="P9945" s="268" t="s">
        <v>9492</v>
      </c>
      <c r="Q9945" s="269">
        <v>-13</v>
      </c>
      <c r="R9945" s="269">
        <v>-13.25</v>
      </c>
      <c r="S9945" s="269">
        <v>-56.25</v>
      </c>
      <c r="T9945" s="269">
        <v>-56.5</v>
      </c>
      <c r="DO9945"/>
    </row>
    <row r="9946" spans="15:119" x14ac:dyDescent="0.25">
      <c r="O9946" s="268" t="s">
        <v>19428</v>
      </c>
      <c r="P9946" s="268" t="s">
        <v>9492</v>
      </c>
      <c r="Q9946" s="269">
        <v>-13</v>
      </c>
      <c r="R9946" s="269">
        <v>-13.25</v>
      </c>
      <c r="S9946" s="269">
        <v>-56</v>
      </c>
      <c r="T9946" s="269">
        <v>-56.25</v>
      </c>
      <c r="DO9946"/>
    </row>
    <row r="9947" spans="15:119" x14ac:dyDescent="0.25">
      <c r="O9947" s="268" t="s">
        <v>19429</v>
      </c>
      <c r="P9947" s="268" t="s">
        <v>9492</v>
      </c>
      <c r="Q9947" s="269">
        <v>-13.25</v>
      </c>
      <c r="R9947" s="269">
        <v>-13.5</v>
      </c>
      <c r="S9947" s="269">
        <v>-56.25</v>
      </c>
      <c r="T9947" s="269">
        <v>-56.5</v>
      </c>
      <c r="DO9947"/>
    </row>
    <row r="9948" spans="15:119" x14ac:dyDescent="0.25">
      <c r="O9948" s="268" t="s">
        <v>19430</v>
      </c>
      <c r="P9948" s="268" t="s">
        <v>9492</v>
      </c>
      <c r="Q9948" s="269">
        <v>-13.25</v>
      </c>
      <c r="R9948" s="269">
        <v>-13.5</v>
      </c>
      <c r="S9948" s="269">
        <v>-56</v>
      </c>
      <c r="T9948" s="269">
        <v>-56.25</v>
      </c>
      <c r="DO9948"/>
    </row>
    <row r="9949" spans="15:119" x14ac:dyDescent="0.25">
      <c r="O9949" s="268" t="s">
        <v>19431</v>
      </c>
      <c r="P9949" s="268" t="s">
        <v>9490</v>
      </c>
      <c r="Q9949" s="269">
        <v>-13</v>
      </c>
      <c r="R9949" s="269">
        <v>-13.5</v>
      </c>
      <c r="S9949" s="269">
        <v>-55.5</v>
      </c>
      <c r="T9949" s="269">
        <v>-56</v>
      </c>
      <c r="DO9949"/>
    </row>
    <row r="9950" spans="15:119" x14ac:dyDescent="0.25">
      <c r="O9950" s="268" t="s">
        <v>19432</v>
      </c>
      <c r="P9950" s="268" t="s">
        <v>9492</v>
      </c>
      <c r="Q9950" s="269">
        <v>-13</v>
      </c>
      <c r="R9950" s="269">
        <v>-13.25</v>
      </c>
      <c r="S9950" s="269">
        <v>-55.75</v>
      </c>
      <c r="T9950" s="269">
        <v>-56</v>
      </c>
      <c r="DO9950"/>
    </row>
    <row r="9951" spans="15:119" x14ac:dyDescent="0.25">
      <c r="O9951" s="268" t="s">
        <v>19433</v>
      </c>
      <c r="P9951" s="268" t="s">
        <v>9492</v>
      </c>
      <c r="Q9951" s="269">
        <v>-13</v>
      </c>
      <c r="R9951" s="269">
        <v>-13.25</v>
      </c>
      <c r="S9951" s="269">
        <v>-55.5</v>
      </c>
      <c r="T9951" s="269">
        <v>-55.75</v>
      </c>
      <c r="DO9951"/>
    </row>
    <row r="9952" spans="15:119" x14ac:dyDescent="0.25">
      <c r="O9952" s="268" t="s">
        <v>19434</v>
      </c>
      <c r="P9952" s="268" t="s">
        <v>9492</v>
      </c>
      <c r="Q9952" s="269">
        <v>-13.25</v>
      </c>
      <c r="R9952" s="269">
        <v>-13.5</v>
      </c>
      <c r="S9952" s="269">
        <v>-55.75</v>
      </c>
      <c r="T9952" s="269">
        <v>-56</v>
      </c>
      <c r="DO9952"/>
    </row>
    <row r="9953" spans="15:119" x14ac:dyDescent="0.25">
      <c r="O9953" s="268" t="s">
        <v>19435</v>
      </c>
      <c r="P9953" s="268" t="s">
        <v>9492</v>
      </c>
      <c r="Q9953" s="269">
        <v>-13.25</v>
      </c>
      <c r="R9953" s="269">
        <v>-13.5</v>
      </c>
      <c r="S9953" s="269">
        <v>-55.5</v>
      </c>
      <c r="T9953" s="269">
        <v>-55.75</v>
      </c>
      <c r="DO9953"/>
    </row>
    <row r="9954" spans="15:119" x14ac:dyDescent="0.25">
      <c r="O9954" s="268" t="s">
        <v>19436</v>
      </c>
      <c r="P9954" s="268" t="s">
        <v>9490</v>
      </c>
      <c r="Q9954" s="269">
        <v>-13.5</v>
      </c>
      <c r="R9954" s="269">
        <v>-14</v>
      </c>
      <c r="S9954" s="269">
        <v>-56.5</v>
      </c>
      <c r="T9954" s="269">
        <v>-57</v>
      </c>
      <c r="DO9954"/>
    </row>
    <row r="9955" spans="15:119" x14ac:dyDescent="0.25">
      <c r="O9955" s="268" t="s">
        <v>19437</v>
      </c>
      <c r="P9955" s="268" t="s">
        <v>9492</v>
      </c>
      <c r="Q9955" s="269">
        <v>-13.5</v>
      </c>
      <c r="R9955" s="269">
        <v>-13.75</v>
      </c>
      <c r="S9955" s="269">
        <v>-56.75</v>
      </c>
      <c r="T9955" s="269">
        <v>-57</v>
      </c>
      <c r="DO9955"/>
    </row>
    <row r="9956" spans="15:119" x14ac:dyDescent="0.25">
      <c r="O9956" s="268" t="s">
        <v>19438</v>
      </c>
      <c r="P9956" s="268" t="s">
        <v>9492</v>
      </c>
      <c r="Q9956" s="269">
        <v>-13.5</v>
      </c>
      <c r="R9956" s="269">
        <v>-13.75</v>
      </c>
      <c r="S9956" s="269">
        <v>-56.5</v>
      </c>
      <c r="T9956" s="269">
        <v>-56.75</v>
      </c>
      <c r="DO9956"/>
    </row>
    <row r="9957" spans="15:119" x14ac:dyDescent="0.25">
      <c r="O9957" s="268" t="s">
        <v>19439</v>
      </c>
      <c r="P9957" s="268" t="s">
        <v>9492</v>
      </c>
      <c r="Q9957" s="269">
        <v>-13.75</v>
      </c>
      <c r="R9957" s="269">
        <v>-14</v>
      </c>
      <c r="S9957" s="269">
        <v>-56.75</v>
      </c>
      <c r="T9957" s="269">
        <v>-57</v>
      </c>
      <c r="DO9957"/>
    </row>
    <row r="9958" spans="15:119" x14ac:dyDescent="0.25">
      <c r="O9958" s="268" t="s">
        <v>19440</v>
      </c>
      <c r="P9958" s="268" t="s">
        <v>9492</v>
      </c>
      <c r="Q9958" s="269">
        <v>-13.75</v>
      </c>
      <c r="R9958" s="269">
        <v>-14</v>
      </c>
      <c r="S9958" s="269">
        <v>-56.5</v>
      </c>
      <c r="T9958" s="269">
        <v>-56.75</v>
      </c>
      <c r="DO9958"/>
    </row>
    <row r="9959" spans="15:119" x14ac:dyDescent="0.25">
      <c r="O9959" s="268" t="s">
        <v>19441</v>
      </c>
      <c r="P9959" s="268" t="s">
        <v>9490</v>
      </c>
      <c r="Q9959" s="269">
        <v>-13.5</v>
      </c>
      <c r="R9959" s="269">
        <v>-14</v>
      </c>
      <c r="S9959" s="269">
        <v>-56</v>
      </c>
      <c r="T9959" s="269">
        <v>-56.5</v>
      </c>
      <c r="DO9959"/>
    </row>
    <row r="9960" spans="15:119" x14ac:dyDescent="0.25">
      <c r="O9960" s="268" t="s">
        <v>19442</v>
      </c>
      <c r="P9960" s="268" t="s">
        <v>9492</v>
      </c>
      <c r="Q9960" s="269">
        <v>-13.5</v>
      </c>
      <c r="R9960" s="269">
        <v>-13.75</v>
      </c>
      <c r="S9960" s="269">
        <v>-56.25</v>
      </c>
      <c r="T9960" s="269">
        <v>-56.5</v>
      </c>
      <c r="DO9960"/>
    </row>
    <row r="9961" spans="15:119" x14ac:dyDescent="0.25">
      <c r="O9961" s="268" t="s">
        <v>19443</v>
      </c>
      <c r="P9961" s="268" t="s">
        <v>9492</v>
      </c>
      <c r="Q9961" s="269">
        <v>-13.5</v>
      </c>
      <c r="R9961" s="269">
        <v>-13.75</v>
      </c>
      <c r="S9961" s="269">
        <v>-56</v>
      </c>
      <c r="T9961" s="269">
        <v>-56.25</v>
      </c>
      <c r="DO9961"/>
    </row>
    <row r="9962" spans="15:119" x14ac:dyDescent="0.25">
      <c r="O9962" s="268" t="s">
        <v>19444</v>
      </c>
      <c r="P9962" s="268" t="s">
        <v>9492</v>
      </c>
      <c r="Q9962" s="269">
        <v>-13.75</v>
      </c>
      <c r="R9962" s="269">
        <v>-14</v>
      </c>
      <c r="S9962" s="269">
        <v>-56.25</v>
      </c>
      <c r="T9962" s="269">
        <v>-56.5</v>
      </c>
      <c r="DO9962"/>
    </row>
    <row r="9963" spans="15:119" x14ac:dyDescent="0.25">
      <c r="O9963" s="268" t="s">
        <v>19445</v>
      </c>
      <c r="P9963" s="268" t="s">
        <v>9492</v>
      </c>
      <c r="Q9963" s="269">
        <v>-13.75</v>
      </c>
      <c r="R9963" s="269">
        <v>-14</v>
      </c>
      <c r="S9963" s="269">
        <v>-56</v>
      </c>
      <c r="T9963" s="269">
        <v>-56.25</v>
      </c>
      <c r="DO9963"/>
    </row>
    <row r="9964" spans="15:119" x14ac:dyDescent="0.25">
      <c r="O9964" s="268" t="s">
        <v>19446</v>
      </c>
      <c r="P9964" s="268" t="s">
        <v>9490</v>
      </c>
      <c r="Q9964" s="269">
        <v>-13.5</v>
      </c>
      <c r="R9964" s="269">
        <v>-14</v>
      </c>
      <c r="S9964" s="269">
        <v>-55.5</v>
      </c>
      <c r="T9964" s="269">
        <v>-56</v>
      </c>
      <c r="DO9964"/>
    </row>
    <row r="9965" spans="15:119" x14ac:dyDescent="0.25">
      <c r="O9965" s="268" t="s">
        <v>19447</v>
      </c>
      <c r="P9965" s="268" t="s">
        <v>9492</v>
      </c>
      <c r="Q9965" s="269">
        <v>-13.5</v>
      </c>
      <c r="R9965" s="269">
        <v>-13.75</v>
      </c>
      <c r="S9965" s="269">
        <v>-55.75</v>
      </c>
      <c r="T9965" s="269">
        <v>-56</v>
      </c>
      <c r="DO9965"/>
    </row>
    <row r="9966" spans="15:119" x14ac:dyDescent="0.25">
      <c r="O9966" s="268" t="s">
        <v>19448</v>
      </c>
      <c r="P9966" s="268" t="s">
        <v>9492</v>
      </c>
      <c r="Q9966" s="269">
        <v>-13.5</v>
      </c>
      <c r="R9966" s="269">
        <v>-13.75</v>
      </c>
      <c r="S9966" s="269">
        <v>-55.5</v>
      </c>
      <c r="T9966" s="269">
        <v>-55.75</v>
      </c>
      <c r="DO9966"/>
    </row>
    <row r="9967" spans="15:119" x14ac:dyDescent="0.25">
      <c r="O9967" s="268" t="s">
        <v>19449</v>
      </c>
      <c r="P9967" s="268" t="s">
        <v>9492</v>
      </c>
      <c r="Q9967" s="269">
        <v>-13.75</v>
      </c>
      <c r="R9967" s="269">
        <v>-14</v>
      </c>
      <c r="S9967" s="269">
        <v>-55.75</v>
      </c>
      <c r="T9967" s="269">
        <v>-56</v>
      </c>
      <c r="DO9967"/>
    </row>
    <row r="9968" spans="15:119" x14ac:dyDescent="0.25">
      <c r="O9968" s="268" t="s">
        <v>19450</v>
      </c>
      <c r="P9968" s="268" t="s">
        <v>9492</v>
      </c>
      <c r="Q9968" s="269">
        <v>-13.75</v>
      </c>
      <c r="R9968" s="269">
        <v>-14</v>
      </c>
      <c r="S9968" s="269">
        <v>-55.5</v>
      </c>
      <c r="T9968" s="269">
        <v>-55.75</v>
      </c>
      <c r="DO9968"/>
    </row>
    <row r="9969" spans="15:119" x14ac:dyDescent="0.25">
      <c r="O9969" s="268" t="s">
        <v>19451</v>
      </c>
      <c r="P9969" s="268" t="s">
        <v>9488</v>
      </c>
      <c r="Q9969" s="269">
        <v>-13</v>
      </c>
      <c r="R9969" s="269">
        <v>-14</v>
      </c>
      <c r="S9969" s="269">
        <v>-54</v>
      </c>
      <c r="T9969" s="269">
        <v>-55.5</v>
      </c>
      <c r="DO9969"/>
    </row>
    <row r="9970" spans="15:119" x14ac:dyDescent="0.25">
      <c r="O9970" s="268" t="s">
        <v>19452</v>
      </c>
      <c r="P9970" s="268" t="s">
        <v>9490</v>
      </c>
      <c r="Q9970" s="269">
        <v>-13</v>
      </c>
      <c r="R9970" s="269">
        <v>-13.5</v>
      </c>
      <c r="S9970" s="269">
        <v>-55</v>
      </c>
      <c r="T9970" s="269">
        <v>-55.5</v>
      </c>
      <c r="DO9970"/>
    </row>
    <row r="9971" spans="15:119" x14ac:dyDescent="0.25">
      <c r="O9971" s="268" t="s">
        <v>19453</v>
      </c>
      <c r="P9971" s="268" t="s">
        <v>9492</v>
      </c>
      <c r="Q9971" s="269">
        <v>-13</v>
      </c>
      <c r="R9971" s="269">
        <v>-13.25</v>
      </c>
      <c r="S9971" s="269">
        <v>-55.25</v>
      </c>
      <c r="T9971" s="269">
        <v>-55.5</v>
      </c>
      <c r="DO9971"/>
    </row>
    <row r="9972" spans="15:119" x14ac:dyDescent="0.25">
      <c r="O9972" s="268" t="s">
        <v>19454</v>
      </c>
      <c r="P9972" s="268" t="s">
        <v>9492</v>
      </c>
      <c r="Q9972" s="269">
        <v>-13</v>
      </c>
      <c r="R9972" s="269">
        <v>-13.25</v>
      </c>
      <c r="S9972" s="269">
        <v>-55</v>
      </c>
      <c r="T9972" s="269">
        <v>-55.25</v>
      </c>
      <c r="DO9972"/>
    </row>
    <row r="9973" spans="15:119" x14ac:dyDescent="0.25">
      <c r="O9973" s="268" t="s">
        <v>19455</v>
      </c>
      <c r="P9973" s="268" t="s">
        <v>9492</v>
      </c>
      <c r="Q9973" s="269">
        <v>-13.25</v>
      </c>
      <c r="R9973" s="269">
        <v>-13.5</v>
      </c>
      <c r="S9973" s="269">
        <v>-55.25</v>
      </c>
      <c r="T9973" s="269">
        <v>-55.5</v>
      </c>
      <c r="DO9973"/>
    </row>
    <row r="9974" spans="15:119" x14ac:dyDescent="0.25">
      <c r="O9974" s="268" t="s">
        <v>19456</v>
      </c>
      <c r="P9974" s="268" t="s">
        <v>9492</v>
      </c>
      <c r="Q9974" s="269">
        <v>-13.25</v>
      </c>
      <c r="R9974" s="269">
        <v>-13.5</v>
      </c>
      <c r="S9974" s="269">
        <v>-55</v>
      </c>
      <c r="T9974" s="269">
        <v>-55.25</v>
      </c>
      <c r="DO9974"/>
    </row>
    <row r="9975" spans="15:119" x14ac:dyDescent="0.25">
      <c r="O9975" s="268" t="s">
        <v>19457</v>
      </c>
      <c r="P9975" s="268" t="s">
        <v>9490</v>
      </c>
      <c r="Q9975" s="269">
        <v>-13</v>
      </c>
      <c r="R9975" s="269">
        <v>-13.5</v>
      </c>
      <c r="S9975" s="269">
        <v>-54.5</v>
      </c>
      <c r="T9975" s="269">
        <v>-55</v>
      </c>
      <c r="DO9975"/>
    </row>
    <row r="9976" spans="15:119" x14ac:dyDescent="0.25">
      <c r="O9976" s="268" t="s">
        <v>19458</v>
      </c>
      <c r="P9976" s="268" t="s">
        <v>9492</v>
      </c>
      <c r="Q9976" s="269">
        <v>-13</v>
      </c>
      <c r="R9976" s="269">
        <v>-13.25</v>
      </c>
      <c r="S9976" s="269">
        <v>-54.75</v>
      </c>
      <c r="T9976" s="269">
        <v>-55</v>
      </c>
      <c r="DO9976"/>
    </row>
    <row r="9977" spans="15:119" x14ac:dyDescent="0.25">
      <c r="O9977" s="268" t="s">
        <v>19459</v>
      </c>
      <c r="P9977" s="268" t="s">
        <v>9492</v>
      </c>
      <c r="Q9977" s="269">
        <v>-13</v>
      </c>
      <c r="R9977" s="269">
        <v>-13.25</v>
      </c>
      <c r="S9977" s="269">
        <v>-54.5</v>
      </c>
      <c r="T9977" s="269">
        <v>-54.75</v>
      </c>
      <c r="DO9977"/>
    </row>
    <row r="9978" spans="15:119" x14ac:dyDescent="0.25">
      <c r="O9978" s="268" t="s">
        <v>19460</v>
      </c>
      <c r="P9978" s="268" t="s">
        <v>9492</v>
      </c>
      <c r="Q9978" s="269">
        <v>-13.25</v>
      </c>
      <c r="R9978" s="269">
        <v>-13.5</v>
      </c>
      <c r="S9978" s="269">
        <v>-54.75</v>
      </c>
      <c r="T9978" s="269">
        <v>-55</v>
      </c>
      <c r="DO9978"/>
    </row>
    <row r="9979" spans="15:119" x14ac:dyDescent="0.25">
      <c r="O9979" s="268" t="s">
        <v>19461</v>
      </c>
      <c r="P9979" s="268" t="s">
        <v>9492</v>
      </c>
      <c r="Q9979" s="269">
        <v>-13.25</v>
      </c>
      <c r="R9979" s="269">
        <v>-13.5</v>
      </c>
      <c r="S9979" s="269">
        <v>-54.5</v>
      </c>
      <c r="T9979" s="269">
        <v>-54.75</v>
      </c>
      <c r="DO9979"/>
    </row>
    <row r="9980" spans="15:119" x14ac:dyDescent="0.25">
      <c r="O9980" s="268" t="s">
        <v>19462</v>
      </c>
      <c r="P9980" s="268" t="s">
        <v>9490</v>
      </c>
      <c r="Q9980" s="269">
        <v>-13</v>
      </c>
      <c r="R9980" s="269">
        <v>-13.5</v>
      </c>
      <c r="S9980" s="269">
        <v>-54</v>
      </c>
      <c r="T9980" s="269">
        <v>-54.5</v>
      </c>
      <c r="DO9980"/>
    </row>
    <row r="9981" spans="15:119" x14ac:dyDescent="0.25">
      <c r="O9981" s="268" t="s">
        <v>19463</v>
      </c>
      <c r="P9981" s="268" t="s">
        <v>9492</v>
      </c>
      <c r="Q9981" s="269">
        <v>-13</v>
      </c>
      <c r="R9981" s="269">
        <v>-13.25</v>
      </c>
      <c r="S9981" s="269">
        <v>-54.25</v>
      </c>
      <c r="T9981" s="269">
        <v>-54.5</v>
      </c>
      <c r="DO9981"/>
    </row>
    <row r="9982" spans="15:119" x14ac:dyDescent="0.25">
      <c r="O9982" s="268" t="s">
        <v>19464</v>
      </c>
      <c r="P9982" s="268" t="s">
        <v>9492</v>
      </c>
      <c r="Q9982" s="269">
        <v>-13</v>
      </c>
      <c r="R9982" s="269">
        <v>-13.25</v>
      </c>
      <c r="S9982" s="269">
        <v>-54</v>
      </c>
      <c r="T9982" s="269">
        <v>-54.25</v>
      </c>
      <c r="DO9982"/>
    </row>
    <row r="9983" spans="15:119" x14ac:dyDescent="0.25">
      <c r="O9983" s="268" t="s">
        <v>19465</v>
      </c>
      <c r="P9983" s="268" t="s">
        <v>9492</v>
      </c>
      <c r="Q9983" s="269">
        <v>-13.25</v>
      </c>
      <c r="R9983" s="269">
        <v>-13.5</v>
      </c>
      <c r="S9983" s="269">
        <v>-54.25</v>
      </c>
      <c r="T9983" s="269">
        <v>-54.5</v>
      </c>
      <c r="DO9983"/>
    </row>
    <row r="9984" spans="15:119" x14ac:dyDescent="0.25">
      <c r="O9984" s="268" t="s">
        <v>19466</v>
      </c>
      <c r="P9984" s="268" t="s">
        <v>9492</v>
      </c>
      <c r="Q9984" s="269">
        <v>-13.25</v>
      </c>
      <c r="R9984" s="269">
        <v>-13.5</v>
      </c>
      <c r="S9984" s="269">
        <v>-54</v>
      </c>
      <c r="T9984" s="269">
        <v>-54.25</v>
      </c>
      <c r="DO9984"/>
    </row>
    <row r="9985" spans="15:119" x14ac:dyDescent="0.25">
      <c r="O9985" s="268" t="s">
        <v>19467</v>
      </c>
      <c r="P9985" s="268" t="s">
        <v>9490</v>
      </c>
      <c r="Q9985" s="269">
        <v>-13.5</v>
      </c>
      <c r="R9985" s="269">
        <v>-14</v>
      </c>
      <c r="S9985" s="269">
        <v>-55</v>
      </c>
      <c r="T9985" s="269">
        <v>-55.5</v>
      </c>
      <c r="DO9985"/>
    </row>
    <row r="9986" spans="15:119" x14ac:dyDescent="0.25">
      <c r="O9986" s="268" t="s">
        <v>19468</v>
      </c>
      <c r="P9986" s="268" t="s">
        <v>9492</v>
      </c>
      <c r="Q9986" s="269">
        <v>-13.5</v>
      </c>
      <c r="R9986" s="269">
        <v>-13.75</v>
      </c>
      <c r="S9986" s="269">
        <v>-55.25</v>
      </c>
      <c r="T9986" s="269">
        <v>-55.5</v>
      </c>
      <c r="DO9986"/>
    </row>
    <row r="9987" spans="15:119" x14ac:dyDescent="0.25">
      <c r="O9987" s="268" t="s">
        <v>19469</v>
      </c>
      <c r="P9987" s="268" t="s">
        <v>9492</v>
      </c>
      <c r="Q9987" s="269">
        <v>-13.5</v>
      </c>
      <c r="R9987" s="269">
        <v>-13.75</v>
      </c>
      <c r="S9987" s="269">
        <v>-55</v>
      </c>
      <c r="T9987" s="269">
        <v>-55.25</v>
      </c>
      <c r="DO9987"/>
    </row>
    <row r="9988" spans="15:119" x14ac:dyDescent="0.25">
      <c r="O9988" s="268" t="s">
        <v>19470</v>
      </c>
      <c r="P9988" s="268" t="s">
        <v>9492</v>
      </c>
      <c r="Q9988" s="269">
        <v>-13.75</v>
      </c>
      <c r="R9988" s="269">
        <v>-14</v>
      </c>
      <c r="S9988" s="269">
        <v>-55.25</v>
      </c>
      <c r="T9988" s="269">
        <v>-55.5</v>
      </c>
      <c r="DO9988"/>
    </row>
    <row r="9989" spans="15:119" x14ac:dyDescent="0.25">
      <c r="O9989" s="268" t="s">
        <v>19471</v>
      </c>
      <c r="P9989" s="268" t="s">
        <v>9492</v>
      </c>
      <c r="Q9989" s="269">
        <v>-13.75</v>
      </c>
      <c r="R9989" s="269">
        <v>-14</v>
      </c>
      <c r="S9989" s="269">
        <v>-55</v>
      </c>
      <c r="T9989" s="269">
        <v>-55.25</v>
      </c>
      <c r="DO9989"/>
    </row>
    <row r="9990" spans="15:119" x14ac:dyDescent="0.25">
      <c r="O9990" s="268" t="s">
        <v>19472</v>
      </c>
      <c r="P9990" s="268" t="s">
        <v>9490</v>
      </c>
      <c r="Q9990" s="269">
        <v>-13.5</v>
      </c>
      <c r="R9990" s="269">
        <v>-14</v>
      </c>
      <c r="S9990" s="269">
        <v>-54.5</v>
      </c>
      <c r="T9990" s="269">
        <v>-55</v>
      </c>
      <c r="DO9990"/>
    </row>
    <row r="9991" spans="15:119" x14ac:dyDescent="0.25">
      <c r="O9991" s="268" t="s">
        <v>19473</v>
      </c>
      <c r="P9991" s="268" t="s">
        <v>9492</v>
      </c>
      <c r="Q9991" s="269">
        <v>-13.5</v>
      </c>
      <c r="R9991" s="269">
        <v>-13.75</v>
      </c>
      <c r="S9991" s="269">
        <v>-54.75</v>
      </c>
      <c r="T9991" s="269">
        <v>-55</v>
      </c>
      <c r="DO9991"/>
    </row>
    <row r="9992" spans="15:119" x14ac:dyDescent="0.25">
      <c r="O9992" s="268" t="s">
        <v>19474</v>
      </c>
      <c r="P9992" s="268" t="s">
        <v>9492</v>
      </c>
      <c r="Q9992" s="269">
        <v>-13.5</v>
      </c>
      <c r="R9992" s="269">
        <v>-13.75</v>
      </c>
      <c r="S9992" s="269">
        <v>-54.5</v>
      </c>
      <c r="T9992" s="269">
        <v>-54.75</v>
      </c>
      <c r="DO9992"/>
    </row>
    <row r="9993" spans="15:119" x14ac:dyDescent="0.25">
      <c r="O9993" s="268" t="s">
        <v>19475</v>
      </c>
      <c r="P9993" s="268" t="s">
        <v>9492</v>
      </c>
      <c r="Q9993" s="269">
        <v>-13.75</v>
      </c>
      <c r="R9993" s="269">
        <v>-14</v>
      </c>
      <c r="S9993" s="269">
        <v>-54.75</v>
      </c>
      <c r="T9993" s="269">
        <v>-55</v>
      </c>
      <c r="DO9993"/>
    </row>
    <row r="9994" spans="15:119" x14ac:dyDescent="0.25">
      <c r="O9994" s="268" t="s">
        <v>19476</v>
      </c>
      <c r="P9994" s="268" t="s">
        <v>9492</v>
      </c>
      <c r="Q9994" s="269">
        <v>-13.75</v>
      </c>
      <c r="R9994" s="269">
        <v>-14</v>
      </c>
      <c r="S9994" s="269">
        <v>-54.5</v>
      </c>
      <c r="T9994" s="269">
        <v>-54.75</v>
      </c>
      <c r="DO9994"/>
    </row>
    <row r="9995" spans="15:119" x14ac:dyDescent="0.25">
      <c r="O9995" s="268" t="s">
        <v>19477</v>
      </c>
      <c r="P9995" s="268" t="s">
        <v>9490</v>
      </c>
      <c r="Q9995" s="269">
        <v>-13.5</v>
      </c>
      <c r="R9995" s="269">
        <v>-14</v>
      </c>
      <c r="S9995" s="269">
        <v>-54</v>
      </c>
      <c r="T9995" s="269">
        <v>-54.5</v>
      </c>
      <c r="DO9995"/>
    </row>
    <row r="9996" spans="15:119" x14ac:dyDescent="0.25">
      <c r="O9996" s="268" t="s">
        <v>19478</v>
      </c>
      <c r="P9996" s="268" t="s">
        <v>9492</v>
      </c>
      <c r="Q9996" s="269">
        <v>-13.5</v>
      </c>
      <c r="R9996" s="269">
        <v>-13.75</v>
      </c>
      <c r="S9996" s="269">
        <v>-54.25</v>
      </c>
      <c r="T9996" s="269">
        <v>-54.5</v>
      </c>
      <c r="DO9996"/>
    </row>
    <row r="9997" spans="15:119" x14ac:dyDescent="0.25">
      <c r="O9997" s="268" t="s">
        <v>19479</v>
      </c>
      <c r="P9997" s="268" t="s">
        <v>9492</v>
      </c>
      <c r="Q9997" s="269">
        <v>-13.5</v>
      </c>
      <c r="R9997" s="269">
        <v>-13.75</v>
      </c>
      <c r="S9997" s="269">
        <v>-54</v>
      </c>
      <c r="T9997" s="269">
        <v>-54.25</v>
      </c>
      <c r="DO9997"/>
    </row>
    <row r="9998" spans="15:119" x14ac:dyDescent="0.25">
      <c r="O9998" s="268" t="s">
        <v>19480</v>
      </c>
      <c r="P9998" s="268" t="s">
        <v>9492</v>
      </c>
      <c r="Q9998" s="269">
        <v>-13.75</v>
      </c>
      <c r="R9998" s="269">
        <v>-14</v>
      </c>
      <c r="S9998" s="269">
        <v>-54.25</v>
      </c>
      <c r="T9998" s="269">
        <v>-54.5</v>
      </c>
      <c r="DO9998"/>
    </row>
    <row r="9999" spans="15:119" x14ac:dyDescent="0.25">
      <c r="O9999" s="268" t="s">
        <v>19481</v>
      </c>
      <c r="P9999" s="268" t="s">
        <v>9492</v>
      </c>
      <c r="Q9999" s="269">
        <v>-13.75</v>
      </c>
      <c r="R9999" s="269">
        <v>-14</v>
      </c>
      <c r="S9999" s="269">
        <v>-54</v>
      </c>
      <c r="T9999" s="269">
        <v>-54.25</v>
      </c>
      <c r="DO9999"/>
    </row>
    <row r="10000" spans="15:119" x14ac:dyDescent="0.25">
      <c r="O10000" s="268" t="s">
        <v>19482</v>
      </c>
      <c r="P10000" s="268" t="s">
        <v>9486</v>
      </c>
      <c r="Q10000" s="269">
        <v>-14</v>
      </c>
      <c r="R10000" s="269">
        <v>-16</v>
      </c>
      <c r="S10000" s="269">
        <v>-57</v>
      </c>
      <c r="T10000" s="269">
        <v>-60</v>
      </c>
      <c r="DO10000"/>
    </row>
    <row r="10001" spans="15:119" x14ac:dyDescent="0.25">
      <c r="O10001" s="268" t="s">
        <v>19483</v>
      </c>
      <c r="P10001" s="268" t="s">
        <v>9488</v>
      </c>
      <c r="Q10001" s="269">
        <v>-14</v>
      </c>
      <c r="R10001" s="269">
        <v>-15</v>
      </c>
      <c r="S10001" s="269">
        <v>-58.5</v>
      </c>
      <c r="T10001" s="269">
        <v>-60</v>
      </c>
      <c r="DO10001"/>
    </row>
    <row r="10002" spans="15:119" x14ac:dyDescent="0.25">
      <c r="O10002" s="268" t="s">
        <v>19484</v>
      </c>
      <c r="P10002" s="268" t="s">
        <v>9490</v>
      </c>
      <c r="Q10002" s="269">
        <v>-14</v>
      </c>
      <c r="R10002" s="269">
        <v>-14.5</v>
      </c>
      <c r="S10002" s="269">
        <v>-59.5</v>
      </c>
      <c r="T10002" s="269">
        <v>-60</v>
      </c>
      <c r="DO10002"/>
    </row>
    <row r="10003" spans="15:119" x14ac:dyDescent="0.25">
      <c r="O10003" s="268" t="s">
        <v>19485</v>
      </c>
      <c r="P10003" s="268" t="s">
        <v>9492</v>
      </c>
      <c r="Q10003" s="269">
        <v>-14</v>
      </c>
      <c r="R10003" s="269">
        <v>-14.25</v>
      </c>
      <c r="S10003" s="269">
        <v>-59.75</v>
      </c>
      <c r="T10003" s="269">
        <v>-60</v>
      </c>
      <c r="DO10003"/>
    </row>
    <row r="10004" spans="15:119" x14ac:dyDescent="0.25">
      <c r="O10004" s="268" t="s">
        <v>19486</v>
      </c>
      <c r="P10004" s="268" t="s">
        <v>9492</v>
      </c>
      <c r="Q10004" s="269">
        <v>-14</v>
      </c>
      <c r="R10004" s="269">
        <v>-14.25</v>
      </c>
      <c r="S10004" s="269">
        <v>-59.5</v>
      </c>
      <c r="T10004" s="269">
        <v>-59.75</v>
      </c>
      <c r="DO10004"/>
    </row>
    <row r="10005" spans="15:119" x14ac:dyDescent="0.25">
      <c r="O10005" s="268" t="s">
        <v>19487</v>
      </c>
      <c r="P10005" s="268" t="s">
        <v>9492</v>
      </c>
      <c r="Q10005" s="269">
        <v>-14.25</v>
      </c>
      <c r="R10005" s="269">
        <v>-14.5</v>
      </c>
      <c r="S10005" s="269">
        <v>-59.75</v>
      </c>
      <c r="T10005" s="269">
        <v>-60</v>
      </c>
      <c r="DO10005"/>
    </row>
    <row r="10006" spans="15:119" x14ac:dyDescent="0.25">
      <c r="O10006" s="268" t="s">
        <v>19488</v>
      </c>
      <c r="P10006" s="268" t="s">
        <v>9492</v>
      </c>
      <c r="Q10006" s="269">
        <v>-14.25</v>
      </c>
      <c r="R10006" s="269">
        <v>-14.5</v>
      </c>
      <c r="S10006" s="269">
        <v>-59.5</v>
      </c>
      <c r="T10006" s="269">
        <v>-59.75</v>
      </c>
      <c r="DO10006"/>
    </row>
    <row r="10007" spans="15:119" x14ac:dyDescent="0.25">
      <c r="O10007" s="268" t="s">
        <v>19489</v>
      </c>
      <c r="P10007" s="268" t="s">
        <v>9490</v>
      </c>
      <c r="Q10007" s="269">
        <v>-14</v>
      </c>
      <c r="R10007" s="269">
        <v>-14.5</v>
      </c>
      <c r="S10007" s="269">
        <v>-59</v>
      </c>
      <c r="T10007" s="269">
        <v>-59.5</v>
      </c>
      <c r="DO10007"/>
    </row>
    <row r="10008" spans="15:119" x14ac:dyDescent="0.25">
      <c r="O10008" s="268" t="s">
        <v>19490</v>
      </c>
      <c r="P10008" s="268" t="s">
        <v>9492</v>
      </c>
      <c r="Q10008" s="269">
        <v>-14</v>
      </c>
      <c r="R10008" s="269">
        <v>-14.25</v>
      </c>
      <c r="S10008" s="269">
        <v>-59.25</v>
      </c>
      <c r="T10008" s="269">
        <v>-59.5</v>
      </c>
      <c r="DO10008"/>
    </row>
    <row r="10009" spans="15:119" x14ac:dyDescent="0.25">
      <c r="O10009" s="268" t="s">
        <v>19491</v>
      </c>
      <c r="P10009" s="268" t="s">
        <v>9492</v>
      </c>
      <c r="Q10009" s="269">
        <v>-14</v>
      </c>
      <c r="R10009" s="269">
        <v>-14.25</v>
      </c>
      <c r="S10009" s="269">
        <v>-59</v>
      </c>
      <c r="T10009" s="269">
        <v>-59.25</v>
      </c>
      <c r="DO10009"/>
    </row>
    <row r="10010" spans="15:119" x14ac:dyDescent="0.25">
      <c r="O10010" s="268" t="s">
        <v>19492</v>
      </c>
      <c r="P10010" s="268" t="s">
        <v>9492</v>
      </c>
      <c r="Q10010" s="269">
        <v>-14.25</v>
      </c>
      <c r="R10010" s="269">
        <v>-14.5</v>
      </c>
      <c r="S10010" s="269">
        <v>-59.25</v>
      </c>
      <c r="T10010" s="269">
        <v>-59.5</v>
      </c>
      <c r="DO10010"/>
    </row>
    <row r="10011" spans="15:119" x14ac:dyDescent="0.25">
      <c r="O10011" s="268" t="s">
        <v>19493</v>
      </c>
      <c r="P10011" s="268" t="s">
        <v>9492</v>
      </c>
      <c r="Q10011" s="269">
        <v>-14.25</v>
      </c>
      <c r="R10011" s="269">
        <v>-14.5</v>
      </c>
      <c r="S10011" s="269">
        <v>-59</v>
      </c>
      <c r="T10011" s="269">
        <v>-59.25</v>
      </c>
      <c r="DO10011"/>
    </row>
    <row r="10012" spans="15:119" x14ac:dyDescent="0.25">
      <c r="O10012" s="268" t="s">
        <v>19494</v>
      </c>
      <c r="P10012" s="268" t="s">
        <v>9490</v>
      </c>
      <c r="Q10012" s="269">
        <v>-14</v>
      </c>
      <c r="R10012" s="269">
        <v>-14.5</v>
      </c>
      <c r="S10012" s="269">
        <v>-58.5</v>
      </c>
      <c r="T10012" s="269">
        <v>-59</v>
      </c>
      <c r="DO10012"/>
    </row>
    <row r="10013" spans="15:119" x14ac:dyDescent="0.25">
      <c r="O10013" s="268" t="s">
        <v>19495</v>
      </c>
      <c r="P10013" s="268" t="s">
        <v>9492</v>
      </c>
      <c r="Q10013" s="269">
        <v>-14</v>
      </c>
      <c r="R10013" s="269">
        <v>-14.25</v>
      </c>
      <c r="S10013" s="269">
        <v>-58.75</v>
      </c>
      <c r="T10013" s="269">
        <v>-59</v>
      </c>
      <c r="DO10013"/>
    </row>
    <row r="10014" spans="15:119" x14ac:dyDescent="0.25">
      <c r="O10014" s="268" t="s">
        <v>19496</v>
      </c>
      <c r="P10014" s="268" t="s">
        <v>9492</v>
      </c>
      <c r="Q10014" s="269">
        <v>-14</v>
      </c>
      <c r="R10014" s="269">
        <v>-14.25</v>
      </c>
      <c r="S10014" s="269">
        <v>-58.5</v>
      </c>
      <c r="T10014" s="269">
        <v>-58.75</v>
      </c>
      <c r="DO10014"/>
    </row>
    <row r="10015" spans="15:119" x14ac:dyDescent="0.25">
      <c r="O10015" s="268" t="s">
        <v>19497</v>
      </c>
      <c r="P10015" s="268" t="s">
        <v>9492</v>
      </c>
      <c r="Q10015" s="269">
        <v>-14.25</v>
      </c>
      <c r="R10015" s="269">
        <v>-14.5</v>
      </c>
      <c r="S10015" s="269">
        <v>-58.75</v>
      </c>
      <c r="T10015" s="269">
        <v>-59</v>
      </c>
      <c r="DO10015"/>
    </row>
    <row r="10016" spans="15:119" x14ac:dyDescent="0.25">
      <c r="O10016" s="268" t="s">
        <v>19498</v>
      </c>
      <c r="P10016" s="268" t="s">
        <v>9492</v>
      </c>
      <c r="Q10016" s="269">
        <v>-14.25</v>
      </c>
      <c r="R10016" s="269">
        <v>-14.5</v>
      </c>
      <c r="S10016" s="269">
        <v>-58.5</v>
      </c>
      <c r="T10016" s="269">
        <v>-58.75</v>
      </c>
      <c r="DO10016"/>
    </row>
    <row r="10017" spans="15:119" x14ac:dyDescent="0.25">
      <c r="O10017" s="268" t="s">
        <v>19499</v>
      </c>
      <c r="P10017" s="268" t="s">
        <v>9490</v>
      </c>
      <c r="Q10017" s="269">
        <v>-14.5</v>
      </c>
      <c r="R10017" s="269">
        <v>-15</v>
      </c>
      <c r="S10017" s="269">
        <v>-59.5</v>
      </c>
      <c r="T10017" s="269">
        <v>-60</v>
      </c>
      <c r="DO10017"/>
    </row>
    <row r="10018" spans="15:119" x14ac:dyDescent="0.25">
      <c r="O10018" s="268" t="s">
        <v>19500</v>
      </c>
      <c r="P10018" s="268" t="s">
        <v>9492</v>
      </c>
      <c r="Q10018" s="269">
        <v>-14.5</v>
      </c>
      <c r="R10018" s="269">
        <v>-14.75</v>
      </c>
      <c r="S10018" s="269">
        <v>-59.75</v>
      </c>
      <c r="T10018" s="269">
        <v>-60</v>
      </c>
      <c r="DO10018"/>
    </row>
    <row r="10019" spans="15:119" x14ac:dyDescent="0.25">
      <c r="O10019" s="268" t="s">
        <v>19501</v>
      </c>
      <c r="P10019" s="268" t="s">
        <v>9492</v>
      </c>
      <c r="Q10019" s="269">
        <v>-14.5</v>
      </c>
      <c r="R10019" s="269">
        <v>-14.75</v>
      </c>
      <c r="S10019" s="269">
        <v>-59.5</v>
      </c>
      <c r="T10019" s="269">
        <v>-59.75</v>
      </c>
      <c r="DO10019"/>
    </row>
    <row r="10020" spans="15:119" x14ac:dyDescent="0.25">
      <c r="O10020" s="268" t="s">
        <v>19502</v>
      </c>
      <c r="P10020" s="268" t="s">
        <v>9492</v>
      </c>
      <c r="Q10020" s="269">
        <v>-14.75</v>
      </c>
      <c r="R10020" s="269">
        <v>-15</v>
      </c>
      <c r="S10020" s="269">
        <v>-59.75</v>
      </c>
      <c r="T10020" s="269">
        <v>-60</v>
      </c>
      <c r="DO10020"/>
    </row>
    <row r="10021" spans="15:119" x14ac:dyDescent="0.25">
      <c r="O10021" s="268" t="s">
        <v>19503</v>
      </c>
      <c r="P10021" s="268" t="s">
        <v>9492</v>
      </c>
      <c r="Q10021" s="269">
        <v>-14.75</v>
      </c>
      <c r="R10021" s="269">
        <v>-15</v>
      </c>
      <c r="S10021" s="269">
        <v>-59.5</v>
      </c>
      <c r="T10021" s="269">
        <v>-59.75</v>
      </c>
      <c r="DO10021"/>
    </row>
    <row r="10022" spans="15:119" x14ac:dyDescent="0.25">
      <c r="O10022" s="268" t="s">
        <v>19504</v>
      </c>
      <c r="P10022" s="268" t="s">
        <v>9490</v>
      </c>
      <c r="Q10022" s="269">
        <v>-14.5</v>
      </c>
      <c r="R10022" s="269">
        <v>-15</v>
      </c>
      <c r="S10022" s="269">
        <v>-59</v>
      </c>
      <c r="T10022" s="269">
        <v>-59.5</v>
      </c>
      <c r="DO10022"/>
    </row>
    <row r="10023" spans="15:119" x14ac:dyDescent="0.25">
      <c r="O10023" s="268" t="s">
        <v>19505</v>
      </c>
      <c r="P10023" s="268" t="s">
        <v>9492</v>
      </c>
      <c r="Q10023" s="269">
        <v>-14.5</v>
      </c>
      <c r="R10023" s="269">
        <v>-14.75</v>
      </c>
      <c r="S10023" s="269">
        <v>-59.25</v>
      </c>
      <c r="T10023" s="269">
        <v>-59.5</v>
      </c>
      <c r="DO10023"/>
    </row>
    <row r="10024" spans="15:119" x14ac:dyDescent="0.25">
      <c r="O10024" s="268" t="s">
        <v>19506</v>
      </c>
      <c r="P10024" s="268" t="s">
        <v>9492</v>
      </c>
      <c r="Q10024" s="269">
        <v>-14.5</v>
      </c>
      <c r="R10024" s="269">
        <v>-14.75</v>
      </c>
      <c r="S10024" s="269">
        <v>-59</v>
      </c>
      <c r="T10024" s="269">
        <v>-59.25</v>
      </c>
      <c r="DO10024"/>
    </row>
    <row r="10025" spans="15:119" x14ac:dyDescent="0.25">
      <c r="O10025" s="268" t="s">
        <v>19507</v>
      </c>
      <c r="P10025" s="268" t="s">
        <v>9492</v>
      </c>
      <c r="Q10025" s="269">
        <v>-14.75</v>
      </c>
      <c r="R10025" s="269">
        <v>-15</v>
      </c>
      <c r="S10025" s="269">
        <v>-59.25</v>
      </c>
      <c r="T10025" s="269">
        <v>-59.5</v>
      </c>
      <c r="DO10025"/>
    </row>
    <row r="10026" spans="15:119" x14ac:dyDescent="0.25">
      <c r="O10026" s="268" t="s">
        <v>19508</v>
      </c>
      <c r="P10026" s="268" t="s">
        <v>9492</v>
      </c>
      <c r="Q10026" s="269">
        <v>-14.75</v>
      </c>
      <c r="R10026" s="269">
        <v>-15</v>
      </c>
      <c r="S10026" s="269">
        <v>-59</v>
      </c>
      <c r="T10026" s="269">
        <v>-59.25</v>
      </c>
      <c r="DO10026"/>
    </row>
    <row r="10027" spans="15:119" x14ac:dyDescent="0.25">
      <c r="O10027" s="268" t="s">
        <v>19509</v>
      </c>
      <c r="P10027" s="268" t="s">
        <v>9490</v>
      </c>
      <c r="Q10027" s="269">
        <v>-14.5</v>
      </c>
      <c r="R10027" s="269">
        <v>-15</v>
      </c>
      <c r="S10027" s="269">
        <v>-58.5</v>
      </c>
      <c r="T10027" s="269">
        <v>-59</v>
      </c>
      <c r="DO10027"/>
    </row>
    <row r="10028" spans="15:119" x14ac:dyDescent="0.25">
      <c r="O10028" s="268" t="s">
        <v>19510</v>
      </c>
      <c r="P10028" s="268" t="s">
        <v>9492</v>
      </c>
      <c r="Q10028" s="269">
        <v>-14.5</v>
      </c>
      <c r="R10028" s="269">
        <v>-14.75</v>
      </c>
      <c r="S10028" s="269">
        <v>-58.75</v>
      </c>
      <c r="T10028" s="269">
        <v>-59</v>
      </c>
      <c r="DO10028"/>
    </row>
    <row r="10029" spans="15:119" x14ac:dyDescent="0.25">
      <c r="O10029" s="268" t="s">
        <v>19511</v>
      </c>
      <c r="P10029" s="268" t="s">
        <v>9492</v>
      </c>
      <c r="Q10029" s="269">
        <v>-14.5</v>
      </c>
      <c r="R10029" s="269">
        <v>-14.75</v>
      </c>
      <c r="S10029" s="269">
        <v>-58.5</v>
      </c>
      <c r="T10029" s="269">
        <v>-58.75</v>
      </c>
      <c r="DO10029"/>
    </row>
    <row r="10030" spans="15:119" x14ac:dyDescent="0.25">
      <c r="O10030" s="268" t="s">
        <v>19512</v>
      </c>
      <c r="P10030" s="268" t="s">
        <v>9492</v>
      </c>
      <c r="Q10030" s="269">
        <v>-14.75</v>
      </c>
      <c r="R10030" s="269">
        <v>-15</v>
      </c>
      <c r="S10030" s="269">
        <v>-58.75</v>
      </c>
      <c r="T10030" s="269">
        <v>-59</v>
      </c>
      <c r="DO10030"/>
    </row>
    <row r="10031" spans="15:119" x14ac:dyDescent="0.25">
      <c r="O10031" s="268" t="s">
        <v>19513</v>
      </c>
      <c r="P10031" s="268" t="s">
        <v>9492</v>
      </c>
      <c r="Q10031" s="269">
        <v>-14.75</v>
      </c>
      <c r="R10031" s="269">
        <v>-15</v>
      </c>
      <c r="S10031" s="269">
        <v>-58.5</v>
      </c>
      <c r="T10031" s="269">
        <v>-58.75</v>
      </c>
      <c r="DO10031"/>
    </row>
    <row r="10032" spans="15:119" x14ac:dyDescent="0.25">
      <c r="O10032" s="268" t="s">
        <v>19514</v>
      </c>
      <c r="P10032" s="268" t="s">
        <v>9488</v>
      </c>
      <c r="Q10032" s="269">
        <v>-14</v>
      </c>
      <c r="R10032" s="269">
        <v>-15</v>
      </c>
      <c r="S10032" s="269">
        <v>-57</v>
      </c>
      <c r="T10032" s="269">
        <v>-58.5</v>
      </c>
      <c r="DO10032"/>
    </row>
    <row r="10033" spans="15:119" x14ac:dyDescent="0.25">
      <c r="O10033" s="268" t="s">
        <v>19515</v>
      </c>
      <c r="P10033" s="268" t="s">
        <v>9490</v>
      </c>
      <c r="Q10033" s="269">
        <v>-14</v>
      </c>
      <c r="R10033" s="269">
        <v>-14.5</v>
      </c>
      <c r="S10033" s="269">
        <v>-58</v>
      </c>
      <c r="T10033" s="269">
        <v>-58.5</v>
      </c>
      <c r="DO10033"/>
    </row>
    <row r="10034" spans="15:119" x14ac:dyDescent="0.25">
      <c r="O10034" s="268" t="s">
        <v>19516</v>
      </c>
      <c r="P10034" s="268" t="s">
        <v>9492</v>
      </c>
      <c r="Q10034" s="269">
        <v>-14</v>
      </c>
      <c r="R10034" s="269">
        <v>-14.25</v>
      </c>
      <c r="S10034" s="269">
        <v>-58.25</v>
      </c>
      <c r="T10034" s="269">
        <v>-58.5</v>
      </c>
      <c r="DO10034"/>
    </row>
    <row r="10035" spans="15:119" x14ac:dyDescent="0.25">
      <c r="O10035" s="268" t="s">
        <v>19517</v>
      </c>
      <c r="P10035" s="268" t="s">
        <v>9492</v>
      </c>
      <c r="Q10035" s="269">
        <v>-14</v>
      </c>
      <c r="R10035" s="269">
        <v>-14.25</v>
      </c>
      <c r="S10035" s="269">
        <v>-58</v>
      </c>
      <c r="T10035" s="269">
        <v>-58.25</v>
      </c>
      <c r="DO10035"/>
    </row>
    <row r="10036" spans="15:119" x14ac:dyDescent="0.25">
      <c r="O10036" s="268" t="s">
        <v>19518</v>
      </c>
      <c r="P10036" s="268" t="s">
        <v>9492</v>
      </c>
      <c r="Q10036" s="269">
        <v>-14.25</v>
      </c>
      <c r="R10036" s="269">
        <v>-14.5</v>
      </c>
      <c r="S10036" s="269">
        <v>-58.25</v>
      </c>
      <c r="T10036" s="269">
        <v>-58.5</v>
      </c>
      <c r="DO10036"/>
    </row>
    <row r="10037" spans="15:119" x14ac:dyDescent="0.25">
      <c r="O10037" s="268" t="s">
        <v>19519</v>
      </c>
      <c r="P10037" s="268" t="s">
        <v>9492</v>
      </c>
      <c r="Q10037" s="269">
        <v>-14.25</v>
      </c>
      <c r="R10037" s="269">
        <v>-14.5</v>
      </c>
      <c r="S10037" s="269">
        <v>-58</v>
      </c>
      <c r="T10037" s="269">
        <v>-58.25</v>
      </c>
      <c r="DO10037"/>
    </row>
    <row r="10038" spans="15:119" x14ac:dyDescent="0.25">
      <c r="O10038" s="268" t="s">
        <v>19520</v>
      </c>
      <c r="P10038" s="268" t="s">
        <v>9490</v>
      </c>
      <c r="Q10038" s="269">
        <v>-14</v>
      </c>
      <c r="R10038" s="269">
        <v>-14.5</v>
      </c>
      <c r="S10038" s="269">
        <v>-57.5</v>
      </c>
      <c r="T10038" s="269">
        <v>-58</v>
      </c>
      <c r="DO10038"/>
    </row>
    <row r="10039" spans="15:119" x14ac:dyDescent="0.25">
      <c r="O10039" s="268" t="s">
        <v>19521</v>
      </c>
      <c r="P10039" s="268" t="s">
        <v>9492</v>
      </c>
      <c r="Q10039" s="269">
        <v>-14</v>
      </c>
      <c r="R10039" s="269">
        <v>-14.25</v>
      </c>
      <c r="S10039" s="269">
        <v>-57.75</v>
      </c>
      <c r="T10039" s="269">
        <v>-58</v>
      </c>
      <c r="DO10039"/>
    </row>
    <row r="10040" spans="15:119" x14ac:dyDescent="0.25">
      <c r="O10040" s="268" t="s">
        <v>19522</v>
      </c>
      <c r="P10040" s="268" t="s">
        <v>9492</v>
      </c>
      <c r="Q10040" s="269">
        <v>-14</v>
      </c>
      <c r="R10040" s="269">
        <v>-14.25</v>
      </c>
      <c r="S10040" s="269">
        <v>-57.5</v>
      </c>
      <c r="T10040" s="269">
        <v>-57.75</v>
      </c>
      <c r="DO10040"/>
    </row>
    <row r="10041" spans="15:119" x14ac:dyDescent="0.25">
      <c r="O10041" s="268" t="s">
        <v>19523</v>
      </c>
      <c r="P10041" s="268" t="s">
        <v>9492</v>
      </c>
      <c r="Q10041" s="269">
        <v>-14.25</v>
      </c>
      <c r="R10041" s="269">
        <v>-14.5</v>
      </c>
      <c r="S10041" s="269">
        <v>-57.75</v>
      </c>
      <c r="T10041" s="269">
        <v>-58</v>
      </c>
      <c r="DO10041"/>
    </row>
    <row r="10042" spans="15:119" x14ac:dyDescent="0.25">
      <c r="O10042" s="268" t="s">
        <v>19524</v>
      </c>
      <c r="P10042" s="268" t="s">
        <v>9492</v>
      </c>
      <c r="Q10042" s="269">
        <v>-14.25</v>
      </c>
      <c r="R10042" s="269">
        <v>-14.5</v>
      </c>
      <c r="S10042" s="269">
        <v>-57.5</v>
      </c>
      <c r="T10042" s="269">
        <v>-57.75</v>
      </c>
      <c r="DO10042"/>
    </row>
    <row r="10043" spans="15:119" x14ac:dyDescent="0.25">
      <c r="O10043" s="268" t="s">
        <v>19525</v>
      </c>
      <c r="P10043" s="268" t="s">
        <v>9490</v>
      </c>
      <c r="Q10043" s="269">
        <v>-14</v>
      </c>
      <c r="R10043" s="269">
        <v>-14.5</v>
      </c>
      <c r="S10043" s="269">
        <v>-57</v>
      </c>
      <c r="T10043" s="269">
        <v>-57.5</v>
      </c>
      <c r="DO10043"/>
    </row>
    <row r="10044" spans="15:119" x14ac:dyDescent="0.25">
      <c r="O10044" s="268" t="s">
        <v>19526</v>
      </c>
      <c r="P10044" s="268" t="s">
        <v>9492</v>
      </c>
      <c r="Q10044" s="269">
        <v>-14</v>
      </c>
      <c r="R10044" s="269">
        <v>-14.25</v>
      </c>
      <c r="S10044" s="269">
        <v>-57.25</v>
      </c>
      <c r="T10044" s="269">
        <v>-57.5</v>
      </c>
      <c r="DO10044"/>
    </row>
    <row r="10045" spans="15:119" x14ac:dyDescent="0.25">
      <c r="O10045" s="268" t="s">
        <v>19527</v>
      </c>
      <c r="P10045" s="268" t="s">
        <v>9492</v>
      </c>
      <c r="Q10045" s="269">
        <v>-14</v>
      </c>
      <c r="R10045" s="269">
        <v>-14.25</v>
      </c>
      <c r="S10045" s="269">
        <v>-57</v>
      </c>
      <c r="T10045" s="269">
        <v>-57.25</v>
      </c>
      <c r="DO10045"/>
    </row>
    <row r="10046" spans="15:119" x14ac:dyDescent="0.25">
      <c r="O10046" s="268" t="s">
        <v>19528</v>
      </c>
      <c r="P10046" s="268" t="s">
        <v>9492</v>
      </c>
      <c r="Q10046" s="269">
        <v>-14.25</v>
      </c>
      <c r="R10046" s="269">
        <v>-14.5</v>
      </c>
      <c r="S10046" s="269">
        <v>-57.25</v>
      </c>
      <c r="T10046" s="269">
        <v>-57.5</v>
      </c>
      <c r="DO10046"/>
    </row>
    <row r="10047" spans="15:119" x14ac:dyDescent="0.25">
      <c r="O10047" s="268" t="s">
        <v>19529</v>
      </c>
      <c r="P10047" s="268" t="s">
        <v>9492</v>
      </c>
      <c r="Q10047" s="269">
        <v>-14.25</v>
      </c>
      <c r="R10047" s="269">
        <v>-14.5</v>
      </c>
      <c r="S10047" s="269">
        <v>-57</v>
      </c>
      <c r="T10047" s="269">
        <v>-57.25</v>
      </c>
      <c r="DO10047"/>
    </row>
    <row r="10048" spans="15:119" x14ac:dyDescent="0.25">
      <c r="O10048" s="268" t="s">
        <v>19530</v>
      </c>
      <c r="P10048" s="268" t="s">
        <v>9490</v>
      </c>
      <c r="Q10048" s="269">
        <v>-14.5</v>
      </c>
      <c r="R10048" s="269">
        <v>-15</v>
      </c>
      <c r="S10048" s="269">
        <v>-58</v>
      </c>
      <c r="T10048" s="269">
        <v>-58.5</v>
      </c>
      <c r="DO10048"/>
    </row>
    <row r="10049" spans="15:119" x14ac:dyDescent="0.25">
      <c r="O10049" s="268" t="s">
        <v>19531</v>
      </c>
      <c r="P10049" s="268" t="s">
        <v>9492</v>
      </c>
      <c r="Q10049" s="269">
        <v>-14.5</v>
      </c>
      <c r="R10049" s="269">
        <v>-14.75</v>
      </c>
      <c r="S10049" s="269">
        <v>-58.25</v>
      </c>
      <c r="T10049" s="269">
        <v>-58.5</v>
      </c>
      <c r="DO10049"/>
    </row>
    <row r="10050" spans="15:119" x14ac:dyDescent="0.25">
      <c r="O10050" s="268" t="s">
        <v>19532</v>
      </c>
      <c r="P10050" s="268" t="s">
        <v>9492</v>
      </c>
      <c r="Q10050" s="269">
        <v>-14.5</v>
      </c>
      <c r="R10050" s="269">
        <v>-14.75</v>
      </c>
      <c r="S10050" s="269">
        <v>-58</v>
      </c>
      <c r="T10050" s="269">
        <v>-58.25</v>
      </c>
      <c r="DO10050"/>
    </row>
    <row r="10051" spans="15:119" x14ac:dyDescent="0.25">
      <c r="O10051" s="268" t="s">
        <v>19533</v>
      </c>
      <c r="P10051" s="268" t="s">
        <v>9492</v>
      </c>
      <c r="Q10051" s="269">
        <v>-14.75</v>
      </c>
      <c r="R10051" s="269">
        <v>-15</v>
      </c>
      <c r="S10051" s="269">
        <v>-58.25</v>
      </c>
      <c r="T10051" s="269">
        <v>-58.5</v>
      </c>
      <c r="DO10051"/>
    </row>
    <row r="10052" spans="15:119" x14ac:dyDescent="0.25">
      <c r="O10052" s="268" t="s">
        <v>19534</v>
      </c>
      <c r="P10052" s="268" t="s">
        <v>9492</v>
      </c>
      <c r="Q10052" s="269">
        <v>-14.75</v>
      </c>
      <c r="R10052" s="269">
        <v>-15</v>
      </c>
      <c r="S10052" s="269">
        <v>-58</v>
      </c>
      <c r="T10052" s="269">
        <v>-58.25</v>
      </c>
      <c r="DO10052"/>
    </row>
    <row r="10053" spans="15:119" x14ac:dyDescent="0.25">
      <c r="O10053" s="268" t="s">
        <v>19535</v>
      </c>
      <c r="P10053" s="268" t="s">
        <v>9490</v>
      </c>
      <c r="Q10053" s="269">
        <v>-14.5</v>
      </c>
      <c r="R10053" s="269">
        <v>-15</v>
      </c>
      <c r="S10053" s="269">
        <v>-57.5</v>
      </c>
      <c r="T10053" s="269">
        <v>-58</v>
      </c>
      <c r="DO10053"/>
    </row>
    <row r="10054" spans="15:119" x14ac:dyDescent="0.25">
      <c r="O10054" s="268" t="s">
        <v>19536</v>
      </c>
      <c r="P10054" s="268" t="s">
        <v>9492</v>
      </c>
      <c r="Q10054" s="269">
        <v>-14.5</v>
      </c>
      <c r="R10054" s="269">
        <v>-14.75</v>
      </c>
      <c r="S10054" s="269">
        <v>-57.75</v>
      </c>
      <c r="T10054" s="269">
        <v>-58</v>
      </c>
      <c r="DO10054"/>
    </row>
    <row r="10055" spans="15:119" x14ac:dyDescent="0.25">
      <c r="O10055" s="268" t="s">
        <v>19537</v>
      </c>
      <c r="P10055" s="268" t="s">
        <v>9492</v>
      </c>
      <c r="Q10055" s="269">
        <v>-14.5</v>
      </c>
      <c r="R10055" s="269">
        <v>-14.75</v>
      </c>
      <c r="S10055" s="269">
        <v>-57.5</v>
      </c>
      <c r="T10055" s="269">
        <v>-57.75</v>
      </c>
      <c r="DO10055"/>
    </row>
    <row r="10056" spans="15:119" x14ac:dyDescent="0.25">
      <c r="O10056" s="268" t="s">
        <v>19538</v>
      </c>
      <c r="P10056" s="268" t="s">
        <v>9492</v>
      </c>
      <c r="Q10056" s="269">
        <v>-14.75</v>
      </c>
      <c r="R10056" s="269">
        <v>-15</v>
      </c>
      <c r="S10056" s="269">
        <v>-57.75</v>
      </c>
      <c r="T10056" s="269">
        <v>-58</v>
      </c>
      <c r="DO10056"/>
    </row>
    <row r="10057" spans="15:119" x14ac:dyDescent="0.25">
      <c r="O10057" s="268" t="s">
        <v>19539</v>
      </c>
      <c r="P10057" s="268" t="s">
        <v>9492</v>
      </c>
      <c r="Q10057" s="269">
        <v>-14.75</v>
      </c>
      <c r="R10057" s="269">
        <v>-15</v>
      </c>
      <c r="S10057" s="269">
        <v>-57.5</v>
      </c>
      <c r="T10057" s="269">
        <v>-57.75</v>
      </c>
      <c r="DO10057"/>
    </row>
    <row r="10058" spans="15:119" x14ac:dyDescent="0.25">
      <c r="O10058" s="268" t="s">
        <v>19540</v>
      </c>
      <c r="P10058" s="268" t="s">
        <v>9490</v>
      </c>
      <c r="Q10058" s="269">
        <v>-14.5</v>
      </c>
      <c r="R10058" s="269">
        <v>-15</v>
      </c>
      <c r="S10058" s="269">
        <v>-57</v>
      </c>
      <c r="T10058" s="269">
        <v>-57.5</v>
      </c>
      <c r="DO10058"/>
    </row>
    <row r="10059" spans="15:119" x14ac:dyDescent="0.25">
      <c r="O10059" s="268" t="s">
        <v>19541</v>
      </c>
      <c r="P10059" s="268" t="s">
        <v>9492</v>
      </c>
      <c r="Q10059" s="269">
        <v>-14.5</v>
      </c>
      <c r="R10059" s="269">
        <v>-14.75</v>
      </c>
      <c r="S10059" s="269">
        <v>-57.25</v>
      </c>
      <c r="T10059" s="269">
        <v>-57.5</v>
      </c>
      <c r="DO10059"/>
    </row>
    <row r="10060" spans="15:119" x14ac:dyDescent="0.25">
      <c r="O10060" s="268" t="s">
        <v>19542</v>
      </c>
      <c r="P10060" s="268" t="s">
        <v>9492</v>
      </c>
      <c r="Q10060" s="269">
        <v>-14.5</v>
      </c>
      <c r="R10060" s="269">
        <v>-14.75</v>
      </c>
      <c r="S10060" s="269">
        <v>-57</v>
      </c>
      <c r="T10060" s="269">
        <v>-57.25</v>
      </c>
      <c r="DO10060"/>
    </row>
    <row r="10061" spans="15:119" x14ac:dyDescent="0.25">
      <c r="O10061" s="268" t="s">
        <v>19543</v>
      </c>
      <c r="P10061" s="268" t="s">
        <v>9492</v>
      </c>
      <c r="Q10061" s="269">
        <v>-14.75</v>
      </c>
      <c r="R10061" s="269">
        <v>-15</v>
      </c>
      <c r="S10061" s="269">
        <v>-57.25</v>
      </c>
      <c r="T10061" s="269">
        <v>-57.5</v>
      </c>
      <c r="DO10061"/>
    </row>
    <row r="10062" spans="15:119" x14ac:dyDescent="0.25">
      <c r="O10062" s="268" t="s">
        <v>19544</v>
      </c>
      <c r="P10062" s="268" t="s">
        <v>9492</v>
      </c>
      <c r="Q10062" s="269">
        <v>-14.75</v>
      </c>
      <c r="R10062" s="269">
        <v>-15</v>
      </c>
      <c r="S10062" s="269">
        <v>-57</v>
      </c>
      <c r="T10062" s="269">
        <v>-57.25</v>
      </c>
      <c r="DO10062"/>
    </row>
    <row r="10063" spans="15:119" x14ac:dyDescent="0.25">
      <c r="O10063" s="268" t="s">
        <v>19545</v>
      </c>
      <c r="P10063" s="268" t="s">
        <v>9488</v>
      </c>
      <c r="Q10063" s="269">
        <v>-15</v>
      </c>
      <c r="R10063" s="269">
        <v>-16</v>
      </c>
      <c r="S10063" s="269">
        <v>-58.5</v>
      </c>
      <c r="T10063" s="269">
        <v>-60</v>
      </c>
      <c r="DO10063"/>
    </row>
    <row r="10064" spans="15:119" x14ac:dyDescent="0.25">
      <c r="O10064" s="268" t="s">
        <v>19546</v>
      </c>
      <c r="P10064" s="268" t="s">
        <v>9490</v>
      </c>
      <c r="Q10064" s="269">
        <v>-15</v>
      </c>
      <c r="R10064" s="269">
        <v>-15.5</v>
      </c>
      <c r="S10064" s="269">
        <v>-59.5</v>
      </c>
      <c r="T10064" s="269">
        <v>-60</v>
      </c>
      <c r="DO10064"/>
    </row>
    <row r="10065" spans="15:119" x14ac:dyDescent="0.25">
      <c r="O10065" s="268" t="s">
        <v>19547</v>
      </c>
      <c r="P10065" s="268" t="s">
        <v>9492</v>
      </c>
      <c r="Q10065" s="269">
        <v>-15</v>
      </c>
      <c r="R10065" s="269">
        <v>-15.25</v>
      </c>
      <c r="S10065" s="269">
        <v>-59.75</v>
      </c>
      <c r="T10065" s="269">
        <v>-60</v>
      </c>
      <c r="DO10065"/>
    </row>
    <row r="10066" spans="15:119" x14ac:dyDescent="0.25">
      <c r="O10066" s="268" t="s">
        <v>19548</v>
      </c>
      <c r="P10066" s="268" t="s">
        <v>9492</v>
      </c>
      <c r="Q10066" s="269">
        <v>-15</v>
      </c>
      <c r="R10066" s="269">
        <v>-15.25</v>
      </c>
      <c r="S10066" s="269">
        <v>-59.5</v>
      </c>
      <c r="T10066" s="269">
        <v>-59.75</v>
      </c>
      <c r="DO10066"/>
    </row>
    <row r="10067" spans="15:119" x14ac:dyDescent="0.25">
      <c r="O10067" s="268" t="s">
        <v>19549</v>
      </c>
      <c r="P10067" s="268" t="s">
        <v>9492</v>
      </c>
      <c r="Q10067" s="269">
        <v>-15.25</v>
      </c>
      <c r="R10067" s="269">
        <v>-15.5</v>
      </c>
      <c r="S10067" s="269">
        <v>-59.75</v>
      </c>
      <c r="T10067" s="269">
        <v>-60</v>
      </c>
      <c r="DO10067"/>
    </row>
    <row r="10068" spans="15:119" x14ac:dyDescent="0.25">
      <c r="O10068" s="268" t="s">
        <v>19550</v>
      </c>
      <c r="P10068" s="268" t="s">
        <v>9492</v>
      </c>
      <c r="Q10068" s="269">
        <v>-15.25</v>
      </c>
      <c r="R10068" s="269">
        <v>-15.5</v>
      </c>
      <c r="S10068" s="269">
        <v>-59.5</v>
      </c>
      <c r="T10068" s="269">
        <v>-59.75</v>
      </c>
      <c r="DO10068"/>
    </row>
    <row r="10069" spans="15:119" x14ac:dyDescent="0.25">
      <c r="O10069" s="268" t="s">
        <v>19551</v>
      </c>
      <c r="P10069" s="268" t="s">
        <v>9490</v>
      </c>
      <c r="Q10069" s="269">
        <v>-15</v>
      </c>
      <c r="R10069" s="269">
        <v>-15.5</v>
      </c>
      <c r="S10069" s="269">
        <v>-59</v>
      </c>
      <c r="T10069" s="269">
        <v>-59.5</v>
      </c>
      <c r="DO10069"/>
    </row>
    <row r="10070" spans="15:119" x14ac:dyDescent="0.25">
      <c r="O10070" s="268" t="s">
        <v>19552</v>
      </c>
      <c r="P10070" s="268" t="s">
        <v>9492</v>
      </c>
      <c r="Q10070" s="269">
        <v>-15</v>
      </c>
      <c r="R10070" s="269">
        <v>-15.25</v>
      </c>
      <c r="S10070" s="269">
        <v>-59.25</v>
      </c>
      <c r="T10070" s="269">
        <v>-59.5</v>
      </c>
      <c r="DO10070"/>
    </row>
    <row r="10071" spans="15:119" x14ac:dyDescent="0.25">
      <c r="O10071" s="268" t="s">
        <v>19553</v>
      </c>
      <c r="P10071" s="268" t="s">
        <v>9492</v>
      </c>
      <c r="Q10071" s="269">
        <v>-15</v>
      </c>
      <c r="R10071" s="269">
        <v>-15.25</v>
      </c>
      <c r="S10071" s="269">
        <v>-59</v>
      </c>
      <c r="T10071" s="269">
        <v>-59.25</v>
      </c>
      <c r="DO10071"/>
    </row>
    <row r="10072" spans="15:119" x14ac:dyDescent="0.25">
      <c r="O10072" s="268" t="s">
        <v>19554</v>
      </c>
      <c r="P10072" s="268" t="s">
        <v>9492</v>
      </c>
      <c r="Q10072" s="269">
        <v>-15.25</v>
      </c>
      <c r="R10072" s="269">
        <v>-15.5</v>
      </c>
      <c r="S10072" s="269">
        <v>-59.25</v>
      </c>
      <c r="T10072" s="269">
        <v>-59.5</v>
      </c>
      <c r="DO10072"/>
    </row>
    <row r="10073" spans="15:119" x14ac:dyDescent="0.25">
      <c r="O10073" s="268" t="s">
        <v>19555</v>
      </c>
      <c r="P10073" s="268" t="s">
        <v>9492</v>
      </c>
      <c r="Q10073" s="269">
        <v>-15.25</v>
      </c>
      <c r="R10073" s="269">
        <v>-15.5</v>
      </c>
      <c r="S10073" s="269">
        <v>-59</v>
      </c>
      <c r="T10073" s="269">
        <v>-59.25</v>
      </c>
      <c r="DO10073"/>
    </row>
    <row r="10074" spans="15:119" x14ac:dyDescent="0.25">
      <c r="O10074" s="268" t="s">
        <v>19556</v>
      </c>
      <c r="P10074" s="268" t="s">
        <v>9490</v>
      </c>
      <c r="Q10074" s="269">
        <v>-15</v>
      </c>
      <c r="R10074" s="269">
        <v>-15.5</v>
      </c>
      <c r="S10074" s="269">
        <v>-58.5</v>
      </c>
      <c r="T10074" s="269">
        <v>-59</v>
      </c>
      <c r="DO10074"/>
    </row>
    <row r="10075" spans="15:119" x14ac:dyDescent="0.25">
      <c r="O10075" s="268" t="s">
        <v>19557</v>
      </c>
      <c r="P10075" s="268" t="s">
        <v>9492</v>
      </c>
      <c r="Q10075" s="269">
        <v>-15</v>
      </c>
      <c r="R10075" s="269">
        <v>-15.25</v>
      </c>
      <c r="S10075" s="269">
        <v>-58.75</v>
      </c>
      <c r="T10075" s="269">
        <v>-59</v>
      </c>
      <c r="DO10075"/>
    </row>
    <row r="10076" spans="15:119" x14ac:dyDescent="0.25">
      <c r="O10076" s="268" t="s">
        <v>19558</v>
      </c>
      <c r="P10076" s="268" t="s">
        <v>9492</v>
      </c>
      <c r="Q10076" s="269">
        <v>-15</v>
      </c>
      <c r="R10076" s="269">
        <v>-15.25</v>
      </c>
      <c r="S10076" s="269">
        <v>-58.5</v>
      </c>
      <c r="T10076" s="269">
        <v>-58.75</v>
      </c>
      <c r="DO10076"/>
    </row>
    <row r="10077" spans="15:119" x14ac:dyDescent="0.25">
      <c r="O10077" s="268" t="s">
        <v>19559</v>
      </c>
      <c r="P10077" s="268" t="s">
        <v>9492</v>
      </c>
      <c r="Q10077" s="269">
        <v>-15.25</v>
      </c>
      <c r="R10077" s="269">
        <v>-15.5</v>
      </c>
      <c r="S10077" s="269">
        <v>-58.75</v>
      </c>
      <c r="T10077" s="269">
        <v>-59</v>
      </c>
      <c r="DO10077"/>
    </row>
    <row r="10078" spans="15:119" x14ac:dyDescent="0.25">
      <c r="O10078" s="268" t="s">
        <v>19560</v>
      </c>
      <c r="P10078" s="268" t="s">
        <v>9492</v>
      </c>
      <c r="Q10078" s="269">
        <v>-15.25</v>
      </c>
      <c r="R10078" s="269">
        <v>-15.5</v>
      </c>
      <c r="S10078" s="269">
        <v>-58.5</v>
      </c>
      <c r="T10078" s="269">
        <v>-58.75</v>
      </c>
      <c r="DO10078"/>
    </row>
    <row r="10079" spans="15:119" x14ac:dyDescent="0.25">
      <c r="O10079" s="268" t="s">
        <v>19561</v>
      </c>
      <c r="P10079" s="268" t="s">
        <v>9490</v>
      </c>
      <c r="Q10079" s="269">
        <v>-15.5</v>
      </c>
      <c r="R10079" s="269">
        <v>-16</v>
      </c>
      <c r="S10079" s="269">
        <v>-59.5</v>
      </c>
      <c r="T10079" s="269">
        <v>-60</v>
      </c>
      <c r="DO10079"/>
    </row>
    <row r="10080" spans="15:119" x14ac:dyDescent="0.25">
      <c r="O10080" s="268" t="s">
        <v>19562</v>
      </c>
      <c r="P10080" s="268" t="s">
        <v>9492</v>
      </c>
      <c r="Q10080" s="269">
        <v>-15.5</v>
      </c>
      <c r="R10080" s="269">
        <v>-15.75</v>
      </c>
      <c r="S10080" s="269">
        <v>-59.75</v>
      </c>
      <c r="T10080" s="269">
        <v>-60</v>
      </c>
      <c r="DO10080"/>
    </row>
    <row r="10081" spans="15:119" x14ac:dyDescent="0.25">
      <c r="O10081" s="268" t="s">
        <v>19563</v>
      </c>
      <c r="P10081" s="268" t="s">
        <v>9492</v>
      </c>
      <c r="Q10081" s="269">
        <v>-15.5</v>
      </c>
      <c r="R10081" s="269">
        <v>-15.75</v>
      </c>
      <c r="S10081" s="269">
        <v>-59.5</v>
      </c>
      <c r="T10081" s="269">
        <v>-59.75</v>
      </c>
      <c r="DO10081"/>
    </row>
    <row r="10082" spans="15:119" x14ac:dyDescent="0.25">
      <c r="O10082" s="268" t="s">
        <v>19564</v>
      </c>
      <c r="P10082" s="268" t="s">
        <v>9492</v>
      </c>
      <c r="Q10082" s="269">
        <v>-15.75</v>
      </c>
      <c r="R10082" s="269">
        <v>-16</v>
      </c>
      <c r="S10082" s="269">
        <v>-59.75</v>
      </c>
      <c r="T10082" s="269">
        <v>-60</v>
      </c>
      <c r="DO10082"/>
    </row>
    <row r="10083" spans="15:119" x14ac:dyDescent="0.25">
      <c r="O10083" s="268" t="s">
        <v>19565</v>
      </c>
      <c r="P10083" s="268" t="s">
        <v>9492</v>
      </c>
      <c r="Q10083" s="269">
        <v>-15.75</v>
      </c>
      <c r="R10083" s="269">
        <v>-16</v>
      </c>
      <c r="S10083" s="269">
        <v>-59.5</v>
      </c>
      <c r="T10083" s="269">
        <v>-59.75</v>
      </c>
      <c r="DO10083"/>
    </row>
    <row r="10084" spans="15:119" x14ac:dyDescent="0.25">
      <c r="O10084" s="268" t="s">
        <v>19566</v>
      </c>
      <c r="P10084" s="268" t="s">
        <v>9490</v>
      </c>
      <c r="Q10084" s="269">
        <v>-15.5</v>
      </c>
      <c r="R10084" s="269">
        <v>-16</v>
      </c>
      <c r="S10084" s="269">
        <v>-59</v>
      </c>
      <c r="T10084" s="269">
        <v>-59.5</v>
      </c>
      <c r="DO10084"/>
    </row>
    <row r="10085" spans="15:119" x14ac:dyDescent="0.25">
      <c r="O10085" s="268" t="s">
        <v>19567</v>
      </c>
      <c r="P10085" s="268" t="s">
        <v>9492</v>
      </c>
      <c r="Q10085" s="269">
        <v>-15.5</v>
      </c>
      <c r="R10085" s="269">
        <v>-15.75</v>
      </c>
      <c r="S10085" s="269">
        <v>-59.25</v>
      </c>
      <c r="T10085" s="269">
        <v>-59.5</v>
      </c>
      <c r="DO10085"/>
    </row>
    <row r="10086" spans="15:119" x14ac:dyDescent="0.25">
      <c r="O10086" s="268" t="s">
        <v>19568</v>
      </c>
      <c r="P10086" s="268" t="s">
        <v>9492</v>
      </c>
      <c r="Q10086" s="269">
        <v>-15.5</v>
      </c>
      <c r="R10086" s="269">
        <v>-15.75</v>
      </c>
      <c r="S10086" s="269">
        <v>-59</v>
      </c>
      <c r="T10086" s="269">
        <v>-59.25</v>
      </c>
      <c r="DO10086"/>
    </row>
    <row r="10087" spans="15:119" x14ac:dyDescent="0.25">
      <c r="O10087" s="268" t="s">
        <v>19569</v>
      </c>
      <c r="P10087" s="268" t="s">
        <v>9492</v>
      </c>
      <c r="Q10087" s="269">
        <v>-15.75</v>
      </c>
      <c r="R10087" s="269">
        <v>-16</v>
      </c>
      <c r="S10087" s="269">
        <v>-59.25</v>
      </c>
      <c r="T10087" s="269">
        <v>-59.5</v>
      </c>
      <c r="DO10087"/>
    </row>
    <row r="10088" spans="15:119" x14ac:dyDescent="0.25">
      <c r="O10088" s="268" t="s">
        <v>19570</v>
      </c>
      <c r="P10088" s="268" t="s">
        <v>9492</v>
      </c>
      <c r="Q10088" s="269">
        <v>-15.75</v>
      </c>
      <c r="R10088" s="269">
        <v>-16</v>
      </c>
      <c r="S10088" s="269">
        <v>-59</v>
      </c>
      <c r="T10088" s="269">
        <v>-59.25</v>
      </c>
      <c r="DO10088"/>
    </row>
    <row r="10089" spans="15:119" x14ac:dyDescent="0.25">
      <c r="O10089" s="268" t="s">
        <v>19571</v>
      </c>
      <c r="P10089" s="268" t="s">
        <v>9490</v>
      </c>
      <c r="Q10089" s="269">
        <v>-15.5</v>
      </c>
      <c r="R10089" s="269">
        <v>-16</v>
      </c>
      <c r="S10089" s="269">
        <v>-58.5</v>
      </c>
      <c r="T10089" s="269">
        <v>-59</v>
      </c>
      <c r="DO10089"/>
    </row>
    <row r="10090" spans="15:119" x14ac:dyDescent="0.25">
      <c r="O10090" s="268" t="s">
        <v>19572</v>
      </c>
      <c r="P10090" s="268" t="s">
        <v>9492</v>
      </c>
      <c r="Q10090" s="269">
        <v>-15.5</v>
      </c>
      <c r="R10090" s="269">
        <v>-15.75</v>
      </c>
      <c r="S10090" s="269">
        <v>-58.75</v>
      </c>
      <c r="T10090" s="269">
        <v>-59</v>
      </c>
      <c r="DO10090"/>
    </row>
    <row r="10091" spans="15:119" x14ac:dyDescent="0.25">
      <c r="O10091" s="268" t="s">
        <v>19573</v>
      </c>
      <c r="P10091" s="268" t="s">
        <v>9492</v>
      </c>
      <c r="Q10091" s="269">
        <v>-15.5</v>
      </c>
      <c r="R10091" s="269">
        <v>-15.75</v>
      </c>
      <c r="S10091" s="269">
        <v>-58.5</v>
      </c>
      <c r="T10091" s="269">
        <v>-58.75</v>
      </c>
      <c r="DO10091"/>
    </row>
    <row r="10092" spans="15:119" x14ac:dyDescent="0.25">
      <c r="O10092" s="268" t="s">
        <v>19574</v>
      </c>
      <c r="P10092" s="268" t="s">
        <v>9492</v>
      </c>
      <c r="Q10092" s="269">
        <v>-15.75</v>
      </c>
      <c r="R10092" s="269">
        <v>-16</v>
      </c>
      <c r="S10092" s="269">
        <v>-58.75</v>
      </c>
      <c r="T10092" s="269">
        <v>-59</v>
      </c>
      <c r="DO10092"/>
    </row>
    <row r="10093" spans="15:119" x14ac:dyDescent="0.25">
      <c r="O10093" s="268" t="s">
        <v>19575</v>
      </c>
      <c r="P10093" s="268" t="s">
        <v>9492</v>
      </c>
      <c r="Q10093" s="269">
        <v>-15.75</v>
      </c>
      <c r="R10093" s="269">
        <v>-16</v>
      </c>
      <c r="S10093" s="269">
        <v>-58.5</v>
      </c>
      <c r="T10093" s="269">
        <v>-58.75</v>
      </c>
      <c r="DO10093"/>
    </row>
    <row r="10094" spans="15:119" x14ac:dyDescent="0.25">
      <c r="O10094" s="268" t="s">
        <v>19576</v>
      </c>
      <c r="P10094" s="268" t="s">
        <v>9488</v>
      </c>
      <c r="Q10094" s="269">
        <v>-15</v>
      </c>
      <c r="R10094" s="269">
        <v>-16</v>
      </c>
      <c r="S10094" s="269">
        <v>-57</v>
      </c>
      <c r="T10094" s="269">
        <v>-58.5</v>
      </c>
      <c r="DO10094"/>
    </row>
    <row r="10095" spans="15:119" x14ac:dyDescent="0.25">
      <c r="O10095" s="268" t="s">
        <v>19577</v>
      </c>
      <c r="P10095" s="268" t="s">
        <v>9490</v>
      </c>
      <c r="Q10095" s="269">
        <v>-15</v>
      </c>
      <c r="R10095" s="269">
        <v>-15.5</v>
      </c>
      <c r="S10095" s="269">
        <v>-58</v>
      </c>
      <c r="T10095" s="269">
        <v>-58.5</v>
      </c>
      <c r="DO10095"/>
    </row>
    <row r="10096" spans="15:119" x14ac:dyDescent="0.25">
      <c r="O10096" s="268" t="s">
        <v>19578</v>
      </c>
      <c r="P10096" s="268" t="s">
        <v>9492</v>
      </c>
      <c r="Q10096" s="269">
        <v>-15</v>
      </c>
      <c r="R10096" s="269">
        <v>-15.25</v>
      </c>
      <c r="S10096" s="269">
        <v>-58.25</v>
      </c>
      <c r="T10096" s="269">
        <v>-58.5</v>
      </c>
      <c r="DO10096"/>
    </row>
    <row r="10097" spans="15:119" x14ac:dyDescent="0.25">
      <c r="O10097" s="268" t="s">
        <v>19579</v>
      </c>
      <c r="P10097" s="268" t="s">
        <v>9492</v>
      </c>
      <c r="Q10097" s="269">
        <v>-15</v>
      </c>
      <c r="R10097" s="269">
        <v>-15.25</v>
      </c>
      <c r="S10097" s="269">
        <v>-58</v>
      </c>
      <c r="T10097" s="269">
        <v>-58.25</v>
      </c>
      <c r="DO10097"/>
    </row>
    <row r="10098" spans="15:119" x14ac:dyDescent="0.25">
      <c r="O10098" s="268" t="s">
        <v>19580</v>
      </c>
      <c r="P10098" s="268" t="s">
        <v>9492</v>
      </c>
      <c r="Q10098" s="269">
        <v>-15.25</v>
      </c>
      <c r="R10098" s="269">
        <v>-15.5</v>
      </c>
      <c r="S10098" s="269">
        <v>-58.25</v>
      </c>
      <c r="T10098" s="269">
        <v>-58.5</v>
      </c>
      <c r="DO10098"/>
    </row>
    <row r="10099" spans="15:119" x14ac:dyDescent="0.25">
      <c r="O10099" s="268" t="s">
        <v>19581</v>
      </c>
      <c r="P10099" s="268" t="s">
        <v>9492</v>
      </c>
      <c r="Q10099" s="269">
        <v>-15.25</v>
      </c>
      <c r="R10099" s="269">
        <v>-15.5</v>
      </c>
      <c r="S10099" s="269">
        <v>-58</v>
      </c>
      <c r="T10099" s="269">
        <v>-58.25</v>
      </c>
      <c r="DO10099"/>
    </row>
    <row r="10100" spans="15:119" x14ac:dyDescent="0.25">
      <c r="O10100" s="268" t="s">
        <v>19582</v>
      </c>
      <c r="P10100" s="268" t="s">
        <v>9490</v>
      </c>
      <c r="Q10100" s="269">
        <v>-15</v>
      </c>
      <c r="R10100" s="269">
        <v>-15.5</v>
      </c>
      <c r="S10100" s="269">
        <v>-57.5</v>
      </c>
      <c r="T10100" s="269">
        <v>-58</v>
      </c>
      <c r="DO10100"/>
    </row>
    <row r="10101" spans="15:119" x14ac:dyDescent="0.25">
      <c r="O10101" s="268" t="s">
        <v>19583</v>
      </c>
      <c r="P10101" s="268" t="s">
        <v>9492</v>
      </c>
      <c r="Q10101" s="269">
        <v>-15</v>
      </c>
      <c r="R10101" s="269">
        <v>-15.25</v>
      </c>
      <c r="S10101" s="269">
        <v>-57.75</v>
      </c>
      <c r="T10101" s="269">
        <v>-58</v>
      </c>
      <c r="DO10101"/>
    </row>
    <row r="10102" spans="15:119" x14ac:dyDescent="0.25">
      <c r="O10102" s="268" t="s">
        <v>19584</v>
      </c>
      <c r="P10102" s="268" t="s">
        <v>9492</v>
      </c>
      <c r="Q10102" s="269">
        <v>-15</v>
      </c>
      <c r="R10102" s="269">
        <v>-15.25</v>
      </c>
      <c r="S10102" s="269">
        <v>-57.5</v>
      </c>
      <c r="T10102" s="269">
        <v>-57.75</v>
      </c>
      <c r="DO10102"/>
    </row>
    <row r="10103" spans="15:119" x14ac:dyDescent="0.25">
      <c r="O10103" s="268" t="s">
        <v>19585</v>
      </c>
      <c r="P10103" s="268" t="s">
        <v>9492</v>
      </c>
      <c r="Q10103" s="269">
        <v>-15.25</v>
      </c>
      <c r="R10103" s="269">
        <v>-15.5</v>
      </c>
      <c r="S10103" s="269">
        <v>-57.75</v>
      </c>
      <c r="T10103" s="269">
        <v>-58</v>
      </c>
      <c r="DO10103"/>
    </row>
    <row r="10104" spans="15:119" x14ac:dyDescent="0.25">
      <c r="O10104" s="268" t="s">
        <v>19586</v>
      </c>
      <c r="P10104" s="268" t="s">
        <v>9492</v>
      </c>
      <c r="Q10104" s="269">
        <v>-15.25</v>
      </c>
      <c r="R10104" s="269">
        <v>-15.5</v>
      </c>
      <c r="S10104" s="269">
        <v>-57.5</v>
      </c>
      <c r="T10104" s="269">
        <v>-57.75</v>
      </c>
      <c r="DO10104"/>
    </row>
    <row r="10105" spans="15:119" x14ac:dyDescent="0.25">
      <c r="O10105" s="268" t="s">
        <v>19587</v>
      </c>
      <c r="P10105" s="268" t="s">
        <v>9490</v>
      </c>
      <c r="Q10105" s="269">
        <v>-15</v>
      </c>
      <c r="R10105" s="269">
        <v>-15.5</v>
      </c>
      <c r="S10105" s="269">
        <v>-57</v>
      </c>
      <c r="T10105" s="269">
        <v>-57.5</v>
      </c>
      <c r="DO10105"/>
    </row>
    <row r="10106" spans="15:119" x14ac:dyDescent="0.25">
      <c r="O10106" s="268" t="s">
        <v>19588</v>
      </c>
      <c r="P10106" s="268" t="s">
        <v>9492</v>
      </c>
      <c r="Q10106" s="269">
        <v>-15</v>
      </c>
      <c r="R10106" s="269">
        <v>-15.25</v>
      </c>
      <c r="S10106" s="269">
        <v>-57.25</v>
      </c>
      <c r="T10106" s="269">
        <v>-57.5</v>
      </c>
      <c r="DO10106"/>
    </row>
    <row r="10107" spans="15:119" x14ac:dyDescent="0.25">
      <c r="O10107" s="268" t="s">
        <v>19589</v>
      </c>
      <c r="P10107" s="268" t="s">
        <v>9492</v>
      </c>
      <c r="Q10107" s="269">
        <v>-15</v>
      </c>
      <c r="R10107" s="269">
        <v>-15.25</v>
      </c>
      <c r="S10107" s="269">
        <v>-57</v>
      </c>
      <c r="T10107" s="269">
        <v>-57.25</v>
      </c>
      <c r="DO10107"/>
    </row>
    <row r="10108" spans="15:119" x14ac:dyDescent="0.25">
      <c r="O10108" s="268" t="s">
        <v>19590</v>
      </c>
      <c r="P10108" s="268" t="s">
        <v>9492</v>
      </c>
      <c r="Q10108" s="269">
        <v>-15.25</v>
      </c>
      <c r="R10108" s="269">
        <v>-15.5</v>
      </c>
      <c r="S10108" s="269">
        <v>-57.25</v>
      </c>
      <c r="T10108" s="269">
        <v>-57.5</v>
      </c>
      <c r="DO10108"/>
    </row>
    <row r="10109" spans="15:119" x14ac:dyDescent="0.25">
      <c r="O10109" s="268" t="s">
        <v>19591</v>
      </c>
      <c r="P10109" s="268" t="s">
        <v>9492</v>
      </c>
      <c r="Q10109" s="269">
        <v>-15.25</v>
      </c>
      <c r="R10109" s="269">
        <v>-15.5</v>
      </c>
      <c r="S10109" s="269">
        <v>-57</v>
      </c>
      <c r="T10109" s="269">
        <v>-57.25</v>
      </c>
      <c r="DO10109"/>
    </row>
    <row r="10110" spans="15:119" x14ac:dyDescent="0.25">
      <c r="O10110" s="268" t="s">
        <v>19592</v>
      </c>
      <c r="P10110" s="268" t="s">
        <v>9490</v>
      </c>
      <c r="Q10110" s="269">
        <v>-15.5</v>
      </c>
      <c r="R10110" s="269">
        <v>-16</v>
      </c>
      <c r="S10110" s="269">
        <v>-58</v>
      </c>
      <c r="T10110" s="269">
        <v>-58.5</v>
      </c>
      <c r="DO10110"/>
    </row>
    <row r="10111" spans="15:119" x14ac:dyDescent="0.25">
      <c r="O10111" s="268" t="s">
        <v>19593</v>
      </c>
      <c r="P10111" s="268" t="s">
        <v>9492</v>
      </c>
      <c r="Q10111" s="269">
        <v>-15.5</v>
      </c>
      <c r="R10111" s="269">
        <v>-15.75</v>
      </c>
      <c r="S10111" s="269">
        <v>-58.25</v>
      </c>
      <c r="T10111" s="269">
        <v>-58.5</v>
      </c>
      <c r="DO10111"/>
    </row>
    <row r="10112" spans="15:119" x14ac:dyDescent="0.25">
      <c r="O10112" s="268" t="s">
        <v>19594</v>
      </c>
      <c r="P10112" s="268" t="s">
        <v>9492</v>
      </c>
      <c r="Q10112" s="269">
        <v>-15.5</v>
      </c>
      <c r="R10112" s="269">
        <v>-15.75</v>
      </c>
      <c r="S10112" s="269">
        <v>-58</v>
      </c>
      <c r="T10112" s="269">
        <v>-58.25</v>
      </c>
      <c r="DO10112"/>
    </row>
    <row r="10113" spans="15:119" x14ac:dyDescent="0.25">
      <c r="O10113" s="268" t="s">
        <v>19595</v>
      </c>
      <c r="P10113" s="268" t="s">
        <v>9492</v>
      </c>
      <c r="Q10113" s="269">
        <v>-15.75</v>
      </c>
      <c r="R10113" s="269">
        <v>-16</v>
      </c>
      <c r="S10113" s="269">
        <v>-58.25</v>
      </c>
      <c r="T10113" s="269">
        <v>-58.5</v>
      </c>
      <c r="DO10113"/>
    </row>
    <row r="10114" spans="15:119" x14ac:dyDescent="0.25">
      <c r="O10114" s="268" t="s">
        <v>19596</v>
      </c>
      <c r="P10114" s="268" t="s">
        <v>9492</v>
      </c>
      <c r="Q10114" s="269">
        <v>-15.75</v>
      </c>
      <c r="R10114" s="269">
        <v>-16</v>
      </c>
      <c r="S10114" s="269">
        <v>-58</v>
      </c>
      <c r="T10114" s="269">
        <v>-58.25</v>
      </c>
      <c r="DO10114"/>
    </row>
    <row r="10115" spans="15:119" x14ac:dyDescent="0.25">
      <c r="O10115" s="268" t="s">
        <v>19597</v>
      </c>
      <c r="P10115" s="268" t="s">
        <v>9490</v>
      </c>
      <c r="Q10115" s="269">
        <v>-15.5</v>
      </c>
      <c r="R10115" s="269">
        <v>-16</v>
      </c>
      <c r="S10115" s="269">
        <v>-57.5</v>
      </c>
      <c r="T10115" s="269">
        <v>-58</v>
      </c>
      <c r="DO10115"/>
    </row>
    <row r="10116" spans="15:119" x14ac:dyDescent="0.25">
      <c r="O10116" s="268" t="s">
        <v>19598</v>
      </c>
      <c r="P10116" s="268" t="s">
        <v>9492</v>
      </c>
      <c r="Q10116" s="269">
        <v>-15.5</v>
      </c>
      <c r="R10116" s="269">
        <v>-15.75</v>
      </c>
      <c r="S10116" s="269">
        <v>-57.75</v>
      </c>
      <c r="T10116" s="269">
        <v>-58</v>
      </c>
      <c r="DO10116"/>
    </row>
    <row r="10117" spans="15:119" x14ac:dyDescent="0.25">
      <c r="O10117" s="268" t="s">
        <v>19599</v>
      </c>
      <c r="P10117" s="268" t="s">
        <v>9492</v>
      </c>
      <c r="Q10117" s="269">
        <v>-15.5</v>
      </c>
      <c r="R10117" s="269">
        <v>-15.75</v>
      </c>
      <c r="S10117" s="269">
        <v>-57.5</v>
      </c>
      <c r="T10117" s="269">
        <v>-57.75</v>
      </c>
      <c r="DO10117"/>
    </row>
    <row r="10118" spans="15:119" x14ac:dyDescent="0.25">
      <c r="O10118" s="268" t="s">
        <v>19600</v>
      </c>
      <c r="P10118" s="268" t="s">
        <v>9492</v>
      </c>
      <c r="Q10118" s="269">
        <v>-15.75</v>
      </c>
      <c r="R10118" s="269">
        <v>-16</v>
      </c>
      <c r="S10118" s="269">
        <v>-57.75</v>
      </c>
      <c r="T10118" s="269">
        <v>-58</v>
      </c>
      <c r="DO10118"/>
    </row>
    <row r="10119" spans="15:119" x14ac:dyDescent="0.25">
      <c r="O10119" s="268" t="s">
        <v>19601</v>
      </c>
      <c r="P10119" s="268" t="s">
        <v>9492</v>
      </c>
      <c r="Q10119" s="269">
        <v>-15.75</v>
      </c>
      <c r="R10119" s="269">
        <v>-16</v>
      </c>
      <c r="S10119" s="269">
        <v>-57.5</v>
      </c>
      <c r="T10119" s="269">
        <v>-57.75</v>
      </c>
      <c r="DO10119"/>
    </row>
    <row r="10120" spans="15:119" x14ac:dyDescent="0.25">
      <c r="O10120" s="268" t="s">
        <v>19602</v>
      </c>
      <c r="P10120" s="268" t="s">
        <v>9490</v>
      </c>
      <c r="Q10120" s="269">
        <v>-15.5</v>
      </c>
      <c r="R10120" s="269">
        <v>-16</v>
      </c>
      <c r="S10120" s="269">
        <v>-57</v>
      </c>
      <c r="T10120" s="269">
        <v>-57.5</v>
      </c>
      <c r="DO10120"/>
    </row>
    <row r="10121" spans="15:119" x14ac:dyDescent="0.25">
      <c r="O10121" s="268" t="s">
        <v>19603</v>
      </c>
      <c r="P10121" s="268" t="s">
        <v>9492</v>
      </c>
      <c r="Q10121" s="269">
        <v>-15.5</v>
      </c>
      <c r="R10121" s="269">
        <v>-15.75</v>
      </c>
      <c r="S10121" s="269">
        <v>-57.25</v>
      </c>
      <c r="T10121" s="269">
        <v>-57.5</v>
      </c>
      <c r="DO10121"/>
    </row>
    <row r="10122" spans="15:119" x14ac:dyDescent="0.25">
      <c r="O10122" s="268" t="s">
        <v>19604</v>
      </c>
      <c r="P10122" s="268" t="s">
        <v>9492</v>
      </c>
      <c r="Q10122" s="269">
        <v>-15.5</v>
      </c>
      <c r="R10122" s="269">
        <v>-15.75</v>
      </c>
      <c r="S10122" s="269">
        <v>-57</v>
      </c>
      <c r="T10122" s="269">
        <v>-57.25</v>
      </c>
      <c r="DO10122"/>
    </row>
    <row r="10123" spans="15:119" x14ac:dyDescent="0.25">
      <c r="O10123" s="268" t="s">
        <v>19605</v>
      </c>
      <c r="P10123" s="268" t="s">
        <v>9492</v>
      </c>
      <c r="Q10123" s="269">
        <v>-15.75</v>
      </c>
      <c r="R10123" s="269">
        <v>-16</v>
      </c>
      <c r="S10123" s="269">
        <v>-57.25</v>
      </c>
      <c r="T10123" s="269">
        <v>-57.5</v>
      </c>
      <c r="DO10123"/>
    </row>
    <row r="10124" spans="15:119" x14ac:dyDescent="0.25">
      <c r="O10124" s="268" t="s">
        <v>19606</v>
      </c>
      <c r="P10124" s="268" t="s">
        <v>9492</v>
      </c>
      <c r="Q10124" s="269">
        <v>-15.75</v>
      </c>
      <c r="R10124" s="269">
        <v>-16</v>
      </c>
      <c r="S10124" s="269">
        <v>-57</v>
      </c>
      <c r="T10124" s="269">
        <v>-57.25</v>
      </c>
      <c r="DO10124"/>
    </row>
    <row r="10125" spans="15:119" x14ac:dyDescent="0.25">
      <c r="O10125" s="268" t="s">
        <v>19607</v>
      </c>
      <c r="P10125" s="268" t="s">
        <v>9486</v>
      </c>
      <c r="Q10125" s="269">
        <v>-14</v>
      </c>
      <c r="R10125" s="269">
        <v>-16</v>
      </c>
      <c r="S10125" s="269">
        <v>-54</v>
      </c>
      <c r="T10125" s="269">
        <v>-57</v>
      </c>
      <c r="DO10125"/>
    </row>
    <row r="10126" spans="15:119" x14ac:dyDescent="0.25">
      <c r="O10126" s="268" t="s">
        <v>19608</v>
      </c>
      <c r="P10126" s="268" t="s">
        <v>9488</v>
      </c>
      <c r="Q10126" s="269">
        <v>-14</v>
      </c>
      <c r="R10126" s="269">
        <v>-15</v>
      </c>
      <c r="S10126" s="269">
        <v>-55.5</v>
      </c>
      <c r="T10126" s="269">
        <v>-57</v>
      </c>
      <c r="DO10126"/>
    </row>
    <row r="10127" spans="15:119" x14ac:dyDescent="0.25">
      <c r="O10127" s="268" t="s">
        <v>19609</v>
      </c>
      <c r="P10127" s="268" t="s">
        <v>9490</v>
      </c>
      <c r="Q10127" s="269">
        <v>-14</v>
      </c>
      <c r="R10127" s="269">
        <v>-14.5</v>
      </c>
      <c r="S10127" s="269">
        <v>-56.5</v>
      </c>
      <c r="T10127" s="269">
        <v>-57</v>
      </c>
      <c r="DO10127"/>
    </row>
    <row r="10128" spans="15:119" x14ac:dyDescent="0.25">
      <c r="O10128" s="268" t="s">
        <v>19610</v>
      </c>
      <c r="P10128" s="268" t="s">
        <v>9492</v>
      </c>
      <c r="Q10128" s="269">
        <v>-14</v>
      </c>
      <c r="R10128" s="269">
        <v>-14.25</v>
      </c>
      <c r="S10128" s="269">
        <v>-56.75</v>
      </c>
      <c r="T10128" s="269">
        <v>-57</v>
      </c>
      <c r="DO10128"/>
    </row>
    <row r="10129" spans="15:119" x14ac:dyDescent="0.25">
      <c r="O10129" s="268" t="s">
        <v>19611</v>
      </c>
      <c r="P10129" s="268" t="s">
        <v>9492</v>
      </c>
      <c r="Q10129" s="269">
        <v>-14</v>
      </c>
      <c r="R10129" s="269">
        <v>-14.25</v>
      </c>
      <c r="S10129" s="269">
        <v>-56.5</v>
      </c>
      <c r="T10129" s="269">
        <v>-56.75</v>
      </c>
      <c r="DO10129"/>
    </row>
    <row r="10130" spans="15:119" x14ac:dyDescent="0.25">
      <c r="O10130" s="268" t="s">
        <v>19612</v>
      </c>
      <c r="P10130" s="268" t="s">
        <v>9492</v>
      </c>
      <c r="Q10130" s="269">
        <v>-14.25</v>
      </c>
      <c r="R10130" s="269">
        <v>-14.5</v>
      </c>
      <c r="S10130" s="269">
        <v>-56.75</v>
      </c>
      <c r="T10130" s="269">
        <v>-57</v>
      </c>
      <c r="DO10130"/>
    </row>
    <row r="10131" spans="15:119" x14ac:dyDescent="0.25">
      <c r="O10131" s="268" t="s">
        <v>19613</v>
      </c>
      <c r="P10131" s="268" t="s">
        <v>9492</v>
      </c>
      <c r="Q10131" s="269">
        <v>-14.25</v>
      </c>
      <c r="R10131" s="269">
        <v>-14.5</v>
      </c>
      <c r="S10131" s="269">
        <v>-56.5</v>
      </c>
      <c r="T10131" s="269">
        <v>-56.75</v>
      </c>
      <c r="DO10131"/>
    </row>
    <row r="10132" spans="15:119" x14ac:dyDescent="0.25">
      <c r="O10132" s="268" t="s">
        <v>19614</v>
      </c>
      <c r="P10132" s="268" t="s">
        <v>9490</v>
      </c>
      <c r="Q10132" s="269">
        <v>-14</v>
      </c>
      <c r="R10132" s="269">
        <v>-14.5</v>
      </c>
      <c r="S10132" s="269">
        <v>-56</v>
      </c>
      <c r="T10132" s="269">
        <v>-56.5</v>
      </c>
      <c r="DO10132"/>
    </row>
    <row r="10133" spans="15:119" x14ac:dyDescent="0.25">
      <c r="O10133" s="268" t="s">
        <v>19615</v>
      </c>
      <c r="P10133" s="268" t="s">
        <v>9492</v>
      </c>
      <c r="Q10133" s="269">
        <v>-14</v>
      </c>
      <c r="R10133" s="269">
        <v>-14.25</v>
      </c>
      <c r="S10133" s="269">
        <v>-56.25</v>
      </c>
      <c r="T10133" s="269">
        <v>-56.5</v>
      </c>
      <c r="DO10133"/>
    </row>
    <row r="10134" spans="15:119" x14ac:dyDescent="0.25">
      <c r="O10134" s="268" t="s">
        <v>19616</v>
      </c>
      <c r="P10134" s="268" t="s">
        <v>9492</v>
      </c>
      <c r="Q10134" s="269">
        <v>-14</v>
      </c>
      <c r="R10134" s="269">
        <v>-14.25</v>
      </c>
      <c r="S10134" s="269">
        <v>-56</v>
      </c>
      <c r="T10134" s="269">
        <v>-56.25</v>
      </c>
      <c r="DO10134"/>
    </row>
    <row r="10135" spans="15:119" x14ac:dyDescent="0.25">
      <c r="O10135" s="268" t="s">
        <v>19617</v>
      </c>
      <c r="P10135" s="268" t="s">
        <v>9492</v>
      </c>
      <c r="Q10135" s="269">
        <v>-14.25</v>
      </c>
      <c r="R10135" s="269">
        <v>-14.5</v>
      </c>
      <c r="S10135" s="269">
        <v>-56.25</v>
      </c>
      <c r="T10135" s="269">
        <v>-56.5</v>
      </c>
      <c r="DO10135"/>
    </row>
    <row r="10136" spans="15:119" x14ac:dyDescent="0.25">
      <c r="O10136" s="268" t="s">
        <v>19618</v>
      </c>
      <c r="P10136" s="268" t="s">
        <v>9492</v>
      </c>
      <c r="Q10136" s="269">
        <v>-14.25</v>
      </c>
      <c r="R10136" s="269">
        <v>-14.5</v>
      </c>
      <c r="S10136" s="269">
        <v>-56</v>
      </c>
      <c r="T10136" s="269">
        <v>-56.25</v>
      </c>
      <c r="DO10136"/>
    </row>
    <row r="10137" spans="15:119" x14ac:dyDescent="0.25">
      <c r="O10137" s="268" t="s">
        <v>19619</v>
      </c>
      <c r="P10137" s="268" t="s">
        <v>9490</v>
      </c>
      <c r="Q10137" s="269">
        <v>-14</v>
      </c>
      <c r="R10137" s="269">
        <v>-14.5</v>
      </c>
      <c r="S10137" s="269">
        <v>-55.5</v>
      </c>
      <c r="T10137" s="269">
        <v>-56</v>
      </c>
      <c r="DO10137"/>
    </row>
    <row r="10138" spans="15:119" x14ac:dyDescent="0.25">
      <c r="O10138" s="268" t="s">
        <v>19620</v>
      </c>
      <c r="P10138" s="268" t="s">
        <v>9492</v>
      </c>
      <c r="Q10138" s="269">
        <v>-14</v>
      </c>
      <c r="R10138" s="269">
        <v>-14.25</v>
      </c>
      <c r="S10138" s="269">
        <v>-55.75</v>
      </c>
      <c r="T10138" s="269">
        <v>-56</v>
      </c>
      <c r="DO10138"/>
    </row>
    <row r="10139" spans="15:119" x14ac:dyDescent="0.25">
      <c r="O10139" s="268" t="s">
        <v>19621</v>
      </c>
      <c r="P10139" s="268" t="s">
        <v>9492</v>
      </c>
      <c r="Q10139" s="269">
        <v>-14</v>
      </c>
      <c r="R10139" s="269">
        <v>-14.25</v>
      </c>
      <c r="S10139" s="269">
        <v>-55.5</v>
      </c>
      <c r="T10139" s="269">
        <v>-55.75</v>
      </c>
      <c r="DO10139"/>
    </row>
    <row r="10140" spans="15:119" x14ac:dyDescent="0.25">
      <c r="O10140" s="268" t="s">
        <v>19622</v>
      </c>
      <c r="P10140" s="268" t="s">
        <v>9492</v>
      </c>
      <c r="Q10140" s="269">
        <v>-14.25</v>
      </c>
      <c r="R10140" s="269">
        <v>-14.5</v>
      </c>
      <c r="S10140" s="269">
        <v>-55.75</v>
      </c>
      <c r="T10140" s="269">
        <v>-56</v>
      </c>
      <c r="DO10140"/>
    </row>
    <row r="10141" spans="15:119" x14ac:dyDescent="0.25">
      <c r="O10141" s="268" t="s">
        <v>19623</v>
      </c>
      <c r="P10141" s="268" t="s">
        <v>9492</v>
      </c>
      <c r="Q10141" s="269">
        <v>-14.25</v>
      </c>
      <c r="R10141" s="269">
        <v>-14.5</v>
      </c>
      <c r="S10141" s="269">
        <v>-55.5</v>
      </c>
      <c r="T10141" s="269">
        <v>-55.75</v>
      </c>
      <c r="DO10141"/>
    </row>
    <row r="10142" spans="15:119" x14ac:dyDescent="0.25">
      <c r="O10142" s="268" t="s">
        <v>19624</v>
      </c>
      <c r="P10142" s="268" t="s">
        <v>9490</v>
      </c>
      <c r="Q10142" s="269">
        <v>-14.5</v>
      </c>
      <c r="R10142" s="269">
        <v>-15</v>
      </c>
      <c r="S10142" s="269">
        <v>-56.5</v>
      </c>
      <c r="T10142" s="269">
        <v>-57</v>
      </c>
      <c r="DO10142"/>
    </row>
    <row r="10143" spans="15:119" x14ac:dyDescent="0.25">
      <c r="O10143" s="268" t="s">
        <v>19625</v>
      </c>
      <c r="P10143" s="268" t="s">
        <v>9492</v>
      </c>
      <c r="Q10143" s="269">
        <v>-14.5</v>
      </c>
      <c r="R10143" s="269">
        <v>-14.75</v>
      </c>
      <c r="S10143" s="269">
        <v>-56.75</v>
      </c>
      <c r="T10143" s="269">
        <v>-57</v>
      </c>
      <c r="DO10143"/>
    </row>
    <row r="10144" spans="15:119" x14ac:dyDescent="0.25">
      <c r="O10144" s="268" t="s">
        <v>19626</v>
      </c>
      <c r="P10144" s="268" t="s">
        <v>9492</v>
      </c>
      <c r="Q10144" s="269">
        <v>-14.5</v>
      </c>
      <c r="R10144" s="269">
        <v>-14.75</v>
      </c>
      <c r="S10144" s="269">
        <v>-56.5</v>
      </c>
      <c r="T10144" s="269">
        <v>-56.75</v>
      </c>
      <c r="DO10144"/>
    </row>
    <row r="10145" spans="15:119" x14ac:dyDescent="0.25">
      <c r="O10145" s="268" t="s">
        <v>19627</v>
      </c>
      <c r="P10145" s="268" t="s">
        <v>9492</v>
      </c>
      <c r="Q10145" s="269">
        <v>-14.75</v>
      </c>
      <c r="R10145" s="269">
        <v>-15</v>
      </c>
      <c r="S10145" s="269">
        <v>-56.75</v>
      </c>
      <c r="T10145" s="269">
        <v>-57</v>
      </c>
      <c r="DO10145"/>
    </row>
    <row r="10146" spans="15:119" x14ac:dyDescent="0.25">
      <c r="O10146" s="268" t="s">
        <v>19628</v>
      </c>
      <c r="P10146" s="268" t="s">
        <v>9492</v>
      </c>
      <c r="Q10146" s="269">
        <v>-14.75</v>
      </c>
      <c r="R10146" s="269">
        <v>-15</v>
      </c>
      <c r="S10146" s="269">
        <v>-56.5</v>
      </c>
      <c r="T10146" s="269">
        <v>-56.75</v>
      </c>
      <c r="DO10146"/>
    </row>
    <row r="10147" spans="15:119" x14ac:dyDescent="0.25">
      <c r="O10147" s="268" t="s">
        <v>19629</v>
      </c>
      <c r="P10147" s="268" t="s">
        <v>9490</v>
      </c>
      <c r="Q10147" s="269">
        <v>-14.5</v>
      </c>
      <c r="R10147" s="269">
        <v>-15</v>
      </c>
      <c r="S10147" s="269">
        <v>-56</v>
      </c>
      <c r="T10147" s="269">
        <v>-56.5</v>
      </c>
      <c r="DO10147"/>
    </row>
    <row r="10148" spans="15:119" x14ac:dyDescent="0.25">
      <c r="O10148" s="268" t="s">
        <v>19630</v>
      </c>
      <c r="P10148" s="268" t="s">
        <v>9492</v>
      </c>
      <c r="Q10148" s="269">
        <v>-14.5</v>
      </c>
      <c r="R10148" s="269">
        <v>-14.75</v>
      </c>
      <c r="S10148" s="269">
        <v>-56.25</v>
      </c>
      <c r="T10148" s="269">
        <v>-56.5</v>
      </c>
      <c r="DO10148"/>
    </row>
    <row r="10149" spans="15:119" x14ac:dyDescent="0.25">
      <c r="O10149" s="268" t="s">
        <v>19631</v>
      </c>
      <c r="P10149" s="268" t="s">
        <v>9492</v>
      </c>
      <c r="Q10149" s="269">
        <v>-14.5</v>
      </c>
      <c r="R10149" s="269">
        <v>-14.75</v>
      </c>
      <c r="S10149" s="269">
        <v>-56</v>
      </c>
      <c r="T10149" s="269">
        <v>-56.25</v>
      </c>
      <c r="DO10149"/>
    </row>
    <row r="10150" spans="15:119" x14ac:dyDescent="0.25">
      <c r="O10150" s="268" t="s">
        <v>19632</v>
      </c>
      <c r="P10150" s="268" t="s">
        <v>9492</v>
      </c>
      <c r="Q10150" s="269">
        <v>-14.75</v>
      </c>
      <c r="R10150" s="269">
        <v>-15</v>
      </c>
      <c r="S10150" s="269">
        <v>-56.25</v>
      </c>
      <c r="T10150" s="269">
        <v>-56.5</v>
      </c>
      <c r="DO10150"/>
    </row>
    <row r="10151" spans="15:119" x14ac:dyDescent="0.25">
      <c r="O10151" s="268" t="s">
        <v>19633</v>
      </c>
      <c r="P10151" s="268" t="s">
        <v>9492</v>
      </c>
      <c r="Q10151" s="269">
        <v>-14.75</v>
      </c>
      <c r="R10151" s="269">
        <v>-15</v>
      </c>
      <c r="S10151" s="269">
        <v>-56</v>
      </c>
      <c r="T10151" s="269">
        <v>-56.25</v>
      </c>
      <c r="DO10151"/>
    </row>
    <row r="10152" spans="15:119" x14ac:dyDescent="0.25">
      <c r="O10152" s="268" t="s">
        <v>19634</v>
      </c>
      <c r="P10152" s="268" t="s">
        <v>9490</v>
      </c>
      <c r="Q10152" s="269">
        <v>-14.5</v>
      </c>
      <c r="R10152" s="269">
        <v>-15</v>
      </c>
      <c r="S10152" s="269">
        <v>-55.5</v>
      </c>
      <c r="T10152" s="269">
        <v>-56</v>
      </c>
      <c r="DO10152"/>
    </row>
    <row r="10153" spans="15:119" x14ac:dyDescent="0.25">
      <c r="O10153" s="268" t="s">
        <v>19635</v>
      </c>
      <c r="P10153" s="268" t="s">
        <v>9492</v>
      </c>
      <c r="Q10153" s="269">
        <v>-14.5</v>
      </c>
      <c r="R10153" s="269">
        <v>-14.75</v>
      </c>
      <c r="S10153" s="269">
        <v>-55.75</v>
      </c>
      <c r="T10153" s="269">
        <v>-56</v>
      </c>
      <c r="DO10153"/>
    </row>
    <row r="10154" spans="15:119" x14ac:dyDescent="0.25">
      <c r="O10154" s="268" t="s">
        <v>19636</v>
      </c>
      <c r="P10154" s="268" t="s">
        <v>9492</v>
      </c>
      <c r="Q10154" s="269">
        <v>-14.5</v>
      </c>
      <c r="R10154" s="269">
        <v>-14.75</v>
      </c>
      <c r="S10154" s="269">
        <v>-55.5</v>
      </c>
      <c r="T10154" s="269">
        <v>-55.75</v>
      </c>
      <c r="DO10154"/>
    </row>
    <row r="10155" spans="15:119" x14ac:dyDescent="0.25">
      <c r="O10155" s="268" t="s">
        <v>19637</v>
      </c>
      <c r="P10155" s="268" t="s">
        <v>9492</v>
      </c>
      <c r="Q10155" s="269">
        <v>-14.75</v>
      </c>
      <c r="R10155" s="269">
        <v>-15</v>
      </c>
      <c r="S10155" s="269">
        <v>-55.75</v>
      </c>
      <c r="T10155" s="269">
        <v>-56</v>
      </c>
      <c r="DO10155"/>
    </row>
    <row r="10156" spans="15:119" x14ac:dyDescent="0.25">
      <c r="O10156" s="268" t="s">
        <v>19638</v>
      </c>
      <c r="P10156" s="268" t="s">
        <v>9492</v>
      </c>
      <c r="Q10156" s="269">
        <v>-14.75</v>
      </c>
      <c r="R10156" s="269">
        <v>-15</v>
      </c>
      <c r="S10156" s="269">
        <v>-55.5</v>
      </c>
      <c r="T10156" s="269">
        <v>-55.75</v>
      </c>
      <c r="DO10156"/>
    </row>
    <row r="10157" spans="15:119" x14ac:dyDescent="0.25">
      <c r="O10157" s="268" t="s">
        <v>19639</v>
      </c>
      <c r="P10157" s="268" t="s">
        <v>9488</v>
      </c>
      <c r="Q10157" s="269">
        <v>-14</v>
      </c>
      <c r="R10157" s="269">
        <v>-15</v>
      </c>
      <c r="S10157" s="269">
        <v>-54</v>
      </c>
      <c r="T10157" s="269">
        <v>-55.5</v>
      </c>
      <c r="DO10157"/>
    </row>
    <row r="10158" spans="15:119" x14ac:dyDescent="0.25">
      <c r="O10158" s="268" t="s">
        <v>19640</v>
      </c>
      <c r="P10158" s="268" t="s">
        <v>9490</v>
      </c>
      <c r="Q10158" s="269">
        <v>-14</v>
      </c>
      <c r="R10158" s="269">
        <v>-14.5</v>
      </c>
      <c r="S10158" s="269">
        <v>-55</v>
      </c>
      <c r="T10158" s="269">
        <v>-55.5</v>
      </c>
      <c r="DO10158"/>
    </row>
    <row r="10159" spans="15:119" x14ac:dyDescent="0.25">
      <c r="O10159" s="268" t="s">
        <v>19641</v>
      </c>
      <c r="P10159" s="268" t="s">
        <v>9492</v>
      </c>
      <c r="Q10159" s="269">
        <v>-14</v>
      </c>
      <c r="R10159" s="269">
        <v>-14.25</v>
      </c>
      <c r="S10159" s="269">
        <v>-55.25</v>
      </c>
      <c r="T10159" s="269">
        <v>-55.5</v>
      </c>
      <c r="DO10159"/>
    </row>
    <row r="10160" spans="15:119" x14ac:dyDescent="0.25">
      <c r="O10160" s="268" t="s">
        <v>19642</v>
      </c>
      <c r="P10160" s="268" t="s">
        <v>9492</v>
      </c>
      <c r="Q10160" s="269">
        <v>-14</v>
      </c>
      <c r="R10160" s="269">
        <v>-14.25</v>
      </c>
      <c r="S10160" s="269">
        <v>-55</v>
      </c>
      <c r="T10160" s="269">
        <v>-55.25</v>
      </c>
      <c r="DO10160"/>
    </row>
    <row r="10161" spans="15:119" x14ac:dyDescent="0.25">
      <c r="O10161" s="268" t="s">
        <v>19643</v>
      </c>
      <c r="P10161" s="268" t="s">
        <v>9492</v>
      </c>
      <c r="Q10161" s="269">
        <v>-14.25</v>
      </c>
      <c r="R10161" s="269">
        <v>-14.5</v>
      </c>
      <c r="S10161" s="269">
        <v>-55.25</v>
      </c>
      <c r="T10161" s="269">
        <v>-55.5</v>
      </c>
      <c r="DO10161"/>
    </row>
    <row r="10162" spans="15:119" x14ac:dyDescent="0.25">
      <c r="O10162" s="268" t="s">
        <v>19644</v>
      </c>
      <c r="P10162" s="268" t="s">
        <v>9492</v>
      </c>
      <c r="Q10162" s="269">
        <v>-14.25</v>
      </c>
      <c r="R10162" s="269">
        <v>-14.5</v>
      </c>
      <c r="S10162" s="269">
        <v>-55</v>
      </c>
      <c r="T10162" s="269">
        <v>-55.25</v>
      </c>
      <c r="DO10162"/>
    </row>
    <row r="10163" spans="15:119" x14ac:dyDescent="0.25">
      <c r="O10163" s="268" t="s">
        <v>19645</v>
      </c>
      <c r="P10163" s="268" t="s">
        <v>9490</v>
      </c>
      <c r="Q10163" s="269">
        <v>-14</v>
      </c>
      <c r="R10163" s="269">
        <v>-14.5</v>
      </c>
      <c r="S10163" s="269">
        <v>-54.5</v>
      </c>
      <c r="T10163" s="269">
        <v>-55</v>
      </c>
      <c r="DO10163"/>
    </row>
    <row r="10164" spans="15:119" x14ac:dyDescent="0.25">
      <c r="O10164" s="268" t="s">
        <v>19646</v>
      </c>
      <c r="P10164" s="268" t="s">
        <v>9492</v>
      </c>
      <c r="Q10164" s="269">
        <v>-14</v>
      </c>
      <c r="R10164" s="269">
        <v>-14.25</v>
      </c>
      <c r="S10164" s="269">
        <v>-54.75</v>
      </c>
      <c r="T10164" s="269">
        <v>-55</v>
      </c>
      <c r="DO10164"/>
    </row>
    <row r="10165" spans="15:119" x14ac:dyDescent="0.25">
      <c r="O10165" s="268" t="s">
        <v>19647</v>
      </c>
      <c r="P10165" s="268" t="s">
        <v>9492</v>
      </c>
      <c r="Q10165" s="269">
        <v>-14</v>
      </c>
      <c r="R10165" s="269">
        <v>-14.25</v>
      </c>
      <c r="S10165" s="269">
        <v>-54.5</v>
      </c>
      <c r="T10165" s="269">
        <v>-54.75</v>
      </c>
      <c r="DO10165"/>
    </row>
    <row r="10166" spans="15:119" x14ac:dyDescent="0.25">
      <c r="O10166" s="268" t="s">
        <v>19648</v>
      </c>
      <c r="P10166" s="268" t="s">
        <v>9492</v>
      </c>
      <c r="Q10166" s="269">
        <v>-14.25</v>
      </c>
      <c r="R10166" s="269">
        <v>-14.5</v>
      </c>
      <c r="S10166" s="269">
        <v>-54.75</v>
      </c>
      <c r="T10166" s="269">
        <v>-55</v>
      </c>
      <c r="DO10166"/>
    </row>
    <row r="10167" spans="15:119" x14ac:dyDescent="0.25">
      <c r="O10167" s="268" t="s">
        <v>19649</v>
      </c>
      <c r="P10167" s="268" t="s">
        <v>9492</v>
      </c>
      <c r="Q10167" s="269">
        <v>-14.25</v>
      </c>
      <c r="R10167" s="269">
        <v>-14.5</v>
      </c>
      <c r="S10167" s="269">
        <v>-54.5</v>
      </c>
      <c r="T10167" s="269">
        <v>-54.75</v>
      </c>
      <c r="DO10167"/>
    </row>
    <row r="10168" spans="15:119" x14ac:dyDescent="0.25">
      <c r="O10168" s="268" t="s">
        <v>19650</v>
      </c>
      <c r="P10168" s="268" t="s">
        <v>9490</v>
      </c>
      <c r="Q10168" s="269">
        <v>-14</v>
      </c>
      <c r="R10168" s="269">
        <v>-14.5</v>
      </c>
      <c r="S10168" s="269">
        <v>-54</v>
      </c>
      <c r="T10168" s="269">
        <v>-54.5</v>
      </c>
      <c r="DO10168"/>
    </row>
    <row r="10169" spans="15:119" x14ac:dyDescent="0.25">
      <c r="O10169" s="268" t="s">
        <v>19651</v>
      </c>
      <c r="P10169" s="268" t="s">
        <v>9492</v>
      </c>
      <c r="Q10169" s="269">
        <v>-14</v>
      </c>
      <c r="R10169" s="269">
        <v>-14.25</v>
      </c>
      <c r="S10169" s="269">
        <v>-54.25</v>
      </c>
      <c r="T10169" s="269">
        <v>-54.5</v>
      </c>
      <c r="DO10169"/>
    </row>
    <row r="10170" spans="15:119" x14ac:dyDescent="0.25">
      <c r="O10170" s="268" t="s">
        <v>19652</v>
      </c>
      <c r="P10170" s="268" t="s">
        <v>9492</v>
      </c>
      <c r="Q10170" s="269">
        <v>-14</v>
      </c>
      <c r="R10170" s="269">
        <v>-14.25</v>
      </c>
      <c r="S10170" s="269">
        <v>-54</v>
      </c>
      <c r="T10170" s="269">
        <v>-54.25</v>
      </c>
      <c r="DO10170"/>
    </row>
    <row r="10171" spans="15:119" x14ac:dyDescent="0.25">
      <c r="O10171" s="268" t="s">
        <v>19653</v>
      </c>
      <c r="P10171" s="268" t="s">
        <v>9492</v>
      </c>
      <c r="Q10171" s="269">
        <v>-14.25</v>
      </c>
      <c r="R10171" s="269">
        <v>-14.5</v>
      </c>
      <c r="S10171" s="269">
        <v>-54.25</v>
      </c>
      <c r="T10171" s="269">
        <v>-54.5</v>
      </c>
      <c r="DO10171"/>
    </row>
    <row r="10172" spans="15:119" x14ac:dyDescent="0.25">
      <c r="O10172" s="268" t="s">
        <v>19654</v>
      </c>
      <c r="P10172" s="268" t="s">
        <v>9492</v>
      </c>
      <c r="Q10172" s="269">
        <v>-14.25</v>
      </c>
      <c r="R10172" s="269">
        <v>-14.5</v>
      </c>
      <c r="S10172" s="269">
        <v>-54</v>
      </c>
      <c r="T10172" s="269">
        <v>-54.25</v>
      </c>
      <c r="DO10172"/>
    </row>
    <row r="10173" spans="15:119" x14ac:dyDescent="0.25">
      <c r="O10173" s="268" t="s">
        <v>19655</v>
      </c>
      <c r="P10173" s="268" t="s">
        <v>9490</v>
      </c>
      <c r="Q10173" s="269">
        <v>-14.5</v>
      </c>
      <c r="R10173" s="269">
        <v>-15</v>
      </c>
      <c r="S10173" s="269">
        <v>-55</v>
      </c>
      <c r="T10173" s="269">
        <v>-55.5</v>
      </c>
      <c r="DO10173"/>
    </row>
    <row r="10174" spans="15:119" x14ac:dyDescent="0.25">
      <c r="O10174" s="268" t="s">
        <v>19656</v>
      </c>
      <c r="P10174" s="268" t="s">
        <v>9492</v>
      </c>
      <c r="Q10174" s="269">
        <v>-14.5</v>
      </c>
      <c r="R10174" s="269">
        <v>-14.75</v>
      </c>
      <c r="S10174" s="269">
        <v>-55.25</v>
      </c>
      <c r="T10174" s="269">
        <v>-55.5</v>
      </c>
      <c r="DO10174"/>
    </row>
    <row r="10175" spans="15:119" x14ac:dyDescent="0.25">
      <c r="O10175" s="268" t="s">
        <v>19657</v>
      </c>
      <c r="P10175" s="268" t="s">
        <v>9492</v>
      </c>
      <c r="Q10175" s="269">
        <v>-14.5</v>
      </c>
      <c r="R10175" s="269">
        <v>-14.75</v>
      </c>
      <c r="S10175" s="269">
        <v>-55</v>
      </c>
      <c r="T10175" s="269">
        <v>-55.25</v>
      </c>
      <c r="DO10175"/>
    </row>
    <row r="10176" spans="15:119" x14ac:dyDescent="0.25">
      <c r="O10176" s="268" t="s">
        <v>19658</v>
      </c>
      <c r="P10176" s="268" t="s">
        <v>9492</v>
      </c>
      <c r="Q10176" s="269">
        <v>-14.75</v>
      </c>
      <c r="R10176" s="269">
        <v>-15</v>
      </c>
      <c r="S10176" s="269">
        <v>-55.25</v>
      </c>
      <c r="T10176" s="269">
        <v>-55.5</v>
      </c>
      <c r="DO10176"/>
    </row>
    <row r="10177" spans="15:119" x14ac:dyDescent="0.25">
      <c r="O10177" s="268" t="s">
        <v>19659</v>
      </c>
      <c r="P10177" s="268" t="s">
        <v>9492</v>
      </c>
      <c r="Q10177" s="269">
        <v>-14.75</v>
      </c>
      <c r="R10177" s="269">
        <v>-15</v>
      </c>
      <c r="S10177" s="269">
        <v>-55</v>
      </c>
      <c r="T10177" s="269">
        <v>-55.25</v>
      </c>
      <c r="DO10177"/>
    </row>
    <row r="10178" spans="15:119" x14ac:dyDescent="0.25">
      <c r="O10178" s="268" t="s">
        <v>19660</v>
      </c>
      <c r="P10178" s="268" t="s">
        <v>9490</v>
      </c>
      <c r="Q10178" s="269">
        <v>-14.5</v>
      </c>
      <c r="R10178" s="269">
        <v>-15</v>
      </c>
      <c r="S10178" s="269">
        <v>-54.5</v>
      </c>
      <c r="T10178" s="269">
        <v>-55</v>
      </c>
      <c r="DO10178"/>
    </row>
    <row r="10179" spans="15:119" x14ac:dyDescent="0.25">
      <c r="O10179" s="268" t="s">
        <v>19661</v>
      </c>
      <c r="P10179" s="268" t="s">
        <v>9492</v>
      </c>
      <c r="Q10179" s="269">
        <v>-14.5</v>
      </c>
      <c r="R10179" s="269">
        <v>-14.75</v>
      </c>
      <c r="S10179" s="269">
        <v>-54.75</v>
      </c>
      <c r="T10179" s="269">
        <v>-55</v>
      </c>
      <c r="DO10179"/>
    </row>
    <row r="10180" spans="15:119" x14ac:dyDescent="0.25">
      <c r="O10180" s="268" t="s">
        <v>19662</v>
      </c>
      <c r="P10180" s="268" t="s">
        <v>9492</v>
      </c>
      <c r="Q10180" s="269">
        <v>-14.5</v>
      </c>
      <c r="R10180" s="269">
        <v>-14.75</v>
      </c>
      <c r="S10180" s="269">
        <v>-54.5</v>
      </c>
      <c r="T10180" s="269">
        <v>-54.75</v>
      </c>
      <c r="DO10180"/>
    </row>
    <row r="10181" spans="15:119" x14ac:dyDescent="0.25">
      <c r="O10181" s="268" t="s">
        <v>19663</v>
      </c>
      <c r="P10181" s="268" t="s">
        <v>9492</v>
      </c>
      <c r="Q10181" s="269">
        <v>-14.75</v>
      </c>
      <c r="R10181" s="269">
        <v>-15</v>
      </c>
      <c r="S10181" s="269">
        <v>-54.75</v>
      </c>
      <c r="T10181" s="269">
        <v>-55</v>
      </c>
      <c r="DO10181"/>
    </row>
    <row r="10182" spans="15:119" x14ac:dyDescent="0.25">
      <c r="O10182" s="268" t="s">
        <v>19664</v>
      </c>
      <c r="P10182" s="268" t="s">
        <v>9492</v>
      </c>
      <c r="Q10182" s="269">
        <v>-14.75</v>
      </c>
      <c r="R10182" s="269">
        <v>-15</v>
      </c>
      <c r="S10182" s="269">
        <v>-54.5</v>
      </c>
      <c r="T10182" s="269">
        <v>-54.75</v>
      </c>
      <c r="DO10182"/>
    </row>
    <row r="10183" spans="15:119" x14ac:dyDescent="0.25">
      <c r="O10183" s="268" t="s">
        <v>19665</v>
      </c>
      <c r="P10183" s="268" t="s">
        <v>9490</v>
      </c>
      <c r="Q10183" s="269">
        <v>-14.5</v>
      </c>
      <c r="R10183" s="269">
        <v>-15</v>
      </c>
      <c r="S10183" s="269">
        <v>-54</v>
      </c>
      <c r="T10183" s="269">
        <v>-54.5</v>
      </c>
      <c r="DO10183"/>
    </row>
    <row r="10184" spans="15:119" x14ac:dyDescent="0.25">
      <c r="O10184" s="268" t="s">
        <v>19666</v>
      </c>
      <c r="P10184" s="268" t="s">
        <v>9492</v>
      </c>
      <c r="Q10184" s="269">
        <v>-14.5</v>
      </c>
      <c r="R10184" s="269">
        <v>-14.75</v>
      </c>
      <c r="S10184" s="269">
        <v>-54.25</v>
      </c>
      <c r="T10184" s="269">
        <v>-54.5</v>
      </c>
      <c r="DO10184"/>
    </row>
    <row r="10185" spans="15:119" x14ac:dyDescent="0.25">
      <c r="O10185" s="268" t="s">
        <v>19667</v>
      </c>
      <c r="P10185" s="268" t="s">
        <v>9492</v>
      </c>
      <c r="Q10185" s="269">
        <v>-14.5</v>
      </c>
      <c r="R10185" s="269">
        <v>-14.75</v>
      </c>
      <c r="S10185" s="269">
        <v>-54</v>
      </c>
      <c r="T10185" s="269">
        <v>-54.25</v>
      </c>
      <c r="DO10185"/>
    </row>
    <row r="10186" spans="15:119" x14ac:dyDescent="0.25">
      <c r="O10186" s="268" t="s">
        <v>19668</v>
      </c>
      <c r="P10186" s="268" t="s">
        <v>9492</v>
      </c>
      <c r="Q10186" s="269">
        <v>-14.75</v>
      </c>
      <c r="R10186" s="269">
        <v>-15</v>
      </c>
      <c r="S10186" s="269">
        <v>-54.25</v>
      </c>
      <c r="T10186" s="269">
        <v>-54.5</v>
      </c>
      <c r="DO10186"/>
    </row>
    <row r="10187" spans="15:119" x14ac:dyDescent="0.25">
      <c r="O10187" s="268" t="s">
        <v>19669</v>
      </c>
      <c r="P10187" s="268" t="s">
        <v>9492</v>
      </c>
      <c r="Q10187" s="269">
        <v>-14.75</v>
      </c>
      <c r="R10187" s="269">
        <v>-15</v>
      </c>
      <c r="S10187" s="269">
        <v>-54</v>
      </c>
      <c r="T10187" s="269">
        <v>-54.25</v>
      </c>
      <c r="DO10187"/>
    </row>
    <row r="10188" spans="15:119" x14ac:dyDescent="0.25">
      <c r="O10188" s="268" t="s">
        <v>19670</v>
      </c>
      <c r="P10188" s="268" t="s">
        <v>9488</v>
      </c>
      <c r="Q10188" s="269">
        <v>-15</v>
      </c>
      <c r="R10188" s="269">
        <v>-16</v>
      </c>
      <c r="S10188" s="269">
        <v>-55.5</v>
      </c>
      <c r="T10188" s="269">
        <v>-57</v>
      </c>
      <c r="DO10188"/>
    </row>
    <row r="10189" spans="15:119" x14ac:dyDescent="0.25">
      <c r="O10189" s="268" t="s">
        <v>19671</v>
      </c>
      <c r="P10189" s="268" t="s">
        <v>9490</v>
      </c>
      <c r="Q10189" s="269">
        <v>-15</v>
      </c>
      <c r="R10189" s="269">
        <v>-15.5</v>
      </c>
      <c r="S10189" s="269">
        <v>-56.5</v>
      </c>
      <c r="T10189" s="269">
        <v>-57</v>
      </c>
      <c r="DO10189"/>
    </row>
    <row r="10190" spans="15:119" x14ac:dyDescent="0.25">
      <c r="O10190" s="268" t="s">
        <v>19672</v>
      </c>
      <c r="P10190" s="268" t="s">
        <v>9492</v>
      </c>
      <c r="Q10190" s="269">
        <v>-15</v>
      </c>
      <c r="R10190" s="269">
        <v>-15.25</v>
      </c>
      <c r="S10190" s="269">
        <v>-56.75</v>
      </c>
      <c r="T10190" s="269">
        <v>-57</v>
      </c>
      <c r="DO10190"/>
    </row>
    <row r="10191" spans="15:119" x14ac:dyDescent="0.25">
      <c r="O10191" s="268" t="s">
        <v>19673</v>
      </c>
      <c r="P10191" s="268" t="s">
        <v>9492</v>
      </c>
      <c r="Q10191" s="269">
        <v>-15</v>
      </c>
      <c r="R10191" s="269">
        <v>-15.25</v>
      </c>
      <c r="S10191" s="269">
        <v>-56.5</v>
      </c>
      <c r="T10191" s="269">
        <v>-56.75</v>
      </c>
      <c r="DO10191"/>
    </row>
    <row r="10192" spans="15:119" x14ac:dyDescent="0.25">
      <c r="O10192" s="268" t="s">
        <v>19674</v>
      </c>
      <c r="P10192" s="268" t="s">
        <v>9492</v>
      </c>
      <c r="Q10192" s="269">
        <v>-15.25</v>
      </c>
      <c r="R10192" s="269">
        <v>-15.5</v>
      </c>
      <c r="S10192" s="269">
        <v>-56.75</v>
      </c>
      <c r="T10192" s="269">
        <v>-57</v>
      </c>
      <c r="DO10192"/>
    </row>
    <row r="10193" spans="15:119" x14ac:dyDescent="0.25">
      <c r="O10193" s="268" t="s">
        <v>19675</v>
      </c>
      <c r="P10193" s="268" t="s">
        <v>9492</v>
      </c>
      <c r="Q10193" s="269">
        <v>-15.25</v>
      </c>
      <c r="R10193" s="269">
        <v>-15.5</v>
      </c>
      <c r="S10193" s="269">
        <v>-56.5</v>
      </c>
      <c r="T10193" s="269">
        <v>-56.75</v>
      </c>
      <c r="DO10193"/>
    </row>
    <row r="10194" spans="15:119" x14ac:dyDescent="0.25">
      <c r="O10194" s="268" t="s">
        <v>19676</v>
      </c>
      <c r="P10194" s="268" t="s">
        <v>9490</v>
      </c>
      <c r="Q10194" s="269">
        <v>-15</v>
      </c>
      <c r="R10194" s="269">
        <v>-15.5</v>
      </c>
      <c r="S10194" s="269">
        <v>-56</v>
      </c>
      <c r="T10194" s="269">
        <v>-56.5</v>
      </c>
      <c r="DO10194"/>
    </row>
    <row r="10195" spans="15:119" x14ac:dyDescent="0.25">
      <c r="O10195" s="268" t="s">
        <v>19677</v>
      </c>
      <c r="P10195" s="268" t="s">
        <v>9492</v>
      </c>
      <c r="Q10195" s="269">
        <v>-15</v>
      </c>
      <c r="R10195" s="269">
        <v>-15.25</v>
      </c>
      <c r="S10195" s="269">
        <v>-56.25</v>
      </c>
      <c r="T10195" s="269">
        <v>-56.5</v>
      </c>
      <c r="DO10195"/>
    </row>
    <row r="10196" spans="15:119" x14ac:dyDescent="0.25">
      <c r="O10196" s="268" t="s">
        <v>19678</v>
      </c>
      <c r="P10196" s="268" t="s">
        <v>9492</v>
      </c>
      <c r="Q10196" s="269">
        <v>-15</v>
      </c>
      <c r="R10196" s="269">
        <v>-15.25</v>
      </c>
      <c r="S10196" s="269">
        <v>-56</v>
      </c>
      <c r="T10196" s="269">
        <v>-56.25</v>
      </c>
      <c r="DO10196"/>
    </row>
    <row r="10197" spans="15:119" x14ac:dyDescent="0.25">
      <c r="O10197" s="268" t="s">
        <v>19679</v>
      </c>
      <c r="P10197" s="268" t="s">
        <v>9492</v>
      </c>
      <c r="Q10197" s="269">
        <v>-15.25</v>
      </c>
      <c r="R10197" s="269">
        <v>-15.5</v>
      </c>
      <c r="S10197" s="269">
        <v>-56.25</v>
      </c>
      <c r="T10197" s="269">
        <v>-56.5</v>
      </c>
      <c r="DO10197"/>
    </row>
    <row r="10198" spans="15:119" x14ac:dyDescent="0.25">
      <c r="O10198" s="268" t="s">
        <v>19680</v>
      </c>
      <c r="P10198" s="268" t="s">
        <v>9492</v>
      </c>
      <c r="Q10198" s="269">
        <v>-15.25</v>
      </c>
      <c r="R10198" s="269">
        <v>-15.5</v>
      </c>
      <c r="S10198" s="269">
        <v>-56</v>
      </c>
      <c r="T10198" s="269">
        <v>-56.25</v>
      </c>
      <c r="DO10198"/>
    </row>
    <row r="10199" spans="15:119" x14ac:dyDescent="0.25">
      <c r="O10199" s="268" t="s">
        <v>19681</v>
      </c>
      <c r="P10199" s="268" t="s">
        <v>9490</v>
      </c>
      <c r="Q10199" s="269">
        <v>-15</v>
      </c>
      <c r="R10199" s="269">
        <v>-15.5</v>
      </c>
      <c r="S10199" s="269">
        <v>-55.5</v>
      </c>
      <c r="T10199" s="269">
        <v>-56</v>
      </c>
      <c r="DO10199"/>
    </row>
    <row r="10200" spans="15:119" x14ac:dyDescent="0.25">
      <c r="O10200" s="268" t="s">
        <v>19682</v>
      </c>
      <c r="P10200" s="268" t="s">
        <v>9492</v>
      </c>
      <c r="Q10200" s="269">
        <v>-15</v>
      </c>
      <c r="R10200" s="269">
        <v>-15.25</v>
      </c>
      <c r="S10200" s="269">
        <v>-55.75</v>
      </c>
      <c r="T10200" s="269">
        <v>-56</v>
      </c>
      <c r="DO10200"/>
    </row>
    <row r="10201" spans="15:119" x14ac:dyDescent="0.25">
      <c r="O10201" s="268" t="s">
        <v>19683</v>
      </c>
      <c r="P10201" s="268" t="s">
        <v>9492</v>
      </c>
      <c r="Q10201" s="269">
        <v>-15</v>
      </c>
      <c r="R10201" s="269">
        <v>-15.25</v>
      </c>
      <c r="S10201" s="269">
        <v>-55.5</v>
      </c>
      <c r="T10201" s="269">
        <v>-55.75</v>
      </c>
      <c r="DO10201"/>
    </row>
    <row r="10202" spans="15:119" x14ac:dyDescent="0.25">
      <c r="O10202" s="268" t="s">
        <v>19684</v>
      </c>
      <c r="P10202" s="268" t="s">
        <v>9492</v>
      </c>
      <c r="Q10202" s="269">
        <v>-15.25</v>
      </c>
      <c r="R10202" s="269">
        <v>-15.5</v>
      </c>
      <c r="S10202" s="269">
        <v>-55.75</v>
      </c>
      <c r="T10202" s="269">
        <v>-56</v>
      </c>
      <c r="DO10202"/>
    </row>
    <row r="10203" spans="15:119" x14ac:dyDescent="0.25">
      <c r="O10203" s="268" t="s">
        <v>19685</v>
      </c>
      <c r="P10203" s="268" t="s">
        <v>9492</v>
      </c>
      <c r="Q10203" s="269">
        <v>-15.25</v>
      </c>
      <c r="R10203" s="269">
        <v>-15.5</v>
      </c>
      <c r="S10203" s="269">
        <v>-55.5</v>
      </c>
      <c r="T10203" s="269">
        <v>-55.75</v>
      </c>
      <c r="DO10203"/>
    </row>
    <row r="10204" spans="15:119" x14ac:dyDescent="0.25">
      <c r="O10204" s="268" t="s">
        <v>19686</v>
      </c>
      <c r="P10204" s="268" t="s">
        <v>9490</v>
      </c>
      <c r="Q10204" s="269">
        <v>-15.5</v>
      </c>
      <c r="R10204" s="269">
        <v>-16</v>
      </c>
      <c r="S10204" s="269">
        <v>-56.5</v>
      </c>
      <c r="T10204" s="269">
        <v>-57</v>
      </c>
      <c r="DO10204"/>
    </row>
    <row r="10205" spans="15:119" x14ac:dyDescent="0.25">
      <c r="O10205" s="268" t="s">
        <v>19687</v>
      </c>
      <c r="P10205" s="268" t="s">
        <v>9492</v>
      </c>
      <c r="Q10205" s="269">
        <v>-15.5</v>
      </c>
      <c r="R10205" s="269">
        <v>-15.75</v>
      </c>
      <c r="S10205" s="269">
        <v>-56.75</v>
      </c>
      <c r="T10205" s="269">
        <v>-57</v>
      </c>
      <c r="DO10205"/>
    </row>
    <row r="10206" spans="15:119" x14ac:dyDescent="0.25">
      <c r="O10206" s="268" t="s">
        <v>19688</v>
      </c>
      <c r="P10206" s="268" t="s">
        <v>9492</v>
      </c>
      <c r="Q10206" s="269">
        <v>-15.5</v>
      </c>
      <c r="R10206" s="269">
        <v>-15.75</v>
      </c>
      <c r="S10206" s="269">
        <v>-56.5</v>
      </c>
      <c r="T10206" s="269">
        <v>-56.75</v>
      </c>
      <c r="DO10206"/>
    </row>
    <row r="10207" spans="15:119" x14ac:dyDescent="0.25">
      <c r="O10207" s="268" t="s">
        <v>19689</v>
      </c>
      <c r="P10207" s="268" t="s">
        <v>9492</v>
      </c>
      <c r="Q10207" s="269">
        <v>-15.75</v>
      </c>
      <c r="R10207" s="269">
        <v>-16</v>
      </c>
      <c r="S10207" s="269">
        <v>-56.75</v>
      </c>
      <c r="T10207" s="269">
        <v>-57</v>
      </c>
      <c r="DO10207"/>
    </row>
    <row r="10208" spans="15:119" x14ac:dyDescent="0.25">
      <c r="O10208" s="268" t="s">
        <v>19690</v>
      </c>
      <c r="P10208" s="268" t="s">
        <v>9492</v>
      </c>
      <c r="Q10208" s="269">
        <v>-15.75</v>
      </c>
      <c r="R10208" s="269">
        <v>-16</v>
      </c>
      <c r="S10208" s="269">
        <v>-56.5</v>
      </c>
      <c r="T10208" s="269">
        <v>-56.75</v>
      </c>
      <c r="DO10208"/>
    </row>
    <row r="10209" spans="15:119" x14ac:dyDescent="0.25">
      <c r="O10209" s="268" t="s">
        <v>19691</v>
      </c>
      <c r="P10209" s="268" t="s">
        <v>9490</v>
      </c>
      <c r="Q10209" s="269">
        <v>-15.5</v>
      </c>
      <c r="R10209" s="269">
        <v>-16</v>
      </c>
      <c r="S10209" s="269">
        <v>-56</v>
      </c>
      <c r="T10209" s="269">
        <v>-56.5</v>
      </c>
      <c r="DO10209"/>
    </row>
    <row r="10210" spans="15:119" x14ac:dyDescent="0.25">
      <c r="O10210" s="268" t="s">
        <v>19692</v>
      </c>
      <c r="P10210" s="268" t="s">
        <v>9492</v>
      </c>
      <c r="Q10210" s="269">
        <v>-15.5</v>
      </c>
      <c r="R10210" s="269">
        <v>-15.75</v>
      </c>
      <c r="S10210" s="269">
        <v>-56.25</v>
      </c>
      <c r="T10210" s="269">
        <v>-56.5</v>
      </c>
      <c r="DO10210"/>
    </row>
    <row r="10211" spans="15:119" x14ac:dyDescent="0.25">
      <c r="O10211" s="268" t="s">
        <v>19693</v>
      </c>
      <c r="P10211" s="268" t="s">
        <v>9492</v>
      </c>
      <c r="Q10211" s="269">
        <v>-15.5</v>
      </c>
      <c r="R10211" s="269">
        <v>-15.75</v>
      </c>
      <c r="S10211" s="269">
        <v>-56</v>
      </c>
      <c r="T10211" s="269">
        <v>-56.25</v>
      </c>
      <c r="DO10211"/>
    </row>
    <row r="10212" spans="15:119" x14ac:dyDescent="0.25">
      <c r="O10212" s="268" t="s">
        <v>19694</v>
      </c>
      <c r="P10212" s="268" t="s">
        <v>9492</v>
      </c>
      <c r="Q10212" s="269">
        <v>-15.75</v>
      </c>
      <c r="R10212" s="269">
        <v>-16</v>
      </c>
      <c r="S10212" s="269">
        <v>-56.25</v>
      </c>
      <c r="T10212" s="269">
        <v>-56.5</v>
      </c>
      <c r="DO10212"/>
    </row>
    <row r="10213" spans="15:119" x14ac:dyDescent="0.25">
      <c r="O10213" s="268" t="s">
        <v>19695</v>
      </c>
      <c r="P10213" s="268" t="s">
        <v>9492</v>
      </c>
      <c r="Q10213" s="269">
        <v>-15.75</v>
      </c>
      <c r="R10213" s="269">
        <v>-16</v>
      </c>
      <c r="S10213" s="269">
        <v>-56</v>
      </c>
      <c r="T10213" s="269">
        <v>-56.25</v>
      </c>
      <c r="DO10213"/>
    </row>
    <row r="10214" spans="15:119" x14ac:dyDescent="0.25">
      <c r="O10214" s="268" t="s">
        <v>19696</v>
      </c>
      <c r="P10214" s="268" t="s">
        <v>9490</v>
      </c>
      <c r="Q10214" s="269">
        <v>-15.5</v>
      </c>
      <c r="R10214" s="269">
        <v>-16</v>
      </c>
      <c r="S10214" s="269">
        <v>-55.5</v>
      </c>
      <c r="T10214" s="269">
        <v>-56</v>
      </c>
      <c r="DO10214"/>
    </row>
    <row r="10215" spans="15:119" x14ac:dyDescent="0.25">
      <c r="O10215" s="268" t="s">
        <v>19697</v>
      </c>
      <c r="P10215" s="268" t="s">
        <v>9492</v>
      </c>
      <c r="Q10215" s="269">
        <v>-15.5</v>
      </c>
      <c r="R10215" s="269">
        <v>-15.75</v>
      </c>
      <c r="S10215" s="269">
        <v>-55.75</v>
      </c>
      <c r="T10215" s="269">
        <v>-56</v>
      </c>
      <c r="DO10215"/>
    </row>
    <row r="10216" spans="15:119" x14ac:dyDescent="0.25">
      <c r="O10216" s="268" t="s">
        <v>19698</v>
      </c>
      <c r="P10216" s="268" t="s">
        <v>9492</v>
      </c>
      <c r="Q10216" s="269">
        <v>-15.5</v>
      </c>
      <c r="R10216" s="269">
        <v>-15.75</v>
      </c>
      <c r="S10216" s="269">
        <v>-55.5</v>
      </c>
      <c r="T10216" s="269">
        <v>-55.75</v>
      </c>
      <c r="DO10216"/>
    </row>
    <row r="10217" spans="15:119" x14ac:dyDescent="0.25">
      <c r="O10217" s="268" t="s">
        <v>19699</v>
      </c>
      <c r="P10217" s="268" t="s">
        <v>9492</v>
      </c>
      <c r="Q10217" s="269">
        <v>-15.75</v>
      </c>
      <c r="R10217" s="269">
        <v>-16</v>
      </c>
      <c r="S10217" s="269">
        <v>-55.75</v>
      </c>
      <c r="T10217" s="269">
        <v>-56</v>
      </c>
      <c r="DO10217"/>
    </row>
    <row r="10218" spans="15:119" x14ac:dyDescent="0.25">
      <c r="O10218" s="268" t="s">
        <v>19700</v>
      </c>
      <c r="P10218" s="268" t="s">
        <v>9492</v>
      </c>
      <c r="Q10218" s="269">
        <v>-15.75</v>
      </c>
      <c r="R10218" s="269">
        <v>-16</v>
      </c>
      <c r="S10218" s="269">
        <v>-55.5</v>
      </c>
      <c r="T10218" s="269">
        <v>-55.75</v>
      </c>
      <c r="DO10218"/>
    </row>
    <row r="10219" spans="15:119" x14ac:dyDescent="0.25">
      <c r="O10219" s="268" t="s">
        <v>19701</v>
      </c>
      <c r="P10219" s="268" t="s">
        <v>9488</v>
      </c>
      <c r="Q10219" s="269">
        <v>-15</v>
      </c>
      <c r="R10219" s="269">
        <v>-16</v>
      </c>
      <c r="S10219" s="269">
        <v>-54</v>
      </c>
      <c r="T10219" s="269">
        <v>-55.5</v>
      </c>
      <c r="DO10219"/>
    </row>
    <row r="10220" spans="15:119" x14ac:dyDescent="0.25">
      <c r="O10220" s="268" t="s">
        <v>19702</v>
      </c>
      <c r="P10220" s="268" t="s">
        <v>9490</v>
      </c>
      <c r="Q10220" s="269">
        <v>-15</v>
      </c>
      <c r="R10220" s="269">
        <v>-15.5</v>
      </c>
      <c r="S10220" s="269">
        <v>-55</v>
      </c>
      <c r="T10220" s="269">
        <v>-55.5</v>
      </c>
      <c r="DO10220"/>
    </row>
    <row r="10221" spans="15:119" x14ac:dyDescent="0.25">
      <c r="O10221" s="268" t="s">
        <v>19703</v>
      </c>
      <c r="P10221" s="268" t="s">
        <v>9492</v>
      </c>
      <c r="Q10221" s="269">
        <v>-15</v>
      </c>
      <c r="R10221" s="269">
        <v>-15.25</v>
      </c>
      <c r="S10221" s="269">
        <v>-55.25</v>
      </c>
      <c r="T10221" s="269">
        <v>-55.5</v>
      </c>
      <c r="DO10221"/>
    </row>
    <row r="10222" spans="15:119" x14ac:dyDescent="0.25">
      <c r="O10222" s="268" t="s">
        <v>19704</v>
      </c>
      <c r="P10222" s="268" t="s">
        <v>9492</v>
      </c>
      <c r="Q10222" s="269">
        <v>-15</v>
      </c>
      <c r="R10222" s="269">
        <v>-15.25</v>
      </c>
      <c r="S10222" s="269">
        <v>-55</v>
      </c>
      <c r="T10222" s="269">
        <v>-55.25</v>
      </c>
      <c r="DO10222"/>
    </row>
    <row r="10223" spans="15:119" x14ac:dyDescent="0.25">
      <c r="O10223" s="268" t="s">
        <v>19705</v>
      </c>
      <c r="P10223" s="268" t="s">
        <v>9492</v>
      </c>
      <c r="Q10223" s="269">
        <v>-15.25</v>
      </c>
      <c r="R10223" s="269">
        <v>-15.5</v>
      </c>
      <c r="S10223" s="269">
        <v>-55.25</v>
      </c>
      <c r="T10223" s="269">
        <v>-55.5</v>
      </c>
      <c r="DO10223"/>
    </row>
    <row r="10224" spans="15:119" x14ac:dyDescent="0.25">
      <c r="O10224" s="268" t="s">
        <v>19706</v>
      </c>
      <c r="P10224" s="268" t="s">
        <v>9492</v>
      </c>
      <c r="Q10224" s="269">
        <v>-15.25</v>
      </c>
      <c r="R10224" s="269">
        <v>-15.5</v>
      </c>
      <c r="S10224" s="269">
        <v>-55</v>
      </c>
      <c r="T10224" s="269">
        <v>-55.25</v>
      </c>
      <c r="DO10224"/>
    </row>
    <row r="10225" spans="15:119" x14ac:dyDescent="0.25">
      <c r="O10225" s="268" t="s">
        <v>19707</v>
      </c>
      <c r="P10225" s="268" t="s">
        <v>9490</v>
      </c>
      <c r="Q10225" s="269">
        <v>-15</v>
      </c>
      <c r="R10225" s="269">
        <v>-15.5</v>
      </c>
      <c r="S10225" s="269">
        <v>-54.5</v>
      </c>
      <c r="T10225" s="269">
        <v>-55</v>
      </c>
      <c r="DO10225"/>
    </row>
    <row r="10226" spans="15:119" x14ac:dyDescent="0.25">
      <c r="O10226" s="268" t="s">
        <v>19708</v>
      </c>
      <c r="P10226" s="268" t="s">
        <v>9492</v>
      </c>
      <c r="Q10226" s="269">
        <v>-15</v>
      </c>
      <c r="R10226" s="269">
        <v>-15.25</v>
      </c>
      <c r="S10226" s="269">
        <v>-54.75</v>
      </c>
      <c r="T10226" s="269">
        <v>-55</v>
      </c>
      <c r="DO10226"/>
    </row>
    <row r="10227" spans="15:119" x14ac:dyDescent="0.25">
      <c r="O10227" s="268" t="s">
        <v>19709</v>
      </c>
      <c r="P10227" s="268" t="s">
        <v>9492</v>
      </c>
      <c r="Q10227" s="269">
        <v>-15</v>
      </c>
      <c r="R10227" s="269">
        <v>-15.25</v>
      </c>
      <c r="S10227" s="269">
        <v>-54.5</v>
      </c>
      <c r="T10227" s="269">
        <v>-54.75</v>
      </c>
      <c r="DO10227"/>
    </row>
    <row r="10228" spans="15:119" x14ac:dyDescent="0.25">
      <c r="O10228" s="268" t="s">
        <v>19710</v>
      </c>
      <c r="P10228" s="268" t="s">
        <v>9492</v>
      </c>
      <c r="Q10228" s="269">
        <v>-15.25</v>
      </c>
      <c r="R10228" s="269">
        <v>-15.5</v>
      </c>
      <c r="S10228" s="269">
        <v>-54.75</v>
      </c>
      <c r="T10228" s="269">
        <v>-55</v>
      </c>
      <c r="DO10228"/>
    </row>
    <row r="10229" spans="15:119" x14ac:dyDescent="0.25">
      <c r="O10229" s="268" t="s">
        <v>19711</v>
      </c>
      <c r="P10229" s="268" t="s">
        <v>9492</v>
      </c>
      <c r="Q10229" s="269">
        <v>-15.25</v>
      </c>
      <c r="R10229" s="269">
        <v>-15.5</v>
      </c>
      <c r="S10229" s="269">
        <v>-54.5</v>
      </c>
      <c r="T10229" s="269">
        <v>-54.75</v>
      </c>
      <c r="DO10229"/>
    </row>
    <row r="10230" spans="15:119" x14ac:dyDescent="0.25">
      <c r="O10230" s="268" t="s">
        <v>19712</v>
      </c>
      <c r="P10230" s="268" t="s">
        <v>9490</v>
      </c>
      <c r="Q10230" s="269">
        <v>-15</v>
      </c>
      <c r="R10230" s="269">
        <v>-15.5</v>
      </c>
      <c r="S10230" s="269">
        <v>-54</v>
      </c>
      <c r="T10230" s="269">
        <v>-54.5</v>
      </c>
      <c r="DO10230"/>
    </row>
    <row r="10231" spans="15:119" x14ac:dyDescent="0.25">
      <c r="O10231" s="268" t="s">
        <v>19713</v>
      </c>
      <c r="P10231" s="268" t="s">
        <v>9492</v>
      </c>
      <c r="Q10231" s="269">
        <v>-15</v>
      </c>
      <c r="R10231" s="269">
        <v>-15.25</v>
      </c>
      <c r="S10231" s="269">
        <v>-54.25</v>
      </c>
      <c r="T10231" s="269">
        <v>-54.5</v>
      </c>
      <c r="DO10231"/>
    </row>
    <row r="10232" spans="15:119" x14ac:dyDescent="0.25">
      <c r="O10232" s="268" t="s">
        <v>19714</v>
      </c>
      <c r="P10232" s="268" t="s">
        <v>9492</v>
      </c>
      <c r="Q10232" s="269">
        <v>-15</v>
      </c>
      <c r="R10232" s="269">
        <v>-15.25</v>
      </c>
      <c r="S10232" s="269">
        <v>-54</v>
      </c>
      <c r="T10232" s="269">
        <v>-54.25</v>
      </c>
      <c r="DO10232"/>
    </row>
    <row r="10233" spans="15:119" x14ac:dyDescent="0.25">
      <c r="O10233" s="268" t="s">
        <v>19715</v>
      </c>
      <c r="P10233" s="268" t="s">
        <v>9492</v>
      </c>
      <c r="Q10233" s="269">
        <v>-15.25</v>
      </c>
      <c r="R10233" s="269">
        <v>-15.5</v>
      </c>
      <c r="S10233" s="269">
        <v>-54.25</v>
      </c>
      <c r="T10233" s="269">
        <v>-54.5</v>
      </c>
      <c r="DO10233"/>
    </row>
    <row r="10234" spans="15:119" x14ac:dyDescent="0.25">
      <c r="O10234" s="268" t="s">
        <v>19716</v>
      </c>
      <c r="P10234" s="268" t="s">
        <v>9492</v>
      </c>
      <c r="Q10234" s="269">
        <v>-15.25</v>
      </c>
      <c r="R10234" s="269">
        <v>-15.5</v>
      </c>
      <c r="S10234" s="269">
        <v>-54</v>
      </c>
      <c r="T10234" s="269">
        <v>-54.25</v>
      </c>
      <c r="DO10234"/>
    </row>
    <row r="10235" spans="15:119" x14ac:dyDescent="0.25">
      <c r="O10235" s="268" t="s">
        <v>19717</v>
      </c>
      <c r="P10235" s="268" t="s">
        <v>9490</v>
      </c>
      <c r="Q10235" s="269">
        <v>-15.5</v>
      </c>
      <c r="R10235" s="269">
        <v>-16</v>
      </c>
      <c r="S10235" s="269">
        <v>-55</v>
      </c>
      <c r="T10235" s="269">
        <v>-55.5</v>
      </c>
      <c r="DO10235"/>
    </row>
    <row r="10236" spans="15:119" x14ac:dyDescent="0.25">
      <c r="O10236" s="268" t="s">
        <v>19718</v>
      </c>
      <c r="P10236" s="268" t="s">
        <v>9492</v>
      </c>
      <c r="Q10236" s="269">
        <v>-15.5</v>
      </c>
      <c r="R10236" s="269">
        <v>-15.75</v>
      </c>
      <c r="S10236" s="269">
        <v>-55.25</v>
      </c>
      <c r="T10236" s="269">
        <v>-55.5</v>
      </c>
      <c r="DO10236"/>
    </row>
    <row r="10237" spans="15:119" x14ac:dyDescent="0.25">
      <c r="O10237" s="268" t="s">
        <v>19719</v>
      </c>
      <c r="P10237" s="268" t="s">
        <v>9492</v>
      </c>
      <c r="Q10237" s="269">
        <v>-15.5</v>
      </c>
      <c r="R10237" s="269">
        <v>-15.75</v>
      </c>
      <c r="S10237" s="269">
        <v>-55</v>
      </c>
      <c r="T10237" s="269">
        <v>-55.25</v>
      </c>
      <c r="DO10237"/>
    </row>
    <row r="10238" spans="15:119" x14ac:dyDescent="0.25">
      <c r="O10238" s="268" t="s">
        <v>19720</v>
      </c>
      <c r="P10238" s="268" t="s">
        <v>9492</v>
      </c>
      <c r="Q10238" s="269">
        <v>-15.75</v>
      </c>
      <c r="R10238" s="269">
        <v>-16</v>
      </c>
      <c r="S10238" s="269">
        <v>-55.25</v>
      </c>
      <c r="T10238" s="269">
        <v>-55.5</v>
      </c>
      <c r="DO10238"/>
    </row>
    <row r="10239" spans="15:119" x14ac:dyDescent="0.25">
      <c r="O10239" s="268" t="s">
        <v>19721</v>
      </c>
      <c r="P10239" s="268" t="s">
        <v>9492</v>
      </c>
      <c r="Q10239" s="269">
        <v>-15.75</v>
      </c>
      <c r="R10239" s="269">
        <v>-16</v>
      </c>
      <c r="S10239" s="269">
        <v>-55</v>
      </c>
      <c r="T10239" s="269">
        <v>-55.25</v>
      </c>
      <c r="DO10239"/>
    </row>
    <row r="10240" spans="15:119" x14ac:dyDescent="0.25">
      <c r="O10240" s="268" t="s">
        <v>19722</v>
      </c>
      <c r="P10240" s="268" t="s">
        <v>9490</v>
      </c>
      <c r="Q10240" s="269">
        <v>-15.5</v>
      </c>
      <c r="R10240" s="269">
        <v>-16</v>
      </c>
      <c r="S10240" s="269">
        <v>-54.5</v>
      </c>
      <c r="T10240" s="269">
        <v>-55</v>
      </c>
      <c r="DO10240"/>
    </row>
    <row r="10241" spans="15:119" x14ac:dyDescent="0.25">
      <c r="O10241" s="268" t="s">
        <v>19723</v>
      </c>
      <c r="P10241" s="268" t="s">
        <v>9492</v>
      </c>
      <c r="Q10241" s="269">
        <v>-15.5</v>
      </c>
      <c r="R10241" s="269">
        <v>-15.75</v>
      </c>
      <c r="S10241" s="269">
        <v>-54.75</v>
      </c>
      <c r="T10241" s="269">
        <v>-55</v>
      </c>
      <c r="DO10241"/>
    </row>
    <row r="10242" spans="15:119" x14ac:dyDescent="0.25">
      <c r="O10242" s="268" t="s">
        <v>19724</v>
      </c>
      <c r="P10242" s="268" t="s">
        <v>9492</v>
      </c>
      <c r="Q10242" s="269">
        <v>-15.5</v>
      </c>
      <c r="R10242" s="269">
        <v>-15.75</v>
      </c>
      <c r="S10242" s="269">
        <v>-54.5</v>
      </c>
      <c r="T10242" s="269">
        <v>-54.75</v>
      </c>
      <c r="DO10242"/>
    </row>
    <row r="10243" spans="15:119" x14ac:dyDescent="0.25">
      <c r="O10243" s="268" t="s">
        <v>19725</v>
      </c>
      <c r="P10243" s="268" t="s">
        <v>9492</v>
      </c>
      <c r="Q10243" s="269">
        <v>-15.75</v>
      </c>
      <c r="R10243" s="269">
        <v>-16</v>
      </c>
      <c r="S10243" s="269">
        <v>-54.75</v>
      </c>
      <c r="T10243" s="269">
        <v>-55</v>
      </c>
      <c r="DO10243"/>
    </row>
    <row r="10244" spans="15:119" x14ac:dyDescent="0.25">
      <c r="O10244" s="268" t="s">
        <v>19726</v>
      </c>
      <c r="P10244" s="268" t="s">
        <v>9492</v>
      </c>
      <c r="Q10244" s="269">
        <v>-15.75</v>
      </c>
      <c r="R10244" s="269">
        <v>-16</v>
      </c>
      <c r="S10244" s="269">
        <v>-54.5</v>
      </c>
      <c r="T10244" s="269">
        <v>-54.75</v>
      </c>
      <c r="DO10244"/>
    </row>
    <row r="10245" spans="15:119" x14ac:dyDescent="0.25">
      <c r="O10245" s="268" t="s">
        <v>19727</v>
      </c>
      <c r="P10245" s="268" t="s">
        <v>9490</v>
      </c>
      <c r="Q10245" s="269">
        <v>-15.5</v>
      </c>
      <c r="R10245" s="269">
        <v>-16</v>
      </c>
      <c r="S10245" s="269">
        <v>-54</v>
      </c>
      <c r="T10245" s="269">
        <v>-54.5</v>
      </c>
      <c r="DO10245"/>
    </row>
    <row r="10246" spans="15:119" x14ac:dyDescent="0.25">
      <c r="O10246" s="268" t="s">
        <v>19728</v>
      </c>
      <c r="P10246" s="268" t="s">
        <v>9492</v>
      </c>
      <c r="Q10246" s="269">
        <v>-15.5</v>
      </c>
      <c r="R10246" s="269">
        <v>-15.75</v>
      </c>
      <c r="S10246" s="269">
        <v>-54.25</v>
      </c>
      <c r="T10246" s="269">
        <v>-54.5</v>
      </c>
      <c r="DO10246"/>
    </row>
    <row r="10247" spans="15:119" x14ac:dyDescent="0.25">
      <c r="O10247" s="268" t="s">
        <v>19729</v>
      </c>
      <c r="P10247" s="268" t="s">
        <v>9492</v>
      </c>
      <c r="Q10247" s="269">
        <v>-15.5</v>
      </c>
      <c r="R10247" s="269">
        <v>-15.75</v>
      </c>
      <c r="S10247" s="269">
        <v>-54</v>
      </c>
      <c r="T10247" s="269">
        <v>-54.25</v>
      </c>
      <c r="DO10247"/>
    </row>
    <row r="10248" spans="15:119" x14ac:dyDescent="0.25">
      <c r="O10248" s="268" t="s">
        <v>19730</v>
      </c>
      <c r="P10248" s="268" t="s">
        <v>9492</v>
      </c>
      <c r="Q10248" s="269">
        <v>-15.75</v>
      </c>
      <c r="R10248" s="269">
        <v>-16</v>
      </c>
      <c r="S10248" s="269">
        <v>-54.25</v>
      </c>
      <c r="T10248" s="269">
        <v>-54.5</v>
      </c>
      <c r="DO10248"/>
    </row>
    <row r="10249" spans="15:119" x14ac:dyDescent="0.25">
      <c r="O10249" s="268" t="s">
        <v>19731</v>
      </c>
      <c r="P10249" s="268" t="s">
        <v>9492</v>
      </c>
      <c r="Q10249" s="269">
        <v>-15.75</v>
      </c>
      <c r="R10249" s="269">
        <v>-16</v>
      </c>
      <c r="S10249" s="269">
        <v>-54</v>
      </c>
      <c r="T10249" s="269">
        <v>-54.25</v>
      </c>
      <c r="DO10249"/>
    </row>
    <row r="10250" spans="15:119" x14ac:dyDescent="0.25">
      <c r="O10250" s="268" t="s">
        <v>19732</v>
      </c>
      <c r="P10250" s="268" t="s">
        <v>9484</v>
      </c>
      <c r="Q10250" s="269">
        <v>-12</v>
      </c>
      <c r="R10250" s="269">
        <v>-16</v>
      </c>
      <c r="S10250" s="269">
        <v>-48</v>
      </c>
      <c r="T10250" s="269">
        <v>-54</v>
      </c>
      <c r="DO10250"/>
    </row>
    <row r="10251" spans="15:119" x14ac:dyDescent="0.25">
      <c r="O10251" s="268" t="s">
        <v>19733</v>
      </c>
      <c r="P10251" s="268" t="s">
        <v>9486</v>
      </c>
      <c r="Q10251" s="269">
        <v>-12</v>
      </c>
      <c r="R10251" s="269">
        <v>-14</v>
      </c>
      <c r="S10251" s="269">
        <v>-51</v>
      </c>
      <c r="T10251" s="269">
        <v>-54</v>
      </c>
      <c r="DO10251"/>
    </row>
    <row r="10252" spans="15:119" x14ac:dyDescent="0.25">
      <c r="O10252" s="268" t="s">
        <v>19734</v>
      </c>
      <c r="P10252" s="268" t="s">
        <v>9488</v>
      </c>
      <c r="Q10252" s="269">
        <v>-12</v>
      </c>
      <c r="R10252" s="269">
        <v>-13</v>
      </c>
      <c r="S10252" s="269">
        <v>-52.5</v>
      </c>
      <c r="T10252" s="269">
        <v>-54</v>
      </c>
      <c r="DO10252"/>
    </row>
    <row r="10253" spans="15:119" x14ac:dyDescent="0.25">
      <c r="O10253" s="268" t="s">
        <v>19735</v>
      </c>
      <c r="P10253" s="268" t="s">
        <v>9490</v>
      </c>
      <c r="Q10253" s="269">
        <v>-12</v>
      </c>
      <c r="R10253" s="269">
        <v>-12.5</v>
      </c>
      <c r="S10253" s="269">
        <v>-53.5</v>
      </c>
      <c r="T10253" s="269">
        <v>-54</v>
      </c>
      <c r="DO10253"/>
    </row>
    <row r="10254" spans="15:119" x14ac:dyDescent="0.25">
      <c r="O10254" s="268" t="s">
        <v>19736</v>
      </c>
      <c r="P10254" s="268" t="s">
        <v>9492</v>
      </c>
      <c r="Q10254" s="269">
        <v>-12</v>
      </c>
      <c r="R10254" s="269">
        <v>-12.25</v>
      </c>
      <c r="S10254" s="269">
        <v>-53.75</v>
      </c>
      <c r="T10254" s="269">
        <v>-54</v>
      </c>
      <c r="DO10254"/>
    </row>
    <row r="10255" spans="15:119" x14ac:dyDescent="0.25">
      <c r="O10255" s="268" t="s">
        <v>19737</v>
      </c>
      <c r="P10255" s="268" t="s">
        <v>9492</v>
      </c>
      <c r="Q10255" s="269">
        <v>-12</v>
      </c>
      <c r="R10255" s="269">
        <v>-12.25</v>
      </c>
      <c r="S10255" s="269">
        <v>-53.5</v>
      </c>
      <c r="T10255" s="269">
        <v>-53.75</v>
      </c>
      <c r="DO10255"/>
    </row>
    <row r="10256" spans="15:119" x14ac:dyDescent="0.25">
      <c r="O10256" s="268" t="s">
        <v>19738</v>
      </c>
      <c r="P10256" s="268" t="s">
        <v>9492</v>
      </c>
      <c r="Q10256" s="269">
        <v>-12.25</v>
      </c>
      <c r="R10256" s="269">
        <v>-12.5</v>
      </c>
      <c r="S10256" s="269">
        <v>-53.75</v>
      </c>
      <c r="T10256" s="269">
        <v>-54</v>
      </c>
      <c r="DO10256"/>
    </row>
    <row r="10257" spans="15:119" x14ac:dyDescent="0.25">
      <c r="O10257" s="268" t="s">
        <v>19739</v>
      </c>
      <c r="P10257" s="268" t="s">
        <v>9492</v>
      </c>
      <c r="Q10257" s="269">
        <v>-12.25</v>
      </c>
      <c r="R10257" s="269">
        <v>-12.5</v>
      </c>
      <c r="S10257" s="269">
        <v>-53.5</v>
      </c>
      <c r="T10257" s="269">
        <v>-53.75</v>
      </c>
      <c r="DO10257"/>
    </row>
    <row r="10258" spans="15:119" x14ac:dyDescent="0.25">
      <c r="O10258" s="268" t="s">
        <v>19740</v>
      </c>
      <c r="P10258" s="268" t="s">
        <v>9490</v>
      </c>
      <c r="Q10258" s="269">
        <v>-12</v>
      </c>
      <c r="R10258" s="269">
        <v>-12.5</v>
      </c>
      <c r="S10258" s="269">
        <v>-53</v>
      </c>
      <c r="T10258" s="269">
        <v>-53.5</v>
      </c>
      <c r="DO10258"/>
    </row>
    <row r="10259" spans="15:119" x14ac:dyDescent="0.25">
      <c r="O10259" s="268" t="s">
        <v>19741</v>
      </c>
      <c r="P10259" s="268" t="s">
        <v>9492</v>
      </c>
      <c r="Q10259" s="269">
        <v>-12</v>
      </c>
      <c r="R10259" s="269">
        <v>-12.25</v>
      </c>
      <c r="S10259" s="269">
        <v>-53.25</v>
      </c>
      <c r="T10259" s="269">
        <v>-53.5</v>
      </c>
      <c r="DO10259"/>
    </row>
    <row r="10260" spans="15:119" x14ac:dyDescent="0.25">
      <c r="O10260" s="268" t="s">
        <v>19742</v>
      </c>
      <c r="P10260" s="268" t="s">
        <v>9492</v>
      </c>
      <c r="Q10260" s="269">
        <v>-12</v>
      </c>
      <c r="R10260" s="269">
        <v>-12.25</v>
      </c>
      <c r="S10260" s="269">
        <v>-53</v>
      </c>
      <c r="T10260" s="269">
        <v>-53.25</v>
      </c>
      <c r="DO10260"/>
    </row>
    <row r="10261" spans="15:119" x14ac:dyDescent="0.25">
      <c r="O10261" s="268" t="s">
        <v>19743</v>
      </c>
      <c r="P10261" s="268" t="s">
        <v>9492</v>
      </c>
      <c r="Q10261" s="269">
        <v>-12.25</v>
      </c>
      <c r="R10261" s="269">
        <v>-12.5</v>
      </c>
      <c r="S10261" s="269">
        <v>-53.25</v>
      </c>
      <c r="T10261" s="269">
        <v>-53.5</v>
      </c>
      <c r="DO10261"/>
    </row>
    <row r="10262" spans="15:119" x14ac:dyDescent="0.25">
      <c r="O10262" s="268" t="s">
        <v>19744</v>
      </c>
      <c r="P10262" s="268" t="s">
        <v>9492</v>
      </c>
      <c r="Q10262" s="269">
        <v>-12.25</v>
      </c>
      <c r="R10262" s="269">
        <v>-12.5</v>
      </c>
      <c r="S10262" s="269">
        <v>-53</v>
      </c>
      <c r="T10262" s="269">
        <v>-53.25</v>
      </c>
      <c r="DO10262"/>
    </row>
    <row r="10263" spans="15:119" x14ac:dyDescent="0.25">
      <c r="O10263" s="268" t="s">
        <v>19745</v>
      </c>
      <c r="P10263" s="268" t="s">
        <v>9490</v>
      </c>
      <c r="Q10263" s="269">
        <v>-12</v>
      </c>
      <c r="R10263" s="269">
        <v>-12.5</v>
      </c>
      <c r="S10263" s="269">
        <v>-52.5</v>
      </c>
      <c r="T10263" s="269">
        <v>-53</v>
      </c>
      <c r="DO10263"/>
    </row>
    <row r="10264" spans="15:119" x14ac:dyDescent="0.25">
      <c r="O10264" s="268" t="s">
        <v>19746</v>
      </c>
      <c r="P10264" s="268" t="s">
        <v>9492</v>
      </c>
      <c r="Q10264" s="269">
        <v>-12</v>
      </c>
      <c r="R10264" s="269">
        <v>-12.25</v>
      </c>
      <c r="S10264" s="269">
        <v>-52.75</v>
      </c>
      <c r="T10264" s="269">
        <v>-53</v>
      </c>
      <c r="DO10264"/>
    </row>
    <row r="10265" spans="15:119" x14ac:dyDescent="0.25">
      <c r="O10265" s="268" t="s">
        <v>19747</v>
      </c>
      <c r="P10265" s="268" t="s">
        <v>9492</v>
      </c>
      <c r="Q10265" s="269">
        <v>-12</v>
      </c>
      <c r="R10265" s="269">
        <v>-12.25</v>
      </c>
      <c r="S10265" s="269">
        <v>-52.5</v>
      </c>
      <c r="T10265" s="269">
        <v>-52.75</v>
      </c>
      <c r="DO10265"/>
    </row>
    <row r="10266" spans="15:119" x14ac:dyDescent="0.25">
      <c r="O10266" s="268" t="s">
        <v>19748</v>
      </c>
      <c r="P10266" s="268" t="s">
        <v>9492</v>
      </c>
      <c r="Q10266" s="269">
        <v>-12.25</v>
      </c>
      <c r="R10266" s="269">
        <v>-12.5</v>
      </c>
      <c r="S10266" s="269">
        <v>-52.75</v>
      </c>
      <c r="T10266" s="269">
        <v>-53</v>
      </c>
      <c r="DO10266"/>
    </row>
    <row r="10267" spans="15:119" x14ac:dyDescent="0.25">
      <c r="O10267" s="268" t="s">
        <v>19749</v>
      </c>
      <c r="P10267" s="268" t="s">
        <v>9492</v>
      </c>
      <c r="Q10267" s="269">
        <v>-12.25</v>
      </c>
      <c r="R10267" s="269">
        <v>-12.5</v>
      </c>
      <c r="S10267" s="269">
        <v>-52.5</v>
      </c>
      <c r="T10267" s="269">
        <v>-52.75</v>
      </c>
      <c r="DO10267"/>
    </row>
    <row r="10268" spans="15:119" x14ac:dyDescent="0.25">
      <c r="O10268" s="268" t="s">
        <v>19750</v>
      </c>
      <c r="P10268" s="268" t="s">
        <v>9490</v>
      </c>
      <c r="Q10268" s="269">
        <v>-12.5</v>
      </c>
      <c r="R10268" s="269">
        <v>-13</v>
      </c>
      <c r="S10268" s="269">
        <v>-53.5</v>
      </c>
      <c r="T10268" s="269">
        <v>-54</v>
      </c>
      <c r="DO10268"/>
    </row>
    <row r="10269" spans="15:119" x14ac:dyDescent="0.25">
      <c r="O10269" s="268" t="s">
        <v>19751</v>
      </c>
      <c r="P10269" s="268" t="s">
        <v>9492</v>
      </c>
      <c r="Q10269" s="269">
        <v>-12.5</v>
      </c>
      <c r="R10269" s="269">
        <v>-12.75</v>
      </c>
      <c r="S10269" s="269">
        <v>-53.75</v>
      </c>
      <c r="T10269" s="269">
        <v>-54</v>
      </c>
      <c r="DO10269"/>
    </row>
    <row r="10270" spans="15:119" x14ac:dyDescent="0.25">
      <c r="O10270" s="268" t="s">
        <v>19752</v>
      </c>
      <c r="P10270" s="268" t="s">
        <v>9492</v>
      </c>
      <c r="Q10270" s="269">
        <v>-12.5</v>
      </c>
      <c r="R10270" s="269">
        <v>-12.75</v>
      </c>
      <c r="S10270" s="269">
        <v>-53.5</v>
      </c>
      <c r="T10270" s="269">
        <v>-53.75</v>
      </c>
      <c r="DO10270"/>
    </row>
    <row r="10271" spans="15:119" x14ac:dyDescent="0.25">
      <c r="O10271" s="268" t="s">
        <v>19753</v>
      </c>
      <c r="P10271" s="268" t="s">
        <v>9492</v>
      </c>
      <c r="Q10271" s="269">
        <v>-12.75</v>
      </c>
      <c r="R10271" s="269">
        <v>-13</v>
      </c>
      <c r="S10271" s="269">
        <v>-53.75</v>
      </c>
      <c r="T10271" s="269">
        <v>-54</v>
      </c>
      <c r="DO10271"/>
    </row>
    <row r="10272" spans="15:119" x14ac:dyDescent="0.25">
      <c r="O10272" s="268" t="s">
        <v>19754</v>
      </c>
      <c r="P10272" s="268" t="s">
        <v>9492</v>
      </c>
      <c r="Q10272" s="269">
        <v>-12.75</v>
      </c>
      <c r="R10272" s="269">
        <v>-13</v>
      </c>
      <c r="S10272" s="269">
        <v>-53.5</v>
      </c>
      <c r="T10272" s="269">
        <v>-53.75</v>
      </c>
      <c r="DO10272"/>
    </row>
    <row r="10273" spans="15:119" x14ac:dyDescent="0.25">
      <c r="O10273" s="268" t="s">
        <v>19755</v>
      </c>
      <c r="P10273" s="268" t="s">
        <v>9490</v>
      </c>
      <c r="Q10273" s="269">
        <v>-12.5</v>
      </c>
      <c r="R10273" s="269">
        <v>-13</v>
      </c>
      <c r="S10273" s="269">
        <v>-53</v>
      </c>
      <c r="T10273" s="269">
        <v>-53.5</v>
      </c>
      <c r="DO10273"/>
    </row>
    <row r="10274" spans="15:119" x14ac:dyDescent="0.25">
      <c r="O10274" s="268" t="s">
        <v>19756</v>
      </c>
      <c r="P10274" s="268" t="s">
        <v>9492</v>
      </c>
      <c r="Q10274" s="269">
        <v>-12.5</v>
      </c>
      <c r="R10274" s="269">
        <v>-12.75</v>
      </c>
      <c r="S10274" s="269">
        <v>-53.25</v>
      </c>
      <c r="T10274" s="269">
        <v>-53.5</v>
      </c>
      <c r="DO10274"/>
    </row>
    <row r="10275" spans="15:119" x14ac:dyDescent="0.25">
      <c r="O10275" s="268" t="s">
        <v>19757</v>
      </c>
      <c r="P10275" s="268" t="s">
        <v>9492</v>
      </c>
      <c r="Q10275" s="269">
        <v>-12.5</v>
      </c>
      <c r="R10275" s="269">
        <v>-12.75</v>
      </c>
      <c r="S10275" s="269">
        <v>-53</v>
      </c>
      <c r="T10275" s="269">
        <v>-53.25</v>
      </c>
      <c r="DO10275"/>
    </row>
    <row r="10276" spans="15:119" x14ac:dyDescent="0.25">
      <c r="O10276" s="268" t="s">
        <v>19758</v>
      </c>
      <c r="P10276" s="268" t="s">
        <v>9492</v>
      </c>
      <c r="Q10276" s="269">
        <v>-12.75</v>
      </c>
      <c r="R10276" s="269">
        <v>-13</v>
      </c>
      <c r="S10276" s="269">
        <v>-53.25</v>
      </c>
      <c r="T10276" s="269">
        <v>-53.5</v>
      </c>
      <c r="DO10276"/>
    </row>
    <row r="10277" spans="15:119" x14ac:dyDescent="0.25">
      <c r="O10277" s="268" t="s">
        <v>19759</v>
      </c>
      <c r="P10277" s="268" t="s">
        <v>9492</v>
      </c>
      <c r="Q10277" s="269">
        <v>-12.75</v>
      </c>
      <c r="R10277" s="269">
        <v>-13</v>
      </c>
      <c r="S10277" s="269">
        <v>-53</v>
      </c>
      <c r="T10277" s="269">
        <v>-53.25</v>
      </c>
      <c r="DO10277"/>
    </row>
    <row r="10278" spans="15:119" x14ac:dyDescent="0.25">
      <c r="O10278" s="268" t="s">
        <v>19760</v>
      </c>
      <c r="P10278" s="268" t="s">
        <v>9490</v>
      </c>
      <c r="Q10278" s="269">
        <v>-12.5</v>
      </c>
      <c r="R10278" s="269">
        <v>-13</v>
      </c>
      <c r="S10278" s="269">
        <v>-52.5</v>
      </c>
      <c r="T10278" s="269">
        <v>-53</v>
      </c>
      <c r="DO10278"/>
    </row>
    <row r="10279" spans="15:119" x14ac:dyDescent="0.25">
      <c r="O10279" s="268" t="s">
        <v>19761</v>
      </c>
      <c r="P10279" s="268" t="s">
        <v>9492</v>
      </c>
      <c r="Q10279" s="269">
        <v>-12.5</v>
      </c>
      <c r="R10279" s="269">
        <v>-12.75</v>
      </c>
      <c r="S10279" s="269">
        <v>-52.75</v>
      </c>
      <c r="T10279" s="269">
        <v>-53</v>
      </c>
      <c r="DO10279"/>
    </row>
    <row r="10280" spans="15:119" x14ac:dyDescent="0.25">
      <c r="O10280" s="268" t="s">
        <v>19762</v>
      </c>
      <c r="P10280" s="268" t="s">
        <v>9492</v>
      </c>
      <c r="Q10280" s="269">
        <v>-12.5</v>
      </c>
      <c r="R10280" s="269">
        <v>-12.75</v>
      </c>
      <c r="S10280" s="269">
        <v>-52.5</v>
      </c>
      <c r="T10280" s="269">
        <v>-52.75</v>
      </c>
      <c r="DO10280"/>
    </row>
    <row r="10281" spans="15:119" x14ac:dyDescent="0.25">
      <c r="O10281" s="268" t="s">
        <v>19763</v>
      </c>
      <c r="P10281" s="268" t="s">
        <v>9492</v>
      </c>
      <c r="Q10281" s="269">
        <v>-12.75</v>
      </c>
      <c r="R10281" s="269">
        <v>-13</v>
      </c>
      <c r="S10281" s="269">
        <v>-52.75</v>
      </c>
      <c r="T10281" s="269">
        <v>-53</v>
      </c>
      <c r="DO10281"/>
    </row>
    <row r="10282" spans="15:119" x14ac:dyDescent="0.25">
      <c r="O10282" s="268" t="s">
        <v>19764</v>
      </c>
      <c r="P10282" s="268" t="s">
        <v>9492</v>
      </c>
      <c r="Q10282" s="269">
        <v>-12.75</v>
      </c>
      <c r="R10282" s="269">
        <v>-13</v>
      </c>
      <c r="S10282" s="269">
        <v>-52.5</v>
      </c>
      <c r="T10282" s="269">
        <v>-52.75</v>
      </c>
      <c r="DO10282"/>
    </row>
    <row r="10283" spans="15:119" x14ac:dyDescent="0.25">
      <c r="O10283" s="268" t="s">
        <v>19765</v>
      </c>
      <c r="P10283" s="268" t="s">
        <v>9488</v>
      </c>
      <c r="Q10283" s="269">
        <v>-12</v>
      </c>
      <c r="R10283" s="269">
        <v>-13</v>
      </c>
      <c r="S10283" s="269">
        <v>-51</v>
      </c>
      <c r="T10283" s="269">
        <v>-52.5</v>
      </c>
      <c r="DO10283"/>
    </row>
    <row r="10284" spans="15:119" x14ac:dyDescent="0.25">
      <c r="O10284" s="268" t="s">
        <v>19766</v>
      </c>
      <c r="P10284" s="268" t="s">
        <v>9490</v>
      </c>
      <c r="Q10284" s="269">
        <v>-12</v>
      </c>
      <c r="R10284" s="269">
        <v>-12.5</v>
      </c>
      <c r="S10284" s="269">
        <v>-52</v>
      </c>
      <c r="T10284" s="269">
        <v>-52.5</v>
      </c>
      <c r="DO10284"/>
    </row>
    <row r="10285" spans="15:119" x14ac:dyDescent="0.25">
      <c r="O10285" s="268" t="s">
        <v>19767</v>
      </c>
      <c r="P10285" s="268" t="s">
        <v>9492</v>
      </c>
      <c r="Q10285" s="269">
        <v>-12</v>
      </c>
      <c r="R10285" s="269">
        <v>-12.25</v>
      </c>
      <c r="S10285" s="269">
        <v>-52.25</v>
      </c>
      <c r="T10285" s="269">
        <v>-52.5</v>
      </c>
      <c r="DO10285"/>
    </row>
    <row r="10286" spans="15:119" x14ac:dyDescent="0.25">
      <c r="O10286" s="268" t="s">
        <v>19768</v>
      </c>
      <c r="P10286" s="268" t="s">
        <v>9492</v>
      </c>
      <c r="Q10286" s="269">
        <v>-12</v>
      </c>
      <c r="R10286" s="269">
        <v>-12.25</v>
      </c>
      <c r="S10286" s="269">
        <v>-52</v>
      </c>
      <c r="T10286" s="269">
        <v>-52.25</v>
      </c>
      <c r="DO10286"/>
    </row>
    <row r="10287" spans="15:119" x14ac:dyDescent="0.25">
      <c r="O10287" s="268" t="s">
        <v>19769</v>
      </c>
      <c r="P10287" s="268" t="s">
        <v>9492</v>
      </c>
      <c r="Q10287" s="269">
        <v>-12.25</v>
      </c>
      <c r="R10287" s="269">
        <v>-12.5</v>
      </c>
      <c r="S10287" s="269">
        <v>-52.25</v>
      </c>
      <c r="T10287" s="269">
        <v>-52.5</v>
      </c>
      <c r="DO10287"/>
    </row>
    <row r="10288" spans="15:119" x14ac:dyDescent="0.25">
      <c r="O10288" s="268" t="s">
        <v>19770</v>
      </c>
      <c r="P10288" s="268" t="s">
        <v>9492</v>
      </c>
      <c r="Q10288" s="269">
        <v>-12.25</v>
      </c>
      <c r="R10288" s="269">
        <v>-12.5</v>
      </c>
      <c r="S10288" s="269">
        <v>-52</v>
      </c>
      <c r="T10288" s="269">
        <v>-52.25</v>
      </c>
      <c r="DO10288"/>
    </row>
    <row r="10289" spans="15:119" x14ac:dyDescent="0.25">
      <c r="O10289" s="268" t="s">
        <v>19771</v>
      </c>
      <c r="P10289" s="268" t="s">
        <v>9490</v>
      </c>
      <c r="Q10289" s="269">
        <v>-12</v>
      </c>
      <c r="R10289" s="269">
        <v>-12.5</v>
      </c>
      <c r="S10289" s="269">
        <v>-51.5</v>
      </c>
      <c r="T10289" s="269">
        <v>-52</v>
      </c>
      <c r="DO10289"/>
    </row>
    <row r="10290" spans="15:119" x14ac:dyDescent="0.25">
      <c r="O10290" s="268" t="s">
        <v>19772</v>
      </c>
      <c r="P10290" s="268" t="s">
        <v>9492</v>
      </c>
      <c r="Q10290" s="269">
        <v>-12</v>
      </c>
      <c r="R10290" s="269">
        <v>-12.25</v>
      </c>
      <c r="S10290" s="269">
        <v>-51.75</v>
      </c>
      <c r="T10290" s="269">
        <v>-52</v>
      </c>
      <c r="DO10290"/>
    </row>
    <row r="10291" spans="15:119" x14ac:dyDescent="0.25">
      <c r="O10291" s="268" t="s">
        <v>19773</v>
      </c>
      <c r="P10291" s="268" t="s">
        <v>9492</v>
      </c>
      <c r="Q10291" s="269">
        <v>-12</v>
      </c>
      <c r="R10291" s="269">
        <v>-12.25</v>
      </c>
      <c r="S10291" s="269">
        <v>-51.5</v>
      </c>
      <c r="T10291" s="269">
        <v>-51.75</v>
      </c>
      <c r="DO10291"/>
    </row>
    <row r="10292" spans="15:119" x14ac:dyDescent="0.25">
      <c r="O10292" s="268" t="s">
        <v>19774</v>
      </c>
      <c r="P10292" s="268" t="s">
        <v>9492</v>
      </c>
      <c r="Q10292" s="269">
        <v>-12.25</v>
      </c>
      <c r="R10292" s="269">
        <v>-12.5</v>
      </c>
      <c r="S10292" s="269">
        <v>-51.75</v>
      </c>
      <c r="T10292" s="269">
        <v>-52</v>
      </c>
      <c r="DO10292"/>
    </row>
    <row r="10293" spans="15:119" x14ac:dyDescent="0.25">
      <c r="O10293" s="268" t="s">
        <v>19775</v>
      </c>
      <c r="P10293" s="268" t="s">
        <v>9492</v>
      </c>
      <c r="Q10293" s="269">
        <v>-12.25</v>
      </c>
      <c r="R10293" s="269">
        <v>-12.5</v>
      </c>
      <c r="S10293" s="269">
        <v>-51.5</v>
      </c>
      <c r="T10293" s="269">
        <v>-51.75</v>
      </c>
      <c r="DO10293"/>
    </row>
    <row r="10294" spans="15:119" x14ac:dyDescent="0.25">
      <c r="O10294" s="268" t="s">
        <v>19776</v>
      </c>
      <c r="P10294" s="268" t="s">
        <v>9490</v>
      </c>
      <c r="Q10294" s="269">
        <v>-12</v>
      </c>
      <c r="R10294" s="269">
        <v>-12.5</v>
      </c>
      <c r="S10294" s="269">
        <v>-51</v>
      </c>
      <c r="T10294" s="269">
        <v>-51.5</v>
      </c>
      <c r="DO10294"/>
    </row>
    <row r="10295" spans="15:119" x14ac:dyDescent="0.25">
      <c r="O10295" s="268" t="s">
        <v>19777</v>
      </c>
      <c r="P10295" s="268" t="s">
        <v>9492</v>
      </c>
      <c r="Q10295" s="269">
        <v>-12</v>
      </c>
      <c r="R10295" s="269">
        <v>-12.25</v>
      </c>
      <c r="S10295" s="269">
        <v>-51.25</v>
      </c>
      <c r="T10295" s="269">
        <v>-51.5</v>
      </c>
      <c r="DO10295"/>
    </row>
    <row r="10296" spans="15:119" x14ac:dyDescent="0.25">
      <c r="O10296" s="268" t="s">
        <v>19778</v>
      </c>
      <c r="P10296" s="268" t="s">
        <v>9492</v>
      </c>
      <c r="Q10296" s="269">
        <v>-12</v>
      </c>
      <c r="R10296" s="269">
        <v>-12.25</v>
      </c>
      <c r="S10296" s="269">
        <v>-51</v>
      </c>
      <c r="T10296" s="269">
        <v>-51.25</v>
      </c>
      <c r="DO10296"/>
    </row>
    <row r="10297" spans="15:119" x14ac:dyDescent="0.25">
      <c r="O10297" s="268" t="s">
        <v>19779</v>
      </c>
      <c r="P10297" s="268" t="s">
        <v>9492</v>
      </c>
      <c r="Q10297" s="269">
        <v>-12.25</v>
      </c>
      <c r="R10297" s="269">
        <v>-12.5</v>
      </c>
      <c r="S10297" s="269">
        <v>-51.25</v>
      </c>
      <c r="T10297" s="269">
        <v>-51.5</v>
      </c>
      <c r="DO10297"/>
    </row>
    <row r="10298" spans="15:119" x14ac:dyDescent="0.25">
      <c r="O10298" s="268" t="s">
        <v>19780</v>
      </c>
      <c r="P10298" s="268" t="s">
        <v>9492</v>
      </c>
      <c r="Q10298" s="269">
        <v>-12.25</v>
      </c>
      <c r="R10298" s="269">
        <v>-12.5</v>
      </c>
      <c r="S10298" s="269">
        <v>-51</v>
      </c>
      <c r="T10298" s="269">
        <v>-51.25</v>
      </c>
      <c r="DO10298"/>
    </row>
    <row r="10299" spans="15:119" x14ac:dyDescent="0.25">
      <c r="O10299" s="268" t="s">
        <v>19781</v>
      </c>
      <c r="P10299" s="268" t="s">
        <v>9490</v>
      </c>
      <c r="Q10299" s="269">
        <v>-12.5</v>
      </c>
      <c r="R10299" s="269">
        <v>-13</v>
      </c>
      <c r="S10299" s="269">
        <v>-52</v>
      </c>
      <c r="T10299" s="269">
        <v>-52.5</v>
      </c>
      <c r="DO10299"/>
    </row>
    <row r="10300" spans="15:119" x14ac:dyDescent="0.25">
      <c r="O10300" s="268" t="s">
        <v>19782</v>
      </c>
      <c r="P10300" s="268" t="s">
        <v>9492</v>
      </c>
      <c r="Q10300" s="269">
        <v>-12.5</v>
      </c>
      <c r="R10300" s="269">
        <v>-12.75</v>
      </c>
      <c r="S10300" s="269">
        <v>-52.25</v>
      </c>
      <c r="T10300" s="269">
        <v>-52.5</v>
      </c>
      <c r="DO10300"/>
    </row>
    <row r="10301" spans="15:119" x14ac:dyDescent="0.25">
      <c r="O10301" s="268" t="s">
        <v>19783</v>
      </c>
      <c r="P10301" s="268" t="s">
        <v>9492</v>
      </c>
      <c r="Q10301" s="269">
        <v>-12.5</v>
      </c>
      <c r="R10301" s="269">
        <v>-12.75</v>
      </c>
      <c r="S10301" s="269">
        <v>-52</v>
      </c>
      <c r="T10301" s="269">
        <v>-52.25</v>
      </c>
      <c r="DO10301"/>
    </row>
    <row r="10302" spans="15:119" x14ac:dyDescent="0.25">
      <c r="O10302" s="268" t="s">
        <v>19784</v>
      </c>
      <c r="P10302" s="268" t="s">
        <v>9492</v>
      </c>
      <c r="Q10302" s="269">
        <v>-12.75</v>
      </c>
      <c r="R10302" s="269">
        <v>-13</v>
      </c>
      <c r="S10302" s="269">
        <v>-52.25</v>
      </c>
      <c r="T10302" s="269">
        <v>-52.5</v>
      </c>
      <c r="DO10302"/>
    </row>
    <row r="10303" spans="15:119" x14ac:dyDescent="0.25">
      <c r="O10303" s="268" t="s">
        <v>19785</v>
      </c>
      <c r="P10303" s="268" t="s">
        <v>9492</v>
      </c>
      <c r="Q10303" s="269">
        <v>-12.75</v>
      </c>
      <c r="R10303" s="269">
        <v>-13</v>
      </c>
      <c r="S10303" s="269">
        <v>-52</v>
      </c>
      <c r="T10303" s="269">
        <v>-52.25</v>
      </c>
      <c r="DO10303"/>
    </row>
    <row r="10304" spans="15:119" x14ac:dyDescent="0.25">
      <c r="O10304" s="268" t="s">
        <v>19786</v>
      </c>
      <c r="P10304" s="268" t="s">
        <v>9490</v>
      </c>
      <c r="Q10304" s="269">
        <v>-12.5</v>
      </c>
      <c r="R10304" s="269">
        <v>-13</v>
      </c>
      <c r="S10304" s="269">
        <v>-51.5</v>
      </c>
      <c r="T10304" s="269">
        <v>-52</v>
      </c>
      <c r="DO10304"/>
    </row>
    <row r="10305" spans="15:119" x14ac:dyDescent="0.25">
      <c r="O10305" s="268" t="s">
        <v>19787</v>
      </c>
      <c r="P10305" s="268" t="s">
        <v>9492</v>
      </c>
      <c r="Q10305" s="269">
        <v>-12.5</v>
      </c>
      <c r="R10305" s="269">
        <v>-12.75</v>
      </c>
      <c r="S10305" s="269">
        <v>-51.75</v>
      </c>
      <c r="T10305" s="269">
        <v>-52</v>
      </c>
      <c r="DO10305"/>
    </row>
    <row r="10306" spans="15:119" x14ac:dyDescent="0.25">
      <c r="O10306" s="268" t="s">
        <v>19788</v>
      </c>
      <c r="P10306" s="268" t="s">
        <v>9492</v>
      </c>
      <c r="Q10306" s="269">
        <v>-12.5</v>
      </c>
      <c r="R10306" s="269">
        <v>-12.75</v>
      </c>
      <c r="S10306" s="269">
        <v>-51.5</v>
      </c>
      <c r="T10306" s="269">
        <v>-51.75</v>
      </c>
      <c r="DO10306"/>
    </row>
    <row r="10307" spans="15:119" x14ac:dyDescent="0.25">
      <c r="O10307" s="268" t="s">
        <v>19789</v>
      </c>
      <c r="P10307" s="268" t="s">
        <v>9492</v>
      </c>
      <c r="Q10307" s="269">
        <v>-12.75</v>
      </c>
      <c r="R10307" s="269">
        <v>-13</v>
      </c>
      <c r="S10307" s="269">
        <v>-51.75</v>
      </c>
      <c r="T10307" s="269">
        <v>-52</v>
      </c>
      <c r="DO10307"/>
    </row>
    <row r="10308" spans="15:119" x14ac:dyDescent="0.25">
      <c r="O10308" s="268" t="s">
        <v>19790</v>
      </c>
      <c r="P10308" s="268" t="s">
        <v>9492</v>
      </c>
      <c r="Q10308" s="269">
        <v>-12.75</v>
      </c>
      <c r="R10308" s="269">
        <v>-13</v>
      </c>
      <c r="S10308" s="269">
        <v>-51.5</v>
      </c>
      <c r="T10308" s="269">
        <v>-51.75</v>
      </c>
      <c r="DO10308"/>
    </row>
    <row r="10309" spans="15:119" x14ac:dyDescent="0.25">
      <c r="O10309" s="268" t="s">
        <v>19791</v>
      </c>
      <c r="P10309" s="268" t="s">
        <v>9490</v>
      </c>
      <c r="Q10309" s="269">
        <v>-12.5</v>
      </c>
      <c r="R10309" s="269">
        <v>-13</v>
      </c>
      <c r="S10309" s="269">
        <v>-51</v>
      </c>
      <c r="T10309" s="269">
        <v>-51.5</v>
      </c>
      <c r="DO10309"/>
    </row>
    <row r="10310" spans="15:119" x14ac:dyDescent="0.25">
      <c r="O10310" s="268" t="s">
        <v>19792</v>
      </c>
      <c r="P10310" s="268" t="s">
        <v>9492</v>
      </c>
      <c r="Q10310" s="269">
        <v>-12.5</v>
      </c>
      <c r="R10310" s="269">
        <v>-12.75</v>
      </c>
      <c r="S10310" s="269">
        <v>-51.25</v>
      </c>
      <c r="T10310" s="269">
        <v>-51.5</v>
      </c>
      <c r="DO10310"/>
    </row>
    <row r="10311" spans="15:119" x14ac:dyDescent="0.25">
      <c r="O10311" s="268" t="s">
        <v>19793</v>
      </c>
      <c r="P10311" s="268" t="s">
        <v>9492</v>
      </c>
      <c r="Q10311" s="269">
        <v>-12.5</v>
      </c>
      <c r="R10311" s="269">
        <v>-12.75</v>
      </c>
      <c r="S10311" s="269">
        <v>-51</v>
      </c>
      <c r="T10311" s="269">
        <v>-51.25</v>
      </c>
      <c r="DO10311"/>
    </row>
    <row r="10312" spans="15:119" x14ac:dyDescent="0.25">
      <c r="O10312" s="268" t="s">
        <v>19794</v>
      </c>
      <c r="P10312" s="268" t="s">
        <v>9492</v>
      </c>
      <c r="Q10312" s="269">
        <v>-12.75</v>
      </c>
      <c r="R10312" s="269">
        <v>-13</v>
      </c>
      <c r="S10312" s="269">
        <v>-51.25</v>
      </c>
      <c r="T10312" s="269">
        <v>-51.5</v>
      </c>
      <c r="DO10312"/>
    </row>
    <row r="10313" spans="15:119" x14ac:dyDescent="0.25">
      <c r="O10313" s="268" t="s">
        <v>19795</v>
      </c>
      <c r="P10313" s="268" t="s">
        <v>9492</v>
      </c>
      <c r="Q10313" s="269">
        <v>-12.75</v>
      </c>
      <c r="R10313" s="269">
        <v>-13</v>
      </c>
      <c r="S10313" s="269">
        <v>-51</v>
      </c>
      <c r="T10313" s="269">
        <v>-51.25</v>
      </c>
      <c r="DO10313"/>
    </row>
    <row r="10314" spans="15:119" x14ac:dyDescent="0.25">
      <c r="O10314" s="268" t="s">
        <v>19796</v>
      </c>
      <c r="P10314" s="268" t="s">
        <v>9488</v>
      </c>
      <c r="Q10314" s="269">
        <v>-13</v>
      </c>
      <c r="R10314" s="269">
        <v>-14</v>
      </c>
      <c r="S10314" s="269">
        <v>-52.5</v>
      </c>
      <c r="T10314" s="269">
        <v>-54</v>
      </c>
      <c r="DO10314"/>
    </row>
    <row r="10315" spans="15:119" x14ac:dyDescent="0.25">
      <c r="O10315" s="268" t="s">
        <v>19797</v>
      </c>
      <c r="P10315" s="268" t="s">
        <v>9490</v>
      </c>
      <c r="Q10315" s="269">
        <v>-13</v>
      </c>
      <c r="R10315" s="269">
        <v>-13.5</v>
      </c>
      <c r="S10315" s="269">
        <v>-53.5</v>
      </c>
      <c r="T10315" s="269">
        <v>-54</v>
      </c>
      <c r="DO10315"/>
    </row>
    <row r="10316" spans="15:119" x14ac:dyDescent="0.25">
      <c r="O10316" s="268" t="s">
        <v>19798</v>
      </c>
      <c r="P10316" s="268" t="s">
        <v>9492</v>
      </c>
      <c r="Q10316" s="269">
        <v>-13</v>
      </c>
      <c r="R10316" s="269">
        <v>-13.25</v>
      </c>
      <c r="S10316" s="269">
        <v>-53.75</v>
      </c>
      <c r="T10316" s="269">
        <v>-54</v>
      </c>
      <c r="DO10316"/>
    </row>
    <row r="10317" spans="15:119" x14ac:dyDescent="0.25">
      <c r="O10317" s="268" t="s">
        <v>19799</v>
      </c>
      <c r="P10317" s="268" t="s">
        <v>9492</v>
      </c>
      <c r="Q10317" s="269">
        <v>-13</v>
      </c>
      <c r="R10317" s="269">
        <v>-13.25</v>
      </c>
      <c r="S10317" s="269">
        <v>-53.5</v>
      </c>
      <c r="T10317" s="269">
        <v>-53.75</v>
      </c>
      <c r="DO10317"/>
    </row>
    <row r="10318" spans="15:119" x14ac:dyDescent="0.25">
      <c r="O10318" s="268" t="s">
        <v>19800</v>
      </c>
      <c r="P10318" s="268" t="s">
        <v>9492</v>
      </c>
      <c r="Q10318" s="269">
        <v>-13.25</v>
      </c>
      <c r="R10318" s="269">
        <v>-13.5</v>
      </c>
      <c r="S10318" s="269">
        <v>-53.75</v>
      </c>
      <c r="T10318" s="269">
        <v>-54</v>
      </c>
      <c r="DO10318"/>
    </row>
    <row r="10319" spans="15:119" x14ac:dyDescent="0.25">
      <c r="O10319" s="268" t="s">
        <v>19801</v>
      </c>
      <c r="P10319" s="268" t="s">
        <v>9492</v>
      </c>
      <c r="Q10319" s="269">
        <v>-13.25</v>
      </c>
      <c r="R10319" s="269">
        <v>-13.5</v>
      </c>
      <c r="S10319" s="269">
        <v>-53.5</v>
      </c>
      <c r="T10319" s="269">
        <v>-53.75</v>
      </c>
      <c r="DO10319"/>
    </row>
    <row r="10320" spans="15:119" x14ac:dyDescent="0.25">
      <c r="O10320" s="268" t="s">
        <v>19802</v>
      </c>
      <c r="P10320" s="268" t="s">
        <v>9490</v>
      </c>
      <c r="Q10320" s="269">
        <v>-13</v>
      </c>
      <c r="R10320" s="269">
        <v>-13.5</v>
      </c>
      <c r="S10320" s="269">
        <v>-53</v>
      </c>
      <c r="T10320" s="269">
        <v>-53.5</v>
      </c>
      <c r="DO10320"/>
    </row>
    <row r="10321" spans="15:119" x14ac:dyDescent="0.25">
      <c r="O10321" s="268" t="s">
        <v>19803</v>
      </c>
      <c r="P10321" s="268" t="s">
        <v>9492</v>
      </c>
      <c r="Q10321" s="269">
        <v>-13</v>
      </c>
      <c r="R10321" s="269">
        <v>-13.25</v>
      </c>
      <c r="S10321" s="269">
        <v>-53.25</v>
      </c>
      <c r="T10321" s="269">
        <v>-53.5</v>
      </c>
      <c r="DO10321"/>
    </row>
    <row r="10322" spans="15:119" x14ac:dyDescent="0.25">
      <c r="O10322" s="268" t="s">
        <v>19804</v>
      </c>
      <c r="P10322" s="268" t="s">
        <v>9492</v>
      </c>
      <c r="Q10322" s="269">
        <v>-13</v>
      </c>
      <c r="R10322" s="269">
        <v>-13.25</v>
      </c>
      <c r="S10322" s="269">
        <v>-53</v>
      </c>
      <c r="T10322" s="269">
        <v>-53.25</v>
      </c>
      <c r="DO10322"/>
    </row>
    <row r="10323" spans="15:119" x14ac:dyDescent="0.25">
      <c r="O10323" s="268" t="s">
        <v>19805</v>
      </c>
      <c r="P10323" s="268" t="s">
        <v>9492</v>
      </c>
      <c r="Q10323" s="269">
        <v>-13.25</v>
      </c>
      <c r="R10323" s="269">
        <v>-13.5</v>
      </c>
      <c r="S10323" s="269">
        <v>-53.25</v>
      </c>
      <c r="T10323" s="269">
        <v>-53.5</v>
      </c>
      <c r="DO10323"/>
    </row>
    <row r="10324" spans="15:119" x14ac:dyDescent="0.25">
      <c r="O10324" s="268" t="s">
        <v>19806</v>
      </c>
      <c r="P10324" s="268" t="s">
        <v>9492</v>
      </c>
      <c r="Q10324" s="269">
        <v>-13.25</v>
      </c>
      <c r="R10324" s="269">
        <v>-13.5</v>
      </c>
      <c r="S10324" s="269">
        <v>-53</v>
      </c>
      <c r="T10324" s="269">
        <v>-53.25</v>
      </c>
      <c r="DO10324"/>
    </row>
    <row r="10325" spans="15:119" x14ac:dyDescent="0.25">
      <c r="O10325" s="268" t="s">
        <v>19807</v>
      </c>
      <c r="P10325" s="268" t="s">
        <v>9490</v>
      </c>
      <c r="Q10325" s="269">
        <v>-13</v>
      </c>
      <c r="R10325" s="269">
        <v>-13.5</v>
      </c>
      <c r="S10325" s="269">
        <v>-52.5</v>
      </c>
      <c r="T10325" s="269">
        <v>-53</v>
      </c>
      <c r="DO10325"/>
    </row>
    <row r="10326" spans="15:119" x14ac:dyDescent="0.25">
      <c r="O10326" s="268" t="s">
        <v>19808</v>
      </c>
      <c r="P10326" s="268" t="s">
        <v>9492</v>
      </c>
      <c r="Q10326" s="269">
        <v>-13</v>
      </c>
      <c r="R10326" s="269">
        <v>-13.25</v>
      </c>
      <c r="S10326" s="269">
        <v>-52.75</v>
      </c>
      <c r="T10326" s="269">
        <v>-53</v>
      </c>
      <c r="DO10326"/>
    </row>
    <row r="10327" spans="15:119" x14ac:dyDescent="0.25">
      <c r="O10327" s="268" t="s">
        <v>19809</v>
      </c>
      <c r="P10327" s="268" t="s">
        <v>9492</v>
      </c>
      <c r="Q10327" s="269">
        <v>-13</v>
      </c>
      <c r="R10327" s="269">
        <v>-13.25</v>
      </c>
      <c r="S10327" s="269">
        <v>-52.5</v>
      </c>
      <c r="T10327" s="269">
        <v>-52.75</v>
      </c>
      <c r="DO10327"/>
    </row>
    <row r="10328" spans="15:119" x14ac:dyDescent="0.25">
      <c r="O10328" s="268" t="s">
        <v>19810</v>
      </c>
      <c r="P10328" s="268" t="s">
        <v>9492</v>
      </c>
      <c r="Q10328" s="269">
        <v>-13.25</v>
      </c>
      <c r="R10328" s="269">
        <v>-13.5</v>
      </c>
      <c r="S10328" s="269">
        <v>-52.75</v>
      </c>
      <c r="T10328" s="269">
        <v>-53</v>
      </c>
      <c r="DO10328"/>
    </row>
    <row r="10329" spans="15:119" x14ac:dyDescent="0.25">
      <c r="O10329" s="268" t="s">
        <v>19811</v>
      </c>
      <c r="P10329" s="268" t="s">
        <v>9492</v>
      </c>
      <c r="Q10329" s="269">
        <v>-13.25</v>
      </c>
      <c r="R10329" s="269">
        <v>-13.5</v>
      </c>
      <c r="S10329" s="269">
        <v>-52.5</v>
      </c>
      <c r="T10329" s="269">
        <v>-52.75</v>
      </c>
      <c r="DO10329"/>
    </row>
    <row r="10330" spans="15:119" x14ac:dyDescent="0.25">
      <c r="O10330" s="268" t="s">
        <v>19812</v>
      </c>
      <c r="P10330" s="268" t="s">
        <v>9490</v>
      </c>
      <c r="Q10330" s="269">
        <v>-13.5</v>
      </c>
      <c r="R10330" s="269">
        <v>-14</v>
      </c>
      <c r="S10330" s="269">
        <v>-53.5</v>
      </c>
      <c r="T10330" s="269">
        <v>-54</v>
      </c>
      <c r="DO10330"/>
    </row>
    <row r="10331" spans="15:119" x14ac:dyDescent="0.25">
      <c r="O10331" s="268" t="s">
        <v>19813</v>
      </c>
      <c r="P10331" s="268" t="s">
        <v>9492</v>
      </c>
      <c r="Q10331" s="269">
        <v>-13.5</v>
      </c>
      <c r="R10331" s="269">
        <v>-13.75</v>
      </c>
      <c r="S10331" s="269">
        <v>-53.75</v>
      </c>
      <c r="T10331" s="269">
        <v>-54</v>
      </c>
      <c r="DO10331"/>
    </row>
    <row r="10332" spans="15:119" x14ac:dyDescent="0.25">
      <c r="O10332" s="268" t="s">
        <v>19814</v>
      </c>
      <c r="P10332" s="268" t="s">
        <v>9492</v>
      </c>
      <c r="Q10332" s="269">
        <v>-13.5</v>
      </c>
      <c r="R10332" s="269">
        <v>-13.75</v>
      </c>
      <c r="S10332" s="269">
        <v>-53.5</v>
      </c>
      <c r="T10332" s="269">
        <v>-53.75</v>
      </c>
      <c r="DO10332"/>
    </row>
    <row r="10333" spans="15:119" x14ac:dyDescent="0.25">
      <c r="O10333" s="268" t="s">
        <v>19815</v>
      </c>
      <c r="P10333" s="268" t="s">
        <v>9492</v>
      </c>
      <c r="Q10333" s="269">
        <v>-13.75</v>
      </c>
      <c r="R10333" s="269">
        <v>-14</v>
      </c>
      <c r="S10333" s="269">
        <v>-53.75</v>
      </c>
      <c r="T10333" s="269">
        <v>-54</v>
      </c>
      <c r="DO10333"/>
    </row>
    <row r="10334" spans="15:119" x14ac:dyDescent="0.25">
      <c r="O10334" s="268" t="s">
        <v>19816</v>
      </c>
      <c r="P10334" s="268" t="s">
        <v>9492</v>
      </c>
      <c r="Q10334" s="269">
        <v>-13.75</v>
      </c>
      <c r="R10334" s="269">
        <v>-14</v>
      </c>
      <c r="S10334" s="269">
        <v>-53.5</v>
      </c>
      <c r="T10334" s="269">
        <v>-53.75</v>
      </c>
      <c r="DO10334"/>
    </row>
    <row r="10335" spans="15:119" x14ac:dyDescent="0.25">
      <c r="O10335" s="268" t="s">
        <v>19817</v>
      </c>
      <c r="P10335" s="268" t="s">
        <v>9490</v>
      </c>
      <c r="Q10335" s="269">
        <v>-13.5</v>
      </c>
      <c r="R10335" s="269">
        <v>-14</v>
      </c>
      <c r="S10335" s="269">
        <v>-53</v>
      </c>
      <c r="T10335" s="269">
        <v>-53.5</v>
      </c>
      <c r="DO10335"/>
    </row>
    <row r="10336" spans="15:119" x14ac:dyDescent="0.25">
      <c r="O10336" s="268" t="s">
        <v>19818</v>
      </c>
      <c r="P10336" s="268" t="s">
        <v>9492</v>
      </c>
      <c r="Q10336" s="269">
        <v>-13.5</v>
      </c>
      <c r="R10336" s="269">
        <v>-13.75</v>
      </c>
      <c r="S10336" s="269">
        <v>-53.25</v>
      </c>
      <c r="T10336" s="269">
        <v>-53.5</v>
      </c>
      <c r="DO10336"/>
    </row>
    <row r="10337" spans="15:119" x14ac:dyDescent="0.25">
      <c r="O10337" s="268" t="s">
        <v>19819</v>
      </c>
      <c r="P10337" s="268" t="s">
        <v>9492</v>
      </c>
      <c r="Q10337" s="269">
        <v>-13.5</v>
      </c>
      <c r="R10337" s="269">
        <v>-13.75</v>
      </c>
      <c r="S10337" s="269">
        <v>-53</v>
      </c>
      <c r="T10337" s="269">
        <v>-53.25</v>
      </c>
      <c r="DO10337"/>
    </row>
    <row r="10338" spans="15:119" x14ac:dyDescent="0.25">
      <c r="O10338" s="268" t="s">
        <v>19820</v>
      </c>
      <c r="P10338" s="268" t="s">
        <v>9492</v>
      </c>
      <c r="Q10338" s="269">
        <v>-13.75</v>
      </c>
      <c r="R10338" s="269">
        <v>-14</v>
      </c>
      <c r="S10338" s="269">
        <v>-53.25</v>
      </c>
      <c r="T10338" s="269">
        <v>-53.5</v>
      </c>
      <c r="DO10338"/>
    </row>
    <row r="10339" spans="15:119" x14ac:dyDescent="0.25">
      <c r="O10339" s="268" t="s">
        <v>19821</v>
      </c>
      <c r="P10339" s="268" t="s">
        <v>9492</v>
      </c>
      <c r="Q10339" s="269">
        <v>-13.75</v>
      </c>
      <c r="R10339" s="269">
        <v>-14</v>
      </c>
      <c r="S10339" s="269">
        <v>-53</v>
      </c>
      <c r="T10339" s="269">
        <v>-53.25</v>
      </c>
      <c r="DO10339"/>
    </row>
    <row r="10340" spans="15:119" x14ac:dyDescent="0.25">
      <c r="O10340" s="268" t="s">
        <v>19822</v>
      </c>
      <c r="P10340" s="268" t="s">
        <v>9490</v>
      </c>
      <c r="Q10340" s="269">
        <v>-13.5</v>
      </c>
      <c r="R10340" s="269">
        <v>-14</v>
      </c>
      <c r="S10340" s="269">
        <v>-52.5</v>
      </c>
      <c r="T10340" s="269">
        <v>-53</v>
      </c>
      <c r="DO10340"/>
    </row>
    <row r="10341" spans="15:119" x14ac:dyDescent="0.25">
      <c r="O10341" s="268" t="s">
        <v>19823</v>
      </c>
      <c r="P10341" s="268" t="s">
        <v>9492</v>
      </c>
      <c r="Q10341" s="269">
        <v>-13.5</v>
      </c>
      <c r="R10341" s="269">
        <v>-13.75</v>
      </c>
      <c r="S10341" s="269">
        <v>-52.75</v>
      </c>
      <c r="T10341" s="269">
        <v>-53</v>
      </c>
      <c r="DO10341"/>
    </row>
    <row r="10342" spans="15:119" x14ac:dyDescent="0.25">
      <c r="O10342" s="268" t="s">
        <v>19824</v>
      </c>
      <c r="P10342" s="268" t="s">
        <v>9492</v>
      </c>
      <c r="Q10342" s="269">
        <v>-13.5</v>
      </c>
      <c r="R10342" s="269">
        <v>-13.75</v>
      </c>
      <c r="S10342" s="269">
        <v>-52.5</v>
      </c>
      <c r="T10342" s="269">
        <v>-52.75</v>
      </c>
      <c r="DO10342"/>
    </row>
    <row r="10343" spans="15:119" x14ac:dyDescent="0.25">
      <c r="O10343" s="268" t="s">
        <v>19825</v>
      </c>
      <c r="P10343" s="268" t="s">
        <v>9492</v>
      </c>
      <c r="Q10343" s="269">
        <v>-13.75</v>
      </c>
      <c r="R10343" s="269">
        <v>-14</v>
      </c>
      <c r="S10343" s="269">
        <v>-52.75</v>
      </c>
      <c r="T10343" s="269">
        <v>-53</v>
      </c>
      <c r="DO10343"/>
    </row>
    <row r="10344" spans="15:119" x14ac:dyDescent="0.25">
      <c r="O10344" s="268" t="s">
        <v>19826</v>
      </c>
      <c r="P10344" s="268" t="s">
        <v>9492</v>
      </c>
      <c r="Q10344" s="269">
        <v>-13.75</v>
      </c>
      <c r="R10344" s="269">
        <v>-14</v>
      </c>
      <c r="S10344" s="269">
        <v>-52.5</v>
      </c>
      <c r="T10344" s="269">
        <v>-52.75</v>
      </c>
      <c r="DO10344"/>
    </row>
    <row r="10345" spans="15:119" x14ac:dyDescent="0.25">
      <c r="O10345" s="268" t="s">
        <v>19827</v>
      </c>
      <c r="P10345" s="268" t="s">
        <v>9488</v>
      </c>
      <c r="Q10345" s="269">
        <v>-13</v>
      </c>
      <c r="R10345" s="269">
        <v>-14</v>
      </c>
      <c r="S10345" s="269">
        <v>-51</v>
      </c>
      <c r="T10345" s="269">
        <v>-52.5</v>
      </c>
      <c r="DO10345"/>
    </row>
    <row r="10346" spans="15:119" x14ac:dyDescent="0.25">
      <c r="O10346" s="268" t="s">
        <v>19828</v>
      </c>
      <c r="P10346" s="268" t="s">
        <v>9490</v>
      </c>
      <c r="Q10346" s="269">
        <v>-13</v>
      </c>
      <c r="R10346" s="269">
        <v>-13.5</v>
      </c>
      <c r="S10346" s="269">
        <v>-52</v>
      </c>
      <c r="T10346" s="269">
        <v>-52.5</v>
      </c>
      <c r="DO10346"/>
    </row>
    <row r="10347" spans="15:119" x14ac:dyDescent="0.25">
      <c r="O10347" s="268" t="s">
        <v>19829</v>
      </c>
      <c r="P10347" s="268" t="s">
        <v>9492</v>
      </c>
      <c r="Q10347" s="269">
        <v>-13</v>
      </c>
      <c r="R10347" s="269">
        <v>-13.25</v>
      </c>
      <c r="S10347" s="269">
        <v>-52.25</v>
      </c>
      <c r="T10347" s="269">
        <v>-52.5</v>
      </c>
      <c r="DO10347"/>
    </row>
    <row r="10348" spans="15:119" x14ac:dyDescent="0.25">
      <c r="O10348" s="268" t="s">
        <v>19830</v>
      </c>
      <c r="P10348" s="268" t="s">
        <v>9492</v>
      </c>
      <c r="Q10348" s="269">
        <v>-13</v>
      </c>
      <c r="R10348" s="269">
        <v>-13.25</v>
      </c>
      <c r="S10348" s="269">
        <v>-52</v>
      </c>
      <c r="T10348" s="269">
        <v>-52.25</v>
      </c>
      <c r="DO10348"/>
    </row>
    <row r="10349" spans="15:119" x14ac:dyDescent="0.25">
      <c r="O10349" s="268" t="s">
        <v>19831</v>
      </c>
      <c r="P10349" s="268" t="s">
        <v>9492</v>
      </c>
      <c r="Q10349" s="269">
        <v>-13.25</v>
      </c>
      <c r="R10349" s="269">
        <v>-13.5</v>
      </c>
      <c r="S10349" s="269">
        <v>-52.25</v>
      </c>
      <c r="T10349" s="269">
        <v>-52.5</v>
      </c>
      <c r="DO10349"/>
    </row>
    <row r="10350" spans="15:119" x14ac:dyDescent="0.25">
      <c r="O10350" s="268" t="s">
        <v>19832</v>
      </c>
      <c r="P10350" s="268" t="s">
        <v>9492</v>
      </c>
      <c r="Q10350" s="269">
        <v>-13.25</v>
      </c>
      <c r="R10350" s="269">
        <v>-13.5</v>
      </c>
      <c r="S10350" s="269">
        <v>-52</v>
      </c>
      <c r="T10350" s="269">
        <v>-52.25</v>
      </c>
      <c r="DO10350"/>
    </row>
    <row r="10351" spans="15:119" x14ac:dyDescent="0.25">
      <c r="O10351" s="268" t="s">
        <v>19833</v>
      </c>
      <c r="P10351" s="268" t="s">
        <v>9490</v>
      </c>
      <c r="Q10351" s="269">
        <v>-13</v>
      </c>
      <c r="R10351" s="269">
        <v>-13.5</v>
      </c>
      <c r="S10351" s="269">
        <v>-51.5</v>
      </c>
      <c r="T10351" s="269">
        <v>-52</v>
      </c>
      <c r="DO10351"/>
    </row>
    <row r="10352" spans="15:119" x14ac:dyDescent="0.25">
      <c r="O10352" s="268" t="s">
        <v>19834</v>
      </c>
      <c r="P10352" s="268" t="s">
        <v>9492</v>
      </c>
      <c r="Q10352" s="269">
        <v>-13</v>
      </c>
      <c r="R10352" s="269">
        <v>-13.25</v>
      </c>
      <c r="S10352" s="269">
        <v>-51.75</v>
      </c>
      <c r="T10352" s="269">
        <v>-52</v>
      </c>
      <c r="DO10352"/>
    </row>
    <row r="10353" spans="15:119" x14ac:dyDescent="0.25">
      <c r="O10353" s="268" t="s">
        <v>19835</v>
      </c>
      <c r="P10353" s="268" t="s">
        <v>9492</v>
      </c>
      <c r="Q10353" s="269">
        <v>-13</v>
      </c>
      <c r="R10353" s="269">
        <v>-13.25</v>
      </c>
      <c r="S10353" s="269">
        <v>-51.5</v>
      </c>
      <c r="T10353" s="269">
        <v>-51.75</v>
      </c>
      <c r="DO10353"/>
    </row>
    <row r="10354" spans="15:119" x14ac:dyDescent="0.25">
      <c r="O10354" s="268" t="s">
        <v>19836</v>
      </c>
      <c r="P10354" s="268" t="s">
        <v>9492</v>
      </c>
      <c r="Q10354" s="269">
        <v>-13.25</v>
      </c>
      <c r="R10354" s="269">
        <v>-13.5</v>
      </c>
      <c r="S10354" s="269">
        <v>-51.75</v>
      </c>
      <c r="T10354" s="269">
        <v>-52</v>
      </c>
      <c r="DO10354"/>
    </row>
    <row r="10355" spans="15:119" x14ac:dyDescent="0.25">
      <c r="O10355" s="268" t="s">
        <v>19837</v>
      </c>
      <c r="P10355" s="268" t="s">
        <v>9492</v>
      </c>
      <c r="Q10355" s="269">
        <v>-13.25</v>
      </c>
      <c r="R10355" s="269">
        <v>-13.5</v>
      </c>
      <c r="S10355" s="269">
        <v>-51.5</v>
      </c>
      <c r="T10355" s="269">
        <v>-51.75</v>
      </c>
      <c r="DO10355"/>
    </row>
    <row r="10356" spans="15:119" x14ac:dyDescent="0.25">
      <c r="O10356" s="268" t="s">
        <v>19838</v>
      </c>
      <c r="P10356" s="268" t="s">
        <v>9490</v>
      </c>
      <c r="Q10356" s="269">
        <v>-13</v>
      </c>
      <c r="R10356" s="269">
        <v>-13.5</v>
      </c>
      <c r="S10356" s="269">
        <v>-51</v>
      </c>
      <c r="T10356" s="269">
        <v>-51.5</v>
      </c>
      <c r="DO10356"/>
    </row>
    <row r="10357" spans="15:119" x14ac:dyDescent="0.25">
      <c r="O10357" s="268" t="s">
        <v>19839</v>
      </c>
      <c r="P10357" s="268" t="s">
        <v>9492</v>
      </c>
      <c r="Q10357" s="269">
        <v>-13</v>
      </c>
      <c r="R10357" s="269">
        <v>-13.25</v>
      </c>
      <c r="S10357" s="269">
        <v>-51.25</v>
      </c>
      <c r="T10357" s="269">
        <v>-51.5</v>
      </c>
      <c r="DO10357"/>
    </row>
    <row r="10358" spans="15:119" x14ac:dyDescent="0.25">
      <c r="O10358" s="268" t="s">
        <v>19840</v>
      </c>
      <c r="P10358" s="268" t="s">
        <v>9492</v>
      </c>
      <c r="Q10358" s="269">
        <v>-13</v>
      </c>
      <c r="R10358" s="269">
        <v>-13.25</v>
      </c>
      <c r="S10358" s="269">
        <v>-51</v>
      </c>
      <c r="T10358" s="269">
        <v>-51.25</v>
      </c>
      <c r="DO10358"/>
    </row>
    <row r="10359" spans="15:119" x14ac:dyDescent="0.25">
      <c r="O10359" s="268" t="s">
        <v>19841</v>
      </c>
      <c r="P10359" s="268" t="s">
        <v>9492</v>
      </c>
      <c r="Q10359" s="269">
        <v>-13.25</v>
      </c>
      <c r="R10359" s="269">
        <v>-13.5</v>
      </c>
      <c r="S10359" s="269">
        <v>-51.25</v>
      </c>
      <c r="T10359" s="269">
        <v>-51.5</v>
      </c>
      <c r="DO10359"/>
    </row>
    <row r="10360" spans="15:119" x14ac:dyDescent="0.25">
      <c r="O10360" s="268" t="s">
        <v>19842</v>
      </c>
      <c r="P10360" s="268" t="s">
        <v>9492</v>
      </c>
      <c r="Q10360" s="269">
        <v>-13.25</v>
      </c>
      <c r="R10360" s="269">
        <v>-13.5</v>
      </c>
      <c r="S10360" s="269">
        <v>-51</v>
      </c>
      <c r="T10360" s="269">
        <v>-51.25</v>
      </c>
      <c r="DO10360"/>
    </row>
    <row r="10361" spans="15:119" x14ac:dyDescent="0.25">
      <c r="O10361" s="268" t="s">
        <v>19843</v>
      </c>
      <c r="P10361" s="268" t="s">
        <v>9490</v>
      </c>
      <c r="Q10361" s="269">
        <v>-13.5</v>
      </c>
      <c r="R10361" s="269">
        <v>-14</v>
      </c>
      <c r="S10361" s="269">
        <v>-52</v>
      </c>
      <c r="T10361" s="269">
        <v>-52.5</v>
      </c>
      <c r="DO10361"/>
    </row>
    <row r="10362" spans="15:119" x14ac:dyDescent="0.25">
      <c r="O10362" s="268" t="s">
        <v>19844</v>
      </c>
      <c r="P10362" s="268" t="s">
        <v>9492</v>
      </c>
      <c r="Q10362" s="269">
        <v>-13.5</v>
      </c>
      <c r="R10362" s="269">
        <v>-13.75</v>
      </c>
      <c r="S10362" s="269">
        <v>-52.25</v>
      </c>
      <c r="T10362" s="269">
        <v>-52.5</v>
      </c>
      <c r="DO10362"/>
    </row>
    <row r="10363" spans="15:119" x14ac:dyDescent="0.25">
      <c r="O10363" s="268" t="s">
        <v>19845</v>
      </c>
      <c r="P10363" s="268" t="s">
        <v>9492</v>
      </c>
      <c r="Q10363" s="269">
        <v>-13.5</v>
      </c>
      <c r="R10363" s="269">
        <v>-13.75</v>
      </c>
      <c r="S10363" s="269">
        <v>-52</v>
      </c>
      <c r="T10363" s="269">
        <v>-52.25</v>
      </c>
      <c r="DO10363"/>
    </row>
    <row r="10364" spans="15:119" x14ac:dyDescent="0.25">
      <c r="O10364" s="268" t="s">
        <v>19846</v>
      </c>
      <c r="P10364" s="268" t="s">
        <v>9492</v>
      </c>
      <c r="Q10364" s="269">
        <v>-13.75</v>
      </c>
      <c r="R10364" s="269">
        <v>-14</v>
      </c>
      <c r="S10364" s="269">
        <v>-52.25</v>
      </c>
      <c r="T10364" s="269">
        <v>-52.5</v>
      </c>
      <c r="DO10364"/>
    </row>
    <row r="10365" spans="15:119" x14ac:dyDescent="0.25">
      <c r="O10365" s="268" t="s">
        <v>19847</v>
      </c>
      <c r="P10365" s="268" t="s">
        <v>9492</v>
      </c>
      <c r="Q10365" s="269">
        <v>-13.75</v>
      </c>
      <c r="R10365" s="269">
        <v>-14</v>
      </c>
      <c r="S10365" s="269">
        <v>-52</v>
      </c>
      <c r="T10365" s="269">
        <v>-52.25</v>
      </c>
      <c r="DO10365"/>
    </row>
    <row r="10366" spans="15:119" x14ac:dyDescent="0.25">
      <c r="O10366" s="268" t="s">
        <v>19848</v>
      </c>
      <c r="P10366" s="268" t="s">
        <v>9490</v>
      </c>
      <c r="Q10366" s="269">
        <v>-13.5</v>
      </c>
      <c r="R10366" s="269">
        <v>-14</v>
      </c>
      <c r="S10366" s="269">
        <v>-51.5</v>
      </c>
      <c r="T10366" s="269">
        <v>-52</v>
      </c>
      <c r="DO10366"/>
    </row>
    <row r="10367" spans="15:119" x14ac:dyDescent="0.25">
      <c r="O10367" s="268" t="s">
        <v>19849</v>
      </c>
      <c r="P10367" s="268" t="s">
        <v>9492</v>
      </c>
      <c r="Q10367" s="269">
        <v>-13.5</v>
      </c>
      <c r="R10367" s="269">
        <v>-13.75</v>
      </c>
      <c r="S10367" s="269">
        <v>-51.75</v>
      </c>
      <c r="T10367" s="269">
        <v>-52</v>
      </c>
      <c r="DO10367"/>
    </row>
    <row r="10368" spans="15:119" x14ac:dyDescent="0.25">
      <c r="O10368" s="268" t="s">
        <v>19850</v>
      </c>
      <c r="P10368" s="268" t="s">
        <v>9492</v>
      </c>
      <c r="Q10368" s="269">
        <v>-13.5</v>
      </c>
      <c r="R10368" s="269">
        <v>-13.75</v>
      </c>
      <c r="S10368" s="269">
        <v>-51.5</v>
      </c>
      <c r="T10368" s="269">
        <v>-51.75</v>
      </c>
      <c r="DO10368"/>
    </row>
    <row r="10369" spans="15:119" x14ac:dyDescent="0.25">
      <c r="O10369" s="268" t="s">
        <v>19851</v>
      </c>
      <c r="P10369" s="268" t="s">
        <v>9492</v>
      </c>
      <c r="Q10369" s="269">
        <v>-13.75</v>
      </c>
      <c r="R10369" s="269">
        <v>-14</v>
      </c>
      <c r="S10369" s="269">
        <v>-51.75</v>
      </c>
      <c r="T10369" s="269">
        <v>-52</v>
      </c>
      <c r="DO10369"/>
    </row>
    <row r="10370" spans="15:119" x14ac:dyDescent="0.25">
      <c r="O10370" s="268" t="s">
        <v>19852</v>
      </c>
      <c r="P10370" s="268" t="s">
        <v>9492</v>
      </c>
      <c r="Q10370" s="269">
        <v>-13.75</v>
      </c>
      <c r="R10370" s="269">
        <v>-14</v>
      </c>
      <c r="S10370" s="269">
        <v>-51.5</v>
      </c>
      <c r="T10370" s="269">
        <v>-51.75</v>
      </c>
      <c r="DO10370"/>
    </row>
    <row r="10371" spans="15:119" x14ac:dyDescent="0.25">
      <c r="O10371" s="268" t="s">
        <v>19853</v>
      </c>
      <c r="P10371" s="268" t="s">
        <v>9490</v>
      </c>
      <c r="Q10371" s="269">
        <v>-13.5</v>
      </c>
      <c r="R10371" s="269">
        <v>-14</v>
      </c>
      <c r="S10371" s="269">
        <v>-51</v>
      </c>
      <c r="T10371" s="269">
        <v>-51.5</v>
      </c>
      <c r="DO10371"/>
    </row>
    <row r="10372" spans="15:119" x14ac:dyDescent="0.25">
      <c r="O10372" s="268" t="s">
        <v>19854</v>
      </c>
      <c r="P10372" s="268" t="s">
        <v>9492</v>
      </c>
      <c r="Q10372" s="269">
        <v>-13.5</v>
      </c>
      <c r="R10372" s="269">
        <v>-13.75</v>
      </c>
      <c r="S10372" s="269">
        <v>-51.25</v>
      </c>
      <c r="T10372" s="269">
        <v>-51.5</v>
      </c>
      <c r="DO10372"/>
    </row>
    <row r="10373" spans="15:119" x14ac:dyDescent="0.25">
      <c r="O10373" s="268" t="s">
        <v>19855</v>
      </c>
      <c r="P10373" s="268" t="s">
        <v>9492</v>
      </c>
      <c r="Q10373" s="269">
        <v>-13.5</v>
      </c>
      <c r="R10373" s="269">
        <v>-13.75</v>
      </c>
      <c r="S10373" s="269">
        <v>-51</v>
      </c>
      <c r="T10373" s="269">
        <v>-51.25</v>
      </c>
      <c r="DO10373"/>
    </row>
    <row r="10374" spans="15:119" x14ac:dyDescent="0.25">
      <c r="O10374" s="268" t="s">
        <v>19856</v>
      </c>
      <c r="P10374" s="268" t="s">
        <v>9492</v>
      </c>
      <c r="Q10374" s="269">
        <v>-13.75</v>
      </c>
      <c r="R10374" s="269">
        <v>-14</v>
      </c>
      <c r="S10374" s="269">
        <v>-51.25</v>
      </c>
      <c r="T10374" s="269">
        <v>-51.5</v>
      </c>
      <c r="DO10374"/>
    </row>
    <row r="10375" spans="15:119" x14ac:dyDescent="0.25">
      <c r="O10375" s="268" t="s">
        <v>19857</v>
      </c>
      <c r="P10375" s="268" t="s">
        <v>9492</v>
      </c>
      <c r="Q10375" s="269">
        <v>-13.75</v>
      </c>
      <c r="R10375" s="269">
        <v>-14</v>
      </c>
      <c r="S10375" s="269">
        <v>-51</v>
      </c>
      <c r="T10375" s="269">
        <v>-51.25</v>
      </c>
      <c r="DO10375"/>
    </row>
    <row r="10376" spans="15:119" x14ac:dyDescent="0.25">
      <c r="O10376" s="268" t="s">
        <v>19858</v>
      </c>
      <c r="P10376" s="268" t="s">
        <v>9486</v>
      </c>
      <c r="Q10376" s="269">
        <v>-12</v>
      </c>
      <c r="R10376" s="269">
        <v>-14</v>
      </c>
      <c r="S10376" s="269">
        <v>-48</v>
      </c>
      <c r="T10376" s="269">
        <v>-51</v>
      </c>
      <c r="DO10376"/>
    </row>
    <row r="10377" spans="15:119" x14ac:dyDescent="0.25">
      <c r="O10377" s="268" t="s">
        <v>19859</v>
      </c>
      <c r="P10377" s="268" t="s">
        <v>9488</v>
      </c>
      <c r="Q10377" s="269">
        <v>-12</v>
      </c>
      <c r="R10377" s="269">
        <v>-13</v>
      </c>
      <c r="S10377" s="269">
        <v>-49.5</v>
      </c>
      <c r="T10377" s="269">
        <v>-51</v>
      </c>
      <c r="DO10377"/>
    </row>
    <row r="10378" spans="15:119" x14ac:dyDescent="0.25">
      <c r="O10378" s="268" t="s">
        <v>19860</v>
      </c>
      <c r="P10378" s="268" t="s">
        <v>9490</v>
      </c>
      <c r="Q10378" s="269">
        <v>-12</v>
      </c>
      <c r="R10378" s="269">
        <v>-12.5</v>
      </c>
      <c r="S10378" s="269">
        <v>-50.5</v>
      </c>
      <c r="T10378" s="269">
        <v>-51</v>
      </c>
      <c r="DO10378"/>
    </row>
    <row r="10379" spans="15:119" x14ac:dyDescent="0.25">
      <c r="O10379" s="268" t="s">
        <v>19861</v>
      </c>
      <c r="P10379" s="268" t="s">
        <v>9492</v>
      </c>
      <c r="Q10379" s="269">
        <v>-12</v>
      </c>
      <c r="R10379" s="269">
        <v>-12.25</v>
      </c>
      <c r="S10379" s="269">
        <v>-50.75</v>
      </c>
      <c r="T10379" s="269">
        <v>-51</v>
      </c>
      <c r="DO10379"/>
    </row>
    <row r="10380" spans="15:119" x14ac:dyDescent="0.25">
      <c r="O10380" s="268" t="s">
        <v>19862</v>
      </c>
      <c r="P10380" s="268" t="s">
        <v>9492</v>
      </c>
      <c r="Q10380" s="269">
        <v>-12</v>
      </c>
      <c r="R10380" s="269">
        <v>-12.25</v>
      </c>
      <c r="S10380" s="269">
        <v>-50.5</v>
      </c>
      <c r="T10380" s="269">
        <v>-50.75</v>
      </c>
      <c r="DO10380"/>
    </row>
    <row r="10381" spans="15:119" x14ac:dyDescent="0.25">
      <c r="O10381" s="268" t="s">
        <v>19863</v>
      </c>
      <c r="P10381" s="268" t="s">
        <v>9492</v>
      </c>
      <c r="Q10381" s="269">
        <v>-12.25</v>
      </c>
      <c r="R10381" s="269">
        <v>-12.5</v>
      </c>
      <c r="S10381" s="269">
        <v>-50.75</v>
      </c>
      <c r="T10381" s="269">
        <v>-51</v>
      </c>
      <c r="DO10381"/>
    </row>
    <row r="10382" spans="15:119" x14ac:dyDescent="0.25">
      <c r="O10382" s="268" t="s">
        <v>19864</v>
      </c>
      <c r="P10382" s="268" t="s">
        <v>9492</v>
      </c>
      <c r="Q10382" s="269">
        <v>-12.25</v>
      </c>
      <c r="R10382" s="269">
        <v>-12.5</v>
      </c>
      <c r="S10382" s="269">
        <v>-50.5</v>
      </c>
      <c r="T10382" s="269">
        <v>-50.75</v>
      </c>
      <c r="DO10382"/>
    </row>
    <row r="10383" spans="15:119" x14ac:dyDescent="0.25">
      <c r="O10383" s="268" t="s">
        <v>19865</v>
      </c>
      <c r="P10383" s="268" t="s">
        <v>9490</v>
      </c>
      <c r="Q10383" s="269">
        <v>-12</v>
      </c>
      <c r="R10383" s="269">
        <v>-12.5</v>
      </c>
      <c r="S10383" s="269">
        <v>-50</v>
      </c>
      <c r="T10383" s="269">
        <v>-50.5</v>
      </c>
      <c r="DO10383"/>
    </row>
    <row r="10384" spans="15:119" x14ac:dyDescent="0.25">
      <c r="O10384" s="268" t="s">
        <v>19866</v>
      </c>
      <c r="P10384" s="268" t="s">
        <v>9492</v>
      </c>
      <c r="Q10384" s="269">
        <v>-12</v>
      </c>
      <c r="R10384" s="269">
        <v>-12.25</v>
      </c>
      <c r="S10384" s="269">
        <v>-50.25</v>
      </c>
      <c r="T10384" s="269">
        <v>-50.5</v>
      </c>
      <c r="DO10384"/>
    </row>
    <row r="10385" spans="15:119" x14ac:dyDescent="0.25">
      <c r="O10385" s="268" t="s">
        <v>19867</v>
      </c>
      <c r="P10385" s="268" t="s">
        <v>9492</v>
      </c>
      <c r="Q10385" s="269">
        <v>-12</v>
      </c>
      <c r="R10385" s="269">
        <v>-12.25</v>
      </c>
      <c r="S10385" s="269">
        <v>-50</v>
      </c>
      <c r="T10385" s="269">
        <v>-50.25</v>
      </c>
      <c r="DO10385"/>
    </row>
    <row r="10386" spans="15:119" x14ac:dyDescent="0.25">
      <c r="O10386" s="268" t="s">
        <v>19868</v>
      </c>
      <c r="P10386" s="268" t="s">
        <v>9492</v>
      </c>
      <c r="Q10386" s="269">
        <v>-12.25</v>
      </c>
      <c r="R10386" s="269">
        <v>-12.5</v>
      </c>
      <c r="S10386" s="269">
        <v>-50.25</v>
      </c>
      <c r="T10386" s="269">
        <v>-50.5</v>
      </c>
      <c r="DO10386"/>
    </row>
    <row r="10387" spans="15:119" x14ac:dyDescent="0.25">
      <c r="O10387" s="268" t="s">
        <v>19869</v>
      </c>
      <c r="P10387" s="268" t="s">
        <v>9492</v>
      </c>
      <c r="Q10387" s="269">
        <v>-12.25</v>
      </c>
      <c r="R10387" s="269">
        <v>-12.5</v>
      </c>
      <c r="S10387" s="269">
        <v>-50</v>
      </c>
      <c r="T10387" s="269">
        <v>-50.25</v>
      </c>
      <c r="DO10387"/>
    </row>
    <row r="10388" spans="15:119" x14ac:dyDescent="0.25">
      <c r="O10388" s="268" t="s">
        <v>19870</v>
      </c>
      <c r="P10388" s="268" t="s">
        <v>9490</v>
      </c>
      <c r="Q10388" s="269">
        <v>-12</v>
      </c>
      <c r="R10388" s="269">
        <v>-12.5</v>
      </c>
      <c r="S10388" s="269">
        <v>-49.5</v>
      </c>
      <c r="T10388" s="269">
        <v>-50</v>
      </c>
      <c r="DO10388"/>
    </row>
    <row r="10389" spans="15:119" x14ac:dyDescent="0.25">
      <c r="O10389" s="268" t="s">
        <v>19871</v>
      </c>
      <c r="P10389" s="268" t="s">
        <v>9492</v>
      </c>
      <c r="Q10389" s="269">
        <v>-12</v>
      </c>
      <c r="R10389" s="269">
        <v>-12.25</v>
      </c>
      <c r="S10389" s="269">
        <v>-49.75</v>
      </c>
      <c r="T10389" s="269">
        <v>-50</v>
      </c>
      <c r="DO10389"/>
    </row>
    <row r="10390" spans="15:119" x14ac:dyDescent="0.25">
      <c r="O10390" s="268" t="s">
        <v>19872</v>
      </c>
      <c r="P10390" s="268" t="s">
        <v>9492</v>
      </c>
      <c r="Q10390" s="269">
        <v>-12</v>
      </c>
      <c r="R10390" s="269">
        <v>-12.25</v>
      </c>
      <c r="S10390" s="269">
        <v>-49.5</v>
      </c>
      <c r="T10390" s="269">
        <v>-49.75</v>
      </c>
      <c r="DO10390"/>
    </row>
    <row r="10391" spans="15:119" x14ac:dyDescent="0.25">
      <c r="O10391" s="268" t="s">
        <v>19873</v>
      </c>
      <c r="P10391" s="268" t="s">
        <v>9492</v>
      </c>
      <c r="Q10391" s="269">
        <v>-12.25</v>
      </c>
      <c r="R10391" s="269">
        <v>-12.5</v>
      </c>
      <c r="S10391" s="269">
        <v>-49.75</v>
      </c>
      <c r="T10391" s="269">
        <v>-50</v>
      </c>
      <c r="DO10391"/>
    </row>
    <row r="10392" spans="15:119" x14ac:dyDescent="0.25">
      <c r="O10392" s="268" t="s">
        <v>19874</v>
      </c>
      <c r="P10392" s="268" t="s">
        <v>9492</v>
      </c>
      <c r="Q10392" s="269">
        <v>-12.25</v>
      </c>
      <c r="R10392" s="269">
        <v>-12.5</v>
      </c>
      <c r="S10392" s="269">
        <v>-49.5</v>
      </c>
      <c r="T10392" s="269">
        <v>-49.75</v>
      </c>
      <c r="DO10392"/>
    </row>
    <row r="10393" spans="15:119" x14ac:dyDescent="0.25">
      <c r="O10393" s="268" t="s">
        <v>19875</v>
      </c>
      <c r="P10393" s="268" t="s">
        <v>9490</v>
      </c>
      <c r="Q10393" s="269">
        <v>-12.5</v>
      </c>
      <c r="R10393" s="269">
        <v>-13</v>
      </c>
      <c r="S10393" s="269">
        <v>-50.5</v>
      </c>
      <c r="T10393" s="269">
        <v>-51</v>
      </c>
      <c r="DO10393"/>
    </row>
    <row r="10394" spans="15:119" x14ac:dyDescent="0.25">
      <c r="O10394" s="268" t="s">
        <v>19876</v>
      </c>
      <c r="P10394" s="268" t="s">
        <v>9492</v>
      </c>
      <c r="Q10394" s="269">
        <v>-12.5</v>
      </c>
      <c r="R10394" s="269">
        <v>-12.75</v>
      </c>
      <c r="S10394" s="269">
        <v>-50.75</v>
      </c>
      <c r="T10394" s="269">
        <v>-51</v>
      </c>
      <c r="DO10394"/>
    </row>
    <row r="10395" spans="15:119" x14ac:dyDescent="0.25">
      <c r="O10395" s="268" t="s">
        <v>19877</v>
      </c>
      <c r="P10395" s="268" t="s">
        <v>9492</v>
      </c>
      <c r="Q10395" s="269">
        <v>-12.5</v>
      </c>
      <c r="R10395" s="269">
        <v>-12.75</v>
      </c>
      <c r="S10395" s="269">
        <v>-50.5</v>
      </c>
      <c r="T10395" s="269">
        <v>-50.75</v>
      </c>
      <c r="DO10395"/>
    </row>
    <row r="10396" spans="15:119" x14ac:dyDescent="0.25">
      <c r="O10396" s="268" t="s">
        <v>19878</v>
      </c>
      <c r="P10396" s="268" t="s">
        <v>9492</v>
      </c>
      <c r="Q10396" s="269">
        <v>-12.75</v>
      </c>
      <c r="R10396" s="269">
        <v>-13</v>
      </c>
      <c r="S10396" s="269">
        <v>-50.75</v>
      </c>
      <c r="T10396" s="269">
        <v>-51</v>
      </c>
      <c r="DO10396"/>
    </row>
    <row r="10397" spans="15:119" x14ac:dyDescent="0.25">
      <c r="O10397" s="268" t="s">
        <v>19879</v>
      </c>
      <c r="P10397" s="268" t="s">
        <v>9492</v>
      </c>
      <c r="Q10397" s="269">
        <v>-12.75</v>
      </c>
      <c r="R10397" s="269">
        <v>-13</v>
      </c>
      <c r="S10397" s="269">
        <v>-50.5</v>
      </c>
      <c r="T10397" s="269">
        <v>-50.75</v>
      </c>
      <c r="DO10397"/>
    </row>
    <row r="10398" spans="15:119" x14ac:dyDescent="0.25">
      <c r="O10398" s="268" t="s">
        <v>19880</v>
      </c>
      <c r="P10398" s="268" t="s">
        <v>9490</v>
      </c>
      <c r="Q10398" s="269">
        <v>-12.5</v>
      </c>
      <c r="R10398" s="269">
        <v>-13</v>
      </c>
      <c r="S10398" s="269">
        <v>-50</v>
      </c>
      <c r="T10398" s="269">
        <v>-50.5</v>
      </c>
      <c r="DO10398"/>
    </row>
    <row r="10399" spans="15:119" x14ac:dyDescent="0.25">
      <c r="O10399" s="268" t="s">
        <v>19881</v>
      </c>
      <c r="P10399" s="268" t="s">
        <v>9492</v>
      </c>
      <c r="Q10399" s="269">
        <v>-12.5</v>
      </c>
      <c r="R10399" s="269">
        <v>-12.75</v>
      </c>
      <c r="S10399" s="269">
        <v>-50.25</v>
      </c>
      <c r="T10399" s="269">
        <v>-50.5</v>
      </c>
      <c r="DO10399"/>
    </row>
    <row r="10400" spans="15:119" x14ac:dyDescent="0.25">
      <c r="O10400" s="268" t="s">
        <v>19882</v>
      </c>
      <c r="P10400" s="268" t="s">
        <v>9492</v>
      </c>
      <c r="Q10400" s="269">
        <v>-12.5</v>
      </c>
      <c r="R10400" s="269">
        <v>-12.75</v>
      </c>
      <c r="S10400" s="269">
        <v>-50</v>
      </c>
      <c r="T10400" s="269">
        <v>-50.25</v>
      </c>
      <c r="DO10400"/>
    </row>
    <row r="10401" spans="15:119" x14ac:dyDescent="0.25">
      <c r="O10401" s="268" t="s">
        <v>19883</v>
      </c>
      <c r="P10401" s="268" t="s">
        <v>9492</v>
      </c>
      <c r="Q10401" s="269">
        <v>-12.75</v>
      </c>
      <c r="R10401" s="269">
        <v>-13</v>
      </c>
      <c r="S10401" s="269">
        <v>-50.25</v>
      </c>
      <c r="T10401" s="269">
        <v>-50.5</v>
      </c>
      <c r="DO10401"/>
    </row>
    <row r="10402" spans="15:119" x14ac:dyDescent="0.25">
      <c r="O10402" s="268" t="s">
        <v>19884</v>
      </c>
      <c r="P10402" s="268" t="s">
        <v>9492</v>
      </c>
      <c r="Q10402" s="269">
        <v>-12.75</v>
      </c>
      <c r="R10402" s="269">
        <v>-13</v>
      </c>
      <c r="S10402" s="269">
        <v>-50</v>
      </c>
      <c r="T10402" s="269">
        <v>-50.25</v>
      </c>
      <c r="DO10402"/>
    </row>
    <row r="10403" spans="15:119" x14ac:dyDescent="0.25">
      <c r="O10403" s="268" t="s">
        <v>19885</v>
      </c>
      <c r="P10403" s="268" t="s">
        <v>9490</v>
      </c>
      <c r="Q10403" s="269">
        <v>-12.5</v>
      </c>
      <c r="R10403" s="269">
        <v>-13</v>
      </c>
      <c r="S10403" s="269">
        <v>-49.5</v>
      </c>
      <c r="T10403" s="269">
        <v>-50</v>
      </c>
      <c r="DO10403"/>
    </row>
    <row r="10404" spans="15:119" x14ac:dyDescent="0.25">
      <c r="O10404" s="268" t="s">
        <v>19886</v>
      </c>
      <c r="P10404" s="268" t="s">
        <v>9492</v>
      </c>
      <c r="Q10404" s="269">
        <v>-12.5</v>
      </c>
      <c r="R10404" s="269">
        <v>-12.75</v>
      </c>
      <c r="S10404" s="269">
        <v>-49.75</v>
      </c>
      <c r="T10404" s="269">
        <v>-50</v>
      </c>
      <c r="DO10404"/>
    </row>
    <row r="10405" spans="15:119" x14ac:dyDescent="0.25">
      <c r="O10405" s="268" t="s">
        <v>19887</v>
      </c>
      <c r="P10405" s="268" t="s">
        <v>9492</v>
      </c>
      <c r="Q10405" s="269">
        <v>-12.5</v>
      </c>
      <c r="R10405" s="269">
        <v>-12.75</v>
      </c>
      <c r="S10405" s="269">
        <v>-49.5</v>
      </c>
      <c r="T10405" s="269">
        <v>-49.75</v>
      </c>
      <c r="DO10405"/>
    </row>
    <row r="10406" spans="15:119" x14ac:dyDescent="0.25">
      <c r="O10406" s="268" t="s">
        <v>19888</v>
      </c>
      <c r="P10406" s="268" t="s">
        <v>9492</v>
      </c>
      <c r="Q10406" s="269">
        <v>-12.75</v>
      </c>
      <c r="R10406" s="269">
        <v>-13</v>
      </c>
      <c r="S10406" s="269">
        <v>-49.75</v>
      </c>
      <c r="T10406" s="269">
        <v>-50</v>
      </c>
      <c r="DO10406"/>
    </row>
    <row r="10407" spans="15:119" x14ac:dyDescent="0.25">
      <c r="O10407" s="268" t="s">
        <v>19889</v>
      </c>
      <c r="P10407" s="268" t="s">
        <v>9492</v>
      </c>
      <c r="Q10407" s="269">
        <v>-12.75</v>
      </c>
      <c r="R10407" s="269">
        <v>-13</v>
      </c>
      <c r="S10407" s="269">
        <v>-49.5</v>
      </c>
      <c r="T10407" s="269">
        <v>-49.75</v>
      </c>
      <c r="DO10407"/>
    </row>
    <row r="10408" spans="15:119" x14ac:dyDescent="0.25">
      <c r="O10408" s="268" t="s">
        <v>19890</v>
      </c>
      <c r="P10408" s="268" t="s">
        <v>9488</v>
      </c>
      <c r="Q10408" s="269">
        <v>-12</v>
      </c>
      <c r="R10408" s="269">
        <v>-13</v>
      </c>
      <c r="S10408" s="269">
        <v>-48</v>
      </c>
      <c r="T10408" s="269">
        <v>-49.5</v>
      </c>
      <c r="DO10408"/>
    </row>
    <row r="10409" spans="15:119" x14ac:dyDescent="0.25">
      <c r="O10409" s="268" t="s">
        <v>19891</v>
      </c>
      <c r="P10409" s="268" t="s">
        <v>9490</v>
      </c>
      <c r="Q10409" s="269">
        <v>-12</v>
      </c>
      <c r="R10409" s="269">
        <v>-12.5</v>
      </c>
      <c r="S10409" s="269">
        <v>-49</v>
      </c>
      <c r="T10409" s="269">
        <v>-49.5</v>
      </c>
      <c r="DO10409"/>
    </row>
    <row r="10410" spans="15:119" x14ac:dyDescent="0.25">
      <c r="O10410" s="268" t="s">
        <v>19892</v>
      </c>
      <c r="P10410" s="268" t="s">
        <v>9492</v>
      </c>
      <c r="Q10410" s="269">
        <v>-12</v>
      </c>
      <c r="R10410" s="269">
        <v>-12.25</v>
      </c>
      <c r="S10410" s="269">
        <v>-49.25</v>
      </c>
      <c r="T10410" s="269">
        <v>-49.5</v>
      </c>
      <c r="DO10410"/>
    </row>
    <row r="10411" spans="15:119" x14ac:dyDescent="0.25">
      <c r="O10411" s="268" t="s">
        <v>19893</v>
      </c>
      <c r="P10411" s="268" t="s">
        <v>9492</v>
      </c>
      <c r="Q10411" s="269">
        <v>-12</v>
      </c>
      <c r="R10411" s="269">
        <v>-12.25</v>
      </c>
      <c r="S10411" s="269">
        <v>-49</v>
      </c>
      <c r="T10411" s="269">
        <v>-49.25</v>
      </c>
      <c r="DO10411"/>
    </row>
    <row r="10412" spans="15:119" x14ac:dyDescent="0.25">
      <c r="O10412" s="268" t="s">
        <v>19894</v>
      </c>
      <c r="P10412" s="268" t="s">
        <v>9492</v>
      </c>
      <c r="Q10412" s="269">
        <v>-12.25</v>
      </c>
      <c r="R10412" s="269">
        <v>-12.5</v>
      </c>
      <c r="S10412" s="269">
        <v>-49.25</v>
      </c>
      <c r="T10412" s="269">
        <v>-49.5</v>
      </c>
      <c r="DO10412"/>
    </row>
    <row r="10413" spans="15:119" x14ac:dyDescent="0.25">
      <c r="O10413" s="268" t="s">
        <v>19895</v>
      </c>
      <c r="P10413" s="268" t="s">
        <v>9492</v>
      </c>
      <c r="Q10413" s="269">
        <v>-12.25</v>
      </c>
      <c r="R10413" s="269">
        <v>-12.5</v>
      </c>
      <c r="S10413" s="269">
        <v>-49</v>
      </c>
      <c r="T10413" s="269">
        <v>-49.25</v>
      </c>
      <c r="DO10413"/>
    </row>
    <row r="10414" spans="15:119" x14ac:dyDescent="0.25">
      <c r="O10414" s="268" t="s">
        <v>19896</v>
      </c>
      <c r="P10414" s="268" t="s">
        <v>9490</v>
      </c>
      <c r="Q10414" s="269">
        <v>-12</v>
      </c>
      <c r="R10414" s="269">
        <v>-12.5</v>
      </c>
      <c r="S10414" s="269">
        <v>-48.5</v>
      </c>
      <c r="T10414" s="269">
        <v>-49</v>
      </c>
      <c r="DO10414"/>
    </row>
    <row r="10415" spans="15:119" x14ac:dyDescent="0.25">
      <c r="O10415" s="268" t="s">
        <v>19897</v>
      </c>
      <c r="P10415" s="268" t="s">
        <v>9492</v>
      </c>
      <c r="Q10415" s="269">
        <v>-12</v>
      </c>
      <c r="R10415" s="269">
        <v>-12.25</v>
      </c>
      <c r="S10415" s="269">
        <v>-48.75</v>
      </c>
      <c r="T10415" s="269">
        <v>-49</v>
      </c>
      <c r="DO10415"/>
    </row>
    <row r="10416" spans="15:119" x14ac:dyDescent="0.25">
      <c r="O10416" s="268" t="s">
        <v>19898</v>
      </c>
      <c r="P10416" s="268" t="s">
        <v>9492</v>
      </c>
      <c r="Q10416" s="269">
        <v>-12</v>
      </c>
      <c r="R10416" s="269">
        <v>-12.25</v>
      </c>
      <c r="S10416" s="269">
        <v>-48.5</v>
      </c>
      <c r="T10416" s="269">
        <v>-48.75</v>
      </c>
      <c r="DO10416"/>
    </row>
    <row r="10417" spans="15:119" x14ac:dyDescent="0.25">
      <c r="O10417" s="268" t="s">
        <v>19899</v>
      </c>
      <c r="P10417" s="268" t="s">
        <v>9492</v>
      </c>
      <c r="Q10417" s="269">
        <v>-12.25</v>
      </c>
      <c r="R10417" s="269">
        <v>-12.5</v>
      </c>
      <c r="S10417" s="269">
        <v>-48.75</v>
      </c>
      <c r="T10417" s="269">
        <v>-49</v>
      </c>
      <c r="DO10417"/>
    </row>
    <row r="10418" spans="15:119" x14ac:dyDescent="0.25">
      <c r="O10418" s="268" t="s">
        <v>19900</v>
      </c>
      <c r="P10418" s="268" t="s">
        <v>9492</v>
      </c>
      <c r="Q10418" s="269">
        <v>-12.25</v>
      </c>
      <c r="R10418" s="269">
        <v>-12.5</v>
      </c>
      <c r="S10418" s="269">
        <v>-48.5</v>
      </c>
      <c r="T10418" s="269">
        <v>-48.75</v>
      </c>
      <c r="DO10418"/>
    </row>
    <row r="10419" spans="15:119" x14ac:dyDescent="0.25">
      <c r="O10419" s="268" t="s">
        <v>19901</v>
      </c>
      <c r="P10419" s="268" t="s">
        <v>9490</v>
      </c>
      <c r="Q10419" s="269">
        <v>-12</v>
      </c>
      <c r="R10419" s="269">
        <v>-12.5</v>
      </c>
      <c r="S10419" s="269">
        <v>-48</v>
      </c>
      <c r="T10419" s="269">
        <v>-48.5</v>
      </c>
      <c r="DO10419"/>
    </row>
    <row r="10420" spans="15:119" x14ac:dyDescent="0.25">
      <c r="O10420" s="268" t="s">
        <v>19902</v>
      </c>
      <c r="P10420" s="268" t="s">
        <v>9492</v>
      </c>
      <c r="Q10420" s="269">
        <v>-12</v>
      </c>
      <c r="R10420" s="269">
        <v>-12.25</v>
      </c>
      <c r="S10420" s="269">
        <v>-48.25</v>
      </c>
      <c r="T10420" s="269">
        <v>-48.5</v>
      </c>
      <c r="DO10420"/>
    </row>
    <row r="10421" spans="15:119" x14ac:dyDescent="0.25">
      <c r="O10421" s="268" t="s">
        <v>19903</v>
      </c>
      <c r="P10421" s="268" t="s">
        <v>9492</v>
      </c>
      <c r="Q10421" s="269">
        <v>-12</v>
      </c>
      <c r="R10421" s="269">
        <v>-12.25</v>
      </c>
      <c r="S10421" s="269">
        <v>-48</v>
      </c>
      <c r="T10421" s="269">
        <v>-48.25</v>
      </c>
      <c r="DO10421"/>
    </row>
    <row r="10422" spans="15:119" x14ac:dyDescent="0.25">
      <c r="O10422" s="268" t="s">
        <v>19904</v>
      </c>
      <c r="P10422" s="268" t="s">
        <v>9492</v>
      </c>
      <c r="Q10422" s="269">
        <v>-12.25</v>
      </c>
      <c r="R10422" s="269">
        <v>-12.5</v>
      </c>
      <c r="S10422" s="269">
        <v>-48.25</v>
      </c>
      <c r="T10422" s="269">
        <v>-48.5</v>
      </c>
      <c r="DO10422"/>
    </row>
    <row r="10423" spans="15:119" x14ac:dyDescent="0.25">
      <c r="O10423" s="268" t="s">
        <v>19905</v>
      </c>
      <c r="P10423" s="268" t="s">
        <v>9492</v>
      </c>
      <c r="Q10423" s="269">
        <v>-12.25</v>
      </c>
      <c r="R10423" s="269">
        <v>-12.5</v>
      </c>
      <c r="S10423" s="269">
        <v>-48</v>
      </c>
      <c r="T10423" s="269">
        <v>-48.25</v>
      </c>
      <c r="DO10423"/>
    </row>
    <row r="10424" spans="15:119" x14ac:dyDescent="0.25">
      <c r="O10424" s="268" t="s">
        <v>19906</v>
      </c>
      <c r="P10424" s="268" t="s">
        <v>9490</v>
      </c>
      <c r="Q10424" s="269">
        <v>-12.5</v>
      </c>
      <c r="R10424" s="269">
        <v>-13</v>
      </c>
      <c r="S10424" s="269">
        <v>-49</v>
      </c>
      <c r="T10424" s="269">
        <v>-49.5</v>
      </c>
      <c r="DO10424"/>
    </row>
    <row r="10425" spans="15:119" x14ac:dyDescent="0.25">
      <c r="O10425" s="268" t="s">
        <v>19907</v>
      </c>
      <c r="P10425" s="268" t="s">
        <v>9492</v>
      </c>
      <c r="Q10425" s="269">
        <v>-12.5</v>
      </c>
      <c r="R10425" s="269">
        <v>-12.75</v>
      </c>
      <c r="S10425" s="269">
        <v>-49.25</v>
      </c>
      <c r="T10425" s="269">
        <v>-49.5</v>
      </c>
      <c r="DO10425"/>
    </row>
    <row r="10426" spans="15:119" x14ac:dyDescent="0.25">
      <c r="O10426" s="268" t="s">
        <v>19908</v>
      </c>
      <c r="P10426" s="268" t="s">
        <v>9492</v>
      </c>
      <c r="Q10426" s="269">
        <v>-12.5</v>
      </c>
      <c r="R10426" s="269">
        <v>-12.75</v>
      </c>
      <c r="S10426" s="269">
        <v>-49</v>
      </c>
      <c r="T10426" s="269">
        <v>-49.25</v>
      </c>
      <c r="DO10426"/>
    </row>
    <row r="10427" spans="15:119" x14ac:dyDescent="0.25">
      <c r="O10427" s="268" t="s">
        <v>19909</v>
      </c>
      <c r="P10427" s="268" t="s">
        <v>9492</v>
      </c>
      <c r="Q10427" s="269">
        <v>-12.75</v>
      </c>
      <c r="R10427" s="269">
        <v>-13</v>
      </c>
      <c r="S10427" s="269">
        <v>-49.25</v>
      </c>
      <c r="T10427" s="269">
        <v>-49.5</v>
      </c>
      <c r="DO10427"/>
    </row>
    <row r="10428" spans="15:119" x14ac:dyDescent="0.25">
      <c r="O10428" s="268" t="s">
        <v>19910</v>
      </c>
      <c r="P10428" s="268" t="s">
        <v>9492</v>
      </c>
      <c r="Q10428" s="269">
        <v>-12.75</v>
      </c>
      <c r="R10428" s="269">
        <v>-13</v>
      </c>
      <c r="S10428" s="269">
        <v>-49</v>
      </c>
      <c r="T10428" s="269">
        <v>-49.25</v>
      </c>
      <c r="DO10428"/>
    </row>
    <row r="10429" spans="15:119" x14ac:dyDescent="0.25">
      <c r="O10429" s="268" t="s">
        <v>19911</v>
      </c>
      <c r="P10429" s="268" t="s">
        <v>9490</v>
      </c>
      <c r="Q10429" s="269">
        <v>-12.5</v>
      </c>
      <c r="R10429" s="269">
        <v>-13</v>
      </c>
      <c r="S10429" s="269">
        <v>-48.5</v>
      </c>
      <c r="T10429" s="269">
        <v>-49</v>
      </c>
      <c r="DO10429"/>
    </row>
    <row r="10430" spans="15:119" x14ac:dyDescent="0.25">
      <c r="O10430" s="268" t="s">
        <v>19912</v>
      </c>
      <c r="P10430" s="268" t="s">
        <v>9492</v>
      </c>
      <c r="Q10430" s="269">
        <v>-12.5</v>
      </c>
      <c r="R10430" s="269">
        <v>-12.75</v>
      </c>
      <c r="S10430" s="269">
        <v>-48.75</v>
      </c>
      <c r="T10430" s="269">
        <v>-49</v>
      </c>
      <c r="DO10430"/>
    </row>
    <row r="10431" spans="15:119" x14ac:dyDescent="0.25">
      <c r="O10431" s="268" t="s">
        <v>19913</v>
      </c>
      <c r="P10431" s="268" t="s">
        <v>9492</v>
      </c>
      <c r="Q10431" s="269">
        <v>-12.5</v>
      </c>
      <c r="R10431" s="269">
        <v>-12.75</v>
      </c>
      <c r="S10431" s="269">
        <v>-48.5</v>
      </c>
      <c r="T10431" s="269">
        <v>-48.75</v>
      </c>
      <c r="DO10431"/>
    </row>
    <row r="10432" spans="15:119" x14ac:dyDescent="0.25">
      <c r="O10432" s="268" t="s">
        <v>19914</v>
      </c>
      <c r="P10432" s="268" t="s">
        <v>9492</v>
      </c>
      <c r="Q10432" s="269">
        <v>-12.75</v>
      </c>
      <c r="R10432" s="269">
        <v>-13</v>
      </c>
      <c r="S10432" s="269">
        <v>-48.75</v>
      </c>
      <c r="T10432" s="269">
        <v>-49</v>
      </c>
      <c r="DO10432"/>
    </row>
    <row r="10433" spans="15:119" x14ac:dyDescent="0.25">
      <c r="O10433" s="268" t="s">
        <v>19915</v>
      </c>
      <c r="P10433" s="268" t="s">
        <v>9492</v>
      </c>
      <c r="Q10433" s="269">
        <v>-12.75</v>
      </c>
      <c r="R10433" s="269">
        <v>-13</v>
      </c>
      <c r="S10433" s="269">
        <v>-48.5</v>
      </c>
      <c r="T10433" s="269">
        <v>-48.75</v>
      </c>
      <c r="DO10433"/>
    </row>
    <row r="10434" spans="15:119" x14ac:dyDescent="0.25">
      <c r="O10434" s="268" t="s">
        <v>19916</v>
      </c>
      <c r="P10434" s="268" t="s">
        <v>9490</v>
      </c>
      <c r="Q10434" s="269">
        <v>-12.5</v>
      </c>
      <c r="R10434" s="269">
        <v>-13</v>
      </c>
      <c r="S10434" s="269">
        <v>-48</v>
      </c>
      <c r="T10434" s="269">
        <v>-48.5</v>
      </c>
      <c r="DO10434"/>
    </row>
    <row r="10435" spans="15:119" x14ac:dyDescent="0.25">
      <c r="O10435" s="268" t="s">
        <v>19917</v>
      </c>
      <c r="P10435" s="268" t="s">
        <v>9492</v>
      </c>
      <c r="Q10435" s="269">
        <v>-12.5</v>
      </c>
      <c r="R10435" s="269">
        <v>-12.75</v>
      </c>
      <c r="S10435" s="269">
        <v>-48.25</v>
      </c>
      <c r="T10435" s="269">
        <v>-48.5</v>
      </c>
      <c r="DO10435"/>
    </row>
    <row r="10436" spans="15:119" x14ac:dyDescent="0.25">
      <c r="O10436" s="268" t="s">
        <v>19918</v>
      </c>
      <c r="P10436" s="268" t="s">
        <v>9492</v>
      </c>
      <c r="Q10436" s="269">
        <v>-12.5</v>
      </c>
      <c r="R10436" s="269">
        <v>-12.75</v>
      </c>
      <c r="S10436" s="269">
        <v>-48</v>
      </c>
      <c r="T10436" s="269">
        <v>-48.25</v>
      </c>
      <c r="DO10436"/>
    </row>
    <row r="10437" spans="15:119" x14ac:dyDescent="0.25">
      <c r="O10437" s="268" t="s">
        <v>19919</v>
      </c>
      <c r="P10437" s="268" t="s">
        <v>9492</v>
      </c>
      <c r="Q10437" s="269">
        <v>-12.75</v>
      </c>
      <c r="R10437" s="269">
        <v>-13</v>
      </c>
      <c r="S10437" s="269">
        <v>-48.25</v>
      </c>
      <c r="T10437" s="269">
        <v>-48.5</v>
      </c>
      <c r="DO10437"/>
    </row>
    <row r="10438" spans="15:119" x14ac:dyDescent="0.25">
      <c r="O10438" s="268" t="s">
        <v>19920</v>
      </c>
      <c r="P10438" s="268" t="s">
        <v>9492</v>
      </c>
      <c r="Q10438" s="269">
        <v>-12.75</v>
      </c>
      <c r="R10438" s="269">
        <v>-13</v>
      </c>
      <c r="S10438" s="269">
        <v>-48</v>
      </c>
      <c r="T10438" s="269">
        <v>-48.25</v>
      </c>
      <c r="DO10438"/>
    </row>
    <row r="10439" spans="15:119" x14ac:dyDescent="0.25">
      <c r="O10439" s="268" t="s">
        <v>19921</v>
      </c>
      <c r="P10439" s="268" t="s">
        <v>9488</v>
      </c>
      <c r="Q10439" s="269">
        <v>-13</v>
      </c>
      <c r="R10439" s="269">
        <v>-14</v>
      </c>
      <c r="S10439" s="269">
        <v>-49.5</v>
      </c>
      <c r="T10439" s="269">
        <v>-51</v>
      </c>
      <c r="DO10439"/>
    </row>
    <row r="10440" spans="15:119" x14ac:dyDescent="0.25">
      <c r="O10440" s="268" t="s">
        <v>19922</v>
      </c>
      <c r="P10440" s="268" t="s">
        <v>9490</v>
      </c>
      <c r="Q10440" s="269">
        <v>-13</v>
      </c>
      <c r="R10440" s="269">
        <v>-13.5</v>
      </c>
      <c r="S10440" s="269">
        <v>-50.5</v>
      </c>
      <c r="T10440" s="269">
        <v>-51</v>
      </c>
      <c r="DO10440"/>
    </row>
    <row r="10441" spans="15:119" x14ac:dyDescent="0.25">
      <c r="O10441" s="268" t="s">
        <v>19923</v>
      </c>
      <c r="P10441" s="268" t="s">
        <v>9492</v>
      </c>
      <c r="Q10441" s="269">
        <v>-13</v>
      </c>
      <c r="R10441" s="269">
        <v>-13.25</v>
      </c>
      <c r="S10441" s="269">
        <v>-50.75</v>
      </c>
      <c r="T10441" s="269">
        <v>-51</v>
      </c>
      <c r="DO10441"/>
    </row>
    <row r="10442" spans="15:119" x14ac:dyDescent="0.25">
      <c r="O10442" s="268" t="s">
        <v>19924</v>
      </c>
      <c r="P10442" s="268" t="s">
        <v>9492</v>
      </c>
      <c r="Q10442" s="269">
        <v>-13</v>
      </c>
      <c r="R10442" s="269">
        <v>-13.25</v>
      </c>
      <c r="S10442" s="269">
        <v>-50.5</v>
      </c>
      <c r="T10442" s="269">
        <v>-50.75</v>
      </c>
      <c r="DO10442"/>
    </row>
    <row r="10443" spans="15:119" x14ac:dyDescent="0.25">
      <c r="O10443" s="268" t="s">
        <v>19925</v>
      </c>
      <c r="P10443" s="268" t="s">
        <v>9492</v>
      </c>
      <c r="Q10443" s="269">
        <v>-13.25</v>
      </c>
      <c r="R10443" s="269">
        <v>-13.5</v>
      </c>
      <c r="S10443" s="269">
        <v>-50.75</v>
      </c>
      <c r="T10443" s="269">
        <v>-51</v>
      </c>
      <c r="DO10443"/>
    </row>
    <row r="10444" spans="15:119" x14ac:dyDescent="0.25">
      <c r="O10444" s="268" t="s">
        <v>19926</v>
      </c>
      <c r="P10444" s="268" t="s">
        <v>9492</v>
      </c>
      <c r="Q10444" s="269">
        <v>-13.25</v>
      </c>
      <c r="R10444" s="269">
        <v>-13.5</v>
      </c>
      <c r="S10444" s="269">
        <v>-50.5</v>
      </c>
      <c r="T10444" s="269">
        <v>-50.75</v>
      </c>
      <c r="DO10444"/>
    </row>
    <row r="10445" spans="15:119" x14ac:dyDescent="0.25">
      <c r="O10445" s="268" t="s">
        <v>19927</v>
      </c>
      <c r="P10445" s="268" t="s">
        <v>9490</v>
      </c>
      <c r="Q10445" s="269">
        <v>-13</v>
      </c>
      <c r="R10445" s="269">
        <v>-13.5</v>
      </c>
      <c r="S10445" s="269">
        <v>-50</v>
      </c>
      <c r="T10445" s="269">
        <v>-50.5</v>
      </c>
      <c r="DO10445"/>
    </row>
    <row r="10446" spans="15:119" x14ac:dyDescent="0.25">
      <c r="O10446" s="268" t="s">
        <v>19928</v>
      </c>
      <c r="P10446" s="268" t="s">
        <v>9492</v>
      </c>
      <c r="Q10446" s="269">
        <v>-13</v>
      </c>
      <c r="R10446" s="269">
        <v>-13.25</v>
      </c>
      <c r="S10446" s="269">
        <v>-50.25</v>
      </c>
      <c r="T10446" s="269">
        <v>-50.5</v>
      </c>
      <c r="DO10446"/>
    </row>
    <row r="10447" spans="15:119" x14ac:dyDescent="0.25">
      <c r="O10447" s="268" t="s">
        <v>19929</v>
      </c>
      <c r="P10447" s="268" t="s">
        <v>9492</v>
      </c>
      <c r="Q10447" s="269">
        <v>-13</v>
      </c>
      <c r="R10447" s="269">
        <v>-13.25</v>
      </c>
      <c r="S10447" s="269">
        <v>-50</v>
      </c>
      <c r="T10447" s="269">
        <v>-50.25</v>
      </c>
      <c r="DO10447"/>
    </row>
    <row r="10448" spans="15:119" x14ac:dyDescent="0.25">
      <c r="O10448" s="268" t="s">
        <v>19930</v>
      </c>
      <c r="P10448" s="268" t="s">
        <v>9492</v>
      </c>
      <c r="Q10448" s="269">
        <v>-13.25</v>
      </c>
      <c r="R10448" s="269">
        <v>-13.5</v>
      </c>
      <c r="S10448" s="269">
        <v>-50.25</v>
      </c>
      <c r="T10448" s="269">
        <v>-50.5</v>
      </c>
      <c r="DO10448"/>
    </row>
    <row r="10449" spans="15:119" x14ac:dyDescent="0.25">
      <c r="O10449" s="268" t="s">
        <v>19931</v>
      </c>
      <c r="P10449" s="268" t="s">
        <v>9492</v>
      </c>
      <c r="Q10449" s="269">
        <v>-13.25</v>
      </c>
      <c r="R10449" s="269">
        <v>-13.5</v>
      </c>
      <c r="S10449" s="269">
        <v>-50</v>
      </c>
      <c r="T10449" s="269">
        <v>-50.25</v>
      </c>
      <c r="DO10449"/>
    </row>
    <row r="10450" spans="15:119" x14ac:dyDescent="0.25">
      <c r="O10450" s="268" t="s">
        <v>19932</v>
      </c>
      <c r="P10450" s="268" t="s">
        <v>9490</v>
      </c>
      <c r="Q10450" s="269">
        <v>-13</v>
      </c>
      <c r="R10450" s="269">
        <v>-13.5</v>
      </c>
      <c r="S10450" s="269">
        <v>-49.5</v>
      </c>
      <c r="T10450" s="269">
        <v>-50</v>
      </c>
      <c r="DO10450"/>
    </row>
    <row r="10451" spans="15:119" x14ac:dyDescent="0.25">
      <c r="O10451" s="268" t="s">
        <v>19933</v>
      </c>
      <c r="P10451" s="268" t="s">
        <v>9492</v>
      </c>
      <c r="Q10451" s="269">
        <v>-13</v>
      </c>
      <c r="R10451" s="269">
        <v>-13.25</v>
      </c>
      <c r="S10451" s="269">
        <v>-49.75</v>
      </c>
      <c r="T10451" s="269">
        <v>-50</v>
      </c>
      <c r="DO10451"/>
    </row>
    <row r="10452" spans="15:119" x14ac:dyDescent="0.25">
      <c r="O10452" s="268" t="s">
        <v>19934</v>
      </c>
      <c r="P10452" s="268" t="s">
        <v>9492</v>
      </c>
      <c r="Q10452" s="269">
        <v>-13</v>
      </c>
      <c r="R10452" s="269">
        <v>-13.25</v>
      </c>
      <c r="S10452" s="269">
        <v>-49.5</v>
      </c>
      <c r="T10452" s="269">
        <v>-49.75</v>
      </c>
      <c r="DO10452"/>
    </row>
    <row r="10453" spans="15:119" x14ac:dyDescent="0.25">
      <c r="O10453" s="268" t="s">
        <v>19935</v>
      </c>
      <c r="P10453" s="268" t="s">
        <v>9492</v>
      </c>
      <c r="Q10453" s="269">
        <v>-13.25</v>
      </c>
      <c r="R10453" s="269">
        <v>-13.5</v>
      </c>
      <c r="S10453" s="269">
        <v>-49.75</v>
      </c>
      <c r="T10453" s="269">
        <v>-50</v>
      </c>
      <c r="DO10453"/>
    </row>
    <row r="10454" spans="15:119" x14ac:dyDescent="0.25">
      <c r="O10454" s="268" t="s">
        <v>19936</v>
      </c>
      <c r="P10454" s="268" t="s">
        <v>9492</v>
      </c>
      <c r="Q10454" s="269">
        <v>-13.25</v>
      </c>
      <c r="R10454" s="269">
        <v>-13.5</v>
      </c>
      <c r="S10454" s="269">
        <v>-49.5</v>
      </c>
      <c r="T10454" s="269">
        <v>-49.75</v>
      </c>
      <c r="DO10454"/>
    </row>
    <row r="10455" spans="15:119" x14ac:dyDescent="0.25">
      <c r="O10455" s="268" t="s">
        <v>19937</v>
      </c>
      <c r="P10455" s="268" t="s">
        <v>9490</v>
      </c>
      <c r="Q10455" s="269">
        <v>-13.5</v>
      </c>
      <c r="R10455" s="269">
        <v>-14</v>
      </c>
      <c r="S10455" s="269">
        <v>-50.5</v>
      </c>
      <c r="T10455" s="269">
        <v>-51</v>
      </c>
      <c r="DO10455"/>
    </row>
    <row r="10456" spans="15:119" x14ac:dyDescent="0.25">
      <c r="O10456" s="268" t="s">
        <v>19938</v>
      </c>
      <c r="P10456" s="268" t="s">
        <v>9492</v>
      </c>
      <c r="Q10456" s="269">
        <v>-13.5</v>
      </c>
      <c r="R10456" s="269">
        <v>-13.75</v>
      </c>
      <c r="S10456" s="269">
        <v>-50.75</v>
      </c>
      <c r="T10456" s="269">
        <v>-51</v>
      </c>
      <c r="DO10456"/>
    </row>
    <row r="10457" spans="15:119" x14ac:dyDescent="0.25">
      <c r="O10457" s="268" t="s">
        <v>19939</v>
      </c>
      <c r="P10457" s="268" t="s">
        <v>9492</v>
      </c>
      <c r="Q10457" s="269">
        <v>-13.5</v>
      </c>
      <c r="R10457" s="269">
        <v>-13.75</v>
      </c>
      <c r="S10457" s="269">
        <v>-50.5</v>
      </c>
      <c r="T10457" s="269">
        <v>-50.75</v>
      </c>
      <c r="DO10457"/>
    </row>
    <row r="10458" spans="15:119" x14ac:dyDescent="0.25">
      <c r="O10458" s="268" t="s">
        <v>19940</v>
      </c>
      <c r="P10458" s="268" t="s">
        <v>9492</v>
      </c>
      <c r="Q10458" s="269">
        <v>-13.75</v>
      </c>
      <c r="R10458" s="269">
        <v>-14</v>
      </c>
      <c r="S10458" s="269">
        <v>-50.75</v>
      </c>
      <c r="T10458" s="269">
        <v>-51</v>
      </c>
      <c r="DO10458"/>
    </row>
    <row r="10459" spans="15:119" x14ac:dyDescent="0.25">
      <c r="O10459" s="268" t="s">
        <v>19941</v>
      </c>
      <c r="P10459" s="268" t="s">
        <v>9492</v>
      </c>
      <c r="Q10459" s="269">
        <v>-13.75</v>
      </c>
      <c r="R10459" s="269">
        <v>-14</v>
      </c>
      <c r="S10459" s="269">
        <v>-50.5</v>
      </c>
      <c r="T10459" s="269">
        <v>-50.75</v>
      </c>
      <c r="DO10459"/>
    </row>
    <row r="10460" spans="15:119" x14ac:dyDescent="0.25">
      <c r="O10460" s="268" t="s">
        <v>19942</v>
      </c>
      <c r="P10460" s="268" t="s">
        <v>9490</v>
      </c>
      <c r="Q10460" s="269">
        <v>-13.5</v>
      </c>
      <c r="R10460" s="269">
        <v>-14</v>
      </c>
      <c r="S10460" s="269">
        <v>-50</v>
      </c>
      <c r="T10460" s="269">
        <v>-50.5</v>
      </c>
      <c r="DO10460"/>
    </row>
    <row r="10461" spans="15:119" x14ac:dyDescent="0.25">
      <c r="O10461" s="268" t="s">
        <v>19943</v>
      </c>
      <c r="P10461" s="268" t="s">
        <v>9492</v>
      </c>
      <c r="Q10461" s="269">
        <v>-13.5</v>
      </c>
      <c r="R10461" s="269">
        <v>-13.75</v>
      </c>
      <c r="S10461" s="269">
        <v>-50.25</v>
      </c>
      <c r="T10461" s="269">
        <v>-50.5</v>
      </c>
      <c r="DO10461"/>
    </row>
    <row r="10462" spans="15:119" x14ac:dyDescent="0.25">
      <c r="O10462" s="268" t="s">
        <v>19944</v>
      </c>
      <c r="P10462" s="268" t="s">
        <v>9492</v>
      </c>
      <c r="Q10462" s="269">
        <v>-13.5</v>
      </c>
      <c r="R10462" s="269">
        <v>-13.75</v>
      </c>
      <c r="S10462" s="269">
        <v>-50</v>
      </c>
      <c r="T10462" s="269">
        <v>-50.25</v>
      </c>
      <c r="DO10462"/>
    </row>
    <row r="10463" spans="15:119" x14ac:dyDescent="0.25">
      <c r="O10463" s="268" t="s">
        <v>19945</v>
      </c>
      <c r="P10463" s="268" t="s">
        <v>9492</v>
      </c>
      <c r="Q10463" s="269">
        <v>-13.75</v>
      </c>
      <c r="R10463" s="269">
        <v>-14</v>
      </c>
      <c r="S10463" s="269">
        <v>-50.25</v>
      </c>
      <c r="T10463" s="269">
        <v>-50.5</v>
      </c>
      <c r="DO10463"/>
    </row>
    <row r="10464" spans="15:119" x14ac:dyDescent="0.25">
      <c r="O10464" s="268" t="s">
        <v>19946</v>
      </c>
      <c r="P10464" s="268" t="s">
        <v>9492</v>
      </c>
      <c r="Q10464" s="269">
        <v>-13.75</v>
      </c>
      <c r="R10464" s="269">
        <v>-14</v>
      </c>
      <c r="S10464" s="269">
        <v>-50</v>
      </c>
      <c r="T10464" s="269">
        <v>-50.25</v>
      </c>
      <c r="DO10464"/>
    </row>
    <row r="10465" spans="15:119" x14ac:dyDescent="0.25">
      <c r="O10465" s="268" t="s">
        <v>19947</v>
      </c>
      <c r="P10465" s="268" t="s">
        <v>9490</v>
      </c>
      <c r="Q10465" s="269">
        <v>-13.5</v>
      </c>
      <c r="R10465" s="269">
        <v>-14</v>
      </c>
      <c r="S10465" s="269">
        <v>-49.5</v>
      </c>
      <c r="T10465" s="269">
        <v>-50</v>
      </c>
      <c r="DO10465"/>
    </row>
    <row r="10466" spans="15:119" x14ac:dyDescent="0.25">
      <c r="O10466" s="268" t="s">
        <v>19948</v>
      </c>
      <c r="P10466" s="268" t="s">
        <v>9492</v>
      </c>
      <c r="Q10466" s="269">
        <v>-13.5</v>
      </c>
      <c r="R10466" s="269">
        <v>-13.75</v>
      </c>
      <c r="S10466" s="269">
        <v>-49.75</v>
      </c>
      <c r="T10466" s="269">
        <v>-50</v>
      </c>
      <c r="DO10466"/>
    </row>
    <row r="10467" spans="15:119" x14ac:dyDescent="0.25">
      <c r="O10467" s="268" t="s">
        <v>19949</v>
      </c>
      <c r="P10467" s="268" t="s">
        <v>9492</v>
      </c>
      <c r="Q10467" s="269">
        <v>-13.5</v>
      </c>
      <c r="R10467" s="269">
        <v>-13.75</v>
      </c>
      <c r="S10467" s="269">
        <v>-49.5</v>
      </c>
      <c r="T10467" s="269">
        <v>-49.75</v>
      </c>
      <c r="DO10467"/>
    </row>
    <row r="10468" spans="15:119" x14ac:dyDescent="0.25">
      <c r="O10468" s="268" t="s">
        <v>19950</v>
      </c>
      <c r="P10468" s="268" t="s">
        <v>9492</v>
      </c>
      <c r="Q10468" s="269">
        <v>-13.75</v>
      </c>
      <c r="R10468" s="269">
        <v>-14</v>
      </c>
      <c r="S10468" s="269">
        <v>-49.75</v>
      </c>
      <c r="T10468" s="269">
        <v>-50</v>
      </c>
      <c r="DO10468"/>
    </row>
    <row r="10469" spans="15:119" x14ac:dyDescent="0.25">
      <c r="O10469" s="268" t="s">
        <v>19951</v>
      </c>
      <c r="P10469" s="268" t="s">
        <v>9492</v>
      </c>
      <c r="Q10469" s="269">
        <v>-13.75</v>
      </c>
      <c r="R10469" s="269">
        <v>-14</v>
      </c>
      <c r="S10469" s="269">
        <v>-49.5</v>
      </c>
      <c r="T10469" s="269">
        <v>-49.75</v>
      </c>
      <c r="DO10469"/>
    </row>
    <row r="10470" spans="15:119" x14ac:dyDescent="0.25">
      <c r="O10470" s="268" t="s">
        <v>19952</v>
      </c>
      <c r="P10470" s="268" t="s">
        <v>9488</v>
      </c>
      <c r="Q10470" s="269">
        <v>-13</v>
      </c>
      <c r="R10470" s="269">
        <v>-14</v>
      </c>
      <c r="S10470" s="269">
        <v>-48</v>
      </c>
      <c r="T10470" s="269">
        <v>-49.5</v>
      </c>
      <c r="DO10470"/>
    </row>
    <row r="10471" spans="15:119" x14ac:dyDescent="0.25">
      <c r="O10471" s="268" t="s">
        <v>19953</v>
      </c>
      <c r="P10471" s="268" t="s">
        <v>9490</v>
      </c>
      <c r="Q10471" s="269">
        <v>-13</v>
      </c>
      <c r="R10471" s="269">
        <v>-13.5</v>
      </c>
      <c r="S10471" s="269">
        <v>-49</v>
      </c>
      <c r="T10471" s="269">
        <v>-49.5</v>
      </c>
      <c r="DO10471"/>
    </row>
    <row r="10472" spans="15:119" x14ac:dyDescent="0.25">
      <c r="O10472" s="268" t="s">
        <v>19954</v>
      </c>
      <c r="P10472" s="268" t="s">
        <v>9492</v>
      </c>
      <c r="Q10472" s="269">
        <v>-13</v>
      </c>
      <c r="R10472" s="269">
        <v>-13.25</v>
      </c>
      <c r="S10472" s="269">
        <v>-49.25</v>
      </c>
      <c r="T10472" s="269">
        <v>-49.5</v>
      </c>
      <c r="DO10472"/>
    </row>
    <row r="10473" spans="15:119" x14ac:dyDescent="0.25">
      <c r="O10473" s="268" t="s">
        <v>19955</v>
      </c>
      <c r="P10473" s="268" t="s">
        <v>9492</v>
      </c>
      <c r="Q10473" s="269">
        <v>-13</v>
      </c>
      <c r="R10473" s="269">
        <v>-13.25</v>
      </c>
      <c r="S10473" s="269">
        <v>-49</v>
      </c>
      <c r="T10473" s="269">
        <v>-49.25</v>
      </c>
      <c r="DO10473"/>
    </row>
    <row r="10474" spans="15:119" x14ac:dyDescent="0.25">
      <c r="O10474" s="268" t="s">
        <v>19956</v>
      </c>
      <c r="P10474" s="268" t="s">
        <v>9492</v>
      </c>
      <c r="Q10474" s="269">
        <v>-13.25</v>
      </c>
      <c r="R10474" s="269">
        <v>-13.5</v>
      </c>
      <c r="S10474" s="269">
        <v>-49.25</v>
      </c>
      <c r="T10474" s="269">
        <v>-49.5</v>
      </c>
      <c r="DO10474"/>
    </row>
    <row r="10475" spans="15:119" x14ac:dyDescent="0.25">
      <c r="O10475" s="268" t="s">
        <v>19957</v>
      </c>
      <c r="P10475" s="268" t="s">
        <v>9492</v>
      </c>
      <c r="Q10475" s="269">
        <v>-13.25</v>
      </c>
      <c r="R10475" s="269">
        <v>-13.5</v>
      </c>
      <c r="S10475" s="269">
        <v>-49</v>
      </c>
      <c r="T10475" s="269">
        <v>-49.25</v>
      </c>
      <c r="DO10475"/>
    </row>
    <row r="10476" spans="15:119" x14ac:dyDescent="0.25">
      <c r="O10476" s="268" t="s">
        <v>19958</v>
      </c>
      <c r="P10476" s="268" t="s">
        <v>9490</v>
      </c>
      <c r="Q10476" s="269">
        <v>-13</v>
      </c>
      <c r="R10476" s="269">
        <v>-13.5</v>
      </c>
      <c r="S10476" s="269">
        <v>-48.5</v>
      </c>
      <c r="T10476" s="269">
        <v>-49</v>
      </c>
      <c r="DO10476"/>
    </row>
    <row r="10477" spans="15:119" x14ac:dyDescent="0.25">
      <c r="O10477" s="268" t="s">
        <v>19959</v>
      </c>
      <c r="P10477" s="268" t="s">
        <v>9492</v>
      </c>
      <c r="Q10477" s="269">
        <v>-13</v>
      </c>
      <c r="R10477" s="269">
        <v>-13.25</v>
      </c>
      <c r="S10477" s="269">
        <v>-48.75</v>
      </c>
      <c r="T10477" s="269">
        <v>-49</v>
      </c>
      <c r="DO10477"/>
    </row>
    <row r="10478" spans="15:119" x14ac:dyDescent="0.25">
      <c r="O10478" s="268" t="s">
        <v>19960</v>
      </c>
      <c r="P10478" s="268" t="s">
        <v>9492</v>
      </c>
      <c r="Q10478" s="269">
        <v>-13</v>
      </c>
      <c r="R10478" s="269">
        <v>-13.25</v>
      </c>
      <c r="S10478" s="269">
        <v>-48.5</v>
      </c>
      <c r="T10478" s="269">
        <v>-48.75</v>
      </c>
      <c r="DO10478"/>
    </row>
    <row r="10479" spans="15:119" x14ac:dyDescent="0.25">
      <c r="O10479" s="268" t="s">
        <v>19961</v>
      </c>
      <c r="P10479" s="268" t="s">
        <v>9492</v>
      </c>
      <c r="Q10479" s="269">
        <v>-13.25</v>
      </c>
      <c r="R10479" s="269">
        <v>-13.5</v>
      </c>
      <c r="S10479" s="269">
        <v>-48.75</v>
      </c>
      <c r="T10479" s="269">
        <v>-49</v>
      </c>
      <c r="DO10479"/>
    </row>
    <row r="10480" spans="15:119" x14ac:dyDescent="0.25">
      <c r="O10480" s="268" t="s">
        <v>19962</v>
      </c>
      <c r="P10480" s="268" t="s">
        <v>9492</v>
      </c>
      <c r="Q10480" s="269">
        <v>-13.25</v>
      </c>
      <c r="R10480" s="269">
        <v>-13.5</v>
      </c>
      <c r="S10480" s="269">
        <v>-48.5</v>
      </c>
      <c r="T10480" s="269">
        <v>-48.75</v>
      </c>
      <c r="DO10480"/>
    </row>
    <row r="10481" spans="15:119" x14ac:dyDescent="0.25">
      <c r="O10481" s="268" t="s">
        <v>19963</v>
      </c>
      <c r="P10481" s="268" t="s">
        <v>9490</v>
      </c>
      <c r="Q10481" s="269">
        <v>-13</v>
      </c>
      <c r="R10481" s="269">
        <v>-13.5</v>
      </c>
      <c r="S10481" s="269">
        <v>-48</v>
      </c>
      <c r="T10481" s="269">
        <v>-48.5</v>
      </c>
      <c r="DO10481"/>
    </row>
    <row r="10482" spans="15:119" x14ac:dyDescent="0.25">
      <c r="O10482" s="268" t="s">
        <v>19964</v>
      </c>
      <c r="P10482" s="268" t="s">
        <v>9492</v>
      </c>
      <c r="Q10482" s="269">
        <v>-13</v>
      </c>
      <c r="R10482" s="269">
        <v>-13.25</v>
      </c>
      <c r="S10482" s="269">
        <v>-48.25</v>
      </c>
      <c r="T10482" s="269">
        <v>-48.5</v>
      </c>
      <c r="DO10482"/>
    </row>
    <row r="10483" spans="15:119" x14ac:dyDescent="0.25">
      <c r="O10483" s="268" t="s">
        <v>19965</v>
      </c>
      <c r="P10483" s="268" t="s">
        <v>9492</v>
      </c>
      <c r="Q10483" s="269">
        <v>-13</v>
      </c>
      <c r="R10483" s="269">
        <v>-13.25</v>
      </c>
      <c r="S10483" s="269">
        <v>-48</v>
      </c>
      <c r="T10483" s="269">
        <v>-48.25</v>
      </c>
      <c r="DO10483"/>
    </row>
    <row r="10484" spans="15:119" x14ac:dyDescent="0.25">
      <c r="O10484" s="268" t="s">
        <v>19966</v>
      </c>
      <c r="P10484" s="268" t="s">
        <v>9492</v>
      </c>
      <c r="Q10484" s="269">
        <v>-13.25</v>
      </c>
      <c r="R10484" s="269">
        <v>-13.5</v>
      </c>
      <c r="S10484" s="269">
        <v>-48.25</v>
      </c>
      <c r="T10484" s="269">
        <v>-48.5</v>
      </c>
      <c r="DO10484"/>
    </row>
    <row r="10485" spans="15:119" x14ac:dyDescent="0.25">
      <c r="O10485" s="268" t="s">
        <v>19967</v>
      </c>
      <c r="P10485" s="268" t="s">
        <v>9492</v>
      </c>
      <c r="Q10485" s="269">
        <v>-13.25</v>
      </c>
      <c r="R10485" s="269">
        <v>-13.5</v>
      </c>
      <c r="S10485" s="269">
        <v>-48</v>
      </c>
      <c r="T10485" s="269">
        <v>-48.25</v>
      </c>
      <c r="DO10485"/>
    </row>
    <row r="10486" spans="15:119" x14ac:dyDescent="0.25">
      <c r="O10486" s="268" t="s">
        <v>19968</v>
      </c>
      <c r="P10486" s="268" t="s">
        <v>9490</v>
      </c>
      <c r="Q10486" s="269">
        <v>-13.5</v>
      </c>
      <c r="R10486" s="269">
        <v>-14</v>
      </c>
      <c r="S10486" s="269">
        <v>-49</v>
      </c>
      <c r="T10486" s="269">
        <v>-49.5</v>
      </c>
      <c r="DO10486"/>
    </row>
    <row r="10487" spans="15:119" x14ac:dyDescent="0.25">
      <c r="O10487" s="268" t="s">
        <v>19969</v>
      </c>
      <c r="P10487" s="268" t="s">
        <v>9492</v>
      </c>
      <c r="Q10487" s="269">
        <v>-13.5</v>
      </c>
      <c r="R10487" s="269">
        <v>-13.75</v>
      </c>
      <c r="S10487" s="269">
        <v>-49.25</v>
      </c>
      <c r="T10487" s="269">
        <v>-49.5</v>
      </c>
      <c r="DO10487"/>
    </row>
    <row r="10488" spans="15:119" x14ac:dyDescent="0.25">
      <c r="O10488" s="268" t="s">
        <v>19970</v>
      </c>
      <c r="P10488" s="268" t="s">
        <v>9492</v>
      </c>
      <c r="Q10488" s="269">
        <v>-13.5</v>
      </c>
      <c r="R10488" s="269">
        <v>-13.75</v>
      </c>
      <c r="S10488" s="269">
        <v>-49</v>
      </c>
      <c r="T10488" s="269">
        <v>-49.25</v>
      </c>
      <c r="DO10488"/>
    </row>
    <row r="10489" spans="15:119" x14ac:dyDescent="0.25">
      <c r="O10489" s="268" t="s">
        <v>19971</v>
      </c>
      <c r="P10489" s="268" t="s">
        <v>9492</v>
      </c>
      <c r="Q10489" s="269">
        <v>-13.75</v>
      </c>
      <c r="R10489" s="269">
        <v>-14</v>
      </c>
      <c r="S10489" s="269">
        <v>-49.25</v>
      </c>
      <c r="T10489" s="269">
        <v>-49.5</v>
      </c>
      <c r="DO10489"/>
    </row>
    <row r="10490" spans="15:119" x14ac:dyDescent="0.25">
      <c r="O10490" s="268" t="s">
        <v>19972</v>
      </c>
      <c r="P10490" s="268" t="s">
        <v>9492</v>
      </c>
      <c r="Q10490" s="269">
        <v>-13.75</v>
      </c>
      <c r="R10490" s="269">
        <v>-14</v>
      </c>
      <c r="S10490" s="269">
        <v>-49</v>
      </c>
      <c r="T10490" s="269">
        <v>-49.25</v>
      </c>
      <c r="DO10490"/>
    </row>
    <row r="10491" spans="15:119" x14ac:dyDescent="0.25">
      <c r="O10491" s="268" t="s">
        <v>19973</v>
      </c>
      <c r="P10491" s="268" t="s">
        <v>9490</v>
      </c>
      <c r="Q10491" s="269">
        <v>-13.5</v>
      </c>
      <c r="R10491" s="269">
        <v>-14</v>
      </c>
      <c r="S10491" s="269">
        <v>-48.5</v>
      </c>
      <c r="T10491" s="269">
        <v>-49</v>
      </c>
      <c r="DO10491"/>
    </row>
    <row r="10492" spans="15:119" x14ac:dyDescent="0.25">
      <c r="O10492" s="268" t="s">
        <v>19974</v>
      </c>
      <c r="P10492" s="268" t="s">
        <v>9492</v>
      </c>
      <c r="Q10492" s="269">
        <v>-13.5</v>
      </c>
      <c r="R10492" s="269">
        <v>-13.75</v>
      </c>
      <c r="S10492" s="269">
        <v>-48.75</v>
      </c>
      <c r="T10492" s="269">
        <v>-49</v>
      </c>
      <c r="DO10492"/>
    </row>
    <row r="10493" spans="15:119" x14ac:dyDescent="0.25">
      <c r="O10493" s="268" t="s">
        <v>19975</v>
      </c>
      <c r="P10493" s="268" t="s">
        <v>9492</v>
      </c>
      <c r="Q10493" s="269">
        <v>-13.5</v>
      </c>
      <c r="R10493" s="269">
        <v>-13.75</v>
      </c>
      <c r="S10493" s="269">
        <v>-48.5</v>
      </c>
      <c r="T10493" s="269">
        <v>-48.75</v>
      </c>
      <c r="DO10493"/>
    </row>
    <row r="10494" spans="15:119" x14ac:dyDescent="0.25">
      <c r="O10494" s="268" t="s">
        <v>19976</v>
      </c>
      <c r="P10494" s="268" t="s">
        <v>9492</v>
      </c>
      <c r="Q10494" s="269">
        <v>-13.75</v>
      </c>
      <c r="R10494" s="269">
        <v>-14</v>
      </c>
      <c r="S10494" s="269">
        <v>-48.75</v>
      </c>
      <c r="T10494" s="269">
        <v>-49</v>
      </c>
      <c r="DO10494"/>
    </row>
    <row r="10495" spans="15:119" x14ac:dyDescent="0.25">
      <c r="O10495" s="268" t="s">
        <v>19977</v>
      </c>
      <c r="P10495" s="268" t="s">
        <v>9492</v>
      </c>
      <c r="Q10495" s="269">
        <v>-13.75</v>
      </c>
      <c r="R10495" s="269">
        <v>-14</v>
      </c>
      <c r="S10495" s="269">
        <v>-48.5</v>
      </c>
      <c r="T10495" s="269">
        <v>-48.75</v>
      </c>
      <c r="DO10495"/>
    </row>
    <row r="10496" spans="15:119" x14ac:dyDescent="0.25">
      <c r="O10496" s="268" t="s">
        <v>19978</v>
      </c>
      <c r="P10496" s="268" t="s">
        <v>9490</v>
      </c>
      <c r="Q10496" s="269">
        <v>-13.5</v>
      </c>
      <c r="R10496" s="269">
        <v>-14</v>
      </c>
      <c r="S10496" s="269">
        <v>-48</v>
      </c>
      <c r="T10496" s="269">
        <v>-48.5</v>
      </c>
      <c r="DO10496"/>
    </row>
    <row r="10497" spans="15:119" x14ac:dyDescent="0.25">
      <c r="O10497" s="268" t="s">
        <v>19979</v>
      </c>
      <c r="P10497" s="268" t="s">
        <v>9492</v>
      </c>
      <c r="Q10497" s="269">
        <v>-13.5</v>
      </c>
      <c r="R10497" s="269">
        <v>-13.75</v>
      </c>
      <c r="S10497" s="269">
        <v>-48.25</v>
      </c>
      <c r="T10497" s="269">
        <v>-48.5</v>
      </c>
      <c r="DO10497"/>
    </row>
    <row r="10498" spans="15:119" x14ac:dyDescent="0.25">
      <c r="O10498" s="268" t="s">
        <v>19980</v>
      </c>
      <c r="P10498" s="268" t="s">
        <v>9492</v>
      </c>
      <c r="Q10498" s="269">
        <v>-13.5</v>
      </c>
      <c r="R10498" s="269">
        <v>-13.75</v>
      </c>
      <c r="S10498" s="269">
        <v>-48</v>
      </c>
      <c r="T10498" s="269">
        <v>-48.25</v>
      </c>
      <c r="DO10498"/>
    </row>
    <row r="10499" spans="15:119" x14ac:dyDescent="0.25">
      <c r="O10499" s="268" t="s">
        <v>19981</v>
      </c>
      <c r="P10499" s="268" t="s">
        <v>9492</v>
      </c>
      <c r="Q10499" s="269">
        <v>-13.75</v>
      </c>
      <c r="R10499" s="269">
        <v>-14</v>
      </c>
      <c r="S10499" s="269">
        <v>-48.25</v>
      </c>
      <c r="T10499" s="269">
        <v>-48.5</v>
      </c>
      <c r="DO10499"/>
    </row>
    <row r="10500" spans="15:119" x14ac:dyDescent="0.25">
      <c r="O10500" s="268" t="s">
        <v>19982</v>
      </c>
      <c r="P10500" s="268" t="s">
        <v>9492</v>
      </c>
      <c r="Q10500" s="269">
        <v>-13.75</v>
      </c>
      <c r="R10500" s="269">
        <v>-14</v>
      </c>
      <c r="S10500" s="269">
        <v>-48</v>
      </c>
      <c r="T10500" s="269">
        <v>-48.25</v>
      </c>
      <c r="DO10500"/>
    </row>
    <row r="10501" spans="15:119" x14ac:dyDescent="0.25">
      <c r="O10501" s="268" t="s">
        <v>19983</v>
      </c>
      <c r="P10501" s="268" t="s">
        <v>9486</v>
      </c>
      <c r="Q10501" s="269">
        <v>-14</v>
      </c>
      <c r="R10501" s="269">
        <v>-16</v>
      </c>
      <c r="S10501" s="269">
        <v>-51</v>
      </c>
      <c r="T10501" s="269">
        <v>-54</v>
      </c>
      <c r="DO10501"/>
    </row>
    <row r="10502" spans="15:119" x14ac:dyDescent="0.25">
      <c r="O10502" s="268" t="s">
        <v>19984</v>
      </c>
      <c r="P10502" s="268" t="s">
        <v>9488</v>
      </c>
      <c r="Q10502" s="269">
        <v>-14</v>
      </c>
      <c r="R10502" s="269">
        <v>-15</v>
      </c>
      <c r="S10502" s="269">
        <v>-52.5</v>
      </c>
      <c r="T10502" s="269">
        <v>-54</v>
      </c>
      <c r="DO10502"/>
    </row>
    <row r="10503" spans="15:119" x14ac:dyDescent="0.25">
      <c r="O10503" s="268" t="s">
        <v>19985</v>
      </c>
      <c r="P10503" s="268" t="s">
        <v>9490</v>
      </c>
      <c r="Q10503" s="269">
        <v>-14</v>
      </c>
      <c r="R10503" s="269">
        <v>-14.5</v>
      </c>
      <c r="S10503" s="269">
        <v>-53.5</v>
      </c>
      <c r="T10503" s="269">
        <v>-54</v>
      </c>
      <c r="DO10503"/>
    </row>
    <row r="10504" spans="15:119" x14ac:dyDescent="0.25">
      <c r="O10504" s="268" t="s">
        <v>19986</v>
      </c>
      <c r="P10504" s="268" t="s">
        <v>9492</v>
      </c>
      <c r="Q10504" s="269">
        <v>-14</v>
      </c>
      <c r="R10504" s="269">
        <v>-14.25</v>
      </c>
      <c r="S10504" s="269">
        <v>-53.75</v>
      </c>
      <c r="T10504" s="269">
        <v>-54</v>
      </c>
      <c r="DO10504"/>
    </row>
    <row r="10505" spans="15:119" x14ac:dyDescent="0.25">
      <c r="O10505" s="268" t="s">
        <v>19987</v>
      </c>
      <c r="P10505" s="268" t="s">
        <v>9492</v>
      </c>
      <c r="Q10505" s="269">
        <v>-14</v>
      </c>
      <c r="R10505" s="269">
        <v>-14.25</v>
      </c>
      <c r="S10505" s="269">
        <v>-53.5</v>
      </c>
      <c r="T10505" s="269">
        <v>-53.75</v>
      </c>
      <c r="DO10505"/>
    </row>
    <row r="10506" spans="15:119" x14ac:dyDescent="0.25">
      <c r="O10506" s="268" t="s">
        <v>19988</v>
      </c>
      <c r="P10506" s="268" t="s">
        <v>9492</v>
      </c>
      <c r="Q10506" s="269">
        <v>-14.25</v>
      </c>
      <c r="R10506" s="269">
        <v>-14.5</v>
      </c>
      <c r="S10506" s="269">
        <v>-53.75</v>
      </c>
      <c r="T10506" s="269">
        <v>-54</v>
      </c>
      <c r="DO10506"/>
    </row>
    <row r="10507" spans="15:119" x14ac:dyDescent="0.25">
      <c r="O10507" s="268" t="s">
        <v>19989</v>
      </c>
      <c r="P10507" s="268" t="s">
        <v>9492</v>
      </c>
      <c r="Q10507" s="269">
        <v>-14.25</v>
      </c>
      <c r="R10507" s="269">
        <v>-14.5</v>
      </c>
      <c r="S10507" s="269">
        <v>-53.5</v>
      </c>
      <c r="T10507" s="269">
        <v>-53.75</v>
      </c>
      <c r="DO10507"/>
    </row>
    <row r="10508" spans="15:119" x14ac:dyDescent="0.25">
      <c r="O10508" s="268" t="s">
        <v>19990</v>
      </c>
      <c r="P10508" s="268" t="s">
        <v>9490</v>
      </c>
      <c r="Q10508" s="269">
        <v>-14</v>
      </c>
      <c r="R10508" s="269">
        <v>-14.5</v>
      </c>
      <c r="S10508" s="269">
        <v>-53</v>
      </c>
      <c r="T10508" s="269">
        <v>-53.5</v>
      </c>
      <c r="DO10508"/>
    </row>
    <row r="10509" spans="15:119" x14ac:dyDescent="0.25">
      <c r="O10509" s="268" t="s">
        <v>19991</v>
      </c>
      <c r="P10509" s="268" t="s">
        <v>9492</v>
      </c>
      <c r="Q10509" s="269">
        <v>-14</v>
      </c>
      <c r="R10509" s="269">
        <v>-14.25</v>
      </c>
      <c r="S10509" s="269">
        <v>-53.25</v>
      </c>
      <c r="T10509" s="269">
        <v>-53.5</v>
      </c>
      <c r="DO10509"/>
    </row>
    <row r="10510" spans="15:119" x14ac:dyDescent="0.25">
      <c r="O10510" s="268" t="s">
        <v>19992</v>
      </c>
      <c r="P10510" s="268" t="s">
        <v>9492</v>
      </c>
      <c r="Q10510" s="269">
        <v>-14</v>
      </c>
      <c r="R10510" s="269">
        <v>-14.25</v>
      </c>
      <c r="S10510" s="269">
        <v>-53</v>
      </c>
      <c r="T10510" s="269">
        <v>-53.25</v>
      </c>
      <c r="DO10510"/>
    </row>
    <row r="10511" spans="15:119" x14ac:dyDescent="0.25">
      <c r="O10511" s="268" t="s">
        <v>19993</v>
      </c>
      <c r="P10511" s="268" t="s">
        <v>9492</v>
      </c>
      <c r="Q10511" s="269">
        <v>-14.25</v>
      </c>
      <c r="R10511" s="269">
        <v>-14.5</v>
      </c>
      <c r="S10511" s="269">
        <v>-53.25</v>
      </c>
      <c r="T10511" s="269">
        <v>-53.5</v>
      </c>
      <c r="DO10511"/>
    </row>
    <row r="10512" spans="15:119" x14ac:dyDescent="0.25">
      <c r="O10512" s="268" t="s">
        <v>19994</v>
      </c>
      <c r="P10512" s="268" t="s">
        <v>9492</v>
      </c>
      <c r="Q10512" s="269">
        <v>-14.25</v>
      </c>
      <c r="R10512" s="269">
        <v>-14.5</v>
      </c>
      <c r="S10512" s="269">
        <v>-53</v>
      </c>
      <c r="T10512" s="269">
        <v>-53.25</v>
      </c>
      <c r="DO10512"/>
    </row>
    <row r="10513" spans="15:119" x14ac:dyDescent="0.25">
      <c r="O10513" s="268" t="s">
        <v>19995</v>
      </c>
      <c r="P10513" s="268" t="s">
        <v>9490</v>
      </c>
      <c r="Q10513" s="269">
        <v>-14</v>
      </c>
      <c r="R10513" s="269">
        <v>-14.5</v>
      </c>
      <c r="S10513" s="269">
        <v>-52.5</v>
      </c>
      <c r="T10513" s="269">
        <v>-53</v>
      </c>
      <c r="DO10513"/>
    </row>
    <row r="10514" spans="15:119" x14ac:dyDescent="0.25">
      <c r="O10514" s="268" t="s">
        <v>19996</v>
      </c>
      <c r="P10514" s="268" t="s">
        <v>9492</v>
      </c>
      <c r="Q10514" s="269">
        <v>-14</v>
      </c>
      <c r="R10514" s="269">
        <v>-14.25</v>
      </c>
      <c r="S10514" s="269">
        <v>-52.75</v>
      </c>
      <c r="T10514" s="269">
        <v>-53</v>
      </c>
      <c r="DO10514"/>
    </row>
    <row r="10515" spans="15:119" x14ac:dyDescent="0.25">
      <c r="O10515" s="268" t="s">
        <v>19997</v>
      </c>
      <c r="P10515" s="268" t="s">
        <v>9492</v>
      </c>
      <c r="Q10515" s="269">
        <v>-14</v>
      </c>
      <c r="R10515" s="269">
        <v>-14.25</v>
      </c>
      <c r="S10515" s="269">
        <v>-52.5</v>
      </c>
      <c r="T10515" s="269">
        <v>-52.75</v>
      </c>
      <c r="DO10515"/>
    </row>
    <row r="10516" spans="15:119" x14ac:dyDescent="0.25">
      <c r="O10516" s="268" t="s">
        <v>19998</v>
      </c>
      <c r="P10516" s="268" t="s">
        <v>9492</v>
      </c>
      <c r="Q10516" s="269">
        <v>-14.25</v>
      </c>
      <c r="R10516" s="269">
        <v>-14.5</v>
      </c>
      <c r="S10516" s="269">
        <v>-52.75</v>
      </c>
      <c r="T10516" s="269">
        <v>-53</v>
      </c>
      <c r="DO10516"/>
    </row>
    <row r="10517" spans="15:119" x14ac:dyDescent="0.25">
      <c r="O10517" s="268" t="s">
        <v>19999</v>
      </c>
      <c r="P10517" s="268" t="s">
        <v>9492</v>
      </c>
      <c r="Q10517" s="269">
        <v>-14.25</v>
      </c>
      <c r="R10517" s="269">
        <v>-14.5</v>
      </c>
      <c r="S10517" s="269">
        <v>-52.5</v>
      </c>
      <c r="T10517" s="269">
        <v>-52.75</v>
      </c>
      <c r="DO10517"/>
    </row>
    <row r="10518" spans="15:119" x14ac:dyDescent="0.25">
      <c r="O10518" s="268" t="s">
        <v>20000</v>
      </c>
      <c r="P10518" s="268" t="s">
        <v>9490</v>
      </c>
      <c r="Q10518" s="269">
        <v>-14.5</v>
      </c>
      <c r="R10518" s="269">
        <v>-15</v>
      </c>
      <c r="S10518" s="269">
        <v>-53.5</v>
      </c>
      <c r="T10518" s="269">
        <v>-54</v>
      </c>
      <c r="DO10518"/>
    </row>
    <row r="10519" spans="15:119" x14ac:dyDescent="0.25">
      <c r="O10519" s="268" t="s">
        <v>20001</v>
      </c>
      <c r="P10519" s="268" t="s">
        <v>9492</v>
      </c>
      <c r="Q10519" s="269">
        <v>-14.5</v>
      </c>
      <c r="R10519" s="269">
        <v>-14.75</v>
      </c>
      <c r="S10519" s="269">
        <v>-53.75</v>
      </c>
      <c r="T10519" s="269">
        <v>-54</v>
      </c>
      <c r="DO10519"/>
    </row>
    <row r="10520" spans="15:119" x14ac:dyDescent="0.25">
      <c r="O10520" s="268" t="s">
        <v>20002</v>
      </c>
      <c r="P10520" s="268" t="s">
        <v>9492</v>
      </c>
      <c r="Q10520" s="269">
        <v>-14.5</v>
      </c>
      <c r="R10520" s="269">
        <v>-14.75</v>
      </c>
      <c r="S10520" s="269">
        <v>-53.5</v>
      </c>
      <c r="T10520" s="269">
        <v>-53.75</v>
      </c>
      <c r="DO10520"/>
    </row>
    <row r="10521" spans="15:119" x14ac:dyDescent="0.25">
      <c r="O10521" s="268" t="s">
        <v>20003</v>
      </c>
      <c r="P10521" s="268" t="s">
        <v>9492</v>
      </c>
      <c r="Q10521" s="269">
        <v>-14.75</v>
      </c>
      <c r="R10521" s="269">
        <v>-15</v>
      </c>
      <c r="S10521" s="269">
        <v>-53.75</v>
      </c>
      <c r="T10521" s="269">
        <v>-54</v>
      </c>
      <c r="DO10521"/>
    </row>
    <row r="10522" spans="15:119" x14ac:dyDescent="0.25">
      <c r="O10522" s="268" t="s">
        <v>20004</v>
      </c>
      <c r="P10522" s="268" t="s">
        <v>9492</v>
      </c>
      <c r="Q10522" s="269">
        <v>-14.75</v>
      </c>
      <c r="R10522" s="269">
        <v>-15</v>
      </c>
      <c r="S10522" s="269">
        <v>-53.5</v>
      </c>
      <c r="T10522" s="269">
        <v>-53.75</v>
      </c>
      <c r="DO10522"/>
    </row>
    <row r="10523" spans="15:119" x14ac:dyDescent="0.25">
      <c r="O10523" s="268" t="s">
        <v>20005</v>
      </c>
      <c r="P10523" s="268" t="s">
        <v>9490</v>
      </c>
      <c r="Q10523" s="269">
        <v>-14.5</v>
      </c>
      <c r="R10523" s="269">
        <v>-15</v>
      </c>
      <c r="S10523" s="269">
        <v>-53</v>
      </c>
      <c r="T10523" s="269">
        <v>-53.5</v>
      </c>
      <c r="DO10523"/>
    </row>
    <row r="10524" spans="15:119" x14ac:dyDescent="0.25">
      <c r="O10524" s="268" t="s">
        <v>20006</v>
      </c>
      <c r="P10524" s="268" t="s">
        <v>9492</v>
      </c>
      <c r="Q10524" s="269">
        <v>-14.5</v>
      </c>
      <c r="R10524" s="269">
        <v>-14.75</v>
      </c>
      <c r="S10524" s="269">
        <v>-53.25</v>
      </c>
      <c r="T10524" s="269">
        <v>-53.5</v>
      </c>
      <c r="DO10524"/>
    </row>
    <row r="10525" spans="15:119" x14ac:dyDescent="0.25">
      <c r="O10525" s="268" t="s">
        <v>20007</v>
      </c>
      <c r="P10525" s="268" t="s">
        <v>9492</v>
      </c>
      <c r="Q10525" s="269">
        <v>-14.5</v>
      </c>
      <c r="R10525" s="269">
        <v>-14.75</v>
      </c>
      <c r="S10525" s="269">
        <v>-53</v>
      </c>
      <c r="T10525" s="269">
        <v>-53.25</v>
      </c>
      <c r="DO10525"/>
    </row>
    <row r="10526" spans="15:119" x14ac:dyDescent="0.25">
      <c r="O10526" s="268" t="s">
        <v>20008</v>
      </c>
      <c r="P10526" s="268" t="s">
        <v>9492</v>
      </c>
      <c r="Q10526" s="269">
        <v>-14.75</v>
      </c>
      <c r="R10526" s="269">
        <v>-15</v>
      </c>
      <c r="S10526" s="269">
        <v>-53.25</v>
      </c>
      <c r="T10526" s="269">
        <v>-53.5</v>
      </c>
      <c r="DO10526"/>
    </row>
    <row r="10527" spans="15:119" x14ac:dyDescent="0.25">
      <c r="O10527" s="268" t="s">
        <v>20009</v>
      </c>
      <c r="P10527" s="268" t="s">
        <v>9492</v>
      </c>
      <c r="Q10527" s="269">
        <v>-14.75</v>
      </c>
      <c r="R10527" s="269">
        <v>-15</v>
      </c>
      <c r="S10527" s="269">
        <v>-53</v>
      </c>
      <c r="T10527" s="269">
        <v>-53.25</v>
      </c>
      <c r="DO10527"/>
    </row>
    <row r="10528" spans="15:119" x14ac:dyDescent="0.25">
      <c r="O10528" s="268" t="s">
        <v>20010</v>
      </c>
      <c r="P10528" s="268" t="s">
        <v>9490</v>
      </c>
      <c r="Q10528" s="269">
        <v>-14.5</v>
      </c>
      <c r="R10528" s="269">
        <v>-15</v>
      </c>
      <c r="S10528" s="269">
        <v>-52.5</v>
      </c>
      <c r="T10528" s="269">
        <v>-53</v>
      </c>
      <c r="DO10528"/>
    </row>
    <row r="10529" spans="15:119" x14ac:dyDescent="0.25">
      <c r="O10529" s="268" t="s">
        <v>20011</v>
      </c>
      <c r="P10529" s="268" t="s">
        <v>9492</v>
      </c>
      <c r="Q10529" s="269">
        <v>-14.5</v>
      </c>
      <c r="R10529" s="269">
        <v>-14.75</v>
      </c>
      <c r="S10529" s="269">
        <v>-52.75</v>
      </c>
      <c r="T10529" s="269">
        <v>-53</v>
      </c>
      <c r="DO10529"/>
    </row>
    <row r="10530" spans="15:119" x14ac:dyDescent="0.25">
      <c r="O10530" s="268" t="s">
        <v>20012</v>
      </c>
      <c r="P10530" s="268" t="s">
        <v>9492</v>
      </c>
      <c r="Q10530" s="269">
        <v>-14.5</v>
      </c>
      <c r="R10530" s="269">
        <v>-14.75</v>
      </c>
      <c r="S10530" s="269">
        <v>-52.5</v>
      </c>
      <c r="T10530" s="269">
        <v>-52.75</v>
      </c>
      <c r="DO10530"/>
    </row>
    <row r="10531" spans="15:119" x14ac:dyDescent="0.25">
      <c r="O10531" s="268" t="s">
        <v>20013</v>
      </c>
      <c r="P10531" s="268" t="s">
        <v>9492</v>
      </c>
      <c r="Q10531" s="269">
        <v>-14.75</v>
      </c>
      <c r="R10531" s="269">
        <v>-15</v>
      </c>
      <c r="S10531" s="269">
        <v>-52.75</v>
      </c>
      <c r="T10531" s="269">
        <v>-53</v>
      </c>
      <c r="DO10531"/>
    </row>
    <row r="10532" spans="15:119" x14ac:dyDescent="0.25">
      <c r="O10532" s="268" t="s">
        <v>20014</v>
      </c>
      <c r="P10532" s="268" t="s">
        <v>9492</v>
      </c>
      <c r="Q10532" s="269">
        <v>-14.75</v>
      </c>
      <c r="R10532" s="269">
        <v>-15</v>
      </c>
      <c r="S10532" s="269">
        <v>-52.5</v>
      </c>
      <c r="T10532" s="269">
        <v>-52.75</v>
      </c>
      <c r="DO10532"/>
    </row>
    <row r="10533" spans="15:119" x14ac:dyDescent="0.25">
      <c r="O10533" s="268" t="s">
        <v>20015</v>
      </c>
      <c r="P10533" s="268" t="s">
        <v>9488</v>
      </c>
      <c r="Q10533" s="269">
        <v>-14</v>
      </c>
      <c r="R10533" s="269">
        <v>-15</v>
      </c>
      <c r="S10533" s="269">
        <v>-51</v>
      </c>
      <c r="T10533" s="269">
        <v>-52.5</v>
      </c>
      <c r="DO10533"/>
    </row>
    <row r="10534" spans="15:119" x14ac:dyDescent="0.25">
      <c r="O10534" s="268" t="s">
        <v>20016</v>
      </c>
      <c r="P10534" s="268" t="s">
        <v>9490</v>
      </c>
      <c r="Q10534" s="269">
        <v>-14</v>
      </c>
      <c r="R10534" s="269">
        <v>-14.5</v>
      </c>
      <c r="S10534" s="269">
        <v>-52</v>
      </c>
      <c r="T10534" s="269">
        <v>-52.5</v>
      </c>
      <c r="DO10534"/>
    </row>
    <row r="10535" spans="15:119" x14ac:dyDescent="0.25">
      <c r="O10535" s="268" t="s">
        <v>20017</v>
      </c>
      <c r="P10535" s="268" t="s">
        <v>9492</v>
      </c>
      <c r="Q10535" s="269">
        <v>-14</v>
      </c>
      <c r="R10535" s="269">
        <v>-14.25</v>
      </c>
      <c r="S10535" s="269">
        <v>-52.25</v>
      </c>
      <c r="T10535" s="269">
        <v>-52.5</v>
      </c>
      <c r="DO10535"/>
    </row>
    <row r="10536" spans="15:119" x14ac:dyDescent="0.25">
      <c r="O10536" s="268" t="s">
        <v>20018</v>
      </c>
      <c r="P10536" s="268" t="s">
        <v>9492</v>
      </c>
      <c r="Q10536" s="269">
        <v>-14</v>
      </c>
      <c r="R10536" s="269">
        <v>-14.25</v>
      </c>
      <c r="S10536" s="269">
        <v>-52</v>
      </c>
      <c r="T10536" s="269">
        <v>-52.25</v>
      </c>
      <c r="DO10536"/>
    </row>
    <row r="10537" spans="15:119" x14ac:dyDescent="0.25">
      <c r="O10537" s="268" t="s">
        <v>20019</v>
      </c>
      <c r="P10537" s="268" t="s">
        <v>9492</v>
      </c>
      <c r="Q10537" s="269">
        <v>-14.25</v>
      </c>
      <c r="R10537" s="269">
        <v>-14.5</v>
      </c>
      <c r="S10537" s="269">
        <v>-52.25</v>
      </c>
      <c r="T10537" s="269">
        <v>-52.5</v>
      </c>
      <c r="DO10537"/>
    </row>
    <row r="10538" spans="15:119" x14ac:dyDescent="0.25">
      <c r="O10538" s="268" t="s">
        <v>20020</v>
      </c>
      <c r="P10538" s="268" t="s">
        <v>9492</v>
      </c>
      <c r="Q10538" s="269">
        <v>-14.25</v>
      </c>
      <c r="R10538" s="269">
        <v>-14.5</v>
      </c>
      <c r="S10538" s="269">
        <v>-52</v>
      </c>
      <c r="T10538" s="269">
        <v>-52.25</v>
      </c>
      <c r="DO10538"/>
    </row>
    <row r="10539" spans="15:119" x14ac:dyDescent="0.25">
      <c r="O10539" s="268" t="s">
        <v>20021</v>
      </c>
      <c r="P10539" s="268" t="s">
        <v>9490</v>
      </c>
      <c r="Q10539" s="269">
        <v>-14</v>
      </c>
      <c r="R10539" s="269">
        <v>-14.5</v>
      </c>
      <c r="S10539" s="269">
        <v>-51.5</v>
      </c>
      <c r="T10539" s="269">
        <v>-52</v>
      </c>
      <c r="DO10539"/>
    </row>
    <row r="10540" spans="15:119" x14ac:dyDescent="0.25">
      <c r="O10540" s="268" t="s">
        <v>20022</v>
      </c>
      <c r="P10540" s="268" t="s">
        <v>9492</v>
      </c>
      <c r="Q10540" s="269">
        <v>-14</v>
      </c>
      <c r="R10540" s="269">
        <v>-14.25</v>
      </c>
      <c r="S10540" s="269">
        <v>-51.75</v>
      </c>
      <c r="T10540" s="269">
        <v>-52</v>
      </c>
      <c r="DO10540"/>
    </row>
    <row r="10541" spans="15:119" x14ac:dyDescent="0.25">
      <c r="O10541" s="268" t="s">
        <v>20023</v>
      </c>
      <c r="P10541" s="268" t="s">
        <v>9492</v>
      </c>
      <c r="Q10541" s="269">
        <v>-14</v>
      </c>
      <c r="R10541" s="269">
        <v>-14.25</v>
      </c>
      <c r="S10541" s="269">
        <v>-51.5</v>
      </c>
      <c r="T10541" s="269">
        <v>-51.75</v>
      </c>
      <c r="DO10541"/>
    </row>
    <row r="10542" spans="15:119" x14ac:dyDescent="0.25">
      <c r="O10542" s="268" t="s">
        <v>20024</v>
      </c>
      <c r="P10542" s="268" t="s">
        <v>9492</v>
      </c>
      <c r="Q10542" s="269">
        <v>-14.25</v>
      </c>
      <c r="R10542" s="269">
        <v>-14.5</v>
      </c>
      <c r="S10542" s="269">
        <v>-51.75</v>
      </c>
      <c r="T10542" s="269">
        <v>-52</v>
      </c>
      <c r="DO10542"/>
    </row>
    <row r="10543" spans="15:119" x14ac:dyDescent="0.25">
      <c r="O10543" s="268" t="s">
        <v>20025</v>
      </c>
      <c r="P10543" s="268" t="s">
        <v>9492</v>
      </c>
      <c r="Q10543" s="269">
        <v>-14.25</v>
      </c>
      <c r="R10543" s="269">
        <v>-14.5</v>
      </c>
      <c r="S10543" s="269">
        <v>-51.5</v>
      </c>
      <c r="T10543" s="269">
        <v>-51.75</v>
      </c>
      <c r="DO10543"/>
    </row>
    <row r="10544" spans="15:119" x14ac:dyDescent="0.25">
      <c r="O10544" s="268" t="s">
        <v>20026</v>
      </c>
      <c r="P10544" s="268" t="s">
        <v>9490</v>
      </c>
      <c r="Q10544" s="269">
        <v>-14</v>
      </c>
      <c r="R10544" s="269">
        <v>-14.5</v>
      </c>
      <c r="S10544" s="269">
        <v>-51</v>
      </c>
      <c r="T10544" s="269">
        <v>-51.5</v>
      </c>
      <c r="DO10544"/>
    </row>
    <row r="10545" spans="15:119" x14ac:dyDescent="0.25">
      <c r="O10545" s="268" t="s">
        <v>20027</v>
      </c>
      <c r="P10545" s="268" t="s">
        <v>9492</v>
      </c>
      <c r="Q10545" s="269">
        <v>-14</v>
      </c>
      <c r="R10545" s="269">
        <v>-14.25</v>
      </c>
      <c r="S10545" s="269">
        <v>-51.25</v>
      </c>
      <c r="T10545" s="269">
        <v>-51.5</v>
      </c>
      <c r="DO10545"/>
    </row>
    <row r="10546" spans="15:119" x14ac:dyDescent="0.25">
      <c r="O10546" s="268" t="s">
        <v>20028</v>
      </c>
      <c r="P10546" s="268" t="s">
        <v>9492</v>
      </c>
      <c r="Q10546" s="269">
        <v>-14</v>
      </c>
      <c r="R10546" s="269">
        <v>-14.25</v>
      </c>
      <c r="S10546" s="269">
        <v>-51</v>
      </c>
      <c r="T10546" s="269">
        <v>-51.25</v>
      </c>
      <c r="DO10546"/>
    </row>
    <row r="10547" spans="15:119" x14ac:dyDescent="0.25">
      <c r="O10547" s="268" t="s">
        <v>20029</v>
      </c>
      <c r="P10547" s="268" t="s">
        <v>9492</v>
      </c>
      <c r="Q10547" s="269">
        <v>-14.25</v>
      </c>
      <c r="R10547" s="269">
        <v>-14.5</v>
      </c>
      <c r="S10547" s="269">
        <v>-51.25</v>
      </c>
      <c r="T10547" s="269">
        <v>-51.5</v>
      </c>
      <c r="DO10547"/>
    </row>
    <row r="10548" spans="15:119" x14ac:dyDescent="0.25">
      <c r="O10548" s="268" t="s">
        <v>20030</v>
      </c>
      <c r="P10548" s="268" t="s">
        <v>9492</v>
      </c>
      <c r="Q10548" s="269">
        <v>-14.25</v>
      </c>
      <c r="R10548" s="269">
        <v>-14.5</v>
      </c>
      <c r="S10548" s="269">
        <v>-51</v>
      </c>
      <c r="T10548" s="269">
        <v>-51.25</v>
      </c>
      <c r="DO10548"/>
    </row>
    <row r="10549" spans="15:119" x14ac:dyDescent="0.25">
      <c r="O10549" s="268" t="s">
        <v>20031</v>
      </c>
      <c r="P10549" s="268" t="s">
        <v>9490</v>
      </c>
      <c r="Q10549" s="269">
        <v>-14.5</v>
      </c>
      <c r="R10549" s="269">
        <v>-15</v>
      </c>
      <c r="S10549" s="269">
        <v>-52</v>
      </c>
      <c r="T10549" s="269">
        <v>-52.5</v>
      </c>
      <c r="DO10549"/>
    </row>
    <row r="10550" spans="15:119" x14ac:dyDescent="0.25">
      <c r="O10550" s="268" t="s">
        <v>20032</v>
      </c>
      <c r="P10550" s="268" t="s">
        <v>9492</v>
      </c>
      <c r="Q10550" s="269">
        <v>-14.5</v>
      </c>
      <c r="R10550" s="269">
        <v>-14.75</v>
      </c>
      <c r="S10550" s="269">
        <v>-52.25</v>
      </c>
      <c r="T10550" s="269">
        <v>-52.5</v>
      </c>
      <c r="DO10550"/>
    </row>
    <row r="10551" spans="15:119" x14ac:dyDescent="0.25">
      <c r="O10551" s="268" t="s">
        <v>20033</v>
      </c>
      <c r="P10551" s="268" t="s">
        <v>9492</v>
      </c>
      <c r="Q10551" s="269">
        <v>-14.5</v>
      </c>
      <c r="R10551" s="269">
        <v>-14.75</v>
      </c>
      <c r="S10551" s="269">
        <v>-52</v>
      </c>
      <c r="T10551" s="269">
        <v>-52.25</v>
      </c>
      <c r="DO10551"/>
    </row>
    <row r="10552" spans="15:119" x14ac:dyDescent="0.25">
      <c r="O10552" s="268" t="s">
        <v>20034</v>
      </c>
      <c r="P10552" s="268" t="s">
        <v>9492</v>
      </c>
      <c r="Q10552" s="269">
        <v>-14.75</v>
      </c>
      <c r="R10552" s="269">
        <v>-15</v>
      </c>
      <c r="S10552" s="269">
        <v>-52.25</v>
      </c>
      <c r="T10552" s="269">
        <v>-52.5</v>
      </c>
      <c r="DO10552"/>
    </row>
    <row r="10553" spans="15:119" x14ac:dyDescent="0.25">
      <c r="O10553" s="268" t="s">
        <v>20035</v>
      </c>
      <c r="P10553" s="268" t="s">
        <v>9492</v>
      </c>
      <c r="Q10553" s="269">
        <v>-14.75</v>
      </c>
      <c r="R10553" s="269">
        <v>-15</v>
      </c>
      <c r="S10553" s="269">
        <v>-52</v>
      </c>
      <c r="T10553" s="269">
        <v>-52.25</v>
      </c>
      <c r="DO10553"/>
    </row>
    <row r="10554" spans="15:119" x14ac:dyDescent="0.25">
      <c r="O10554" s="268" t="s">
        <v>20036</v>
      </c>
      <c r="P10554" s="268" t="s">
        <v>9490</v>
      </c>
      <c r="Q10554" s="269">
        <v>-14.5</v>
      </c>
      <c r="R10554" s="269">
        <v>-15</v>
      </c>
      <c r="S10554" s="269">
        <v>-51.5</v>
      </c>
      <c r="T10554" s="269">
        <v>-52</v>
      </c>
      <c r="DO10554"/>
    </row>
    <row r="10555" spans="15:119" x14ac:dyDescent="0.25">
      <c r="O10555" s="268" t="s">
        <v>20037</v>
      </c>
      <c r="P10555" s="268" t="s">
        <v>9492</v>
      </c>
      <c r="Q10555" s="269">
        <v>-14.5</v>
      </c>
      <c r="R10555" s="269">
        <v>-14.75</v>
      </c>
      <c r="S10555" s="269">
        <v>-51.75</v>
      </c>
      <c r="T10555" s="269">
        <v>-52</v>
      </c>
      <c r="DO10555"/>
    </row>
    <row r="10556" spans="15:119" x14ac:dyDescent="0.25">
      <c r="O10556" s="268" t="s">
        <v>20038</v>
      </c>
      <c r="P10556" s="268" t="s">
        <v>9492</v>
      </c>
      <c r="Q10556" s="269">
        <v>-14.5</v>
      </c>
      <c r="R10556" s="269">
        <v>-14.75</v>
      </c>
      <c r="S10556" s="269">
        <v>-51.5</v>
      </c>
      <c r="T10556" s="269">
        <v>-51.75</v>
      </c>
      <c r="DO10556"/>
    </row>
    <row r="10557" spans="15:119" x14ac:dyDescent="0.25">
      <c r="O10557" s="268" t="s">
        <v>20039</v>
      </c>
      <c r="P10557" s="268" t="s">
        <v>9492</v>
      </c>
      <c r="Q10557" s="269">
        <v>-14.75</v>
      </c>
      <c r="R10557" s="269">
        <v>-15</v>
      </c>
      <c r="S10557" s="269">
        <v>-51.75</v>
      </c>
      <c r="T10557" s="269">
        <v>-52</v>
      </c>
      <c r="DO10557"/>
    </row>
    <row r="10558" spans="15:119" x14ac:dyDescent="0.25">
      <c r="O10558" s="268" t="s">
        <v>20040</v>
      </c>
      <c r="P10558" s="268" t="s">
        <v>9492</v>
      </c>
      <c r="Q10558" s="269">
        <v>-14.75</v>
      </c>
      <c r="R10558" s="269">
        <v>-15</v>
      </c>
      <c r="S10558" s="269">
        <v>-51.5</v>
      </c>
      <c r="T10558" s="269">
        <v>-51.75</v>
      </c>
      <c r="DO10558"/>
    </row>
    <row r="10559" spans="15:119" x14ac:dyDescent="0.25">
      <c r="O10559" s="268" t="s">
        <v>20041</v>
      </c>
      <c r="P10559" s="268" t="s">
        <v>9490</v>
      </c>
      <c r="Q10559" s="269">
        <v>-14.5</v>
      </c>
      <c r="R10559" s="269">
        <v>-15</v>
      </c>
      <c r="S10559" s="269">
        <v>-51</v>
      </c>
      <c r="T10559" s="269">
        <v>-51.5</v>
      </c>
      <c r="DO10559"/>
    </row>
    <row r="10560" spans="15:119" x14ac:dyDescent="0.25">
      <c r="O10560" s="268" t="s">
        <v>20042</v>
      </c>
      <c r="P10560" s="268" t="s">
        <v>9492</v>
      </c>
      <c r="Q10560" s="269">
        <v>-14.5</v>
      </c>
      <c r="R10560" s="269">
        <v>-14.75</v>
      </c>
      <c r="S10560" s="269">
        <v>-51.25</v>
      </c>
      <c r="T10560" s="269">
        <v>-51.5</v>
      </c>
      <c r="DO10560"/>
    </row>
    <row r="10561" spans="15:119" x14ac:dyDescent="0.25">
      <c r="O10561" s="268" t="s">
        <v>20043</v>
      </c>
      <c r="P10561" s="268" t="s">
        <v>9492</v>
      </c>
      <c r="Q10561" s="269">
        <v>-14.5</v>
      </c>
      <c r="R10561" s="269">
        <v>-14.75</v>
      </c>
      <c r="S10561" s="269">
        <v>-51</v>
      </c>
      <c r="T10561" s="269">
        <v>-51.25</v>
      </c>
      <c r="DO10561"/>
    </row>
    <row r="10562" spans="15:119" x14ac:dyDescent="0.25">
      <c r="O10562" s="268" t="s">
        <v>20044</v>
      </c>
      <c r="P10562" s="268" t="s">
        <v>9492</v>
      </c>
      <c r="Q10562" s="269">
        <v>-14.75</v>
      </c>
      <c r="R10562" s="269">
        <v>-15</v>
      </c>
      <c r="S10562" s="269">
        <v>-51.25</v>
      </c>
      <c r="T10562" s="269">
        <v>-51.5</v>
      </c>
      <c r="DO10562"/>
    </row>
    <row r="10563" spans="15:119" x14ac:dyDescent="0.25">
      <c r="O10563" s="268" t="s">
        <v>20045</v>
      </c>
      <c r="P10563" s="268" t="s">
        <v>9492</v>
      </c>
      <c r="Q10563" s="269">
        <v>-14.75</v>
      </c>
      <c r="R10563" s="269">
        <v>-15</v>
      </c>
      <c r="S10563" s="269">
        <v>-51</v>
      </c>
      <c r="T10563" s="269">
        <v>-51.25</v>
      </c>
      <c r="DO10563"/>
    </row>
    <row r="10564" spans="15:119" x14ac:dyDescent="0.25">
      <c r="O10564" s="268" t="s">
        <v>20046</v>
      </c>
      <c r="P10564" s="268" t="s">
        <v>9488</v>
      </c>
      <c r="Q10564" s="269">
        <v>-15</v>
      </c>
      <c r="R10564" s="269">
        <v>-16</v>
      </c>
      <c r="S10564" s="269">
        <v>-52.5</v>
      </c>
      <c r="T10564" s="269">
        <v>-54</v>
      </c>
      <c r="DO10564"/>
    </row>
    <row r="10565" spans="15:119" x14ac:dyDescent="0.25">
      <c r="O10565" s="268" t="s">
        <v>20047</v>
      </c>
      <c r="P10565" s="268" t="s">
        <v>9490</v>
      </c>
      <c r="Q10565" s="269">
        <v>-15</v>
      </c>
      <c r="R10565" s="269">
        <v>-15.5</v>
      </c>
      <c r="S10565" s="269">
        <v>-53.5</v>
      </c>
      <c r="T10565" s="269">
        <v>-54</v>
      </c>
      <c r="DO10565"/>
    </row>
    <row r="10566" spans="15:119" x14ac:dyDescent="0.25">
      <c r="O10566" s="268" t="s">
        <v>20048</v>
      </c>
      <c r="P10566" s="268" t="s">
        <v>9492</v>
      </c>
      <c r="Q10566" s="269">
        <v>-15</v>
      </c>
      <c r="R10566" s="269">
        <v>-15.25</v>
      </c>
      <c r="S10566" s="269">
        <v>-53.75</v>
      </c>
      <c r="T10566" s="269">
        <v>-54</v>
      </c>
      <c r="DO10566"/>
    </row>
    <row r="10567" spans="15:119" x14ac:dyDescent="0.25">
      <c r="O10567" s="268" t="s">
        <v>20049</v>
      </c>
      <c r="P10567" s="268" t="s">
        <v>9492</v>
      </c>
      <c r="Q10567" s="269">
        <v>-15</v>
      </c>
      <c r="R10567" s="269">
        <v>-15.25</v>
      </c>
      <c r="S10567" s="269">
        <v>-53.5</v>
      </c>
      <c r="T10567" s="269">
        <v>-53.75</v>
      </c>
      <c r="DO10567"/>
    </row>
    <row r="10568" spans="15:119" x14ac:dyDescent="0.25">
      <c r="O10568" s="268" t="s">
        <v>20050</v>
      </c>
      <c r="P10568" s="268" t="s">
        <v>9492</v>
      </c>
      <c r="Q10568" s="269">
        <v>-15.25</v>
      </c>
      <c r="R10568" s="269">
        <v>-15.5</v>
      </c>
      <c r="S10568" s="269">
        <v>-53.75</v>
      </c>
      <c r="T10568" s="269">
        <v>-54</v>
      </c>
      <c r="DO10568"/>
    </row>
    <row r="10569" spans="15:119" x14ac:dyDescent="0.25">
      <c r="O10569" s="268" t="s">
        <v>20051</v>
      </c>
      <c r="P10569" s="268" t="s">
        <v>9492</v>
      </c>
      <c r="Q10569" s="269">
        <v>-15.25</v>
      </c>
      <c r="R10569" s="269">
        <v>-15.5</v>
      </c>
      <c r="S10569" s="269">
        <v>-53.5</v>
      </c>
      <c r="T10569" s="269">
        <v>-53.75</v>
      </c>
      <c r="DO10569"/>
    </row>
    <row r="10570" spans="15:119" x14ac:dyDescent="0.25">
      <c r="O10570" s="268" t="s">
        <v>20052</v>
      </c>
      <c r="P10570" s="268" t="s">
        <v>9490</v>
      </c>
      <c r="Q10570" s="269">
        <v>-15</v>
      </c>
      <c r="R10570" s="269">
        <v>-15.5</v>
      </c>
      <c r="S10570" s="269">
        <v>-53</v>
      </c>
      <c r="T10570" s="269">
        <v>-53.5</v>
      </c>
      <c r="DO10570"/>
    </row>
    <row r="10571" spans="15:119" x14ac:dyDescent="0.25">
      <c r="O10571" s="268" t="s">
        <v>20053</v>
      </c>
      <c r="P10571" s="268" t="s">
        <v>9492</v>
      </c>
      <c r="Q10571" s="269">
        <v>-15</v>
      </c>
      <c r="R10571" s="269">
        <v>-15.25</v>
      </c>
      <c r="S10571" s="269">
        <v>-53.25</v>
      </c>
      <c r="T10571" s="269">
        <v>-53.5</v>
      </c>
      <c r="DO10571"/>
    </row>
    <row r="10572" spans="15:119" x14ac:dyDescent="0.25">
      <c r="O10572" s="268" t="s">
        <v>20054</v>
      </c>
      <c r="P10572" s="268" t="s">
        <v>9492</v>
      </c>
      <c r="Q10572" s="269">
        <v>-15</v>
      </c>
      <c r="R10572" s="269">
        <v>-15.25</v>
      </c>
      <c r="S10572" s="269">
        <v>-53</v>
      </c>
      <c r="T10572" s="269">
        <v>-53.25</v>
      </c>
      <c r="DO10572"/>
    </row>
    <row r="10573" spans="15:119" x14ac:dyDescent="0.25">
      <c r="O10573" s="268" t="s">
        <v>20055</v>
      </c>
      <c r="P10573" s="268" t="s">
        <v>9492</v>
      </c>
      <c r="Q10573" s="269">
        <v>-15.25</v>
      </c>
      <c r="R10573" s="269">
        <v>-15.5</v>
      </c>
      <c r="S10573" s="269">
        <v>-53.25</v>
      </c>
      <c r="T10573" s="269">
        <v>-53.5</v>
      </c>
      <c r="DO10573"/>
    </row>
    <row r="10574" spans="15:119" x14ac:dyDescent="0.25">
      <c r="O10574" s="268" t="s">
        <v>20056</v>
      </c>
      <c r="P10574" s="268" t="s">
        <v>9492</v>
      </c>
      <c r="Q10574" s="269">
        <v>-15.25</v>
      </c>
      <c r="R10574" s="269">
        <v>-15.5</v>
      </c>
      <c r="S10574" s="269">
        <v>-53</v>
      </c>
      <c r="T10574" s="269">
        <v>-53.25</v>
      </c>
      <c r="DO10574"/>
    </row>
    <row r="10575" spans="15:119" x14ac:dyDescent="0.25">
      <c r="O10575" s="268" t="s">
        <v>20057</v>
      </c>
      <c r="P10575" s="268" t="s">
        <v>9490</v>
      </c>
      <c r="Q10575" s="269">
        <v>-15</v>
      </c>
      <c r="R10575" s="269">
        <v>-15.5</v>
      </c>
      <c r="S10575" s="269">
        <v>-52.5</v>
      </c>
      <c r="T10575" s="269">
        <v>-53</v>
      </c>
      <c r="DO10575"/>
    </row>
    <row r="10576" spans="15:119" x14ac:dyDescent="0.25">
      <c r="O10576" s="268" t="s">
        <v>20058</v>
      </c>
      <c r="P10576" s="268" t="s">
        <v>9492</v>
      </c>
      <c r="Q10576" s="269">
        <v>-15</v>
      </c>
      <c r="R10576" s="269">
        <v>-15.25</v>
      </c>
      <c r="S10576" s="269">
        <v>-52.75</v>
      </c>
      <c r="T10576" s="269">
        <v>-53</v>
      </c>
      <c r="DO10576"/>
    </row>
    <row r="10577" spans="15:119" x14ac:dyDescent="0.25">
      <c r="O10577" s="268" t="s">
        <v>20059</v>
      </c>
      <c r="P10577" s="268" t="s">
        <v>9492</v>
      </c>
      <c r="Q10577" s="269">
        <v>-15</v>
      </c>
      <c r="R10577" s="269">
        <v>-15.25</v>
      </c>
      <c r="S10577" s="269">
        <v>-52.5</v>
      </c>
      <c r="T10577" s="269">
        <v>-52.75</v>
      </c>
      <c r="DO10577"/>
    </row>
    <row r="10578" spans="15:119" x14ac:dyDescent="0.25">
      <c r="O10578" s="268" t="s">
        <v>20060</v>
      </c>
      <c r="P10578" s="268" t="s">
        <v>9492</v>
      </c>
      <c r="Q10578" s="269">
        <v>-15.25</v>
      </c>
      <c r="R10578" s="269">
        <v>-15.5</v>
      </c>
      <c r="S10578" s="269">
        <v>-52.75</v>
      </c>
      <c r="T10578" s="269">
        <v>-53</v>
      </c>
      <c r="DO10578"/>
    </row>
    <row r="10579" spans="15:119" x14ac:dyDescent="0.25">
      <c r="O10579" s="268" t="s">
        <v>20061</v>
      </c>
      <c r="P10579" s="268" t="s">
        <v>9492</v>
      </c>
      <c r="Q10579" s="269">
        <v>-15.25</v>
      </c>
      <c r="R10579" s="269">
        <v>-15.5</v>
      </c>
      <c r="S10579" s="269">
        <v>-52.5</v>
      </c>
      <c r="T10579" s="269">
        <v>-52.75</v>
      </c>
      <c r="DO10579"/>
    </row>
    <row r="10580" spans="15:119" x14ac:dyDescent="0.25">
      <c r="O10580" s="268" t="s">
        <v>20062</v>
      </c>
      <c r="P10580" s="268" t="s">
        <v>9490</v>
      </c>
      <c r="Q10580" s="269">
        <v>-15.5</v>
      </c>
      <c r="R10580" s="269">
        <v>-16</v>
      </c>
      <c r="S10580" s="269">
        <v>-53.5</v>
      </c>
      <c r="T10580" s="269">
        <v>-54</v>
      </c>
      <c r="DO10580"/>
    </row>
    <row r="10581" spans="15:119" x14ac:dyDescent="0.25">
      <c r="O10581" s="268" t="s">
        <v>20063</v>
      </c>
      <c r="P10581" s="268" t="s">
        <v>9492</v>
      </c>
      <c r="Q10581" s="269">
        <v>-15.5</v>
      </c>
      <c r="R10581" s="269">
        <v>-15.75</v>
      </c>
      <c r="S10581" s="269">
        <v>-53.75</v>
      </c>
      <c r="T10581" s="269">
        <v>-54</v>
      </c>
      <c r="DO10581"/>
    </row>
    <row r="10582" spans="15:119" x14ac:dyDescent="0.25">
      <c r="O10582" s="268" t="s">
        <v>20064</v>
      </c>
      <c r="P10582" s="268" t="s">
        <v>9492</v>
      </c>
      <c r="Q10582" s="269">
        <v>-15.5</v>
      </c>
      <c r="R10582" s="269">
        <v>-15.75</v>
      </c>
      <c r="S10582" s="269">
        <v>-53.5</v>
      </c>
      <c r="T10582" s="269">
        <v>-53.75</v>
      </c>
      <c r="DO10582"/>
    </row>
    <row r="10583" spans="15:119" x14ac:dyDescent="0.25">
      <c r="O10583" s="268" t="s">
        <v>20065</v>
      </c>
      <c r="P10583" s="268" t="s">
        <v>9492</v>
      </c>
      <c r="Q10583" s="269">
        <v>-15.75</v>
      </c>
      <c r="R10583" s="269">
        <v>-16</v>
      </c>
      <c r="S10583" s="269">
        <v>-53.75</v>
      </c>
      <c r="T10583" s="269">
        <v>-54</v>
      </c>
      <c r="DO10583"/>
    </row>
    <row r="10584" spans="15:119" x14ac:dyDescent="0.25">
      <c r="O10584" s="268" t="s">
        <v>20066</v>
      </c>
      <c r="P10584" s="268" t="s">
        <v>9492</v>
      </c>
      <c r="Q10584" s="269">
        <v>-15.75</v>
      </c>
      <c r="R10584" s="269">
        <v>-16</v>
      </c>
      <c r="S10584" s="269">
        <v>-53.5</v>
      </c>
      <c r="T10584" s="269">
        <v>-53.75</v>
      </c>
      <c r="DO10584"/>
    </row>
    <row r="10585" spans="15:119" x14ac:dyDescent="0.25">
      <c r="O10585" s="268" t="s">
        <v>20067</v>
      </c>
      <c r="P10585" s="268" t="s">
        <v>9490</v>
      </c>
      <c r="Q10585" s="269">
        <v>-15.5</v>
      </c>
      <c r="R10585" s="269">
        <v>-16</v>
      </c>
      <c r="S10585" s="269">
        <v>-53</v>
      </c>
      <c r="T10585" s="269">
        <v>-53.5</v>
      </c>
      <c r="DO10585"/>
    </row>
    <row r="10586" spans="15:119" x14ac:dyDescent="0.25">
      <c r="O10586" s="268" t="s">
        <v>20068</v>
      </c>
      <c r="P10586" s="268" t="s">
        <v>9492</v>
      </c>
      <c r="Q10586" s="269">
        <v>-15.5</v>
      </c>
      <c r="R10586" s="269">
        <v>-15.75</v>
      </c>
      <c r="S10586" s="269">
        <v>-53.25</v>
      </c>
      <c r="T10586" s="269">
        <v>-53.5</v>
      </c>
      <c r="DO10586"/>
    </row>
    <row r="10587" spans="15:119" x14ac:dyDescent="0.25">
      <c r="O10587" s="268" t="s">
        <v>20069</v>
      </c>
      <c r="P10587" s="268" t="s">
        <v>9492</v>
      </c>
      <c r="Q10587" s="269">
        <v>-15.5</v>
      </c>
      <c r="R10587" s="269">
        <v>-15.75</v>
      </c>
      <c r="S10587" s="269">
        <v>-53</v>
      </c>
      <c r="T10587" s="269">
        <v>-53.25</v>
      </c>
      <c r="DO10587"/>
    </row>
    <row r="10588" spans="15:119" x14ac:dyDescent="0.25">
      <c r="O10588" s="268" t="s">
        <v>20070</v>
      </c>
      <c r="P10588" s="268" t="s">
        <v>9492</v>
      </c>
      <c r="Q10588" s="269">
        <v>-15.75</v>
      </c>
      <c r="R10588" s="269">
        <v>-16</v>
      </c>
      <c r="S10588" s="269">
        <v>-53.25</v>
      </c>
      <c r="T10588" s="269">
        <v>-53.5</v>
      </c>
      <c r="DO10588"/>
    </row>
    <row r="10589" spans="15:119" x14ac:dyDescent="0.25">
      <c r="O10589" s="268" t="s">
        <v>20071</v>
      </c>
      <c r="P10589" s="268" t="s">
        <v>9492</v>
      </c>
      <c r="Q10589" s="269">
        <v>-15.75</v>
      </c>
      <c r="R10589" s="269">
        <v>-16</v>
      </c>
      <c r="S10589" s="269">
        <v>-53</v>
      </c>
      <c r="T10589" s="269">
        <v>-53.25</v>
      </c>
      <c r="DO10589"/>
    </row>
    <row r="10590" spans="15:119" x14ac:dyDescent="0.25">
      <c r="O10590" s="268" t="s">
        <v>20072</v>
      </c>
      <c r="P10590" s="268" t="s">
        <v>9490</v>
      </c>
      <c r="Q10590" s="269">
        <v>-15.5</v>
      </c>
      <c r="R10590" s="269">
        <v>-16</v>
      </c>
      <c r="S10590" s="269">
        <v>-52.5</v>
      </c>
      <c r="T10590" s="269">
        <v>-53</v>
      </c>
      <c r="DO10590"/>
    </row>
    <row r="10591" spans="15:119" x14ac:dyDescent="0.25">
      <c r="O10591" s="268" t="s">
        <v>20073</v>
      </c>
      <c r="P10591" s="268" t="s">
        <v>9492</v>
      </c>
      <c r="Q10591" s="269">
        <v>-15.5</v>
      </c>
      <c r="R10591" s="269">
        <v>-15.75</v>
      </c>
      <c r="S10591" s="269">
        <v>-52.75</v>
      </c>
      <c r="T10591" s="269">
        <v>-53</v>
      </c>
      <c r="DO10591"/>
    </row>
    <row r="10592" spans="15:119" x14ac:dyDescent="0.25">
      <c r="O10592" s="268" t="s">
        <v>20074</v>
      </c>
      <c r="P10592" s="268" t="s">
        <v>9492</v>
      </c>
      <c r="Q10592" s="269">
        <v>-15.5</v>
      </c>
      <c r="R10592" s="269">
        <v>-15.75</v>
      </c>
      <c r="S10592" s="269">
        <v>-52.5</v>
      </c>
      <c r="T10592" s="269">
        <v>-52.75</v>
      </c>
      <c r="DO10592"/>
    </row>
    <row r="10593" spans="15:119" x14ac:dyDescent="0.25">
      <c r="O10593" s="268" t="s">
        <v>20075</v>
      </c>
      <c r="P10593" s="268" t="s">
        <v>9492</v>
      </c>
      <c r="Q10593" s="269">
        <v>-15.75</v>
      </c>
      <c r="R10593" s="269">
        <v>-16</v>
      </c>
      <c r="S10593" s="269">
        <v>-52.75</v>
      </c>
      <c r="T10593" s="269">
        <v>-53</v>
      </c>
      <c r="DO10593"/>
    </row>
    <row r="10594" spans="15:119" x14ac:dyDescent="0.25">
      <c r="O10594" s="268" t="s">
        <v>20076</v>
      </c>
      <c r="P10594" s="268" t="s">
        <v>9492</v>
      </c>
      <c r="Q10594" s="269">
        <v>-15.75</v>
      </c>
      <c r="R10594" s="269">
        <v>-16</v>
      </c>
      <c r="S10594" s="269">
        <v>-52.5</v>
      </c>
      <c r="T10594" s="269">
        <v>-52.75</v>
      </c>
      <c r="DO10594"/>
    </row>
    <row r="10595" spans="15:119" x14ac:dyDescent="0.25">
      <c r="O10595" s="268" t="s">
        <v>20077</v>
      </c>
      <c r="P10595" s="268" t="s">
        <v>9488</v>
      </c>
      <c r="Q10595" s="269">
        <v>-15</v>
      </c>
      <c r="R10595" s="269">
        <v>-16</v>
      </c>
      <c r="S10595" s="269">
        <v>-51</v>
      </c>
      <c r="T10595" s="269">
        <v>-52.5</v>
      </c>
      <c r="DO10595"/>
    </row>
    <row r="10596" spans="15:119" x14ac:dyDescent="0.25">
      <c r="O10596" s="268" t="s">
        <v>20078</v>
      </c>
      <c r="P10596" s="268" t="s">
        <v>9490</v>
      </c>
      <c r="Q10596" s="269">
        <v>-15</v>
      </c>
      <c r="R10596" s="269">
        <v>-15.5</v>
      </c>
      <c r="S10596" s="269">
        <v>-52</v>
      </c>
      <c r="T10596" s="269">
        <v>-52.5</v>
      </c>
      <c r="DO10596"/>
    </row>
    <row r="10597" spans="15:119" x14ac:dyDescent="0.25">
      <c r="O10597" s="268" t="s">
        <v>20079</v>
      </c>
      <c r="P10597" s="268" t="s">
        <v>9492</v>
      </c>
      <c r="Q10597" s="269">
        <v>-15</v>
      </c>
      <c r="R10597" s="269">
        <v>-15.25</v>
      </c>
      <c r="S10597" s="269">
        <v>-52.25</v>
      </c>
      <c r="T10597" s="269">
        <v>-52.5</v>
      </c>
      <c r="DO10597"/>
    </row>
    <row r="10598" spans="15:119" x14ac:dyDescent="0.25">
      <c r="O10598" s="268" t="s">
        <v>20080</v>
      </c>
      <c r="P10598" s="268" t="s">
        <v>9492</v>
      </c>
      <c r="Q10598" s="269">
        <v>-15</v>
      </c>
      <c r="R10598" s="269">
        <v>-15.25</v>
      </c>
      <c r="S10598" s="269">
        <v>-52</v>
      </c>
      <c r="T10598" s="269">
        <v>-52.25</v>
      </c>
      <c r="DO10598"/>
    </row>
    <row r="10599" spans="15:119" x14ac:dyDescent="0.25">
      <c r="O10599" s="268" t="s">
        <v>20081</v>
      </c>
      <c r="P10599" s="268" t="s">
        <v>9492</v>
      </c>
      <c r="Q10599" s="269">
        <v>-15.25</v>
      </c>
      <c r="R10599" s="269">
        <v>-15.5</v>
      </c>
      <c r="S10599" s="269">
        <v>-52.25</v>
      </c>
      <c r="T10599" s="269">
        <v>-52.5</v>
      </c>
      <c r="DO10599"/>
    </row>
    <row r="10600" spans="15:119" x14ac:dyDescent="0.25">
      <c r="O10600" s="268" t="s">
        <v>20082</v>
      </c>
      <c r="P10600" s="268" t="s">
        <v>9492</v>
      </c>
      <c r="Q10600" s="269">
        <v>-15.25</v>
      </c>
      <c r="R10600" s="269">
        <v>-15.5</v>
      </c>
      <c r="S10600" s="269">
        <v>-52</v>
      </c>
      <c r="T10600" s="269">
        <v>-52.25</v>
      </c>
      <c r="DO10600"/>
    </row>
    <row r="10601" spans="15:119" x14ac:dyDescent="0.25">
      <c r="O10601" s="268" t="s">
        <v>20083</v>
      </c>
      <c r="P10601" s="268" t="s">
        <v>9490</v>
      </c>
      <c r="Q10601" s="269">
        <v>-15</v>
      </c>
      <c r="R10601" s="269">
        <v>-15.5</v>
      </c>
      <c r="S10601" s="269">
        <v>-51.5</v>
      </c>
      <c r="T10601" s="269">
        <v>-52</v>
      </c>
      <c r="DO10601"/>
    </row>
    <row r="10602" spans="15:119" x14ac:dyDescent="0.25">
      <c r="O10602" s="268" t="s">
        <v>20084</v>
      </c>
      <c r="P10602" s="268" t="s">
        <v>9492</v>
      </c>
      <c r="Q10602" s="269">
        <v>-15</v>
      </c>
      <c r="R10602" s="269">
        <v>-15.25</v>
      </c>
      <c r="S10602" s="269">
        <v>-51.75</v>
      </c>
      <c r="T10602" s="269">
        <v>-52</v>
      </c>
      <c r="DO10602"/>
    </row>
    <row r="10603" spans="15:119" x14ac:dyDescent="0.25">
      <c r="O10603" s="268" t="s">
        <v>20085</v>
      </c>
      <c r="P10603" s="268" t="s">
        <v>9492</v>
      </c>
      <c r="Q10603" s="269">
        <v>-15</v>
      </c>
      <c r="R10603" s="269">
        <v>-15.25</v>
      </c>
      <c r="S10603" s="269">
        <v>-51.5</v>
      </c>
      <c r="T10603" s="269">
        <v>-51.75</v>
      </c>
      <c r="DO10603"/>
    </row>
    <row r="10604" spans="15:119" x14ac:dyDescent="0.25">
      <c r="O10604" s="268" t="s">
        <v>20086</v>
      </c>
      <c r="P10604" s="268" t="s">
        <v>9492</v>
      </c>
      <c r="Q10604" s="269">
        <v>-15.25</v>
      </c>
      <c r="R10604" s="269">
        <v>-15.5</v>
      </c>
      <c r="S10604" s="269">
        <v>-51.75</v>
      </c>
      <c r="T10604" s="269">
        <v>-52</v>
      </c>
      <c r="DO10604"/>
    </row>
    <row r="10605" spans="15:119" x14ac:dyDescent="0.25">
      <c r="O10605" s="268" t="s">
        <v>20087</v>
      </c>
      <c r="P10605" s="268" t="s">
        <v>9492</v>
      </c>
      <c r="Q10605" s="269">
        <v>-15.25</v>
      </c>
      <c r="R10605" s="269">
        <v>-15.5</v>
      </c>
      <c r="S10605" s="269">
        <v>-51.5</v>
      </c>
      <c r="T10605" s="269">
        <v>-51.75</v>
      </c>
      <c r="DO10605"/>
    </row>
    <row r="10606" spans="15:119" x14ac:dyDescent="0.25">
      <c r="O10606" s="268" t="s">
        <v>20088</v>
      </c>
      <c r="P10606" s="268" t="s">
        <v>9490</v>
      </c>
      <c r="Q10606" s="269">
        <v>-15</v>
      </c>
      <c r="R10606" s="269">
        <v>-15.5</v>
      </c>
      <c r="S10606" s="269">
        <v>-51</v>
      </c>
      <c r="T10606" s="269">
        <v>-51.5</v>
      </c>
      <c r="DO10606"/>
    </row>
    <row r="10607" spans="15:119" x14ac:dyDescent="0.25">
      <c r="O10607" s="268" t="s">
        <v>20089</v>
      </c>
      <c r="P10607" s="268" t="s">
        <v>9492</v>
      </c>
      <c r="Q10607" s="269">
        <v>-15</v>
      </c>
      <c r="R10607" s="269">
        <v>-15.25</v>
      </c>
      <c r="S10607" s="269">
        <v>-51.25</v>
      </c>
      <c r="T10607" s="269">
        <v>-51.5</v>
      </c>
      <c r="DO10607"/>
    </row>
    <row r="10608" spans="15:119" x14ac:dyDescent="0.25">
      <c r="O10608" s="268" t="s">
        <v>20090</v>
      </c>
      <c r="P10608" s="268" t="s">
        <v>9492</v>
      </c>
      <c r="Q10608" s="269">
        <v>-15</v>
      </c>
      <c r="R10608" s="269">
        <v>-15.25</v>
      </c>
      <c r="S10608" s="269">
        <v>-51</v>
      </c>
      <c r="T10608" s="269">
        <v>-51.25</v>
      </c>
      <c r="DO10608"/>
    </row>
    <row r="10609" spans="15:119" x14ac:dyDescent="0.25">
      <c r="O10609" s="268" t="s">
        <v>20091</v>
      </c>
      <c r="P10609" s="268" t="s">
        <v>9492</v>
      </c>
      <c r="Q10609" s="269">
        <v>-15.25</v>
      </c>
      <c r="R10609" s="269">
        <v>-15.5</v>
      </c>
      <c r="S10609" s="269">
        <v>-51.25</v>
      </c>
      <c r="T10609" s="269">
        <v>-51.5</v>
      </c>
      <c r="DO10609"/>
    </row>
    <row r="10610" spans="15:119" x14ac:dyDescent="0.25">
      <c r="O10610" s="268" t="s">
        <v>20092</v>
      </c>
      <c r="P10610" s="268" t="s">
        <v>9492</v>
      </c>
      <c r="Q10610" s="269">
        <v>-15.25</v>
      </c>
      <c r="R10610" s="269">
        <v>-15.5</v>
      </c>
      <c r="S10610" s="269">
        <v>-51</v>
      </c>
      <c r="T10610" s="269">
        <v>-51.25</v>
      </c>
      <c r="DO10610"/>
    </row>
    <row r="10611" spans="15:119" x14ac:dyDescent="0.25">
      <c r="O10611" s="268" t="s">
        <v>20093</v>
      </c>
      <c r="P10611" s="268" t="s">
        <v>9490</v>
      </c>
      <c r="Q10611" s="269">
        <v>-15.5</v>
      </c>
      <c r="R10611" s="269">
        <v>-16</v>
      </c>
      <c r="S10611" s="269">
        <v>-52</v>
      </c>
      <c r="T10611" s="269">
        <v>-52.5</v>
      </c>
      <c r="DO10611"/>
    </row>
    <row r="10612" spans="15:119" x14ac:dyDescent="0.25">
      <c r="O10612" s="268" t="s">
        <v>20094</v>
      </c>
      <c r="P10612" s="268" t="s">
        <v>9492</v>
      </c>
      <c r="Q10612" s="269">
        <v>-15.5</v>
      </c>
      <c r="R10612" s="269">
        <v>-15.75</v>
      </c>
      <c r="S10612" s="269">
        <v>-52.25</v>
      </c>
      <c r="T10612" s="269">
        <v>-52.5</v>
      </c>
      <c r="DO10612"/>
    </row>
    <row r="10613" spans="15:119" x14ac:dyDescent="0.25">
      <c r="O10613" s="268" t="s">
        <v>20095</v>
      </c>
      <c r="P10613" s="268" t="s">
        <v>9492</v>
      </c>
      <c r="Q10613" s="269">
        <v>-15.5</v>
      </c>
      <c r="R10613" s="269">
        <v>-15.75</v>
      </c>
      <c r="S10613" s="269">
        <v>-52</v>
      </c>
      <c r="T10613" s="269">
        <v>-52.25</v>
      </c>
      <c r="DO10613"/>
    </row>
    <row r="10614" spans="15:119" x14ac:dyDescent="0.25">
      <c r="O10614" s="268" t="s">
        <v>20096</v>
      </c>
      <c r="P10614" s="268" t="s">
        <v>9492</v>
      </c>
      <c r="Q10614" s="269">
        <v>-15.75</v>
      </c>
      <c r="R10614" s="269">
        <v>-16</v>
      </c>
      <c r="S10614" s="269">
        <v>-52.25</v>
      </c>
      <c r="T10614" s="269">
        <v>-52.5</v>
      </c>
      <c r="DO10614"/>
    </row>
    <row r="10615" spans="15:119" x14ac:dyDescent="0.25">
      <c r="O10615" s="268" t="s">
        <v>20097</v>
      </c>
      <c r="P10615" s="268" t="s">
        <v>9492</v>
      </c>
      <c r="Q10615" s="269">
        <v>-15.75</v>
      </c>
      <c r="R10615" s="269">
        <v>-16</v>
      </c>
      <c r="S10615" s="269">
        <v>-52</v>
      </c>
      <c r="T10615" s="269">
        <v>-52.25</v>
      </c>
      <c r="DO10615"/>
    </row>
    <row r="10616" spans="15:119" x14ac:dyDescent="0.25">
      <c r="O10616" s="268" t="s">
        <v>20098</v>
      </c>
      <c r="P10616" s="268" t="s">
        <v>9490</v>
      </c>
      <c r="Q10616" s="269">
        <v>-15.5</v>
      </c>
      <c r="R10616" s="269">
        <v>-16</v>
      </c>
      <c r="S10616" s="269">
        <v>-51.5</v>
      </c>
      <c r="T10616" s="269">
        <v>-52</v>
      </c>
      <c r="DO10616"/>
    </row>
    <row r="10617" spans="15:119" x14ac:dyDescent="0.25">
      <c r="O10617" s="268" t="s">
        <v>20099</v>
      </c>
      <c r="P10617" s="268" t="s">
        <v>9492</v>
      </c>
      <c r="Q10617" s="269">
        <v>-15.5</v>
      </c>
      <c r="R10617" s="269">
        <v>-15.75</v>
      </c>
      <c r="S10617" s="269">
        <v>-51.75</v>
      </c>
      <c r="T10617" s="269">
        <v>-52</v>
      </c>
      <c r="DO10617"/>
    </row>
    <row r="10618" spans="15:119" x14ac:dyDescent="0.25">
      <c r="O10618" s="268" t="s">
        <v>20100</v>
      </c>
      <c r="P10618" s="268" t="s">
        <v>9492</v>
      </c>
      <c r="Q10618" s="269">
        <v>-15.5</v>
      </c>
      <c r="R10618" s="269">
        <v>-15.75</v>
      </c>
      <c r="S10618" s="269">
        <v>-51.5</v>
      </c>
      <c r="T10618" s="269">
        <v>-51.75</v>
      </c>
      <c r="DO10618"/>
    </row>
    <row r="10619" spans="15:119" x14ac:dyDescent="0.25">
      <c r="O10619" s="268" t="s">
        <v>20101</v>
      </c>
      <c r="P10619" s="268" t="s">
        <v>9492</v>
      </c>
      <c r="Q10619" s="269">
        <v>-15.75</v>
      </c>
      <c r="R10619" s="269">
        <v>-16</v>
      </c>
      <c r="S10619" s="269">
        <v>-51.75</v>
      </c>
      <c r="T10619" s="269">
        <v>-52</v>
      </c>
      <c r="DO10619"/>
    </row>
    <row r="10620" spans="15:119" x14ac:dyDescent="0.25">
      <c r="O10620" s="268" t="s">
        <v>20102</v>
      </c>
      <c r="P10620" s="268" t="s">
        <v>9492</v>
      </c>
      <c r="Q10620" s="269">
        <v>-15.75</v>
      </c>
      <c r="R10620" s="269">
        <v>-16</v>
      </c>
      <c r="S10620" s="269">
        <v>-51.5</v>
      </c>
      <c r="T10620" s="269">
        <v>-51.75</v>
      </c>
      <c r="DO10620"/>
    </row>
    <row r="10621" spans="15:119" x14ac:dyDescent="0.25">
      <c r="O10621" s="268" t="s">
        <v>20103</v>
      </c>
      <c r="P10621" s="268" t="s">
        <v>9490</v>
      </c>
      <c r="Q10621" s="269">
        <v>-15.5</v>
      </c>
      <c r="R10621" s="269">
        <v>-16</v>
      </c>
      <c r="S10621" s="269">
        <v>-51</v>
      </c>
      <c r="T10621" s="269">
        <v>-51.5</v>
      </c>
      <c r="DO10621"/>
    </row>
    <row r="10622" spans="15:119" x14ac:dyDescent="0.25">
      <c r="O10622" s="268" t="s">
        <v>20104</v>
      </c>
      <c r="P10622" s="268" t="s">
        <v>9492</v>
      </c>
      <c r="Q10622" s="269">
        <v>-15.5</v>
      </c>
      <c r="R10622" s="269">
        <v>-15.75</v>
      </c>
      <c r="S10622" s="269">
        <v>-51.25</v>
      </c>
      <c r="T10622" s="269">
        <v>-51.5</v>
      </c>
      <c r="DO10622"/>
    </row>
    <row r="10623" spans="15:119" x14ac:dyDescent="0.25">
      <c r="O10623" s="268" t="s">
        <v>20105</v>
      </c>
      <c r="P10623" s="268" t="s">
        <v>9492</v>
      </c>
      <c r="Q10623" s="269">
        <v>-15.5</v>
      </c>
      <c r="R10623" s="269">
        <v>-15.75</v>
      </c>
      <c r="S10623" s="269">
        <v>-51</v>
      </c>
      <c r="T10623" s="269">
        <v>-51.25</v>
      </c>
      <c r="DO10623"/>
    </row>
    <row r="10624" spans="15:119" x14ac:dyDescent="0.25">
      <c r="O10624" s="268" t="s">
        <v>20106</v>
      </c>
      <c r="P10624" s="268" t="s">
        <v>9492</v>
      </c>
      <c r="Q10624" s="269">
        <v>-15.75</v>
      </c>
      <c r="R10624" s="269">
        <v>-16</v>
      </c>
      <c r="S10624" s="269">
        <v>-51.25</v>
      </c>
      <c r="T10624" s="269">
        <v>-51.5</v>
      </c>
      <c r="DO10624"/>
    </row>
    <row r="10625" spans="15:119" x14ac:dyDescent="0.25">
      <c r="O10625" s="268" t="s">
        <v>20107</v>
      </c>
      <c r="P10625" s="268" t="s">
        <v>9492</v>
      </c>
      <c r="Q10625" s="269">
        <v>-15.75</v>
      </c>
      <c r="R10625" s="269">
        <v>-16</v>
      </c>
      <c r="S10625" s="269">
        <v>-51</v>
      </c>
      <c r="T10625" s="269">
        <v>-51.25</v>
      </c>
      <c r="DO10625"/>
    </row>
    <row r="10626" spans="15:119" x14ac:dyDescent="0.25">
      <c r="O10626" s="268" t="s">
        <v>20108</v>
      </c>
      <c r="P10626" s="268" t="s">
        <v>9486</v>
      </c>
      <c r="Q10626" s="269">
        <v>-14</v>
      </c>
      <c r="R10626" s="269">
        <v>-16</v>
      </c>
      <c r="S10626" s="269">
        <v>-48</v>
      </c>
      <c r="T10626" s="269">
        <v>-51</v>
      </c>
      <c r="DO10626"/>
    </row>
    <row r="10627" spans="15:119" x14ac:dyDescent="0.25">
      <c r="O10627" s="268" t="s">
        <v>20109</v>
      </c>
      <c r="P10627" s="268" t="s">
        <v>9488</v>
      </c>
      <c r="Q10627" s="269">
        <v>-14</v>
      </c>
      <c r="R10627" s="269">
        <v>-15</v>
      </c>
      <c r="S10627" s="269">
        <v>-49.5</v>
      </c>
      <c r="T10627" s="269">
        <v>-51</v>
      </c>
      <c r="DO10627"/>
    </row>
    <row r="10628" spans="15:119" x14ac:dyDescent="0.25">
      <c r="O10628" s="268" t="s">
        <v>20110</v>
      </c>
      <c r="P10628" s="268" t="s">
        <v>9490</v>
      </c>
      <c r="Q10628" s="269">
        <v>-14</v>
      </c>
      <c r="R10628" s="269">
        <v>-14.5</v>
      </c>
      <c r="S10628" s="269">
        <v>-50.5</v>
      </c>
      <c r="T10628" s="269">
        <v>-51</v>
      </c>
      <c r="DO10628"/>
    </row>
    <row r="10629" spans="15:119" x14ac:dyDescent="0.25">
      <c r="O10629" s="268" t="s">
        <v>20111</v>
      </c>
      <c r="P10629" s="268" t="s">
        <v>9492</v>
      </c>
      <c r="Q10629" s="269">
        <v>-14</v>
      </c>
      <c r="R10629" s="269">
        <v>-14.25</v>
      </c>
      <c r="S10629" s="269">
        <v>-50.75</v>
      </c>
      <c r="T10629" s="269">
        <v>-51</v>
      </c>
      <c r="DO10629"/>
    </row>
    <row r="10630" spans="15:119" x14ac:dyDescent="0.25">
      <c r="O10630" s="268" t="s">
        <v>20112</v>
      </c>
      <c r="P10630" s="268" t="s">
        <v>9492</v>
      </c>
      <c r="Q10630" s="269">
        <v>-14</v>
      </c>
      <c r="R10630" s="269">
        <v>-14.25</v>
      </c>
      <c r="S10630" s="269">
        <v>-50.5</v>
      </c>
      <c r="T10630" s="269">
        <v>-50.75</v>
      </c>
      <c r="DO10630"/>
    </row>
    <row r="10631" spans="15:119" x14ac:dyDescent="0.25">
      <c r="O10631" s="268" t="s">
        <v>20113</v>
      </c>
      <c r="P10631" s="268" t="s">
        <v>9492</v>
      </c>
      <c r="Q10631" s="269">
        <v>-14.25</v>
      </c>
      <c r="R10631" s="269">
        <v>-14.5</v>
      </c>
      <c r="S10631" s="269">
        <v>-50.75</v>
      </c>
      <c r="T10631" s="269">
        <v>-51</v>
      </c>
      <c r="DO10631"/>
    </row>
    <row r="10632" spans="15:119" x14ac:dyDescent="0.25">
      <c r="O10632" s="268" t="s">
        <v>20114</v>
      </c>
      <c r="P10632" s="268" t="s">
        <v>9492</v>
      </c>
      <c r="Q10632" s="269">
        <v>-14.25</v>
      </c>
      <c r="R10632" s="269">
        <v>-14.5</v>
      </c>
      <c r="S10632" s="269">
        <v>-50.5</v>
      </c>
      <c r="T10632" s="269">
        <v>-50.75</v>
      </c>
      <c r="DO10632"/>
    </row>
    <row r="10633" spans="15:119" x14ac:dyDescent="0.25">
      <c r="O10633" s="268" t="s">
        <v>20115</v>
      </c>
      <c r="P10633" s="268" t="s">
        <v>9490</v>
      </c>
      <c r="Q10633" s="269">
        <v>-14</v>
      </c>
      <c r="R10633" s="269">
        <v>-14.5</v>
      </c>
      <c r="S10633" s="269">
        <v>-50</v>
      </c>
      <c r="T10633" s="269">
        <v>-50.5</v>
      </c>
      <c r="DO10633"/>
    </row>
    <row r="10634" spans="15:119" x14ac:dyDescent="0.25">
      <c r="O10634" s="268" t="s">
        <v>20116</v>
      </c>
      <c r="P10634" s="268" t="s">
        <v>9492</v>
      </c>
      <c r="Q10634" s="269">
        <v>-14</v>
      </c>
      <c r="R10634" s="269">
        <v>-14.25</v>
      </c>
      <c r="S10634" s="269">
        <v>-50.25</v>
      </c>
      <c r="T10634" s="269">
        <v>-50.5</v>
      </c>
      <c r="DO10634"/>
    </row>
    <row r="10635" spans="15:119" x14ac:dyDescent="0.25">
      <c r="O10635" s="268" t="s">
        <v>20117</v>
      </c>
      <c r="P10635" s="268" t="s">
        <v>9492</v>
      </c>
      <c r="Q10635" s="269">
        <v>-14</v>
      </c>
      <c r="R10635" s="269">
        <v>-14.25</v>
      </c>
      <c r="S10635" s="269">
        <v>-50</v>
      </c>
      <c r="T10635" s="269">
        <v>-50.25</v>
      </c>
      <c r="DO10635"/>
    </row>
    <row r="10636" spans="15:119" x14ac:dyDescent="0.25">
      <c r="O10636" s="268" t="s">
        <v>20118</v>
      </c>
      <c r="P10636" s="268" t="s">
        <v>9492</v>
      </c>
      <c r="Q10636" s="269">
        <v>-14.25</v>
      </c>
      <c r="R10636" s="269">
        <v>-14.5</v>
      </c>
      <c r="S10636" s="269">
        <v>-50.25</v>
      </c>
      <c r="T10636" s="269">
        <v>-50.5</v>
      </c>
      <c r="DO10636"/>
    </row>
    <row r="10637" spans="15:119" x14ac:dyDescent="0.25">
      <c r="O10637" s="268" t="s">
        <v>20119</v>
      </c>
      <c r="P10637" s="268" t="s">
        <v>9492</v>
      </c>
      <c r="Q10637" s="269">
        <v>-14.25</v>
      </c>
      <c r="R10637" s="269">
        <v>-14.5</v>
      </c>
      <c r="S10637" s="269">
        <v>-50</v>
      </c>
      <c r="T10637" s="269">
        <v>-50.25</v>
      </c>
      <c r="DO10637"/>
    </row>
    <row r="10638" spans="15:119" x14ac:dyDescent="0.25">
      <c r="O10638" s="268" t="s">
        <v>20120</v>
      </c>
      <c r="P10638" s="268" t="s">
        <v>9490</v>
      </c>
      <c r="Q10638" s="269">
        <v>-14</v>
      </c>
      <c r="R10638" s="269">
        <v>-14.5</v>
      </c>
      <c r="S10638" s="269">
        <v>-49.5</v>
      </c>
      <c r="T10638" s="269">
        <v>-50</v>
      </c>
      <c r="DO10638"/>
    </row>
    <row r="10639" spans="15:119" x14ac:dyDescent="0.25">
      <c r="O10639" s="268" t="s">
        <v>20121</v>
      </c>
      <c r="P10639" s="268" t="s">
        <v>9492</v>
      </c>
      <c r="Q10639" s="269">
        <v>-14</v>
      </c>
      <c r="R10639" s="269">
        <v>-14.25</v>
      </c>
      <c r="S10639" s="269">
        <v>-49.75</v>
      </c>
      <c r="T10639" s="269">
        <v>-50</v>
      </c>
      <c r="DO10639"/>
    </row>
    <row r="10640" spans="15:119" x14ac:dyDescent="0.25">
      <c r="O10640" s="268" t="s">
        <v>20122</v>
      </c>
      <c r="P10640" s="268" t="s">
        <v>9492</v>
      </c>
      <c r="Q10640" s="269">
        <v>-14</v>
      </c>
      <c r="R10640" s="269">
        <v>-14.25</v>
      </c>
      <c r="S10640" s="269">
        <v>-49.5</v>
      </c>
      <c r="T10640" s="269">
        <v>-49.75</v>
      </c>
      <c r="DO10640"/>
    </row>
    <row r="10641" spans="15:119" x14ac:dyDescent="0.25">
      <c r="O10641" s="268" t="s">
        <v>20123</v>
      </c>
      <c r="P10641" s="268" t="s">
        <v>9492</v>
      </c>
      <c r="Q10641" s="269">
        <v>-14.25</v>
      </c>
      <c r="R10641" s="269">
        <v>-14.5</v>
      </c>
      <c r="S10641" s="269">
        <v>-49.75</v>
      </c>
      <c r="T10641" s="269">
        <v>-50</v>
      </c>
      <c r="DO10641"/>
    </row>
    <row r="10642" spans="15:119" x14ac:dyDescent="0.25">
      <c r="O10642" s="268" t="s">
        <v>20124</v>
      </c>
      <c r="P10642" s="268" t="s">
        <v>9492</v>
      </c>
      <c r="Q10642" s="269">
        <v>-14.25</v>
      </c>
      <c r="R10642" s="269">
        <v>-14.5</v>
      </c>
      <c r="S10642" s="269">
        <v>-49.5</v>
      </c>
      <c r="T10642" s="269">
        <v>-49.75</v>
      </c>
      <c r="DO10642"/>
    </row>
    <row r="10643" spans="15:119" x14ac:dyDescent="0.25">
      <c r="O10643" s="268" t="s">
        <v>20125</v>
      </c>
      <c r="P10643" s="268" t="s">
        <v>9490</v>
      </c>
      <c r="Q10643" s="269">
        <v>-14.5</v>
      </c>
      <c r="R10643" s="269">
        <v>-15</v>
      </c>
      <c r="S10643" s="269">
        <v>-50.5</v>
      </c>
      <c r="T10643" s="269">
        <v>-51</v>
      </c>
      <c r="DO10643"/>
    </row>
    <row r="10644" spans="15:119" x14ac:dyDescent="0.25">
      <c r="O10644" s="268" t="s">
        <v>20126</v>
      </c>
      <c r="P10644" s="268" t="s">
        <v>9492</v>
      </c>
      <c r="Q10644" s="269">
        <v>-14.5</v>
      </c>
      <c r="R10644" s="269">
        <v>-14.75</v>
      </c>
      <c r="S10644" s="269">
        <v>-50.75</v>
      </c>
      <c r="T10644" s="269">
        <v>-51</v>
      </c>
      <c r="DO10644"/>
    </row>
    <row r="10645" spans="15:119" x14ac:dyDescent="0.25">
      <c r="O10645" s="268" t="s">
        <v>20127</v>
      </c>
      <c r="P10645" s="268" t="s">
        <v>9492</v>
      </c>
      <c r="Q10645" s="269">
        <v>-14.5</v>
      </c>
      <c r="R10645" s="269">
        <v>-14.75</v>
      </c>
      <c r="S10645" s="269">
        <v>-50.5</v>
      </c>
      <c r="T10645" s="269">
        <v>-50.75</v>
      </c>
      <c r="DO10645"/>
    </row>
    <row r="10646" spans="15:119" x14ac:dyDescent="0.25">
      <c r="O10646" s="268" t="s">
        <v>20128</v>
      </c>
      <c r="P10646" s="268" t="s">
        <v>9492</v>
      </c>
      <c r="Q10646" s="269">
        <v>-14.75</v>
      </c>
      <c r="R10646" s="269">
        <v>-15</v>
      </c>
      <c r="S10646" s="269">
        <v>-50.75</v>
      </c>
      <c r="T10646" s="269">
        <v>-51</v>
      </c>
      <c r="DO10646"/>
    </row>
    <row r="10647" spans="15:119" x14ac:dyDescent="0.25">
      <c r="O10647" s="268" t="s">
        <v>20129</v>
      </c>
      <c r="P10647" s="268" t="s">
        <v>9492</v>
      </c>
      <c r="Q10647" s="269">
        <v>-14.75</v>
      </c>
      <c r="R10647" s="269">
        <v>-15</v>
      </c>
      <c r="S10647" s="269">
        <v>-50.5</v>
      </c>
      <c r="T10647" s="269">
        <v>-50.75</v>
      </c>
      <c r="DO10647"/>
    </row>
    <row r="10648" spans="15:119" x14ac:dyDescent="0.25">
      <c r="O10648" s="268" t="s">
        <v>20130</v>
      </c>
      <c r="P10648" s="268" t="s">
        <v>9490</v>
      </c>
      <c r="Q10648" s="269">
        <v>-14.5</v>
      </c>
      <c r="R10648" s="269">
        <v>-15</v>
      </c>
      <c r="S10648" s="269">
        <v>-50</v>
      </c>
      <c r="T10648" s="269">
        <v>-50.5</v>
      </c>
      <c r="DO10648"/>
    </row>
    <row r="10649" spans="15:119" x14ac:dyDescent="0.25">
      <c r="O10649" s="268" t="s">
        <v>20131</v>
      </c>
      <c r="P10649" s="268" t="s">
        <v>9492</v>
      </c>
      <c r="Q10649" s="269">
        <v>-14.5</v>
      </c>
      <c r="R10649" s="269">
        <v>-14.75</v>
      </c>
      <c r="S10649" s="269">
        <v>-50.25</v>
      </c>
      <c r="T10649" s="269">
        <v>-50.5</v>
      </c>
      <c r="DO10649"/>
    </row>
    <row r="10650" spans="15:119" x14ac:dyDescent="0.25">
      <c r="O10650" s="268" t="s">
        <v>20132</v>
      </c>
      <c r="P10650" s="268" t="s">
        <v>9492</v>
      </c>
      <c r="Q10650" s="269">
        <v>-14.5</v>
      </c>
      <c r="R10650" s="269">
        <v>-14.75</v>
      </c>
      <c r="S10650" s="269">
        <v>-50</v>
      </c>
      <c r="T10650" s="269">
        <v>-50.25</v>
      </c>
      <c r="DO10650"/>
    </row>
    <row r="10651" spans="15:119" x14ac:dyDescent="0.25">
      <c r="O10651" s="268" t="s">
        <v>20133</v>
      </c>
      <c r="P10651" s="268" t="s">
        <v>9492</v>
      </c>
      <c r="Q10651" s="269">
        <v>-14.75</v>
      </c>
      <c r="R10651" s="269">
        <v>-15</v>
      </c>
      <c r="S10651" s="269">
        <v>-50.25</v>
      </c>
      <c r="T10651" s="269">
        <v>-50.5</v>
      </c>
      <c r="DO10651"/>
    </row>
    <row r="10652" spans="15:119" x14ac:dyDescent="0.25">
      <c r="O10652" s="268" t="s">
        <v>20134</v>
      </c>
      <c r="P10652" s="268" t="s">
        <v>9492</v>
      </c>
      <c r="Q10652" s="269">
        <v>-14.75</v>
      </c>
      <c r="R10652" s="269">
        <v>-15</v>
      </c>
      <c r="S10652" s="269">
        <v>-50</v>
      </c>
      <c r="T10652" s="269">
        <v>-50.25</v>
      </c>
      <c r="DO10652"/>
    </row>
    <row r="10653" spans="15:119" x14ac:dyDescent="0.25">
      <c r="O10653" s="268" t="s">
        <v>20135</v>
      </c>
      <c r="P10653" s="268" t="s">
        <v>9490</v>
      </c>
      <c r="Q10653" s="269">
        <v>-14.5</v>
      </c>
      <c r="R10653" s="269">
        <v>-15</v>
      </c>
      <c r="S10653" s="269">
        <v>-49.5</v>
      </c>
      <c r="T10653" s="269">
        <v>-50</v>
      </c>
      <c r="DO10653"/>
    </row>
    <row r="10654" spans="15:119" x14ac:dyDescent="0.25">
      <c r="O10654" s="268" t="s">
        <v>20136</v>
      </c>
      <c r="P10654" s="268" t="s">
        <v>9492</v>
      </c>
      <c r="Q10654" s="269">
        <v>-14.5</v>
      </c>
      <c r="R10654" s="269">
        <v>-14.75</v>
      </c>
      <c r="S10654" s="269">
        <v>-49.75</v>
      </c>
      <c r="T10654" s="269">
        <v>-50</v>
      </c>
      <c r="DO10654"/>
    </row>
    <row r="10655" spans="15:119" x14ac:dyDescent="0.25">
      <c r="O10655" s="268" t="s">
        <v>20137</v>
      </c>
      <c r="P10655" s="268" t="s">
        <v>9492</v>
      </c>
      <c r="Q10655" s="269">
        <v>-14.5</v>
      </c>
      <c r="R10655" s="269">
        <v>-14.75</v>
      </c>
      <c r="S10655" s="269">
        <v>-49.5</v>
      </c>
      <c r="T10655" s="269">
        <v>-49.75</v>
      </c>
      <c r="DO10655"/>
    </row>
    <row r="10656" spans="15:119" x14ac:dyDescent="0.25">
      <c r="O10656" s="268" t="s">
        <v>20138</v>
      </c>
      <c r="P10656" s="268" t="s">
        <v>9492</v>
      </c>
      <c r="Q10656" s="269">
        <v>-14.75</v>
      </c>
      <c r="R10656" s="269">
        <v>-15</v>
      </c>
      <c r="S10656" s="269">
        <v>-49.75</v>
      </c>
      <c r="T10656" s="269">
        <v>-50</v>
      </c>
      <c r="DO10656"/>
    </row>
    <row r="10657" spans="15:119" x14ac:dyDescent="0.25">
      <c r="O10657" s="268" t="s">
        <v>20139</v>
      </c>
      <c r="P10657" s="268" t="s">
        <v>9492</v>
      </c>
      <c r="Q10657" s="269">
        <v>-14.75</v>
      </c>
      <c r="R10657" s="269">
        <v>-15</v>
      </c>
      <c r="S10657" s="269">
        <v>-49.5</v>
      </c>
      <c r="T10657" s="269">
        <v>-49.75</v>
      </c>
      <c r="DO10657"/>
    </row>
    <row r="10658" spans="15:119" x14ac:dyDescent="0.25">
      <c r="O10658" s="268" t="s">
        <v>20140</v>
      </c>
      <c r="P10658" s="268" t="s">
        <v>9488</v>
      </c>
      <c r="Q10658" s="269">
        <v>-14</v>
      </c>
      <c r="R10658" s="269">
        <v>-15</v>
      </c>
      <c r="S10658" s="269">
        <v>-48</v>
      </c>
      <c r="T10658" s="269">
        <v>-49.5</v>
      </c>
      <c r="DO10658"/>
    </row>
    <row r="10659" spans="15:119" x14ac:dyDescent="0.25">
      <c r="O10659" s="268" t="s">
        <v>20141</v>
      </c>
      <c r="P10659" s="268" t="s">
        <v>9490</v>
      </c>
      <c r="Q10659" s="269">
        <v>-14</v>
      </c>
      <c r="R10659" s="269">
        <v>-14.5</v>
      </c>
      <c r="S10659" s="269">
        <v>-49</v>
      </c>
      <c r="T10659" s="269">
        <v>-49.5</v>
      </c>
      <c r="DO10659"/>
    </row>
    <row r="10660" spans="15:119" x14ac:dyDescent="0.25">
      <c r="O10660" s="268" t="s">
        <v>20142</v>
      </c>
      <c r="P10660" s="268" t="s">
        <v>9492</v>
      </c>
      <c r="Q10660" s="269">
        <v>-14</v>
      </c>
      <c r="R10660" s="269">
        <v>-14.25</v>
      </c>
      <c r="S10660" s="269">
        <v>-49.25</v>
      </c>
      <c r="T10660" s="269">
        <v>-49.5</v>
      </c>
      <c r="DO10660"/>
    </row>
    <row r="10661" spans="15:119" x14ac:dyDescent="0.25">
      <c r="O10661" s="268" t="s">
        <v>20143</v>
      </c>
      <c r="P10661" s="268" t="s">
        <v>9492</v>
      </c>
      <c r="Q10661" s="269">
        <v>-14</v>
      </c>
      <c r="R10661" s="269">
        <v>-14.25</v>
      </c>
      <c r="S10661" s="269">
        <v>-49</v>
      </c>
      <c r="T10661" s="269">
        <v>-49.25</v>
      </c>
      <c r="DO10661"/>
    </row>
    <row r="10662" spans="15:119" x14ac:dyDescent="0.25">
      <c r="O10662" s="268" t="s">
        <v>20144</v>
      </c>
      <c r="P10662" s="268" t="s">
        <v>9492</v>
      </c>
      <c r="Q10662" s="269">
        <v>-14.25</v>
      </c>
      <c r="R10662" s="269">
        <v>-14.5</v>
      </c>
      <c r="S10662" s="269">
        <v>-49.25</v>
      </c>
      <c r="T10662" s="269">
        <v>-49.5</v>
      </c>
      <c r="DO10662"/>
    </row>
    <row r="10663" spans="15:119" x14ac:dyDescent="0.25">
      <c r="O10663" s="268" t="s">
        <v>20145</v>
      </c>
      <c r="P10663" s="268" t="s">
        <v>9492</v>
      </c>
      <c r="Q10663" s="269">
        <v>-14.25</v>
      </c>
      <c r="R10663" s="269">
        <v>-14.5</v>
      </c>
      <c r="S10663" s="269">
        <v>-49</v>
      </c>
      <c r="T10663" s="269">
        <v>-49.25</v>
      </c>
      <c r="DO10663"/>
    </row>
    <row r="10664" spans="15:119" x14ac:dyDescent="0.25">
      <c r="O10664" s="268" t="s">
        <v>20146</v>
      </c>
      <c r="P10664" s="268" t="s">
        <v>9490</v>
      </c>
      <c r="Q10664" s="269">
        <v>-14</v>
      </c>
      <c r="R10664" s="269">
        <v>-14.5</v>
      </c>
      <c r="S10664" s="269">
        <v>-48.5</v>
      </c>
      <c r="T10664" s="269">
        <v>-49</v>
      </c>
      <c r="DO10664"/>
    </row>
    <row r="10665" spans="15:119" x14ac:dyDescent="0.25">
      <c r="O10665" s="268" t="s">
        <v>20147</v>
      </c>
      <c r="P10665" s="268" t="s">
        <v>9492</v>
      </c>
      <c r="Q10665" s="269">
        <v>-14</v>
      </c>
      <c r="R10665" s="269">
        <v>-14.25</v>
      </c>
      <c r="S10665" s="269">
        <v>-48.75</v>
      </c>
      <c r="T10665" s="269">
        <v>-49</v>
      </c>
      <c r="DO10665"/>
    </row>
    <row r="10666" spans="15:119" x14ac:dyDescent="0.25">
      <c r="O10666" s="268" t="s">
        <v>20148</v>
      </c>
      <c r="P10666" s="268" t="s">
        <v>9492</v>
      </c>
      <c r="Q10666" s="269">
        <v>-14</v>
      </c>
      <c r="R10666" s="269">
        <v>-14.25</v>
      </c>
      <c r="S10666" s="269">
        <v>-48.5</v>
      </c>
      <c r="T10666" s="269">
        <v>-48.75</v>
      </c>
      <c r="DO10666"/>
    </row>
    <row r="10667" spans="15:119" x14ac:dyDescent="0.25">
      <c r="O10667" s="268" t="s">
        <v>20149</v>
      </c>
      <c r="P10667" s="268" t="s">
        <v>9492</v>
      </c>
      <c r="Q10667" s="269">
        <v>-14.25</v>
      </c>
      <c r="R10667" s="269">
        <v>-14.5</v>
      </c>
      <c r="S10667" s="269">
        <v>-48.75</v>
      </c>
      <c r="T10667" s="269">
        <v>-49</v>
      </c>
      <c r="DO10667"/>
    </row>
    <row r="10668" spans="15:119" x14ac:dyDescent="0.25">
      <c r="O10668" s="268" t="s">
        <v>20150</v>
      </c>
      <c r="P10668" s="268" t="s">
        <v>9492</v>
      </c>
      <c r="Q10668" s="269">
        <v>-14.25</v>
      </c>
      <c r="R10668" s="269">
        <v>-14.5</v>
      </c>
      <c r="S10668" s="269">
        <v>-48.5</v>
      </c>
      <c r="T10668" s="269">
        <v>-48.75</v>
      </c>
      <c r="DO10668"/>
    </row>
    <row r="10669" spans="15:119" x14ac:dyDescent="0.25">
      <c r="O10669" s="268" t="s">
        <v>20151</v>
      </c>
      <c r="P10669" s="268" t="s">
        <v>9490</v>
      </c>
      <c r="Q10669" s="269">
        <v>-14</v>
      </c>
      <c r="R10669" s="269">
        <v>-14.5</v>
      </c>
      <c r="S10669" s="269">
        <v>-48</v>
      </c>
      <c r="T10669" s="269">
        <v>-48.5</v>
      </c>
      <c r="DO10669"/>
    </row>
    <row r="10670" spans="15:119" x14ac:dyDescent="0.25">
      <c r="O10670" s="268" t="s">
        <v>20152</v>
      </c>
      <c r="P10670" s="268" t="s">
        <v>9492</v>
      </c>
      <c r="Q10670" s="269">
        <v>-14</v>
      </c>
      <c r="R10670" s="269">
        <v>-14.25</v>
      </c>
      <c r="S10670" s="269">
        <v>-48.25</v>
      </c>
      <c r="T10670" s="269">
        <v>-48.5</v>
      </c>
      <c r="DO10670"/>
    </row>
    <row r="10671" spans="15:119" x14ac:dyDescent="0.25">
      <c r="O10671" s="268" t="s">
        <v>20153</v>
      </c>
      <c r="P10671" s="268" t="s">
        <v>9492</v>
      </c>
      <c r="Q10671" s="269">
        <v>-14</v>
      </c>
      <c r="R10671" s="269">
        <v>-14.25</v>
      </c>
      <c r="S10671" s="269">
        <v>-48</v>
      </c>
      <c r="T10671" s="269">
        <v>-48.25</v>
      </c>
      <c r="DO10671"/>
    </row>
    <row r="10672" spans="15:119" x14ac:dyDescent="0.25">
      <c r="O10672" s="268" t="s">
        <v>20154</v>
      </c>
      <c r="P10672" s="268" t="s">
        <v>9492</v>
      </c>
      <c r="Q10672" s="269">
        <v>-14.25</v>
      </c>
      <c r="R10672" s="269">
        <v>-14.5</v>
      </c>
      <c r="S10672" s="269">
        <v>-48.25</v>
      </c>
      <c r="T10672" s="269">
        <v>-48.5</v>
      </c>
      <c r="DO10672"/>
    </row>
    <row r="10673" spans="15:119" x14ac:dyDescent="0.25">
      <c r="O10673" s="268" t="s">
        <v>20155</v>
      </c>
      <c r="P10673" s="268" t="s">
        <v>9492</v>
      </c>
      <c r="Q10673" s="269">
        <v>-14.25</v>
      </c>
      <c r="R10673" s="269">
        <v>-14.5</v>
      </c>
      <c r="S10673" s="269">
        <v>-48</v>
      </c>
      <c r="T10673" s="269">
        <v>-48.25</v>
      </c>
      <c r="DO10673"/>
    </row>
    <row r="10674" spans="15:119" x14ac:dyDescent="0.25">
      <c r="O10674" s="268" t="s">
        <v>20156</v>
      </c>
      <c r="P10674" s="268" t="s">
        <v>9490</v>
      </c>
      <c r="Q10674" s="269">
        <v>-14.5</v>
      </c>
      <c r="R10674" s="269">
        <v>-15</v>
      </c>
      <c r="S10674" s="269">
        <v>-49</v>
      </c>
      <c r="T10674" s="269">
        <v>-49.5</v>
      </c>
      <c r="DO10674"/>
    </row>
    <row r="10675" spans="15:119" x14ac:dyDescent="0.25">
      <c r="O10675" s="268" t="s">
        <v>20157</v>
      </c>
      <c r="P10675" s="268" t="s">
        <v>9492</v>
      </c>
      <c r="Q10675" s="269">
        <v>-14.5</v>
      </c>
      <c r="R10675" s="269">
        <v>-14.75</v>
      </c>
      <c r="S10675" s="269">
        <v>-49.25</v>
      </c>
      <c r="T10675" s="269">
        <v>-49.5</v>
      </c>
      <c r="DO10675"/>
    </row>
    <row r="10676" spans="15:119" x14ac:dyDescent="0.25">
      <c r="O10676" s="268" t="s">
        <v>20158</v>
      </c>
      <c r="P10676" s="268" t="s">
        <v>9492</v>
      </c>
      <c r="Q10676" s="269">
        <v>-14.5</v>
      </c>
      <c r="R10676" s="269">
        <v>-14.75</v>
      </c>
      <c r="S10676" s="269">
        <v>-49</v>
      </c>
      <c r="T10676" s="269">
        <v>-49.25</v>
      </c>
      <c r="DO10676"/>
    </row>
    <row r="10677" spans="15:119" x14ac:dyDescent="0.25">
      <c r="O10677" s="268" t="s">
        <v>20159</v>
      </c>
      <c r="P10677" s="268" t="s">
        <v>9492</v>
      </c>
      <c r="Q10677" s="269">
        <v>-14.75</v>
      </c>
      <c r="R10677" s="269">
        <v>-15</v>
      </c>
      <c r="S10677" s="269">
        <v>-49.25</v>
      </c>
      <c r="T10677" s="269">
        <v>-49.5</v>
      </c>
      <c r="DO10677"/>
    </row>
    <row r="10678" spans="15:119" x14ac:dyDescent="0.25">
      <c r="O10678" s="268" t="s">
        <v>20160</v>
      </c>
      <c r="P10678" s="268" t="s">
        <v>9492</v>
      </c>
      <c r="Q10678" s="269">
        <v>-14.75</v>
      </c>
      <c r="R10678" s="269">
        <v>-15</v>
      </c>
      <c r="S10678" s="269">
        <v>-49</v>
      </c>
      <c r="T10678" s="269">
        <v>-49.25</v>
      </c>
      <c r="DO10678"/>
    </row>
    <row r="10679" spans="15:119" x14ac:dyDescent="0.25">
      <c r="O10679" s="268" t="s">
        <v>20161</v>
      </c>
      <c r="P10679" s="268" t="s">
        <v>9490</v>
      </c>
      <c r="Q10679" s="269">
        <v>-14.5</v>
      </c>
      <c r="R10679" s="269">
        <v>-15</v>
      </c>
      <c r="S10679" s="269">
        <v>-48.5</v>
      </c>
      <c r="T10679" s="269">
        <v>-49</v>
      </c>
      <c r="DO10679"/>
    </row>
    <row r="10680" spans="15:119" x14ac:dyDescent="0.25">
      <c r="O10680" s="268" t="s">
        <v>20162</v>
      </c>
      <c r="P10680" s="268" t="s">
        <v>9492</v>
      </c>
      <c r="Q10680" s="269">
        <v>-14.5</v>
      </c>
      <c r="R10680" s="269">
        <v>-14.75</v>
      </c>
      <c r="S10680" s="269">
        <v>-48.75</v>
      </c>
      <c r="T10680" s="269">
        <v>-49</v>
      </c>
      <c r="DO10680"/>
    </row>
    <row r="10681" spans="15:119" x14ac:dyDescent="0.25">
      <c r="O10681" s="268" t="s">
        <v>20163</v>
      </c>
      <c r="P10681" s="268" t="s">
        <v>9492</v>
      </c>
      <c r="Q10681" s="269">
        <v>-14.5</v>
      </c>
      <c r="R10681" s="269">
        <v>-14.75</v>
      </c>
      <c r="S10681" s="269">
        <v>-48.5</v>
      </c>
      <c r="T10681" s="269">
        <v>-48.75</v>
      </c>
      <c r="DO10681"/>
    </row>
    <row r="10682" spans="15:119" x14ac:dyDescent="0.25">
      <c r="O10682" s="268" t="s">
        <v>20164</v>
      </c>
      <c r="P10682" s="268" t="s">
        <v>9492</v>
      </c>
      <c r="Q10682" s="269">
        <v>-14.75</v>
      </c>
      <c r="R10682" s="269">
        <v>-15</v>
      </c>
      <c r="S10682" s="269">
        <v>-48.75</v>
      </c>
      <c r="T10682" s="269">
        <v>-49</v>
      </c>
      <c r="DO10682"/>
    </row>
    <row r="10683" spans="15:119" x14ac:dyDescent="0.25">
      <c r="O10683" s="268" t="s">
        <v>20165</v>
      </c>
      <c r="P10683" s="268" t="s">
        <v>9492</v>
      </c>
      <c r="Q10683" s="269">
        <v>-14.75</v>
      </c>
      <c r="R10683" s="269">
        <v>-15</v>
      </c>
      <c r="S10683" s="269">
        <v>-48.5</v>
      </c>
      <c r="T10683" s="269">
        <v>-48.75</v>
      </c>
      <c r="DO10683"/>
    </row>
    <row r="10684" spans="15:119" x14ac:dyDescent="0.25">
      <c r="O10684" s="268" t="s">
        <v>20166</v>
      </c>
      <c r="P10684" s="268" t="s">
        <v>9490</v>
      </c>
      <c r="Q10684" s="269">
        <v>-14.5</v>
      </c>
      <c r="R10684" s="269">
        <v>-15</v>
      </c>
      <c r="S10684" s="269">
        <v>-48</v>
      </c>
      <c r="T10684" s="269">
        <v>-48.5</v>
      </c>
      <c r="DO10684"/>
    </row>
    <row r="10685" spans="15:119" x14ac:dyDescent="0.25">
      <c r="O10685" s="268" t="s">
        <v>20167</v>
      </c>
      <c r="P10685" s="268" t="s">
        <v>9492</v>
      </c>
      <c r="Q10685" s="269">
        <v>-14.5</v>
      </c>
      <c r="R10685" s="269">
        <v>-14.75</v>
      </c>
      <c r="S10685" s="269">
        <v>-48.25</v>
      </c>
      <c r="T10685" s="269">
        <v>-48.5</v>
      </c>
      <c r="DO10685"/>
    </row>
    <row r="10686" spans="15:119" x14ac:dyDescent="0.25">
      <c r="O10686" s="268" t="s">
        <v>20168</v>
      </c>
      <c r="P10686" s="268" t="s">
        <v>9492</v>
      </c>
      <c r="Q10686" s="269">
        <v>-14.5</v>
      </c>
      <c r="R10686" s="269">
        <v>-14.75</v>
      </c>
      <c r="S10686" s="269">
        <v>-48</v>
      </c>
      <c r="T10686" s="269">
        <v>-48.25</v>
      </c>
      <c r="DO10686"/>
    </row>
    <row r="10687" spans="15:119" x14ac:dyDescent="0.25">
      <c r="O10687" s="268" t="s">
        <v>20169</v>
      </c>
      <c r="P10687" s="268" t="s">
        <v>9492</v>
      </c>
      <c r="Q10687" s="269">
        <v>-14.75</v>
      </c>
      <c r="R10687" s="269">
        <v>-15</v>
      </c>
      <c r="S10687" s="269">
        <v>-48.25</v>
      </c>
      <c r="T10687" s="269">
        <v>-48.5</v>
      </c>
      <c r="DO10687"/>
    </row>
    <row r="10688" spans="15:119" x14ac:dyDescent="0.25">
      <c r="O10688" s="268" t="s">
        <v>20170</v>
      </c>
      <c r="P10688" s="268" t="s">
        <v>9492</v>
      </c>
      <c r="Q10688" s="269">
        <v>-14.75</v>
      </c>
      <c r="R10688" s="269">
        <v>-15</v>
      </c>
      <c r="S10688" s="269">
        <v>-48</v>
      </c>
      <c r="T10688" s="269">
        <v>-48.25</v>
      </c>
      <c r="DO10688"/>
    </row>
    <row r="10689" spans="15:119" x14ac:dyDescent="0.25">
      <c r="O10689" s="268" t="s">
        <v>20171</v>
      </c>
      <c r="P10689" s="268" t="s">
        <v>9488</v>
      </c>
      <c r="Q10689" s="269">
        <v>-15</v>
      </c>
      <c r="R10689" s="269">
        <v>-16</v>
      </c>
      <c r="S10689" s="269">
        <v>-49.5</v>
      </c>
      <c r="T10689" s="269">
        <v>-51</v>
      </c>
      <c r="DO10689"/>
    </row>
    <row r="10690" spans="15:119" x14ac:dyDescent="0.25">
      <c r="O10690" s="268" t="s">
        <v>20172</v>
      </c>
      <c r="P10690" s="268" t="s">
        <v>9490</v>
      </c>
      <c r="Q10690" s="269">
        <v>-15</v>
      </c>
      <c r="R10690" s="269">
        <v>-15.5</v>
      </c>
      <c r="S10690" s="269">
        <v>-50.5</v>
      </c>
      <c r="T10690" s="269">
        <v>-51</v>
      </c>
      <c r="DO10690"/>
    </row>
    <row r="10691" spans="15:119" x14ac:dyDescent="0.25">
      <c r="O10691" s="268" t="s">
        <v>20173</v>
      </c>
      <c r="P10691" s="268" t="s">
        <v>9492</v>
      </c>
      <c r="Q10691" s="269">
        <v>-15</v>
      </c>
      <c r="R10691" s="269">
        <v>-15.25</v>
      </c>
      <c r="S10691" s="269">
        <v>-50.75</v>
      </c>
      <c r="T10691" s="269">
        <v>-51</v>
      </c>
      <c r="DO10691"/>
    </row>
    <row r="10692" spans="15:119" x14ac:dyDescent="0.25">
      <c r="O10692" s="268" t="s">
        <v>20174</v>
      </c>
      <c r="P10692" s="268" t="s">
        <v>9492</v>
      </c>
      <c r="Q10692" s="269">
        <v>-15</v>
      </c>
      <c r="R10692" s="269">
        <v>-15.25</v>
      </c>
      <c r="S10692" s="269">
        <v>-50.5</v>
      </c>
      <c r="T10692" s="269">
        <v>-50.75</v>
      </c>
      <c r="DO10692"/>
    </row>
    <row r="10693" spans="15:119" x14ac:dyDescent="0.25">
      <c r="O10693" s="268" t="s">
        <v>20175</v>
      </c>
      <c r="P10693" s="268" t="s">
        <v>9492</v>
      </c>
      <c r="Q10693" s="269">
        <v>-15.25</v>
      </c>
      <c r="R10693" s="269">
        <v>-15.5</v>
      </c>
      <c r="S10693" s="269">
        <v>-50.75</v>
      </c>
      <c r="T10693" s="269">
        <v>-51</v>
      </c>
      <c r="DO10693"/>
    </row>
    <row r="10694" spans="15:119" x14ac:dyDescent="0.25">
      <c r="O10694" s="268" t="s">
        <v>20176</v>
      </c>
      <c r="P10694" s="268" t="s">
        <v>9492</v>
      </c>
      <c r="Q10694" s="269">
        <v>-15.25</v>
      </c>
      <c r="R10694" s="269">
        <v>-15.5</v>
      </c>
      <c r="S10694" s="269">
        <v>-50.5</v>
      </c>
      <c r="T10694" s="269">
        <v>-50.75</v>
      </c>
      <c r="DO10694"/>
    </row>
    <row r="10695" spans="15:119" x14ac:dyDescent="0.25">
      <c r="O10695" s="268" t="s">
        <v>20177</v>
      </c>
      <c r="P10695" s="268" t="s">
        <v>9490</v>
      </c>
      <c r="Q10695" s="269">
        <v>-15</v>
      </c>
      <c r="R10695" s="269">
        <v>-15.5</v>
      </c>
      <c r="S10695" s="269">
        <v>-50</v>
      </c>
      <c r="T10695" s="269">
        <v>-50.5</v>
      </c>
      <c r="DO10695"/>
    </row>
    <row r="10696" spans="15:119" x14ac:dyDescent="0.25">
      <c r="O10696" s="268" t="s">
        <v>20178</v>
      </c>
      <c r="P10696" s="268" t="s">
        <v>9492</v>
      </c>
      <c r="Q10696" s="269">
        <v>-15</v>
      </c>
      <c r="R10696" s="269">
        <v>-15.25</v>
      </c>
      <c r="S10696" s="269">
        <v>-50.25</v>
      </c>
      <c r="T10696" s="269">
        <v>-50.5</v>
      </c>
      <c r="DO10696"/>
    </row>
    <row r="10697" spans="15:119" x14ac:dyDescent="0.25">
      <c r="O10697" s="268" t="s">
        <v>20179</v>
      </c>
      <c r="P10697" s="268" t="s">
        <v>9492</v>
      </c>
      <c r="Q10697" s="269">
        <v>-15</v>
      </c>
      <c r="R10697" s="269">
        <v>-15.25</v>
      </c>
      <c r="S10697" s="269">
        <v>-50</v>
      </c>
      <c r="T10697" s="269">
        <v>-50.25</v>
      </c>
      <c r="DO10697"/>
    </row>
    <row r="10698" spans="15:119" x14ac:dyDescent="0.25">
      <c r="O10698" s="268" t="s">
        <v>20180</v>
      </c>
      <c r="P10698" s="268" t="s">
        <v>9492</v>
      </c>
      <c r="Q10698" s="269">
        <v>-15.25</v>
      </c>
      <c r="R10698" s="269">
        <v>-15.5</v>
      </c>
      <c r="S10698" s="269">
        <v>-50.25</v>
      </c>
      <c r="T10698" s="269">
        <v>-50.5</v>
      </c>
      <c r="DO10698"/>
    </row>
    <row r="10699" spans="15:119" x14ac:dyDescent="0.25">
      <c r="O10699" s="268" t="s">
        <v>20181</v>
      </c>
      <c r="P10699" s="268" t="s">
        <v>9492</v>
      </c>
      <c r="Q10699" s="269">
        <v>-15.25</v>
      </c>
      <c r="R10699" s="269">
        <v>-15.5</v>
      </c>
      <c r="S10699" s="269">
        <v>-50</v>
      </c>
      <c r="T10699" s="269">
        <v>-50.25</v>
      </c>
      <c r="DO10699"/>
    </row>
    <row r="10700" spans="15:119" x14ac:dyDescent="0.25">
      <c r="O10700" s="268" t="s">
        <v>20182</v>
      </c>
      <c r="P10700" s="268" t="s">
        <v>9490</v>
      </c>
      <c r="Q10700" s="269">
        <v>-15</v>
      </c>
      <c r="R10700" s="269">
        <v>-15.5</v>
      </c>
      <c r="S10700" s="269">
        <v>-49.5</v>
      </c>
      <c r="T10700" s="269">
        <v>-50</v>
      </c>
      <c r="DO10700"/>
    </row>
    <row r="10701" spans="15:119" x14ac:dyDescent="0.25">
      <c r="O10701" s="268" t="s">
        <v>20183</v>
      </c>
      <c r="P10701" s="268" t="s">
        <v>9492</v>
      </c>
      <c r="Q10701" s="269">
        <v>-15</v>
      </c>
      <c r="R10701" s="269">
        <v>-15.25</v>
      </c>
      <c r="S10701" s="269">
        <v>-49.75</v>
      </c>
      <c r="T10701" s="269">
        <v>-50</v>
      </c>
      <c r="DO10701"/>
    </row>
    <row r="10702" spans="15:119" x14ac:dyDescent="0.25">
      <c r="O10702" s="268" t="s">
        <v>20184</v>
      </c>
      <c r="P10702" s="268" t="s">
        <v>9492</v>
      </c>
      <c r="Q10702" s="269">
        <v>-15</v>
      </c>
      <c r="R10702" s="269">
        <v>-15.25</v>
      </c>
      <c r="S10702" s="269">
        <v>-49.5</v>
      </c>
      <c r="T10702" s="269">
        <v>-49.75</v>
      </c>
      <c r="DO10702"/>
    </row>
    <row r="10703" spans="15:119" x14ac:dyDescent="0.25">
      <c r="O10703" s="268" t="s">
        <v>20185</v>
      </c>
      <c r="P10703" s="268" t="s">
        <v>9492</v>
      </c>
      <c r="Q10703" s="269">
        <v>-15.25</v>
      </c>
      <c r="R10703" s="269">
        <v>-15.5</v>
      </c>
      <c r="S10703" s="269">
        <v>-49.75</v>
      </c>
      <c r="T10703" s="269">
        <v>-50</v>
      </c>
      <c r="DO10703"/>
    </row>
    <row r="10704" spans="15:119" x14ac:dyDescent="0.25">
      <c r="O10704" s="268" t="s">
        <v>20186</v>
      </c>
      <c r="P10704" s="268" t="s">
        <v>9492</v>
      </c>
      <c r="Q10704" s="269">
        <v>-15.25</v>
      </c>
      <c r="R10704" s="269">
        <v>-15.5</v>
      </c>
      <c r="S10704" s="269">
        <v>-49.5</v>
      </c>
      <c r="T10704" s="269">
        <v>-49.75</v>
      </c>
      <c r="DO10704"/>
    </row>
    <row r="10705" spans="15:119" x14ac:dyDescent="0.25">
      <c r="O10705" s="268" t="s">
        <v>20187</v>
      </c>
      <c r="P10705" s="268" t="s">
        <v>9490</v>
      </c>
      <c r="Q10705" s="269">
        <v>-15.5</v>
      </c>
      <c r="R10705" s="269">
        <v>-16</v>
      </c>
      <c r="S10705" s="269">
        <v>-50.5</v>
      </c>
      <c r="T10705" s="269">
        <v>-51</v>
      </c>
      <c r="DO10705"/>
    </row>
    <row r="10706" spans="15:119" x14ac:dyDescent="0.25">
      <c r="O10706" s="268" t="s">
        <v>20188</v>
      </c>
      <c r="P10706" s="268" t="s">
        <v>9492</v>
      </c>
      <c r="Q10706" s="269">
        <v>-15.5</v>
      </c>
      <c r="R10706" s="269">
        <v>-15.75</v>
      </c>
      <c r="S10706" s="269">
        <v>-50.75</v>
      </c>
      <c r="T10706" s="269">
        <v>-51</v>
      </c>
      <c r="DO10706"/>
    </row>
    <row r="10707" spans="15:119" x14ac:dyDescent="0.25">
      <c r="O10707" s="268" t="s">
        <v>20189</v>
      </c>
      <c r="P10707" s="268" t="s">
        <v>9492</v>
      </c>
      <c r="Q10707" s="269">
        <v>-15.5</v>
      </c>
      <c r="R10707" s="269">
        <v>-15.75</v>
      </c>
      <c r="S10707" s="269">
        <v>-50.5</v>
      </c>
      <c r="T10707" s="269">
        <v>-50.75</v>
      </c>
      <c r="DO10707"/>
    </row>
    <row r="10708" spans="15:119" x14ac:dyDescent="0.25">
      <c r="O10708" s="268" t="s">
        <v>20190</v>
      </c>
      <c r="P10708" s="268" t="s">
        <v>9492</v>
      </c>
      <c r="Q10708" s="269">
        <v>-15.75</v>
      </c>
      <c r="R10708" s="269">
        <v>-16</v>
      </c>
      <c r="S10708" s="269">
        <v>-50.75</v>
      </c>
      <c r="T10708" s="269">
        <v>-51</v>
      </c>
      <c r="DO10708"/>
    </row>
    <row r="10709" spans="15:119" x14ac:dyDescent="0.25">
      <c r="O10709" s="268" t="s">
        <v>20191</v>
      </c>
      <c r="P10709" s="268" t="s">
        <v>9492</v>
      </c>
      <c r="Q10709" s="269">
        <v>-15.75</v>
      </c>
      <c r="R10709" s="269">
        <v>-16</v>
      </c>
      <c r="S10709" s="269">
        <v>-50.5</v>
      </c>
      <c r="T10709" s="269">
        <v>-50.75</v>
      </c>
      <c r="DO10709"/>
    </row>
    <row r="10710" spans="15:119" x14ac:dyDescent="0.25">
      <c r="O10710" s="268" t="s">
        <v>20192</v>
      </c>
      <c r="P10710" s="268" t="s">
        <v>9490</v>
      </c>
      <c r="Q10710" s="269">
        <v>-15.5</v>
      </c>
      <c r="R10710" s="269">
        <v>-16</v>
      </c>
      <c r="S10710" s="269">
        <v>-50</v>
      </c>
      <c r="T10710" s="269">
        <v>-50.5</v>
      </c>
      <c r="DO10710"/>
    </row>
    <row r="10711" spans="15:119" x14ac:dyDescent="0.25">
      <c r="O10711" s="268" t="s">
        <v>20193</v>
      </c>
      <c r="P10711" s="268" t="s">
        <v>9492</v>
      </c>
      <c r="Q10711" s="269">
        <v>-15.5</v>
      </c>
      <c r="R10711" s="269">
        <v>-15.75</v>
      </c>
      <c r="S10711" s="269">
        <v>-50.25</v>
      </c>
      <c r="T10711" s="269">
        <v>-50.5</v>
      </c>
      <c r="DO10711"/>
    </row>
    <row r="10712" spans="15:119" x14ac:dyDescent="0.25">
      <c r="O10712" s="268" t="s">
        <v>20194</v>
      </c>
      <c r="P10712" s="268" t="s">
        <v>9492</v>
      </c>
      <c r="Q10712" s="269">
        <v>-15.5</v>
      </c>
      <c r="R10712" s="269">
        <v>-15.75</v>
      </c>
      <c r="S10712" s="269">
        <v>-50</v>
      </c>
      <c r="T10712" s="269">
        <v>-50.25</v>
      </c>
      <c r="DO10712"/>
    </row>
    <row r="10713" spans="15:119" x14ac:dyDescent="0.25">
      <c r="O10713" s="268" t="s">
        <v>20195</v>
      </c>
      <c r="P10713" s="268" t="s">
        <v>9492</v>
      </c>
      <c r="Q10713" s="269">
        <v>-15.75</v>
      </c>
      <c r="R10713" s="269">
        <v>-16</v>
      </c>
      <c r="S10713" s="269">
        <v>-50.25</v>
      </c>
      <c r="T10713" s="269">
        <v>-50.5</v>
      </c>
      <c r="DO10713"/>
    </row>
    <row r="10714" spans="15:119" x14ac:dyDescent="0.25">
      <c r="O10714" s="268" t="s">
        <v>20196</v>
      </c>
      <c r="P10714" s="268" t="s">
        <v>9492</v>
      </c>
      <c r="Q10714" s="269">
        <v>-15.75</v>
      </c>
      <c r="R10714" s="269">
        <v>-16</v>
      </c>
      <c r="S10714" s="269">
        <v>-50</v>
      </c>
      <c r="T10714" s="269">
        <v>-50.25</v>
      </c>
      <c r="DO10714"/>
    </row>
    <row r="10715" spans="15:119" x14ac:dyDescent="0.25">
      <c r="O10715" s="268" t="s">
        <v>20197</v>
      </c>
      <c r="P10715" s="268" t="s">
        <v>9490</v>
      </c>
      <c r="Q10715" s="269">
        <v>-15.5</v>
      </c>
      <c r="R10715" s="269">
        <v>-16</v>
      </c>
      <c r="S10715" s="269">
        <v>-49.5</v>
      </c>
      <c r="T10715" s="269">
        <v>-50</v>
      </c>
      <c r="DO10715"/>
    </row>
    <row r="10716" spans="15:119" x14ac:dyDescent="0.25">
      <c r="O10716" s="268" t="s">
        <v>20198</v>
      </c>
      <c r="P10716" s="268" t="s">
        <v>9492</v>
      </c>
      <c r="Q10716" s="269">
        <v>-15.5</v>
      </c>
      <c r="R10716" s="269">
        <v>-15.75</v>
      </c>
      <c r="S10716" s="269">
        <v>-49.75</v>
      </c>
      <c r="T10716" s="269">
        <v>-50</v>
      </c>
      <c r="DO10716"/>
    </row>
    <row r="10717" spans="15:119" x14ac:dyDescent="0.25">
      <c r="O10717" s="268" t="s">
        <v>20199</v>
      </c>
      <c r="P10717" s="268" t="s">
        <v>9492</v>
      </c>
      <c r="Q10717" s="269">
        <v>-15.5</v>
      </c>
      <c r="R10717" s="269">
        <v>-15.75</v>
      </c>
      <c r="S10717" s="269">
        <v>-49.5</v>
      </c>
      <c r="T10717" s="269">
        <v>-49.75</v>
      </c>
      <c r="DO10717"/>
    </row>
    <row r="10718" spans="15:119" x14ac:dyDescent="0.25">
      <c r="O10718" s="268" t="s">
        <v>20200</v>
      </c>
      <c r="P10718" s="268" t="s">
        <v>9492</v>
      </c>
      <c r="Q10718" s="269">
        <v>-15.75</v>
      </c>
      <c r="R10718" s="269">
        <v>-16</v>
      </c>
      <c r="S10718" s="269">
        <v>-49.75</v>
      </c>
      <c r="T10718" s="269">
        <v>-50</v>
      </c>
      <c r="DO10718"/>
    </row>
    <row r="10719" spans="15:119" x14ac:dyDescent="0.25">
      <c r="O10719" s="268" t="s">
        <v>20201</v>
      </c>
      <c r="P10719" s="268" t="s">
        <v>9492</v>
      </c>
      <c r="Q10719" s="269">
        <v>-15.75</v>
      </c>
      <c r="R10719" s="269">
        <v>-16</v>
      </c>
      <c r="S10719" s="269">
        <v>-49.5</v>
      </c>
      <c r="T10719" s="269">
        <v>-49.75</v>
      </c>
      <c r="DO10719"/>
    </row>
    <row r="10720" spans="15:119" x14ac:dyDescent="0.25">
      <c r="O10720" s="268" t="s">
        <v>20202</v>
      </c>
      <c r="P10720" s="268" t="s">
        <v>9488</v>
      </c>
      <c r="Q10720" s="269">
        <v>-15</v>
      </c>
      <c r="R10720" s="269">
        <v>-16</v>
      </c>
      <c r="S10720" s="269">
        <v>-48</v>
      </c>
      <c r="T10720" s="269">
        <v>-49.5</v>
      </c>
      <c r="DO10720"/>
    </row>
    <row r="10721" spans="15:119" x14ac:dyDescent="0.25">
      <c r="O10721" s="268" t="s">
        <v>20203</v>
      </c>
      <c r="P10721" s="268" t="s">
        <v>9490</v>
      </c>
      <c r="Q10721" s="269">
        <v>-15</v>
      </c>
      <c r="R10721" s="269">
        <v>-15.5</v>
      </c>
      <c r="S10721" s="269">
        <v>-49</v>
      </c>
      <c r="T10721" s="269">
        <v>-49.5</v>
      </c>
      <c r="DO10721"/>
    </row>
    <row r="10722" spans="15:119" x14ac:dyDescent="0.25">
      <c r="O10722" s="268" t="s">
        <v>20204</v>
      </c>
      <c r="P10722" s="268" t="s">
        <v>9492</v>
      </c>
      <c r="Q10722" s="269">
        <v>-15</v>
      </c>
      <c r="R10722" s="269">
        <v>-15.25</v>
      </c>
      <c r="S10722" s="269">
        <v>-49.25</v>
      </c>
      <c r="T10722" s="269">
        <v>-49.5</v>
      </c>
      <c r="DO10722"/>
    </row>
    <row r="10723" spans="15:119" x14ac:dyDescent="0.25">
      <c r="O10723" s="268" t="s">
        <v>20205</v>
      </c>
      <c r="P10723" s="268" t="s">
        <v>9492</v>
      </c>
      <c r="Q10723" s="269">
        <v>-15</v>
      </c>
      <c r="R10723" s="269">
        <v>-15.25</v>
      </c>
      <c r="S10723" s="269">
        <v>-49</v>
      </c>
      <c r="T10723" s="269">
        <v>-49.25</v>
      </c>
      <c r="DO10723"/>
    </row>
    <row r="10724" spans="15:119" x14ac:dyDescent="0.25">
      <c r="O10724" s="268" t="s">
        <v>20206</v>
      </c>
      <c r="P10724" s="268" t="s">
        <v>9492</v>
      </c>
      <c r="Q10724" s="269">
        <v>-15.25</v>
      </c>
      <c r="R10724" s="269">
        <v>-15.5</v>
      </c>
      <c r="S10724" s="269">
        <v>-49.25</v>
      </c>
      <c r="T10724" s="269">
        <v>-49.5</v>
      </c>
      <c r="DO10724"/>
    </row>
    <row r="10725" spans="15:119" x14ac:dyDescent="0.25">
      <c r="O10725" s="268" t="s">
        <v>20207</v>
      </c>
      <c r="P10725" s="268" t="s">
        <v>9492</v>
      </c>
      <c r="Q10725" s="269">
        <v>-15.25</v>
      </c>
      <c r="R10725" s="269">
        <v>-15.5</v>
      </c>
      <c r="S10725" s="269">
        <v>-49</v>
      </c>
      <c r="T10725" s="269">
        <v>-49.25</v>
      </c>
      <c r="DO10725"/>
    </row>
    <row r="10726" spans="15:119" x14ac:dyDescent="0.25">
      <c r="O10726" s="268" t="s">
        <v>20208</v>
      </c>
      <c r="P10726" s="268" t="s">
        <v>9490</v>
      </c>
      <c r="Q10726" s="269">
        <v>-15</v>
      </c>
      <c r="R10726" s="269">
        <v>-15.5</v>
      </c>
      <c r="S10726" s="269">
        <v>-48.5</v>
      </c>
      <c r="T10726" s="269">
        <v>-49</v>
      </c>
      <c r="DO10726"/>
    </row>
    <row r="10727" spans="15:119" x14ac:dyDescent="0.25">
      <c r="O10727" s="268" t="s">
        <v>20209</v>
      </c>
      <c r="P10727" s="268" t="s">
        <v>9492</v>
      </c>
      <c r="Q10727" s="269">
        <v>-15</v>
      </c>
      <c r="R10727" s="269">
        <v>-15.25</v>
      </c>
      <c r="S10727" s="269">
        <v>-48.75</v>
      </c>
      <c r="T10727" s="269">
        <v>-49</v>
      </c>
      <c r="DO10727"/>
    </row>
    <row r="10728" spans="15:119" x14ac:dyDescent="0.25">
      <c r="O10728" s="268" t="s">
        <v>20210</v>
      </c>
      <c r="P10728" s="268" t="s">
        <v>9492</v>
      </c>
      <c r="Q10728" s="269">
        <v>-15</v>
      </c>
      <c r="R10728" s="269">
        <v>-15.25</v>
      </c>
      <c r="S10728" s="269">
        <v>-48.5</v>
      </c>
      <c r="T10728" s="269">
        <v>-48.75</v>
      </c>
      <c r="DO10728"/>
    </row>
    <row r="10729" spans="15:119" x14ac:dyDescent="0.25">
      <c r="O10729" s="268" t="s">
        <v>20211</v>
      </c>
      <c r="P10729" s="268" t="s">
        <v>9492</v>
      </c>
      <c r="Q10729" s="269">
        <v>-15.25</v>
      </c>
      <c r="R10729" s="269">
        <v>-15.5</v>
      </c>
      <c r="S10729" s="269">
        <v>-48.75</v>
      </c>
      <c r="T10729" s="269">
        <v>-49</v>
      </c>
      <c r="DO10729"/>
    </row>
    <row r="10730" spans="15:119" x14ac:dyDescent="0.25">
      <c r="O10730" s="268" t="s">
        <v>20212</v>
      </c>
      <c r="P10730" s="268" t="s">
        <v>9492</v>
      </c>
      <c r="Q10730" s="269">
        <v>-15.25</v>
      </c>
      <c r="R10730" s="269">
        <v>-15.5</v>
      </c>
      <c r="S10730" s="269">
        <v>-48.5</v>
      </c>
      <c r="T10730" s="269">
        <v>-48.75</v>
      </c>
      <c r="DO10730"/>
    </row>
    <row r="10731" spans="15:119" x14ac:dyDescent="0.25">
      <c r="O10731" s="268" t="s">
        <v>20213</v>
      </c>
      <c r="P10731" s="268" t="s">
        <v>9490</v>
      </c>
      <c r="Q10731" s="269">
        <v>-15</v>
      </c>
      <c r="R10731" s="269">
        <v>-15.5</v>
      </c>
      <c r="S10731" s="269">
        <v>-48</v>
      </c>
      <c r="T10731" s="269">
        <v>-48.5</v>
      </c>
      <c r="DO10731"/>
    </row>
    <row r="10732" spans="15:119" x14ac:dyDescent="0.25">
      <c r="O10732" s="268" t="s">
        <v>20214</v>
      </c>
      <c r="P10732" s="268" t="s">
        <v>9492</v>
      </c>
      <c r="Q10732" s="269">
        <v>-15</v>
      </c>
      <c r="R10732" s="269">
        <v>-15.25</v>
      </c>
      <c r="S10732" s="269">
        <v>-48.25</v>
      </c>
      <c r="T10732" s="269">
        <v>-48.5</v>
      </c>
      <c r="DO10732"/>
    </row>
    <row r="10733" spans="15:119" x14ac:dyDescent="0.25">
      <c r="O10733" s="268" t="s">
        <v>20215</v>
      </c>
      <c r="P10733" s="268" t="s">
        <v>9492</v>
      </c>
      <c r="Q10733" s="269">
        <v>-15</v>
      </c>
      <c r="R10733" s="269">
        <v>-15.25</v>
      </c>
      <c r="S10733" s="269">
        <v>-48</v>
      </c>
      <c r="T10733" s="269">
        <v>-48.25</v>
      </c>
      <c r="DO10733"/>
    </row>
    <row r="10734" spans="15:119" x14ac:dyDescent="0.25">
      <c r="O10734" s="268" t="s">
        <v>20216</v>
      </c>
      <c r="P10734" s="268" t="s">
        <v>9492</v>
      </c>
      <c r="Q10734" s="269">
        <v>-15.25</v>
      </c>
      <c r="R10734" s="269">
        <v>-15.5</v>
      </c>
      <c r="S10734" s="269">
        <v>-48.25</v>
      </c>
      <c r="T10734" s="269">
        <v>-48.5</v>
      </c>
      <c r="DO10734"/>
    </row>
    <row r="10735" spans="15:119" x14ac:dyDescent="0.25">
      <c r="O10735" s="268" t="s">
        <v>20217</v>
      </c>
      <c r="P10735" s="268" t="s">
        <v>9492</v>
      </c>
      <c r="Q10735" s="269">
        <v>-15.25</v>
      </c>
      <c r="R10735" s="269">
        <v>-15.5</v>
      </c>
      <c r="S10735" s="269">
        <v>-48</v>
      </c>
      <c r="T10735" s="269">
        <v>-48.25</v>
      </c>
      <c r="DO10735"/>
    </row>
    <row r="10736" spans="15:119" x14ac:dyDescent="0.25">
      <c r="O10736" s="268" t="s">
        <v>20218</v>
      </c>
      <c r="P10736" s="268" t="s">
        <v>9490</v>
      </c>
      <c r="Q10736" s="269">
        <v>-15.5</v>
      </c>
      <c r="R10736" s="269">
        <v>-16</v>
      </c>
      <c r="S10736" s="269">
        <v>-49</v>
      </c>
      <c r="T10736" s="269">
        <v>-49.5</v>
      </c>
      <c r="DO10736"/>
    </row>
    <row r="10737" spans="15:119" x14ac:dyDescent="0.25">
      <c r="O10737" s="268" t="s">
        <v>20219</v>
      </c>
      <c r="P10737" s="268" t="s">
        <v>9492</v>
      </c>
      <c r="Q10737" s="269">
        <v>-15.5</v>
      </c>
      <c r="R10737" s="269">
        <v>-15.75</v>
      </c>
      <c r="S10737" s="269">
        <v>-49.25</v>
      </c>
      <c r="T10737" s="269">
        <v>-49.5</v>
      </c>
      <c r="DO10737"/>
    </row>
    <row r="10738" spans="15:119" x14ac:dyDescent="0.25">
      <c r="O10738" s="268" t="s">
        <v>20220</v>
      </c>
      <c r="P10738" s="268" t="s">
        <v>9492</v>
      </c>
      <c r="Q10738" s="269">
        <v>-15.5</v>
      </c>
      <c r="R10738" s="269">
        <v>-15.75</v>
      </c>
      <c r="S10738" s="269">
        <v>-49</v>
      </c>
      <c r="T10738" s="269">
        <v>-49.25</v>
      </c>
      <c r="DO10738"/>
    </row>
    <row r="10739" spans="15:119" x14ac:dyDescent="0.25">
      <c r="O10739" s="268" t="s">
        <v>20221</v>
      </c>
      <c r="P10739" s="268" t="s">
        <v>9492</v>
      </c>
      <c r="Q10739" s="269">
        <v>-15.75</v>
      </c>
      <c r="R10739" s="269">
        <v>-16</v>
      </c>
      <c r="S10739" s="269">
        <v>-49.25</v>
      </c>
      <c r="T10739" s="269">
        <v>-49.5</v>
      </c>
      <c r="DO10739"/>
    </row>
    <row r="10740" spans="15:119" x14ac:dyDescent="0.25">
      <c r="O10740" s="268" t="s">
        <v>20222</v>
      </c>
      <c r="P10740" s="268" t="s">
        <v>9492</v>
      </c>
      <c r="Q10740" s="269">
        <v>-15.75</v>
      </c>
      <c r="R10740" s="269">
        <v>-16</v>
      </c>
      <c r="S10740" s="269">
        <v>-49</v>
      </c>
      <c r="T10740" s="269">
        <v>-49.25</v>
      </c>
      <c r="DO10740"/>
    </row>
    <row r="10741" spans="15:119" x14ac:dyDescent="0.25">
      <c r="O10741" s="268" t="s">
        <v>20223</v>
      </c>
      <c r="P10741" s="268" t="s">
        <v>9490</v>
      </c>
      <c r="Q10741" s="269">
        <v>-15.5</v>
      </c>
      <c r="R10741" s="269">
        <v>-16</v>
      </c>
      <c r="S10741" s="269">
        <v>-48.5</v>
      </c>
      <c r="T10741" s="269">
        <v>-49</v>
      </c>
      <c r="DO10741"/>
    </row>
    <row r="10742" spans="15:119" x14ac:dyDescent="0.25">
      <c r="O10742" s="268" t="s">
        <v>20224</v>
      </c>
      <c r="P10742" s="268" t="s">
        <v>9492</v>
      </c>
      <c r="Q10742" s="269">
        <v>-15.5</v>
      </c>
      <c r="R10742" s="269">
        <v>-15.75</v>
      </c>
      <c r="S10742" s="269">
        <v>-48.75</v>
      </c>
      <c r="T10742" s="269">
        <v>-49</v>
      </c>
      <c r="DO10742"/>
    </row>
    <row r="10743" spans="15:119" x14ac:dyDescent="0.25">
      <c r="O10743" s="268" t="s">
        <v>20225</v>
      </c>
      <c r="P10743" s="268" t="s">
        <v>9492</v>
      </c>
      <c r="Q10743" s="269">
        <v>-15.5</v>
      </c>
      <c r="R10743" s="269">
        <v>-15.75</v>
      </c>
      <c r="S10743" s="269">
        <v>-48.5</v>
      </c>
      <c r="T10743" s="269">
        <v>-48.75</v>
      </c>
      <c r="DO10743"/>
    </row>
    <row r="10744" spans="15:119" x14ac:dyDescent="0.25">
      <c r="O10744" s="268" t="s">
        <v>20226</v>
      </c>
      <c r="P10744" s="268" t="s">
        <v>9492</v>
      </c>
      <c r="Q10744" s="269">
        <v>-15.75</v>
      </c>
      <c r="R10744" s="269">
        <v>-16</v>
      </c>
      <c r="S10744" s="269">
        <v>-48.75</v>
      </c>
      <c r="T10744" s="269">
        <v>-49</v>
      </c>
      <c r="DO10744"/>
    </row>
    <row r="10745" spans="15:119" x14ac:dyDescent="0.25">
      <c r="O10745" s="268" t="s">
        <v>20227</v>
      </c>
      <c r="P10745" s="268" t="s">
        <v>9492</v>
      </c>
      <c r="Q10745" s="269">
        <v>-15.75</v>
      </c>
      <c r="R10745" s="269">
        <v>-16</v>
      </c>
      <c r="S10745" s="269">
        <v>-48.5</v>
      </c>
      <c r="T10745" s="269">
        <v>-48.75</v>
      </c>
      <c r="DO10745"/>
    </row>
    <row r="10746" spans="15:119" x14ac:dyDescent="0.25">
      <c r="O10746" s="268" t="s">
        <v>20228</v>
      </c>
      <c r="P10746" s="268" t="s">
        <v>9490</v>
      </c>
      <c r="Q10746" s="269">
        <v>-15.5</v>
      </c>
      <c r="R10746" s="269">
        <v>-16</v>
      </c>
      <c r="S10746" s="269">
        <v>-48</v>
      </c>
      <c r="T10746" s="269">
        <v>-48.5</v>
      </c>
      <c r="DO10746"/>
    </row>
    <row r="10747" spans="15:119" x14ac:dyDescent="0.25">
      <c r="O10747" s="268" t="s">
        <v>20229</v>
      </c>
      <c r="P10747" s="268" t="s">
        <v>9492</v>
      </c>
      <c r="Q10747" s="269">
        <v>-15.5</v>
      </c>
      <c r="R10747" s="269">
        <v>-15.75</v>
      </c>
      <c r="S10747" s="269">
        <v>-48.25</v>
      </c>
      <c r="T10747" s="269">
        <v>-48.5</v>
      </c>
      <c r="DO10747"/>
    </row>
    <row r="10748" spans="15:119" x14ac:dyDescent="0.25">
      <c r="O10748" s="268" t="s">
        <v>20230</v>
      </c>
      <c r="P10748" s="268" t="s">
        <v>9492</v>
      </c>
      <c r="Q10748" s="269">
        <v>-15.5</v>
      </c>
      <c r="R10748" s="269">
        <v>-15.75</v>
      </c>
      <c r="S10748" s="269">
        <v>-48</v>
      </c>
      <c r="T10748" s="269">
        <v>-48.25</v>
      </c>
      <c r="DO10748"/>
    </row>
    <row r="10749" spans="15:119" x14ac:dyDescent="0.25">
      <c r="O10749" s="268" t="s">
        <v>20231</v>
      </c>
      <c r="P10749" s="268" t="s">
        <v>9492</v>
      </c>
      <c r="Q10749" s="269">
        <v>-15.75</v>
      </c>
      <c r="R10749" s="269">
        <v>-16</v>
      </c>
      <c r="S10749" s="269">
        <v>-48.25</v>
      </c>
      <c r="T10749" s="269">
        <v>-48.5</v>
      </c>
      <c r="DO10749"/>
    </row>
    <row r="10750" spans="15:119" x14ac:dyDescent="0.25">
      <c r="O10750" s="268" t="s">
        <v>20232</v>
      </c>
      <c r="P10750" s="268" t="s">
        <v>9492</v>
      </c>
      <c r="Q10750" s="269">
        <v>-15.75</v>
      </c>
      <c r="R10750" s="269">
        <v>-16</v>
      </c>
      <c r="S10750" s="269">
        <v>-48</v>
      </c>
      <c r="T10750" s="269">
        <v>-48.25</v>
      </c>
      <c r="DO10750"/>
    </row>
    <row r="10751" spans="15:119" x14ac:dyDescent="0.25">
      <c r="O10751" s="268" t="s">
        <v>20233</v>
      </c>
      <c r="P10751" s="268" t="s">
        <v>9484</v>
      </c>
      <c r="Q10751" s="269">
        <v>-12</v>
      </c>
      <c r="R10751" s="269">
        <v>-16</v>
      </c>
      <c r="S10751" s="269">
        <v>-42</v>
      </c>
      <c r="T10751" s="269">
        <v>-48</v>
      </c>
      <c r="DO10751"/>
    </row>
    <row r="10752" spans="15:119" x14ac:dyDescent="0.25">
      <c r="O10752" s="268" t="s">
        <v>20234</v>
      </c>
      <c r="P10752" s="268" t="s">
        <v>9486</v>
      </c>
      <c r="Q10752" s="269">
        <v>-12</v>
      </c>
      <c r="R10752" s="269">
        <v>-14</v>
      </c>
      <c r="S10752" s="269">
        <v>-45</v>
      </c>
      <c r="T10752" s="269">
        <v>-48</v>
      </c>
      <c r="DO10752"/>
    </row>
    <row r="10753" spans="15:119" x14ac:dyDescent="0.25">
      <c r="O10753" s="268" t="s">
        <v>20235</v>
      </c>
      <c r="P10753" s="268" t="s">
        <v>9488</v>
      </c>
      <c r="Q10753" s="269">
        <v>-12</v>
      </c>
      <c r="R10753" s="269">
        <v>-13</v>
      </c>
      <c r="S10753" s="269">
        <v>-46.5</v>
      </c>
      <c r="T10753" s="269">
        <v>-48</v>
      </c>
      <c r="DO10753"/>
    </row>
    <row r="10754" spans="15:119" x14ac:dyDescent="0.25">
      <c r="O10754" s="268" t="s">
        <v>20236</v>
      </c>
      <c r="P10754" s="268" t="s">
        <v>9490</v>
      </c>
      <c r="Q10754" s="269">
        <v>-12</v>
      </c>
      <c r="R10754" s="269">
        <v>-12.5</v>
      </c>
      <c r="S10754" s="269">
        <v>-47.5</v>
      </c>
      <c r="T10754" s="269">
        <v>-48</v>
      </c>
      <c r="DO10754"/>
    </row>
    <row r="10755" spans="15:119" x14ac:dyDescent="0.25">
      <c r="O10755" s="268" t="s">
        <v>20237</v>
      </c>
      <c r="P10755" s="268" t="s">
        <v>9492</v>
      </c>
      <c r="Q10755" s="269">
        <v>-12</v>
      </c>
      <c r="R10755" s="269">
        <v>-12.25</v>
      </c>
      <c r="S10755" s="269">
        <v>-47.75</v>
      </c>
      <c r="T10755" s="269">
        <v>-48</v>
      </c>
      <c r="DO10755"/>
    </row>
    <row r="10756" spans="15:119" x14ac:dyDescent="0.25">
      <c r="O10756" s="268" t="s">
        <v>20238</v>
      </c>
      <c r="P10756" s="268" t="s">
        <v>9492</v>
      </c>
      <c r="Q10756" s="269">
        <v>-12</v>
      </c>
      <c r="R10756" s="269">
        <v>-12.25</v>
      </c>
      <c r="S10756" s="269">
        <v>-47.5</v>
      </c>
      <c r="T10756" s="269">
        <v>-47.75</v>
      </c>
      <c r="DO10756"/>
    </row>
    <row r="10757" spans="15:119" x14ac:dyDescent="0.25">
      <c r="O10757" s="268" t="s">
        <v>20239</v>
      </c>
      <c r="P10757" s="268" t="s">
        <v>9492</v>
      </c>
      <c r="Q10757" s="269">
        <v>-12.25</v>
      </c>
      <c r="R10757" s="269">
        <v>-12.5</v>
      </c>
      <c r="S10757" s="269">
        <v>-47.75</v>
      </c>
      <c r="T10757" s="269">
        <v>-48</v>
      </c>
      <c r="DO10757"/>
    </row>
    <row r="10758" spans="15:119" x14ac:dyDescent="0.25">
      <c r="O10758" s="268" t="s">
        <v>20240</v>
      </c>
      <c r="P10758" s="268" t="s">
        <v>9492</v>
      </c>
      <c r="Q10758" s="269">
        <v>-12.25</v>
      </c>
      <c r="R10758" s="269">
        <v>-12.5</v>
      </c>
      <c r="S10758" s="269">
        <v>-47.5</v>
      </c>
      <c r="T10758" s="269">
        <v>-47.75</v>
      </c>
      <c r="DO10758"/>
    </row>
    <row r="10759" spans="15:119" x14ac:dyDescent="0.25">
      <c r="O10759" s="268" t="s">
        <v>20241</v>
      </c>
      <c r="P10759" s="268" t="s">
        <v>9490</v>
      </c>
      <c r="Q10759" s="269">
        <v>-12</v>
      </c>
      <c r="R10759" s="269">
        <v>-12.5</v>
      </c>
      <c r="S10759" s="269">
        <v>-47</v>
      </c>
      <c r="T10759" s="269">
        <v>-47.5</v>
      </c>
      <c r="DO10759"/>
    </row>
    <row r="10760" spans="15:119" x14ac:dyDescent="0.25">
      <c r="O10760" s="268" t="s">
        <v>20242</v>
      </c>
      <c r="P10760" s="268" t="s">
        <v>9492</v>
      </c>
      <c r="Q10760" s="269">
        <v>-12</v>
      </c>
      <c r="R10760" s="269">
        <v>-12.25</v>
      </c>
      <c r="S10760" s="269">
        <v>-47.25</v>
      </c>
      <c r="T10760" s="269">
        <v>-47.5</v>
      </c>
      <c r="DO10760"/>
    </row>
    <row r="10761" spans="15:119" x14ac:dyDescent="0.25">
      <c r="O10761" s="268" t="s">
        <v>20243</v>
      </c>
      <c r="P10761" s="268" t="s">
        <v>9492</v>
      </c>
      <c r="Q10761" s="269">
        <v>-12</v>
      </c>
      <c r="R10761" s="269">
        <v>-12.25</v>
      </c>
      <c r="S10761" s="269">
        <v>-47</v>
      </c>
      <c r="T10761" s="269">
        <v>-47.25</v>
      </c>
      <c r="DO10761"/>
    </row>
    <row r="10762" spans="15:119" x14ac:dyDescent="0.25">
      <c r="O10762" s="268" t="s">
        <v>20244</v>
      </c>
      <c r="P10762" s="268" t="s">
        <v>9492</v>
      </c>
      <c r="Q10762" s="269">
        <v>-12.25</v>
      </c>
      <c r="R10762" s="269">
        <v>-12.5</v>
      </c>
      <c r="S10762" s="269">
        <v>-47.25</v>
      </c>
      <c r="T10762" s="269">
        <v>-47.5</v>
      </c>
      <c r="DO10762"/>
    </row>
    <row r="10763" spans="15:119" x14ac:dyDescent="0.25">
      <c r="O10763" s="268" t="s">
        <v>20245</v>
      </c>
      <c r="P10763" s="268" t="s">
        <v>9492</v>
      </c>
      <c r="Q10763" s="269">
        <v>-12.25</v>
      </c>
      <c r="R10763" s="269">
        <v>-12.5</v>
      </c>
      <c r="S10763" s="269">
        <v>-47</v>
      </c>
      <c r="T10763" s="269">
        <v>-47.25</v>
      </c>
      <c r="DO10763"/>
    </row>
    <row r="10764" spans="15:119" x14ac:dyDescent="0.25">
      <c r="O10764" s="268" t="s">
        <v>20246</v>
      </c>
      <c r="P10764" s="268" t="s">
        <v>9490</v>
      </c>
      <c r="Q10764" s="269">
        <v>-12</v>
      </c>
      <c r="R10764" s="269">
        <v>-12.5</v>
      </c>
      <c r="S10764" s="269">
        <v>-46.5</v>
      </c>
      <c r="T10764" s="269">
        <v>-47</v>
      </c>
      <c r="DO10764"/>
    </row>
    <row r="10765" spans="15:119" x14ac:dyDescent="0.25">
      <c r="O10765" s="268" t="s">
        <v>20247</v>
      </c>
      <c r="P10765" s="268" t="s">
        <v>9492</v>
      </c>
      <c r="Q10765" s="269">
        <v>-12</v>
      </c>
      <c r="R10765" s="269">
        <v>-12.25</v>
      </c>
      <c r="S10765" s="269">
        <v>-46.75</v>
      </c>
      <c r="T10765" s="269">
        <v>-47</v>
      </c>
      <c r="DO10765"/>
    </row>
    <row r="10766" spans="15:119" x14ac:dyDescent="0.25">
      <c r="O10766" s="268" t="s">
        <v>20248</v>
      </c>
      <c r="P10766" s="268" t="s">
        <v>9492</v>
      </c>
      <c r="Q10766" s="269">
        <v>-12</v>
      </c>
      <c r="R10766" s="269">
        <v>-12.25</v>
      </c>
      <c r="S10766" s="269">
        <v>-46.5</v>
      </c>
      <c r="T10766" s="269">
        <v>-46.75</v>
      </c>
      <c r="DO10766"/>
    </row>
    <row r="10767" spans="15:119" x14ac:dyDescent="0.25">
      <c r="O10767" s="268" t="s">
        <v>20249</v>
      </c>
      <c r="P10767" s="268" t="s">
        <v>9492</v>
      </c>
      <c r="Q10767" s="269">
        <v>-12.25</v>
      </c>
      <c r="R10767" s="269">
        <v>-12.5</v>
      </c>
      <c r="S10767" s="269">
        <v>-46.75</v>
      </c>
      <c r="T10767" s="269">
        <v>-47</v>
      </c>
      <c r="DO10767"/>
    </row>
    <row r="10768" spans="15:119" x14ac:dyDescent="0.25">
      <c r="O10768" s="268" t="s">
        <v>20250</v>
      </c>
      <c r="P10768" s="268" t="s">
        <v>9492</v>
      </c>
      <c r="Q10768" s="269">
        <v>-12.25</v>
      </c>
      <c r="R10768" s="269">
        <v>-12.5</v>
      </c>
      <c r="S10768" s="269">
        <v>-46.5</v>
      </c>
      <c r="T10768" s="269">
        <v>-46.75</v>
      </c>
      <c r="DO10768"/>
    </row>
    <row r="10769" spans="15:119" x14ac:dyDescent="0.25">
      <c r="O10769" s="268" t="s">
        <v>20251</v>
      </c>
      <c r="P10769" s="268" t="s">
        <v>9490</v>
      </c>
      <c r="Q10769" s="269">
        <v>-12.5</v>
      </c>
      <c r="R10769" s="269">
        <v>-13</v>
      </c>
      <c r="S10769" s="269">
        <v>-47.5</v>
      </c>
      <c r="T10769" s="269">
        <v>-48</v>
      </c>
      <c r="DO10769"/>
    </row>
    <row r="10770" spans="15:119" x14ac:dyDescent="0.25">
      <c r="O10770" s="268" t="s">
        <v>20252</v>
      </c>
      <c r="P10770" s="268" t="s">
        <v>9492</v>
      </c>
      <c r="Q10770" s="269">
        <v>-12.5</v>
      </c>
      <c r="R10770" s="269">
        <v>-12.75</v>
      </c>
      <c r="S10770" s="269">
        <v>-47.75</v>
      </c>
      <c r="T10770" s="269">
        <v>-48</v>
      </c>
      <c r="DO10770"/>
    </row>
    <row r="10771" spans="15:119" x14ac:dyDescent="0.25">
      <c r="O10771" s="268" t="s">
        <v>20253</v>
      </c>
      <c r="P10771" s="268" t="s">
        <v>9492</v>
      </c>
      <c r="Q10771" s="269">
        <v>-12.5</v>
      </c>
      <c r="R10771" s="269">
        <v>-12.75</v>
      </c>
      <c r="S10771" s="269">
        <v>-47.5</v>
      </c>
      <c r="T10771" s="269">
        <v>-47.75</v>
      </c>
      <c r="DO10771"/>
    </row>
    <row r="10772" spans="15:119" x14ac:dyDescent="0.25">
      <c r="O10772" s="268" t="s">
        <v>20254</v>
      </c>
      <c r="P10772" s="268" t="s">
        <v>9492</v>
      </c>
      <c r="Q10772" s="269">
        <v>-12.75</v>
      </c>
      <c r="R10772" s="269">
        <v>-13</v>
      </c>
      <c r="S10772" s="269">
        <v>-47.75</v>
      </c>
      <c r="T10772" s="269">
        <v>-48</v>
      </c>
      <c r="DO10772"/>
    </row>
    <row r="10773" spans="15:119" x14ac:dyDescent="0.25">
      <c r="O10773" s="268" t="s">
        <v>20255</v>
      </c>
      <c r="P10773" s="268" t="s">
        <v>9492</v>
      </c>
      <c r="Q10773" s="269">
        <v>-12.75</v>
      </c>
      <c r="R10773" s="269">
        <v>-13</v>
      </c>
      <c r="S10773" s="269">
        <v>-47.5</v>
      </c>
      <c r="T10773" s="269">
        <v>-47.75</v>
      </c>
      <c r="DO10773"/>
    </row>
    <row r="10774" spans="15:119" x14ac:dyDescent="0.25">
      <c r="O10774" s="268" t="s">
        <v>20256</v>
      </c>
      <c r="P10774" s="268" t="s">
        <v>9490</v>
      </c>
      <c r="Q10774" s="269">
        <v>-12.5</v>
      </c>
      <c r="R10774" s="269">
        <v>-13</v>
      </c>
      <c r="S10774" s="269">
        <v>-47</v>
      </c>
      <c r="T10774" s="269">
        <v>-47.5</v>
      </c>
      <c r="DO10774"/>
    </row>
    <row r="10775" spans="15:119" x14ac:dyDescent="0.25">
      <c r="O10775" s="268" t="s">
        <v>20257</v>
      </c>
      <c r="P10775" s="268" t="s">
        <v>9492</v>
      </c>
      <c r="Q10775" s="269">
        <v>-12.5</v>
      </c>
      <c r="R10775" s="269">
        <v>-12.75</v>
      </c>
      <c r="S10775" s="269">
        <v>-47.25</v>
      </c>
      <c r="T10775" s="269">
        <v>-47.5</v>
      </c>
      <c r="DO10775"/>
    </row>
    <row r="10776" spans="15:119" x14ac:dyDescent="0.25">
      <c r="O10776" s="268" t="s">
        <v>20258</v>
      </c>
      <c r="P10776" s="268" t="s">
        <v>9492</v>
      </c>
      <c r="Q10776" s="269">
        <v>-12.5</v>
      </c>
      <c r="R10776" s="269">
        <v>-12.75</v>
      </c>
      <c r="S10776" s="269">
        <v>-47</v>
      </c>
      <c r="T10776" s="269">
        <v>-47.25</v>
      </c>
      <c r="DO10776"/>
    </row>
    <row r="10777" spans="15:119" x14ac:dyDescent="0.25">
      <c r="O10777" s="268" t="s">
        <v>20259</v>
      </c>
      <c r="P10777" s="268" t="s">
        <v>9492</v>
      </c>
      <c r="Q10777" s="269">
        <v>-12.75</v>
      </c>
      <c r="R10777" s="269">
        <v>-13</v>
      </c>
      <c r="S10777" s="269">
        <v>-47.25</v>
      </c>
      <c r="T10777" s="269">
        <v>-47.5</v>
      </c>
      <c r="DO10777"/>
    </row>
    <row r="10778" spans="15:119" x14ac:dyDescent="0.25">
      <c r="O10778" s="268" t="s">
        <v>20260</v>
      </c>
      <c r="P10778" s="268" t="s">
        <v>9492</v>
      </c>
      <c r="Q10778" s="269">
        <v>-12.75</v>
      </c>
      <c r="R10778" s="269">
        <v>-13</v>
      </c>
      <c r="S10778" s="269">
        <v>-47</v>
      </c>
      <c r="T10778" s="269">
        <v>-47.25</v>
      </c>
      <c r="DO10778"/>
    </row>
    <row r="10779" spans="15:119" x14ac:dyDescent="0.25">
      <c r="O10779" s="268" t="s">
        <v>20261</v>
      </c>
      <c r="P10779" s="268" t="s">
        <v>9490</v>
      </c>
      <c r="Q10779" s="269">
        <v>-12.5</v>
      </c>
      <c r="R10779" s="269">
        <v>-13</v>
      </c>
      <c r="S10779" s="269">
        <v>-46.5</v>
      </c>
      <c r="T10779" s="269">
        <v>-47</v>
      </c>
      <c r="DO10779"/>
    </row>
    <row r="10780" spans="15:119" x14ac:dyDescent="0.25">
      <c r="O10780" s="268" t="s">
        <v>20262</v>
      </c>
      <c r="P10780" s="268" t="s">
        <v>9492</v>
      </c>
      <c r="Q10780" s="269">
        <v>-12.5</v>
      </c>
      <c r="R10780" s="269">
        <v>-12.75</v>
      </c>
      <c r="S10780" s="269">
        <v>-46.75</v>
      </c>
      <c r="T10780" s="269">
        <v>-47</v>
      </c>
      <c r="DO10780"/>
    </row>
    <row r="10781" spans="15:119" x14ac:dyDescent="0.25">
      <c r="O10781" s="268" t="s">
        <v>20263</v>
      </c>
      <c r="P10781" s="268" t="s">
        <v>9492</v>
      </c>
      <c r="Q10781" s="269">
        <v>-12.5</v>
      </c>
      <c r="R10781" s="269">
        <v>-12.75</v>
      </c>
      <c r="S10781" s="269">
        <v>-46.5</v>
      </c>
      <c r="T10781" s="269">
        <v>-46.75</v>
      </c>
      <c r="DO10781"/>
    </row>
    <row r="10782" spans="15:119" x14ac:dyDescent="0.25">
      <c r="O10782" s="268" t="s">
        <v>20264</v>
      </c>
      <c r="P10782" s="268" t="s">
        <v>9492</v>
      </c>
      <c r="Q10782" s="269">
        <v>-12.75</v>
      </c>
      <c r="R10782" s="269">
        <v>-13</v>
      </c>
      <c r="S10782" s="269">
        <v>-46.75</v>
      </c>
      <c r="T10782" s="269">
        <v>-47</v>
      </c>
      <c r="DO10782"/>
    </row>
    <row r="10783" spans="15:119" x14ac:dyDescent="0.25">
      <c r="O10783" s="268" t="s">
        <v>20265</v>
      </c>
      <c r="P10783" s="268" t="s">
        <v>9492</v>
      </c>
      <c r="Q10783" s="269">
        <v>-12.75</v>
      </c>
      <c r="R10783" s="269">
        <v>-13</v>
      </c>
      <c r="S10783" s="269">
        <v>-46.5</v>
      </c>
      <c r="T10783" s="269">
        <v>-46.75</v>
      </c>
      <c r="DO10783"/>
    </row>
    <row r="10784" spans="15:119" x14ac:dyDescent="0.25">
      <c r="O10784" s="268" t="s">
        <v>20266</v>
      </c>
      <c r="P10784" s="268" t="s">
        <v>9488</v>
      </c>
      <c r="Q10784" s="269">
        <v>-12</v>
      </c>
      <c r="R10784" s="269">
        <v>-13</v>
      </c>
      <c r="S10784" s="269">
        <v>-45</v>
      </c>
      <c r="T10784" s="269">
        <v>-46.5</v>
      </c>
      <c r="DO10784"/>
    </row>
    <row r="10785" spans="15:119" x14ac:dyDescent="0.25">
      <c r="O10785" s="268" t="s">
        <v>20267</v>
      </c>
      <c r="P10785" s="268" t="s">
        <v>9490</v>
      </c>
      <c r="Q10785" s="269">
        <v>-12</v>
      </c>
      <c r="R10785" s="269">
        <v>-12.5</v>
      </c>
      <c r="S10785" s="269">
        <v>-46</v>
      </c>
      <c r="T10785" s="269">
        <v>-46.5</v>
      </c>
      <c r="DO10785"/>
    </row>
    <row r="10786" spans="15:119" x14ac:dyDescent="0.25">
      <c r="O10786" s="268" t="s">
        <v>20268</v>
      </c>
      <c r="P10786" s="268" t="s">
        <v>9492</v>
      </c>
      <c r="Q10786" s="269">
        <v>-12</v>
      </c>
      <c r="R10786" s="269">
        <v>-12.25</v>
      </c>
      <c r="S10786" s="269">
        <v>-46.25</v>
      </c>
      <c r="T10786" s="269">
        <v>-46.5</v>
      </c>
      <c r="DO10786"/>
    </row>
    <row r="10787" spans="15:119" x14ac:dyDescent="0.25">
      <c r="O10787" s="268" t="s">
        <v>20269</v>
      </c>
      <c r="P10787" s="268" t="s">
        <v>9492</v>
      </c>
      <c r="Q10787" s="269">
        <v>-12</v>
      </c>
      <c r="R10787" s="269">
        <v>-12.25</v>
      </c>
      <c r="S10787" s="269">
        <v>-46</v>
      </c>
      <c r="T10787" s="269">
        <v>-46.25</v>
      </c>
      <c r="DO10787"/>
    </row>
    <row r="10788" spans="15:119" x14ac:dyDescent="0.25">
      <c r="O10788" s="268" t="s">
        <v>20270</v>
      </c>
      <c r="P10788" s="268" t="s">
        <v>9492</v>
      </c>
      <c r="Q10788" s="269">
        <v>-12.25</v>
      </c>
      <c r="R10788" s="269">
        <v>-12.5</v>
      </c>
      <c r="S10788" s="269">
        <v>-46.25</v>
      </c>
      <c r="T10788" s="269">
        <v>-46.5</v>
      </c>
      <c r="DO10788"/>
    </row>
    <row r="10789" spans="15:119" x14ac:dyDescent="0.25">
      <c r="O10789" s="268" t="s">
        <v>20271</v>
      </c>
      <c r="P10789" s="268" t="s">
        <v>9492</v>
      </c>
      <c r="Q10789" s="269">
        <v>-12.25</v>
      </c>
      <c r="R10789" s="269">
        <v>-12.5</v>
      </c>
      <c r="S10789" s="269">
        <v>-46</v>
      </c>
      <c r="T10789" s="269">
        <v>-46.25</v>
      </c>
      <c r="DO10789"/>
    </row>
    <row r="10790" spans="15:119" x14ac:dyDescent="0.25">
      <c r="O10790" s="268" t="s">
        <v>20272</v>
      </c>
      <c r="P10790" s="268" t="s">
        <v>9490</v>
      </c>
      <c r="Q10790" s="269">
        <v>-12</v>
      </c>
      <c r="R10790" s="269">
        <v>-12.5</v>
      </c>
      <c r="S10790" s="269">
        <v>-45.5</v>
      </c>
      <c r="T10790" s="269">
        <v>-46</v>
      </c>
      <c r="DO10790"/>
    </row>
    <row r="10791" spans="15:119" x14ac:dyDescent="0.25">
      <c r="O10791" s="268" t="s">
        <v>20273</v>
      </c>
      <c r="P10791" s="268" t="s">
        <v>9492</v>
      </c>
      <c r="Q10791" s="269">
        <v>-12</v>
      </c>
      <c r="R10791" s="269">
        <v>-12.25</v>
      </c>
      <c r="S10791" s="269">
        <v>-45.75</v>
      </c>
      <c r="T10791" s="269">
        <v>-46</v>
      </c>
      <c r="DO10791"/>
    </row>
    <row r="10792" spans="15:119" x14ac:dyDescent="0.25">
      <c r="O10792" s="268" t="s">
        <v>20274</v>
      </c>
      <c r="P10792" s="268" t="s">
        <v>9492</v>
      </c>
      <c r="Q10792" s="269">
        <v>-12</v>
      </c>
      <c r="R10792" s="269">
        <v>-12.25</v>
      </c>
      <c r="S10792" s="269">
        <v>-45.5</v>
      </c>
      <c r="T10792" s="269">
        <v>-45.75</v>
      </c>
      <c r="DO10792"/>
    </row>
    <row r="10793" spans="15:119" x14ac:dyDescent="0.25">
      <c r="O10793" s="268" t="s">
        <v>20275</v>
      </c>
      <c r="P10793" s="268" t="s">
        <v>9492</v>
      </c>
      <c r="Q10793" s="269">
        <v>-12.25</v>
      </c>
      <c r="R10793" s="269">
        <v>-12.5</v>
      </c>
      <c r="S10793" s="269">
        <v>-45.75</v>
      </c>
      <c r="T10793" s="269">
        <v>-46</v>
      </c>
      <c r="DO10793"/>
    </row>
    <row r="10794" spans="15:119" x14ac:dyDescent="0.25">
      <c r="O10794" s="268" t="s">
        <v>20276</v>
      </c>
      <c r="P10794" s="268" t="s">
        <v>9492</v>
      </c>
      <c r="Q10794" s="269">
        <v>-12.25</v>
      </c>
      <c r="R10794" s="269">
        <v>-12.5</v>
      </c>
      <c r="S10794" s="269">
        <v>-45.5</v>
      </c>
      <c r="T10794" s="269">
        <v>-45.75</v>
      </c>
      <c r="DO10794"/>
    </row>
    <row r="10795" spans="15:119" x14ac:dyDescent="0.25">
      <c r="O10795" s="268" t="s">
        <v>20277</v>
      </c>
      <c r="P10795" s="268" t="s">
        <v>9490</v>
      </c>
      <c r="Q10795" s="269">
        <v>-12</v>
      </c>
      <c r="R10795" s="269">
        <v>-12.5</v>
      </c>
      <c r="S10795" s="269">
        <v>-45</v>
      </c>
      <c r="T10795" s="269">
        <v>-45.5</v>
      </c>
      <c r="DO10795"/>
    </row>
    <row r="10796" spans="15:119" x14ac:dyDescent="0.25">
      <c r="O10796" s="268" t="s">
        <v>20278</v>
      </c>
      <c r="P10796" s="268" t="s">
        <v>9492</v>
      </c>
      <c r="Q10796" s="269">
        <v>-12</v>
      </c>
      <c r="R10796" s="269">
        <v>-12.25</v>
      </c>
      <c r="S10796" s="269">
        <v>-45.25</v>
      </c>
      <c r="T10796" s="269">
        <v>-45.5</v>
      </c>
      <c r="DO10796"/>
    </row>
    <row r="10797" spans="15:119" x14ac:dyDescent="0.25">
      <c r="O10797" s="268" t="s">
        <v>20279</v>
      </c>
      <c r="P10797" s="268" t="s">
        <v>9492</v>
      </c>
      <c r="Q10797" s="269">
        <v>-12</v>
      </c>
      <c r="R10797" s="269">
        <v>-12.25</v>
      </c>
      <c r="S10797" s="269">
        <v>-45</v>
      </c>
      <c r="T10797" s="269">
        <v>-45.25</v>
      </c>
      <c r="DO10797"/>
    </row>
    <row r="10798" spans="15:119" x14ac:dyDescent="0.25">
      <c r="O10798" s="268" t="s">
        <v>20280</v>
      </c>
      <c r="P10798" s="268" t="s">
        <v>9492</v>
      </c>
      <c r="Q10798" s="269">
        <v>-12.25</v>
      </c>
      <c r="R10798" s="269">
        <v>-12.5</v>
      </c>
      <c r="S10798" s="269">
        <v>-45.25</v>
      </c>
      <c r="T10798" s="269">
        <v>-45.5</v>
      </c>
      <c r="DO10798"/>
    </row>
    <row r="10799" spans="15:119" x14ac:dyDescent="0.25">
      <c r="O10799" s="268" t="s">
        <v>20281</v>
      </c>
      <c r="P10799" s="268" t="s">
        <v>9492</v>
      </c>
      <c r="Q10799" s="269">
        <v>-12.25</v>
      </c>
      <c r="R10799" s="269">
        <v>-12.5</v>
      </c>
      <c r="S10799" s="269">
        <v>-45</v>
      </c>
      <c r="T10799" s="269">
        <v>-45.25</v>
      </c>
      <c r="DO10799"/>
    </row>
    <row r="10800" spans="15:119" x14ac:dyDescent="0.25">
      <c r="O10800" s="268" t="s">
        <v>20282</v>
      </c>
      <c r="P10800" s="268" t="s">
        <v>9490</v>
      </c>
      <c r="Q10800" s="269">
        <v>-12.5</v>
      </c>
      <c r="R10800" s="269">
        <v>-13</v>
      </c>
      <c r="S10800" s="269">
        <v>-46</v>
      </c>
      <c r="T10800" s="269">
        <v>-46.5</v>
      </c>
      <c r="DO10800"/>
    </row>
    <row r="10801" spans="15:119" x14ac:dyDescent="0.25">
      <c r="O10801" s="268" t="s">
        <v>20283</v>
      </c>
      <c r="P10801" s="268" t="s">
        <v>9492</v>
      </c>
      <c r="Q10801" s="269">
        <v>-12.5</v>
      </c>
      <c r="R10801" s="269">
        <v>-12.75</v>
      </c>
      <c r="S10801" s="269">
        <v>-46.25</v>
      </c>
      <c r="T10801" s="269">
        <v>-46.5</v>
      </c>
      <c r="DO10801"/>
    </row>
    <row r="10802" spans="15:119" x14ac:dyDescent="0.25">
      <c r="O10802" s="268" t="s">
        <v>20284</v>
      </c>
      <c r="P10802" s="268" t="s">
        <v>9492</v>
      </c>
      <c r="Q10802" s="269">
        <v>-12.5</v>
      </c>
      <c r="R10802" s="269">
        <v>-12.75</v>
      </c>
      <c r="S10802" s="269">
        <v>-46</v>
      </c>
      <c r="T10802" s="269">
        <v>-46.25</v>
      </c>
      <c r="DO10802"/>
    </row>
    <row r="10803" spans="15:119" x14ac:dyDescent="0.25">
      <c r="O10803" s="268" t="s">
        <v>20285</v>
      </c>
      <c r="P10803" s="268" t="s">
        <v>9492</v>
      </c>
      <c r="Q10803" s="269">
        <v>-12.75</v>
      </c>
      <c r="R10803" s="269">
        <v>-13</v>
      </c>
      <c r="S10803" s="269">
        <v>-46.25</v>
      </c>
      <c r="T10803" s="269">
        <v>-46.5</v>
      </c>
      <c r="DO10803"/>
    </row>
    <row r="10804" spans="15:119" x14ac:dyDescent="0.25">
      <c r="O10804" s="268" t="s">
        <v>20286</v>
      </c>
      <c r="P10804" s="268" t="s">
        <v>9492</v>
      </c>
      <c r="Q10804" s="269">
        <v>-12.75</v>
      </c>
      <c r="R10804" s="269">
        <v>-13</v>
      </c>
      <c r="S10804" s="269">
        <v>-46</v>
      </c>
      <c r="T10804" s="269">
        <v>-46.25</v>
      </c>
      <c r="DO10804"/>
    </row>
    <row r="10805" spans="15:119" x14ac:dyDescent="0.25">
      <c r="O10805" s="268" t="s">
        <v>20287</v>
      </c>
      <c r="P10805" s="268" t="s">
        <v>9490</v>
      </c>
      <c r="Q10805" s="269">
        <v>-12.5</v>
      </c>
      <c r="R10805" s="269">
        <v>-13</v>
      </c>
      <c r="S10805" s="269">
        <v>-45.5</v>
      </c>
      <c r="T10805" s="269">
        <v>-46</v>
      </c>
      <c r="DO10805"/>
    </row>
    <row r="10806" spans="15:119" x14ac:dyDescent="0.25">
      <c r="O10806" s="268" t="s">
        <v>20288</v>
      </c>
      <c r="P10806" s="268" t="s">
        <v>9492</v>
      </c>
      <c r="Q10806" s="269">
        <v>-12.5</v>
      </c>
      <c r="R10806" s="269">
        <v>-12.75</v>
      </c>
      <c r="S10806" s="269">
        <v>-45.75</v>
      </c>
      <c r="T10806" s="269">
        <v>-46</v>
      </c>
      <c r="DO10806"/>
    </row>
    <row r="10807" spans="15:119" x14ac:dyDescent="0.25">
      <c r="O10807" s="268" t="s">
        <v>20289</v>
      </c>
      <c r="P10807" s="268" t="s">
        <v>9492</v>
      </c>
      <c r="Q10807" s="269">
        <v>-12.5</v>
      </c>
      <c r="R10807" s="269">
        <v>-12.75</v>
      </c>
      <c r="S10807" s="269">
        <v>-45.5</v>
      </c>
      <c r="T10807" s="269">
        <v>-45.75</v>
      </c>
      <c r="DO10807"/>
    </row>
    <row r="10808" spans="15:119" x14ac:dyDescent="0.25">
      <c r="O10808" s="268" t="s">
        <v>20290</v>
      </c>
      <c r="P10808" s="268" t="s">
        <v>9492</v>
      </c>
      <c r="Q10808" s="269">
        <v>-12.75</v>
      </c>
      <c r="R10808" s="269">
        <v>-13</v>
      </c>
      <c r="S10808" s="269">
        <v>-45.75</v>
      </c>
      <c r="T10808" s="269">
        <v>-46</v>
      </c>
      <c r="DO10808"/>
    </row>
    <row r="10809" spans="15:119" x14ac:dyDescent="0.25">
      <c r="O10809" s="268" t="s">
        <v>20291</v>
      </c>
      <c r="P10809" s="268" t="s">
        <v>9492</v>
      </c>
      <c r="Q10809" s="269">
        <v>-12.75</v>
      </c>
      <c r="R10809" s="269">
        <v>-13</v>
      </c>
      <c r="S10809" s="269">
        <v>-45.5</v>
      </c>
      <c r="T10809" s="269">
        <v>-45.75</v>
      </c>
      <c r="DO10809"/>
    </row>
    <row r="10810" spans="15:119" x14ac:dyDescent="0.25">
      <c r="O10810" s="268" t="s">
        <v>20292</v>
      </c>
      <c r="P10810" s="268" t="s">
        <v>9490</v>
      </c>
      <c r="Q10810" s="269">
        <v>-12.5</v>
      </c>
      <c r="R10810" s="269">
        <v>-13</v>
      </c>
      <c r="S10810" s="269">
        <v>-45</v>
      </c>
      <c r="T10810" s="269">
        <v>-45.5</v>
      </c>
      <c r="DO10810"/>
    </row>
    <row r="10811" spans="15:119" x14ac:dyDescent="0.25">
      <c r="O10811" s="268" t="s">
        <v>20293</v>
      </c>
      <c r="P10811" s="268" t="s">
        <v>9492</v>
      </c>
      <c r="Q10811" s="269">
        <v>-12.5</v>
      </c>
      <c r="R10811" s="269">
        <v>-12.75</v>
      </c>
      <c r="S10811" s="269">
        <v>-45.25</v>
      </c>
      <c r="T10811" s="269">
        <v>-45.5</v>
      </c>
      <c r="DO10811"/>
    </row>
    <row r="10812" spans="15:119" x14ac:dyDescent="0.25">
      <c r="O10812" s="268" t="s">
        <v>20294</v>
      </c>
      <c r="P10812" s="268" t="s">
        <v>9492</v>
      </c>
      <c r="Q10812" s="269">
        <v>-12.5</v>
      </c>
      <c r="R10812" s="269">
        <v>-12.75</v>
      </c>
      <c r="S10812" s="269">
        <v>-45</v>
      </c>
      <c r="T10812" s="269">
        <v>-45.25</v>
      </c>
      <c r="DO10812"/>
    </row>
    <row r="10813" spans="15:119" x14ac:dyDescent="0.25">
      <c r="O10813" s="268" t="s">
        <v>20295</v>
      </c>
      <c r="P10813" s="268" t="s">
        <v>9492</v>
      </c>
      <c r="Q10813" s="269">
        <v>-12.75</v>
      </c>
      <c r="R10813" s="269">
        <v>-13</v>
      </c>
      <c r="S10813" s="269">
        <v>-45.25</v>
      </c>
      <c r="T10813" s="269">
        <v>-45.5</v>
      </c>
      <c r="DO10813"/>
    </row>
    <row r="10814" spans="15:119" x14ac:dyDescent="0.25">
      <c r="O10814" s="268" t="s">
        <v>20296</v>
      </c>
      <c r="P10814" s="268" t="s">
        <v>9492</v>
      </c>
      <c r="Q10814" s="269">
        <v>-12.75</v>
      </c>
      <c r="R10814" s="269">
        <v>-13</v>
      </c>
      <c r="S10814" s="269">
        <v>-45</v>
      </c>
      <c r="T10814" s="269">
        <v>-45.25</v>
      </c>
      <c r="DO10814"/>
    </row>
    <row r="10815" spans="15:119" x14ac:dyDescent="0.25">
      <c r="O10815" s="268" t="s">
        <v>20297</v>
      </c>
      <c r="P10815" s="268" t="s">
        <v>9488</v>
      </c>
      <c r="Q10815" s="269">
        <v>-13</v>
      </c>
      <c r="R10815" s="269">
        <v>-14</v>
      </c>
      <c r="S10815" s="269">
        <v>-46.5</v>
      </c>
      <c r="T10815" s="269">
        <v>-48</v>
      </c>
      <c r="DO10815"/>
    </row>
    <row r="10816" spans="15:119" x14ac:dyDescent="0.25">
      <c r="O10816" s="268" t="s">
        <v>20298</v>
      </c>
      <c r="P10816" s="268" t="s">
        <v>9490</v>
      </c>
      <c r="Q10816" s="269">
        <v>-13</v>
      </c>
      <c r="R10816" s="269">
        <v>-13.5</v>
      </c>
      <c r="S10816" s="269">
        <v>-47.5</v>
      </c>
      <c r="T10816" s="269">
        <v>-48</v>
      </c>
      <c r="DO10816"/>
    </row>
    <row r="10817" spans="15:119" x14ac:dyDescent="0.25">
      <c r="O10817" s="268" t="s">
        <v>20299</v>
      </c>
      <c r="P10817" s="268" t="s">
        <v>9492</v>
      </c>
      <c r="Q10817" s="269">
        <v>-13</v>
      </c>
      <c r="R10817" s="269">
        <v>-13.25</v>
      </c>
      <c r="S10817" s="269">
        <v>-47.75</v>
      </c>
      <c r="T10817" s="269">
        <v>-48</v>
      </c>
      <c r="DO10817"/>
    </row>
    <row r="10818" spans="15:119" x14ac:dyDescent="0.25">
      <c r="O10818" s="268" t="s">
        <v>20300</v>
      </c>
      <c r="P10818" s="268" t="s">
        <v>9492</v>
      </c>
      <c r="Q10818" s="269">
        <v>-13</v>
      </c>
      <c r="R10818" s="269">
        <v>-13.25</v>
      </c>
      <c r="S10818" s="269">
        <v>-47.5</v>
      </c>
      <c r="T10818" s="269">
        <v>-47.75</v>
      </c>
      <c r="DO10818"/>
    </row>
    <row r="10819" spans="15:119" x14ac:dyDescent="0.25">
      <c r="O10819" s="268" t="s">
        <v>20301</v>
      </c>
      <c r="P10819" s="268" t="s">
        <v>9492</v>
      </c>
      <c r="Q10819" s="269">
        <v>-13.25</v>
      </c>
      <c r="R10819" s="269">
        <v>-13.5</v>
      </c>
      <c r="S10819" s="269">
        <v>-47.75</v>
      </c>
      <c r="T10819" s="269">
        <v>-48</v>
      </c>
      <c r="DO10819"/>
    </row>
    <row r="10820" spans="15:119" x14ac:dyDescent="0.25">
      <c r="O10820" s="268" t="s">
        <v>20302</v>
      </c>
      <c r="P10820" s="268" t="s">
        <v>9492</v>
      </c>
      <c r="Q10820" s="269">
        <v>-13.25</v>
      </c>
      <c r="R10820" s="269">
        <v>-13.5</v>
      </c>
      <c r="S10820" s="269">
        <v>-47.5</v>
      </c>
      <c r="T10820" s="269">
        <v>-47.75</v>
      </c>
      <c r="DO10820"/>
    </row>
    <row r="10821" spans="15:119" x14ac:dyDescent="0.25">
      <c r="O10821" s="268" t="s">
        <v>20303</v>
      </c>
      <c r="P10821" s="268" t="s">
        <v>9490</v>
      </c>
      <c r="Q10821" s="269">
        <v>-13</v>
      </c>
      <c r="R10821" s="269">
        <v>-13.5</v>
      </c>
      <c r="S10821" s="269">
        <v>-47</v>
      </c>
      <c r="T10821" s="269">
        <v>-47.5</v>
      </c>
      <c r="DO10821"/>
    </row>
    <row r="10822" spans="15:119" x14ac:dyDescent="0.25">
      <c r="O10822" s="268" t="s">
        <v>20304</v>
      </c>
      <c r="P10822" s="268" t="s">
        <v>9492</v>
      </c>
      <c r="Q10822" s="269">
        <v>-13</v>
      </c>
      <c r="R10822" s="269">
        <v>-13.25</v>
      </c>
      <c r="S10822" s="269">
        <v>-47.25</v>
      </c>
      <c r="T10822" s="269">
        <v>-47.5</v>
      </c>
      <c r="DO10822"/>
    </row>
    <row r="10823" spans="15:119" x14ac:dyDescent="0.25">
      <c r="O10823" s="268" t="s">
        <v>20305</v>
      </c>
      <c r="P10823" s="268" t="s">
        <v>9492</v>
      </c>
      <c r="Q10823" s="269">
        <v>-13</v>
      </c>
      <c r="R10823" s="269">
        <v>-13.25</v>
      </c>
      <c r="S10823" s="269">
        <v>-47</v>
      </c>
      <c r="T10823" s="269">
        <v>-47.25</v>
      </c>
      <c r="DO10823"/>
    </row>
    <row r="10824" spans="15:119" x14ac:dyDescent="0.25">
      <c r="O10824" s="268" t="s">
        <v>20306</v>
      </c>
      <c r="P10824" s="268" t="s">
        <v>9492</v>
      </c>
      <c r="Q10824" s="269">
        <v>-13.25</v>
      </c>
      <c r="R10824" s="269">
        <v>-13.5</v>
      </c>
      <c r="S10824" s="269">
        <v>-47.25</v>
      </c>
      <c r="T10824" s="269">
        <v>-47.5</v>
      </c>
      <c r="DO10824"/>
    </row>
    <row r="10825" spans="15:119" x14ac:dyDescent="0.25">
      <c r="O10825" s="268" t="s">
        <v>20307</v>
      </c>
      <c r="P10825" s="268" t="s">
        <v>9492</v>
      </c>
      <c r="Q10825" s="269">
        <v>-13.25</v>
      </c>
      <c r="R10825" s="269">
        <v>-13.5</v>
      </c>
      <c r="S10825" s="269">
        <v>-47</v>
      </c>
      <c r="T10825" s="269">
        <v>-47.25</v>
      </c>
      <c r="DO10825"/>
    </row>
    <row r="10826" spans="15:119" x14ac:dyDescent="0.25">
      <c r="O10826" s="268" t="s">
        <v>20308</v>
      </c>
      <c r="P10826" s="268" t="s">
        <v>9490</v>
      </c>
      <c r="Q10826" s="269">
        <v>-13</v>
      </c>
      <c r="R10826" s="269">
        <v>-13.5</v>
      </c>
      <c r="S10826" s="269">
        <v>-46.5</v>
      </c>
      <c r="T10826" s="269">
        <v>-47</v>
      </c>
      <c r="DO10826"/>
    </row>
    <row r="10827" spans="15:119" x14ac:dyDescent="0.25">
      <c r="O10827" s="268" t="s">
        <v>20309</v>
      </c>
      <c r="P10827" s="268" t="s">
        <v>9492</v>
      </c>
      <c r="Q10827" s="269">
        <v>-13</v>
      </c>
      <c r="R10827" s="269">
        <v>-13.25</v>
      </c>
      <c r="S10827" s="269">
        <v>-46.75</v>
      </c>
      <c r="T10827" s="269">
        <v>-47</v>
      </c>
      <c r="DO10827"/>
    </row>
    <row r="10828" spans="15:119" x14ac:dyDescent="0.25">
      <c r="O10828" s="268" t="s">
        <v>20310</v>
      </c>
      <c r="P10828" s="268" t="s">
        <v>9492</v>
      </c>
      <c r="Q10828" s="269">
        <v>-13</v>
      </c>
      <c r="R10828" s="269">
        <v>-13.25</v>
      </c>
      <c r="S10828" s="269">
        <v>-46.5</v>
      </c>
      <c r="T10828" s="269">
        <v>-46.75</v>
      </c>
      <c r="DO10828"/>
    </row>
    <row r="10829" spans="15:119" x14ac:dyDescent="0.25">
      <c r="O10829" s="268" t="s">
        <v>20311</v>
      </c>
      <c r="P10829" s="268" t="s">
        <v>9492</v>
      </c>
      <c r="Q10829" s="269">
        <v>-13.25</v>
      </c>
      <c r="R10829" s="269">
        <v>-13.5</v>
      </c>
      <c r="S10829" s="269">
        <v>-46.75</v>
      </c>
      <c r="T10829" s="269">
        <v>-47</v>
      </c>
      <c r="DO10829"/>
    </row>
    <row r="10830" spans="15:119" x14ac:dyDescent="0.25">
      <c r="O10830" s="268" t="s">
        <v>20312</v>
      </c>
      <c r="P10830" s="268" t="s">
        <v>9492</v>
      </c>
      <c r="Q10830" s="269">
        <v>-13.25</v>
      </c>
      <c r="R10830" s="269">
        <v>-13.5</v>
      </c>
      <c r="S10830" s="269">
        <v>-46.5</v>
      </c>
      <c r="T10830" s="269">
        <v>-46.75</v>
      </c>
      <c r="DO10830"/>
    </row>
    <row r="10831" spans="15:119" x14ac:dyDescent="0.25">
      <c r="O10831" s="268" t="s">
        <v>20313</v>
      </c>
      <c r="P10831" s="268" t="s">
        <v>9490</v>
      </c>
      <c r="Q10831" s="269">
        <v>-13.5</v>
      </c>
      <c r="R10831" s="269">
        <v>-14</v>
      </c>
      <c r="S10831" s="269">
        <v>-47.5</v>
      </c>
      <c r="T10831" s="269">
        <v>-48</v>
      </c>
      <c r="DO10831"/>
    </row>
    <row r="10832" spans="15:119" x14ac:dyDescent="0.25">
      <c r="O10832" s="268" t="s">
        <v>20314</v>
      </c>
      <c r="P10832" s="268" t="s">
        <v>9492</v>
      </c>
      <c r="Q10832" s="269">
        <v>-13.5</v>
      </c>
      <c r="R10832" s="269">
        <v>-13.75</v>
      </c>
      <c r="S10832" s="269">
        <v>-47.75</v>
      </c>
      <c r="T10832" s="269">
        <v>-48</v>
      </c>
      <c r="DO10832"/>
    </row>
    <row r="10833" spans="15:119" x14ac:dyDescent="0.25">
      <c r="O10833" s="268" t="s">
        <v>20315</v>
      </c>
      <c r="P10833" s="268" t="s">
        <v>9492</v>
      </c>
      <c r="Q10833" s="269">
        <v>-13.5</v>
      </c>
      <c r="R10833" s="269">
        <v>-13.75</v>
      </c>
      <c r="S10833" s="269">
        <v>-47.5</v>
      </c>
      <c r="T10833" s="269">
        <v>-47.75</v>
      </c>
      <c r="DO10833"/>
    </row>
    <row r="10834" spans="15:119" x14ac:dyDescent="0.25">
      <c r="O10834" s="268" t="s">
        <v>20316</v>
      </c>
      <c r="P10834" s="268" t="s">
        <v>9492</v>
      </c>
      <c r="Q10834" s="269">
        <v>-13.75</v>
      </c>
      <c r="R10834" s="269">
        <v>-14</v>
      </c>
      <c r="S10834" s="269">
        <v>-47.75</v>
      </c>
      <c r="T10834" s="269">
        <v>-48</v>
      </c>
      <c r="DO10834"/>
    </row>
    <row r="10835" spans="15:119" x14ac:dyDescent="0.25">
      <c r="O10835" s="268" t="s">
        <v>20317</v>
      </c>
      <c r="P10835" s="268" t="s">
        <v>9492</v>
      </c>
      <c r="Q10835" s="269">
        <v>-13.75</v>
      </c>
      <c r="R10835" s="269">
        <v>-14</v>
      </c>
      <c r="S10835" s="269">
        <v>-47.5</v>
      </c>
      <c r="T10835" s="269">
        <v>-47.75</v>
      </c>
      <c r="DO10835"/>
    </row>
    <row r="10836" spans="15:119" x14ac:dyDescent="0.25">
      <c r="O10836" s="268" t="s">
        <v>20318</v>
      </c>
      <c r="P10836" s="268" t="s">
        <v>9490</v>
      </c>
      <c r="Q10836" s="269">
        <v>-13.5</v>
      </c>
      <c r="R10836" s="269">
        <v>-14</v>
      </c>
      <c r="S10836" s="269">
        <v>-47</v>
      </c>
      <c r="T10836" s="269">
        <v>-47.5</v>
      </c>
      <c r="DO10836"/>
    </row>
    <row r="10837" spans="15:119" x14ac:dyDescent="0.25">
      <c r="O10837" s="268" t="s">
        <v>20319</v>
      </c>
      <c r="P10837" s="268" t="s">
        <v>9492</v>
      </c>
      <c r="Q10837" s="269">
        <v>-13.5</v>
      </c>
      <c r="R10837" s="269">
        <v>-13.75</v>
      </c>
      <c r="S10837" s="269">
        <v>-47.25</v>
      </c>
      <c r="T10837" s="269">
        <v>-47.5</v>
      </c>
      <c r="DO10837"/>
    </row>
    <row r="10838" spans="15:119" x14ac:dyDescent="0.25">
      <c r="O10838" s="268" t="s">
        <v>20320</v>
      </c>
      <c r="P10838" s="268" t="s">
        <v>9492</v>
      </c>
      <c r="Q10838" s="269">
        <v>-13.5</v>
      </c>
      <c r="R10838" s="269">
        <v>-13.75</v>
      </c>
      <c r="S10838" s="269">
        <v>-47</v>
      </c>
      <c r="T10838" s="269">
        <v>-47.25</v>
      </c>
      <c r="DO10838"/>
    </row>
    <row r="10839" spans="15:119" x14ac:dyDescent="0.25">
      <c r="O10839" s="268" t="s">
        <v>20321</v>
      </c>
      <c r="P10839" s="268" t="s">
        <v>9492</v>
      </c>
      <c r="Q10839" s="269">
        <v>-13.75</v>
      </c>
      <c r="R10839" s="269">
        <v>-14</v>
      </c>
      <c r="S10839" s="269">
        <v>-47.25</v>
      </c>
      <c r="T10839" s="269">
        <v>-47.5</v>
      </c>
      <c r="DO10839"/>
    </row>
    <row r="10840" spans="15:119" x14ac:dyDescent="0.25">
      <c r="O10840" s="268" t="s">
        <v>20322</v>
      </c>
      <c r="P10840" s="268" t="s">
        <v>9492</v>
      </c>
      <c r="Q10840" s="269">
        <v>-13.75</v>
      </c>
      <c r="R10840" s="269">
        <v>-14</v>
      </c>
      <c r="S10840" s="269">
        <v>-47</v>
      </c>
      <c r="T10840" s="269">
        <v>-47.25</v>
      </c>
      <c r="DO10840"/>
    </row>
    <row r="10841" spans="15:119" x14ac:dyDescent="0.25">
      <c r="O10841" s="268" t="s">
        <v>20323</v>
      </c>
      <c r="P10841" s="268" t="s">
        <v>9490</v>
      </c>
      <c r="Q10841" s="269">
        <v>-13.5</v>
      </c>
      <c r="R10841" s="269">
        <v>-14</v>
      </c>
      <c r="S10841" s="269">
        <v>-46.5</v>
      </c>
      <c r="T10841" s="269">
        <v>-47</v>
      </c>
      <c r="DO10841"/>
    </row>
    <row r="10842" spans="15:119" x14ac:dyDescent="0.25">
      <c r="O10842" s="268" t="s">
        <v>20324</v>
      </c>
      <c r="P10842" s="268" t="s">
        <v>9492</v>
      </c>
      <c r="Q10842" s="269">
        <v>-13.5</v>
      </c>
      <c r="R10842" s="269">
        <v>-13.75</v>
      </c>
      <c r="S10842" s="269">
        <v>-46.75</v>
      </c>
      <c r="T10842" s="269">
        <v>-47</v>
      </c>
      <c r="DO10842"/>
    </row>
    <row r="10843" spans="15:119" x14ac:dyDescent="0.25">
      <c r="O10843" s="268" t="s">
        <v>20325</v>
      </c>
      <c r="P10843" s="268" t="s">
        <v>9492</v>
      </c>
      <c r="Q10843" s="269">
        <v>-13.5</v>
      </c>
      <c r="R10843" s="269">
        <v>-13.75</v>
      </c>
      <c r="S10843" s="269">
        <v>-46.5</v>
      </c>
      <c r="T10843" s="269">
        <v>-46.75</v>
      </c>
      <c r="DO10843"/>
    </row>
    <row r="10844" spans="15:119" x14ac:dyDescent="0.25">
      <c r="O10844" s="268" t="s">
        <v>20326</v>
      </c>
      <c r="P10844" s="268" t="s">
        <v>9492</v>
      </c>
      <c r="Q10844" s="269">
        <v>-13.75</v>
      </c>
      <c r="R10844" s="269">
        <v>-14</v>
      </c>
      <c r="S10844" s="269">
        <v>-46.75</v>
      </c>
      <c r="T10844" s="269">
        <v>-47</v>
      </c>
      <c r="DO10844"/>
    </row>
    <row r="10845" spans="15:119" x14ac:dyDescent="0.25">
      <c r="O10845" s="268" t="s">
        <v>20327</v>
      </c>
      <c r="P10845" s="268" t="s">
        <v>9492</v>
      </c>
      <c r="Q10845" s="269">
        <v>-13.75</v>
      </c>
      <c r="R10845" s="269">
        <v>-14</v>
      </c>
      <c r="S10845" s="269">
        <v>-46.5</v>
      </c>
      <c r="T10845" s="269">
        <v>-46.75</v>
      </c>
      <c r="DO10845"/>
    </row>
    <row r="10846" spans="15:119" x14ac:dyDescent="0.25">
      <c r="O10846" s="268" t="s">
        <v>20328</v>
      </c>
      <c r="P10846" s="268" t="s">
        <v>9488</v>
      </c>
      <c r="Q10846" s="269">
        <v>-13</v>
      </c>
      <c r="R10846" s="269">
        <v>-14</v>
      </c>
      <c r="S10846" s="269">
        <v>-45</v>
      </c>
      <c r="T10846" s="269">
        <v>-46.5</v>
      </c>
      <c r="DO10846"/>
    </row>
    <row r="10847" spans="15:119" x14ac:dyDescent="0.25">
      <c r="O10847" s="268" t="s">
        <v>20329</v>
      </c>
      <c r="P10847" s="268" t="s">
        <v>9490</v>
      </c>
      <c r="Q10847" s="269">
        <v>-13</v>
      </c>
      <c r="R10847" s="269">
        <v>-13.5</v>
      </c>
      <c r="S10847" s="269">
        <v>-46</v>
      </c>
      <c r="T10847" s="269">
        <v>-46.5</v>
      </c>
      <c r="DO10847"/>
    </row>
    <row r="10848" spans="15:119" x14ac:dyDescent="0.25">
      <c r="O10848" s="268" t="s">
        <v>20330</v>
      </c>
      <c r="P10848" s="268" t="s">
        <v>9492</v>
      </c>
      <c r="Q10848" s="269">
        <v>-13</v>
      </c>
      <c r="R10848" s="269">
        <v>-13.25</v>
      </c>
      <c r="S10848" s="269">
        <v>-46.25</v>
      </c>
      <c r="T10848" s="269">
        <v>-46.5</v>
      </c>
      <c r="DO10848"/>
    </row>
    <row r="10849" spans="15:119" x14ac:dyDescent="0.25">
      <c r="O10849" s="268" t="s">
        <v>20331</v>
      </c>
      <c r="P10849" s="268" t="s">
        <v>9492</v>
      </c>
      <c r="Q10849" s="269">
        <v>-13</v>
      </c>
      <c r="R10849" s="269">
        <v>-13.25</v>
      </c>
      <c r="S10849" s="269">
        <v>-46</v>
      </c>
      <c r="T10849" s="269">
        <v>-46.25</v>
      </c>
      <c r="DO10849"/>
    </row>
    <row r="10850" spans="15:119" x14ac:dyDescent="0.25">
      <c r="O10850" s="268" t="s">
        <v>20332</v>
      </c>
      <c r="P10850" s="268" t="s">
        <v>9492</v>
      </c>
      <c r="Q10850" s="269">
        <v>-13.25</v>
      </c>
      <c r="R10850" s="269">
        <v>-13.5</v>
      </c>
      <c r="S10850" s="269">
        <v>-46.25</v>
      </c>
      <c r="T10850" s="269">
        <v>-46.5</v>
      </c>
      <c r="DO10850"/>
    </row>
    <row r="10851" spans="15:119" x14ac:dyDescent="0.25">
      <c r="O10851" s="268" t="s">
        <v>20333</v>
      </c>
      <c r="P10851" s="268" t="s">
        <v>9492</v>
      </c>
      <c r="Q10851" s="269">
        <v>-13.25</v>
      </c>
      <c r="R10851" s="269">
        <v>-13.5</v>
      </c>
      <c r="S10851" s="269">
        <v>-46</v>
      </c>
      <c r="T10851" s="269">
        <v>-46.25</v>
      </c>
      <c r="DO10851"/>
    </row>
    <row r="10852" spans="15:119" x14ac:dyDescent="0.25">
      <c r="O10852" s="268" t="s">
        <v>20334</v>
      </c>
      <c r="P10852" s="268" t="s">
        <v>9490</v>
      </c>
      <c r="Q10852" s="269">
        <v>-13</v>
      </c>
      <c r="R10852" s="269">
        <v>-13.5</v>
      </c>
      <c r="S10852" s="269">
        <v>-45.5</v>
      </c>
      <c r="T10852" s="269">
        <v>-46</v>
      </c>
      <c r="DO10852"/>
    </row>
    <row r="10853" spans="15:119" x14ac:dyDescent="0.25">
      <c r="O10853" s="268" t="s">
        <v>20335</v>
      </c>
      <c r="P10853" s="268" t="s">
        <v>9492</v>
      </c>
      <c r="Q10853" s="269">
        <v>-13</v>
      </c>
      <c r="R10853" s="269">
        <v>-13.25</v>
      </c>
      <c r="S10853" s="269">
        <v>-45.75</v>
      </c>
      <c r="T10853" s="269">
        <v>-46</v>
      </c>
      <c r="DO10853"/>
    </row>
    <row r="10854" spans="15:119" x14ac:dyDescent="0.25">
      <c r="O10854" s="268" t="s">
        <v>20336</v>
      </c>
      <c r="P10854" s="268" t="s">
        <v>9492</v>
      </c>
      <c r="Q10854" s="269">
        <v>-13</v>
      </c>
      <c r="R10854" s="269">
        <v>-13.25</v>
      </c>
      <c r="S10854" s="269">
        <v>-45.5</v>
      </c>
      <c r="T10854" s="269">
        <v>-45.75</v>
      </c>
      <c r="DO10854"/>
    </row>
    <row r="10855" spans="15:119" x14ac:dyDescent="0.25">
      <c r="O10855" s="268" t="s">
        <v>20337</v>
      </c>
      <c r="P10855" s="268" t="s">
        <v>9492</v>
      </c>
      <c r="Q10855" s="269">
        <v>-13.25</v>
      </c>
      <c r="R10855" s="269">
        <v>-13.5</v>
      </c>
      <c r="S10855" s="269">
        <v>-45.75</v>
      </c>
      <c r="T10855" s="269">
        <v>-46</v>
      </c>
      <c r="DO10855"/>
    </row>
    <row r="10856" spans="15:119" x14ac:dyDescent="0.25">
      <c r="O10856" s="268" t="s">
        <v>20338</v>
      </c>
      <c r="P10856" s="268" t="s">
        <v>9492</v>
      </c>
      <c r="Q10856" s="269">
        <v>-13.25</v>
      </c>
      <c r="R10856" s="269">
        <v>-13.5</v>
      </c>
      <c r="S10856" s="269">
        <v>-45.5</v>
      </c>
      <c r="T10856" s="269">
        <v>-45.75</v>
      </c>
      <c r="DO10856"/>
    </row>
    <row r="10857" spans="15:119" x14ac:dyDescent="0.25">
      <c r="O10857" s="268" t="s">
        <v>20339</v>
      </c>
      <c r="P10857" s="268" t="s">
        <v>9490</v>
      </c>
      <c r="Q10857" s="269">
        <v>-13</v>
      </c>
      <c r="R10857" s="269">
        <v>-13.5</v>
      </c>
      <c r="S10857" s="269">
        <v>-45</v>
      </c>
      <c r="T10857" s="269">
        <v>-45.5</v>
      </c>
      <c r="DO10857"/>
    </row>
    <row r="10858" spans="15:119" x14ac:dyDescent="0.25">
      <c r="O10858" s="268" t="s">
        <v>20340</v>
      </c>
      <c r="P10858" s="268" t="s">
        <v>9492</v>
      </c>
      <c r="Q10858" s="269">
        <v>-13</v>
      </c>
      <c r="R10858" s="269">
        <v>-13.25</v>
      </c>
      <c r="S10858" s="269">
        <v>-45.25</v>
      </c>
      <c r="T10858" s="269">
        <v>-45.5</v>
      </c>
      <c r="DO10858"/>
    </row>
    <row r="10859" spans="15:119" x14ac:dyDescent="0.25">
      <c r="O10859" s="268" t="s">
        <v>20341</v>
      </c>
      <c r="P10859" s="268" t="s">
        <v>9492</v>
      </c>
      <c r="Q10859" s="269">
        <v>-13</v>
      </c>
      <c r="R10859" s="269">
        <v>-13.25</v>
      </c>
      <c r="S10859" s="269">
        <v>-45</v>
      </c>
      <c r="T10859" s="269">
        <v>-45.25</v>
      </c>
      <c r="DO10859"/>
    </row>
    <row r="10860" spans="15:119" x14ac:dyDescent="0.25">
      <c r="O10860" s="268" t="s">
        <v>20342</v>
      </c>
      <c r="P10860" s="268" t="s">
        <v>9492</v>
      </c>
      <c r="Q10860" s="269">
        <v>-13.25</v>
      </c>
      <c r="R10860" s="269">
        <v>-13.5</v>
      </c>
      <c r="S10860" s="269">
        <v>-45.25</v>
      </c>
      <c r="T10860" s="269">
        <v>-45.5</v>
      </c>
      <c r="DO10860"/>
    </row>
    <row r="10861" spans="15:119" x14ac:dyDescent="0.25">
      <c r="O10861" s="268" t="s">
        <v>20343</v>
      </c>
      <c r="P10861" s="268" t="s">
        <v>9492</v>
      </c>
      <c r="Q10861" s="269">
        <v>-13.25</v>
      </c>
      <c r="R10861" s="269">
        <v>-13.5</v>
      </c>
      <c r="S10861" s="269">
        <v>-45</v>
      </c>
      <c r="T10861" s="269">
        <v>-45.25</v>
      </c>
      <c r="DO10861"/>
    </row>
    <row r="10862" spans="15:119" x14ac:dyDescent="0.25">
      <c r="O10862" s="268" t="s">
        <v>20344</v>
      </c>
      <c r="P10862" s="268" t="s">
        <v>9490</v>
      </c>
      <c r="Q10862" s="269">
        <v>-13.5</v>
      </c>
      <c r="R10862" s="269">
        <v>-14</v>
      </c>
      <c r="S10862" s="269">
        <v>-46</v>
      </c>
      <c r="T10862" s="269">
        <v>-46.5</v>
      </c>
      <c r="DO10862"/>
    </row>
    <row r="10863" spans="15:119" x14ac:dyDescent="0.25">
      <c r="O10863" s="268" t="s">
        <v>20345</v>
      </c>
      <c r="P10863" s="268" t="s">
        <v>9492</v>
      </c>
      <c r="Q10863" s="269">
        <v>-13.5</v>
      </c>
      <c r="R10863" s="269">
        <v>-13.75</v>
      </c>
      <c r="S10863" s="269">
        <v>-46.25</v>
      </c>
      <c r="T10863" s="269">
        <v>-46.5</v>
      </c>
      <c r="DO10863"/>
    </row>
    <row r="10864" spans="15:119" x14ac:dyDescent="0.25">
      <c r="O10864" s="268" t="s">
        <v>20346</v>
      </c>
      <c r="P10864" s="268" t="s">
        <v>9492</v>
      </c>
      <c r="Q10864" s="269">
        <v>-13.5</v>
      </c>
      <c r="R10864" s="269">
        <v>-13.75</v>
      </c>
      <c r="S10864" s="269">
        <v>-46</v>
      </c>
      <c r="T10864" s="269">
        <v>-46.25</v>
      </c>
      <c r="DO10864"/>
    </row>
    <row r="10865" spans="15:119" x14ac:dyDescent="0.25">
      <c r="O10865" s="268" t="s">
        <v>20347</v>
      </c>
      <c r="P10865" s="268" t="s">
        <v>9492</v>
      </c>
      <c r="Q10865" s="269">
        <v>-13.75</v>
      </c>
      <c r="R10865" s="269">
        <v>-14</v>
      </c>
      <c r="S10865" s="269">
        <v>-46.25</v>
      </c>
      <c r="T10865" s="269">
        <v>-46.5</v>
      </c>
      <c r="DO10865"/>
    </row>
    <row r="10866" spans="15:119" x14ac:dyDescent="0.25">
      <c r="O10866" s="268" t="s">
        <v>20348</v>
      </c>
      <c r="P10866" s="268" t="s">
        <v>9492</v>
      </c>
      <c r="Q10866" s="269">
        <v>-13.75</v>
      </c>
      <c r="R10866" s="269">
        <v>-14</v>
      </c>
      <c r="S10866" s="269">
        <v>-46</v>
      </c>
      <c r="T10866" s="269">
        <v>-46.25</v>
      </c>
      <c r="DO10866"/>
    </row>
    <row r="10867" spans="15:119" x14ac:dyDescent="0.25">
      <c r="O10867" s="268" t="s">
        <v>20349</v>
      </c>
      <c r="P10867" s="268" t="s">
        <v>9490</v>
      </c>
      <c r="Q10867" s="269">
        <v>-13.5</v>
      </c>
      <c r="R10867" s="269">
        <v>-14</v>
      </c>
      <c r="S10867" s="269">
        <v>-45.5</v>
      </c>
      <c r="T10867" s="269">
        <v>-46</v>
      </c>
      <c r="DO10867"/>
    </row>
    <row r="10868" spans="15:119" x14ac:dyDescent="0.25">
      <c r="O10868" s="268" t="s">
        <v>20350</v>
      </c>
      <c r="P10868" s="268" t="s">
        <v>9492</v>
      </c>
      <c r="Q10868" s="269">
        <v>-13.5</v>
      </c>
      <c r="R10868" s="269">
        <v>-13.75</v>
      </c>
      <c r="S10868" s="269">
        <v>-45.75</v>
      </c>
      <c r="T10868" s="269">
        <v>-46</v>
      </c>
      <c r="DO10868"/>
    </row>
    <row r="10869" spans="15:119" x14ac:dyDescent="0.25">
      <c r="O10869" s="268" t="s">
        <v>20351</v>
      </c>
      <c r="P10869" s="268" t="s">
        <v>9492</v>
      </c>
      <c r="Q10869" s="269">
        <v>-13.5</v>
      </c>
      <c r="R10869" s="269">
        <v>-13.75</v>
      </c>
      <c r="S10869" s="269">
        <v>-45.5</v>
      </c>
      <c r="T10869" s="269">
        <v>-45.75</v>
      </c>
      <c r="DO10869"/>
    </row>
    <row r="10870" spans="15:119" x14ac:dyDescent="0.25">
      <c r="O10870" s="268" t="s">
        <v>20352</v>
      </c>
      <c r="P10870" s="268" t="s">
        <v>9492</v>
      </c>
      <c r="Q10870" s="269">
        <v>-13.75</v>
      </c>
      <c r="R10870" s="269">
        <v>-14</v>
      </c>
      <c r="S10870" s="269">
        <v>-45.75</v>
      </c>
      <c r="T10870" s="269">
        <v>-46</v>
      </c>
      <c r="DO10870"/>
    </row>
    <row r="10871" spans="15:119" x14ac:dyDescent="0.25">
      <c r="O10871" s="268" t="s">
        <v>20353</v>
      </c>
      <c r="P10871" s="268" t="s">
        <v>9492</v>
      </c>
      <c r="Q10871" s="269">
        <v>-13.75</v>
      </c>
      <c r="R10871" s="269">
        <v>-14</v>
      </c>
      <c r="S10871" s="269">
        <v>-45.5</v>
      </c>
      <c r="T10871" s="269">
        <v>-45.75</v>
      </c>
      <c r="DO10871"/>
    </row>
    <row r="10872" spans="15:119" x14ac:dyDescent="0.25">
      <c r="O10872" s="268" t="s">
        <v>20354</v>
      </c>
      <c r="P10872" s="268" t="s">
        <v>9490</v>
      </c>
      <c r="Q10872" s="269">
        <v>-13.5</v>
      </c>
      <c r="R10872" s="269">
        <v>-14</v>
      </c>
      <c r="S10872" s="269">
        <v>-45</v>
      </c>
      <c r="T10872" s="269">
        <v>-45.5</v>
      </c>
      <c r="DO10872"/>
    </row>
    <row r="10873" spans="15:119" x14ac:dyDescent="0.25">
      <c r="O10873" s="268" t="s">
        <v>20355</v>
      </c>
      <c r="P10873" s="268" t="s">
        <v>9492</v>
      </c>
      <c r="Q10873" s="269">
        <v>-13.5</v>
      </c>
      <c r="R10873" s="269">
        <v>-13.75</v>
      </c>
      <c r="S10873" s="269">
        <v>-45.25</v>
      </c>
      <c r="T10873" s="269">
        <v>-45.5</v>
      </c>
      <c r="DO10873"/>
    </row>
    <row r="10874" spans="15:119" x14ac:dyDescent="0.25">
      <c r="O10874" s="268" t="s">
        <v>20356</v>
      </c>
      <c r="P10874" s="268" t="s">
        <v>9492</v>
      </c>
      <c r="Q10874" s="269">
        <v>-13.5</v>
      </c>
      <c r="R10874" s="269">
        <v>-13.75</v>
      </c>
      <c r="S10874" s="269">
        <v>-45</v>
      </c>
      <c r="T10874" s="269">
        <v>-45.25</v>
      </c>
      <c r="DO10874"/>
    </row>
    <row r="10875" spans="15:119" x14ac:dyDescent="0.25">
      <c r="O10875" s="268" t="s">
        <v>20357</v>
      </c>
      <c r="P10875" s="268" t="s">
        <v>9492</v>
      </c>
      <c r="Q10875" s="269">
        <v>-13.75</v>
      </c>
      <c r="R10875" s="269">
        <v>-14</v>
      </c>
      <c r="S10875" s="269">
        <v>-45.25</v>
      </c>
      <c r="T10875" s="269">
        <v>-45.5</v>
      </c>
      <c r="DO10875"/>
    </row>
    <row r="10876" spans="15:119" x14ac:dyDescent="0.25">
      <c r="O10876" s="268" t="s">
        <v>20358</v>
      </c>
      <c r="P10876" s="268" t="s">
        <v>9492</v>
      </c>
      <c r="Q10876" s="269">
        <v>-13.75</v>
      </c>
      <c r="R10876" s="269">
        <v>-14</v>
      </c>
      <c r="S10876" s="269">
        <v>-45</v>
      </c>
      <c r="T10876" s="269">
        <v>-45.25</v>
      </c>
      <c r="DO10876"/>
    </row>
    <row r="10877" spans="15:119" x14ac:dyDescent="0.25">
      <c r="O10877" s="268" t="s">
        <v>20359</v>
      </c>
      <c r="P10877" s="268" t="s">
        <v>9486</v>
      </c>
      <c r="Q10877" s="269">
        <v>-12</v>
      </c>
      <c r="R10877" s="269">
        <v>-14</v>
      </c>
      <c r="S10877" s="269">
        <v>-42</v>
      </c>
      <c r="T10877" s="269">
        <v>-45</v>
      </c>
      <c r="DO10877"/>
    </row>
    <row r="10878" spans="15:119" x14ac:dyDescent="0.25">
      <c r="O10878" s="268" t="s">
        <v>20360</v>
      </c>
      <c r="P10878" s="268" t="s">
        <v>9488</v>
      </c>
      <c r="Q10878" s="269">
        <v>-12</v>
      </c>
      <c r="R10878" s="269">
        <v>-13</v>
      </c>
      <c r="S10878" s="269">
        <v>-43.5</v>
      </c>
      <c r="T10878" s="269">
        <v>-45</v>
      </c>
      <c r="DO10878"/>
    </row>
    <row r="10879" spans="15:119" x14ac:dyDescent="0.25">
      <c r="O10879" s="268" t="s">
        <v>20361</v>
      </c>
      <c r="P10879" s="268" t="s">
        <v>9490</v>
      </c>
      <c r="Q10879" s="269">
        <v>-12</v>
      </c>
      <c r="R10879" s="269">
        <v>-12.5</v>
      </c>
      <c r="S10879" s="269">
        <v>-44.5</v>
      </c>
      <c r="T10879" s="269">
        <v>-45</v>
      </c>
      <c r="DO10879"/>
    </row>
    <row r="10880" spans="15:119" x14ac:dyDescent="0.25">
      <c r="O10880" s="268" t="s">
        <v>20362</v>
      </c>
      <c r="P10880" s="268" t="s">
        <v>9492</v>
      </c>
      <c r="Q10880" s="269">
        <v>-12</v>
      </c>
      <c r="R10880" s="269">
        <v>-12.25</v>
      </c>
      <c r="S10880" s="269">
        <v>-44.75</v>
      </c>
      <c r="T10880" s="269">
        <v>-45</v>
      </c>
      <c r="DO10880"/>
    </row>
    <row r="10881" spans="15:119" x14ac:dyDescent="0.25">
      <c r="O10881" s="268" t="s">
        <v>20363</v>
      </c>
      <c r="P10881" s="268" t="s">
        <v>9492</v>
      </c>
      <c r="Q10881" s="269">
        <v>-12</v>
      </c>
      <c r="R10881" s="269">
        <v>-12.25</v>
      </c>
      <c r="S10881" s="269">
        <v>-44.5</v>
      </c>
      <c r="T10881" s="269">
        <v>-44.75</v>
      </c>
      <c r="DO10881"/>
    </row>
    <row r="10882" spans="15:119" x14ac:dyDescent="0.25">
      <c r="O10882" s="268" t="s">
        <v>20364</v>
      </c>
      <c r="P10882" s="268" t="s">
        <v>9492</v>
      </c>
      <c r="Q10882" s="269">
        <v>-12.25</v>
      </c>
      <c r="R10882" s="269">
        <v>-12.5</v>
      </c>
      <c r="S10882" s="269">
        <v>-44.75</v>
      </c>
      <c r="T10882" s="269">
        <v>-45</v>
      </c>
      <c r="DO10882"/>
    </row>
    <row r="10883" spans="15:119" x14ac:dyDescent="0.25">
      <c r="O10883" s="268" t="s">
        <v>20365</v>
      </c>
      <c r="P10883" s="268" t="s">
        <v>9492</v>
      </c>
      <c r="Q10883" s="269">
        <v>-12.25</v>
      </c>
      <c r="R10883" s="269">
        <v>-12.5</v>
      </c>
      <c r="S10883" s="269">
        <v>-44.5</v>
      </c>
      <c r="T10883" s="269">
        <v>-44.75</v>
      </c>
      <c r="DO10883"/>
    </row>
    <row r="10884" spans="15:119" x14ac:dyDescent="0.25">
      <c r="O10884" s="268" t="s">
        <v>20366</v>
      </c>
      <c r="P10884" s="268" t="s">
        <v>9490</v>
      </c>
      <c r="Q10884" s="269">
        <v>-12</v>
      </c>
      <c r="R10884" s="269">
        <v>-12.5</v>
      </c>
      <c r="S10884" s="269">
        <v>-44</v>
      </c>
      <c r="T10884" s="269">
        <v>-44.5</v>
      </c>
      <c r="DO10884"/>
    </row>
    <row r="10885" spans="15:119" x14ac:dyDescent="0.25">
      <c r="O10885" s="268" t="s">
        <v>20367</v>
      </c>
      <c r="P10885" s="268" t="s">
        <v>9492</v>
      </c>
      <c r="Q10885" s="269">
        <v>-12</v>
      </c>
      <c r="R10885" s="269">
        <v>-12.25</v>
      </c>
      <c r="S10885" s="269">
        <v>-44.25</v>
      </c>
      <c r="T10885" s="269">
        <v>-44.5</v>
      </c>
      <c r="DO10885"/>
    </row>
    <row r="10886" spans="15:119" x14ac:dyDescent="0.25">
      <c r="O10886" s="268" t="s">
        <v>20368</v>
      </c>
      <c r="P10886" s="268" t="s">
        <v>9492</v>
      </c>
      <c r="Q10886" s="269">
        <v>-12</v>
      </c>
      <c r="R10886" s="269">
        <v>-12.25</v>
      </c>
      <c r="S10886" s="269">
        <v>-44</v>
      </c>
      <c r="T10886" s="269">
        <v>-44.25</v>
      </c>
      <c r="DO10886"/>
    </row>
    <row r="10887" spans="15:119" x14ac:dyDescent="0.25">
      <c r="O10887" s="268" t="s">
        <v>20369</v>
      </c>
      <c r="P10887" s="268" t="s">
        <v>9492</v>
      </c>
      <c r="Q10887" s="269">
        <v>-12.25</v>
      </c>
      <c r="R10887" s="269">
        <v>-12.5</v>
      </c>
      <c r="S10887" s="269">
        <v>-44.25</v>
      </c>
      <c r="T10887" s="269">
        <v>-44.5</v>
      </c>
      <c r="DO10887"/>
    </row>
    <row r="10888" spans="15:119" x14ac:dyDescent="0.25">
      <c r="O10888" s="268" t="s">
        <v>20370</v>
      </c>
      <c r="P10888" s="268" t="s">
        <v>9492</v>
      </c>
      <c r="Q10888" s="269">
        <v>-12.25</v>
      </c>
      <c r="R10888" s="269">
        <v>-12.5</v>
      </c>
      <c r="S10888" s="269">
        <v>-44</v>
      </c>
      <c r="T10888" s="269">
        <v>-44.25</v>
      </c>
      <c r="DO10888"/>
    </row>
    <row r="10889" spans="15:119" x14ac:dyDescent="0.25">
      <c r="O10889" s="268" t="s">
        <v>20371</v>
      </c>
      <c r="P10889" s="268" t="s">
        <v>9490</v>
      </c>
      <c r="Q10889" s="269">
        <v>-12</v>
      </c>
      <c r="R10889" s="269">
        <v>-12.5</v>
      </c>
      <c r="S10889" s="269">
        <v>-43.5</v>
      </c>
      <c r="T10889" s="269">
        <v>-44</v>
      </c>
      <c r="DO10889"/>
    </row>
    <row r="10890" spans="15:119" x14ac:dyDescent="0.25">
      <c r="O10890" s="268" t="s">
        <v>20372</v>
      </c>
      <c r="P10890" s="268" t="s">
        <v>9492</v>
      </c>
      <c r="Q10890" s="269">
        <v>-12</v>
      </c>
      <c r="R10890" s="269">
        <v>-12.25</v>
      </c>
      <c r="S10890" s="269">
        <v>-43.75</v>
      </c>
      <c r="T10890" s="269">
        <v>-44</v>
      </c>
      <c r="DO10890"/>
    </row>
    <row r="10891" spans="15:119" x14ac:dyDescent="0.25">
      <c r="O10891" s="268" t="s">
        <v>20373</v>
      </c>
      <c r="P10891" s="268" t="s">
        <v>9492</v>
      </c>
      <c r="Q10891" s="269">
        <v>-12</v>
      </c>
      <c r="R10891" s="269">
        <v>-12.25</v>
      </c>
      <c r="S10891" s="269">
        <v>-43.5</v>
      </c>
      <c r="T10891" s="269">
        <v>-43.75</v>
      </c>
      <c r="DO10891"/>
    </row>
    <row r="10892" spans="15:119" x14ac:dyDescent="0.25">
      <c r="O10892" s="268" t="s">
        <v>20374</v>
      </c>
      <c r="P10892" s="268" t="s">
        <v>9492</v>
      </c>
      <c r="Q10892" s="269">
        <v>-12.25</v>
      </c>
      <c r="R10892" s="269">
        <v>-12.5</v>
      </c>
      <c r="S10892" s="269">
        <v>-43.75</v>
      </c>
      <c r="T10892" s="269">
        <v>-44</v>
      </c>
      <c r="DO10892"/>
    </row>
    <row r="10893" spans="15:119" x14ac:dyDescent="0.25">
      <c r="O10893" s="268" t="s">
        <v>20375</v>
      </c>
      <c r="P10893" s="268" t="s">
        <v>9492</v>
      </c>
      <c r="Q10893" s="269">
        <v>-12.25</v>
      </c>
      <c r="R10893" s="269">
        <v>-12.5</v>
      </c>
      <c r="S10893" s="269">
        <v>-43.5</v>
      </c>
      <c r="T10893" s="269">
        <v>-43.75</v>
      </c>
      <c r="DO10893"/>
    </row>
    <row r="10894" spans="15:119" x14ac:dyDescent="0.25">
      <c r="O10894" s="268" t="s">
        <v>20376</v>
      </c>
      <c r="P10894" s="268" t="s">
        <v>9490</v>
      </c>
      <c r="Q10894" s="269">
        <v>-12.5</v>
      </c>
      <c r="R10894" s="269">
        <v>-13</v>
      </c>
      <c r="S10894" s="269">
        <v>-44.5</v>
      </c>
      <c r="T10894" s="269">
        <v>-45</v>
      </c>
      <c r="DO10894"/>
    </row>
    <row r="10895" spans="15:119" x14ac:dyDescent="0.25">
      <c r="O10895" s="268" t="s">
        <v>20377</v>
      </c>
      <c r="P10895" s="268" t="s">
        <v>9492</v>
      </c>
      <c r="Q10895" s="269">
        <v>-12.5</v>
      </c>
      <c r="R10895" s="269">
        <v>-12.75</v>
      </c>
      <c r="S10895" s="269">
        <v>-44.75</v>
      </c>
      <c r="T10895" s="269">
        <v>-45</v>
      </c>
      <c r="DO10895"/>
    </row>
    <row r="10896" spans="15:119" x14ac:dyDescent="0.25">
      <c r="O10896" s="268" t="s">
        <v>20378</v>
      </c>
      <c r="P10896" s="268" t="s">
        <v>9492</v>
      </c>
      <c r="Q10896" s="269">
        <v>-12.5</v>
      </c>
      <c r="R10896" s="269">
        <v>-12.75</v>
      </c>
      <c r="S10896" s="269">
        <v>-44.5</v>
      </c>
      <c r="T10896" s="269">
        <v>-44.75</v>
      </c>
      <c r="DO10896"/>
    </row>
    <row r="10897" spans="15:119" x14ac:dyDescent="0.25">
      <c r="O10897" s="268" t="s">
        <v>20379</v>
      </c>
      <c r="P10897" s="268" t="s">
        <v>9492</v>
      </c>
      <c r="Q10897" s="269">
        <v>-12.75</v>
      </c>
      <c r="R10897" s="269">
        <v>-13</v>
      </c>
      <c r="S10897" s="269">
        <v>-44.75</v>
      </c>
      <c r="T10897" s="269">
        <v>-45</v>
      </c>
      <c r="DO10897"/>
    </row>
    <row r="10898" spans="15:119" x14ac:dyDescent="0.25">
      <c r="O10898" s="268" t="s">
        <v>20380</v>
      </c>
      <c r="P10898" s="268" t="s">
        <v>9492</v>
      </c>
      <c r="Q10898" s="269">
        <v>-12.75</v>
      </c>
      <c r="R10898" s="269">
        <v>-13</v>
      </c>
      <c r="S10898" s="269">
        <v>-44.5</v>
      </c>
      <c r="T10898" s="269">
        <v>-44.75</v>
      </c>
      <c r="DO10898"/>
    </row>
    <row r="10899" spans="15:119" x14ac:dyDescent="0.25">
      <c r="O10899" s="268" t="s">
        <v>20381</v>
      </c>
      <c r="P10899" s="268" t="s">
        <v>9490</v>
      </c>
      <c r="Q10899" s="269">
        <v>-12.5</v>
      </c>
      <c r="R10899" s="269">
        <v>-13</v>
      </c>
      <c r="S10899" s="269">
        <v>-44</v>
      </c>
      <c r="T10899" s="269">
        <v>-44.5</v>
      </c>
      <c r="DO10899"/>
    </row>
    <row r="10900" spans="15:119" x14ac:dyDescent="0.25">
      <c r="O10900" s="268" t="s">
        <v>20382</v>
      </c>
      <c r="P10900" s="268" t="s">
        <v>9492</v>
      </c>
      <c r="Q10900" s="269">
        <v>-12.5</v>
      </c>
      <c r="R10900" s="269">
        <v>-12.75</v>
      </c>
      <c r="S10900" s="269">
        <v>-44.25</v>
      </c>
      <c r="T10900" s="269">
        <v>-44.5</v>
      </c>
      <c r="DO10900"/>
    </row>
    <row r="10901" spans="15:119" x14ac:dyDescent="0.25">
      <c r="O10901" s="268" t="s">
        <v>20383</v>
      </c>
      <c r="P10901" s="268" t="s">
        <v>9492</v>
      </c>
      <c r="Q10901" s="269">
        <v>-12.5</v>
      </c>
      <c r="R10901" s="269">
        <v>-12.75</v>
      </c>
      <c r="S10901" s="269">
        <v>-44</v>
      </c>
      <c r="T10901" s="269">
        <v>-44.25</v>
      </c>
      <c r="DO10901"/>
    </row>
    <row r="10902" spans="15:119" x14ac:dyDescent="0.25">
      <c r="O10902" s="268" t="s">
        <v>20384</v>
      </c>
      <c r="P10902" s="268" t="s">
        <v>9492</v>
      </c>
      <c r="Q10902" s="269">
        <v>-12.75</v>
      </c>
      <c r="R10902" s="269">
        <v>-13</v>
      </c>
      <c r="S10902" s="269">
        <v>-44.25</v>
      </c>
      <c r="T10902" s="269">
        <v>-44.5</v>
      </c>
      <c r="DO10902"/>
    </row>
    <row r="10903" spans="15:119" x14ac:dyDescent="0.25">
      <c r="O10903" s="268" t="s">
        <v>20385</v>
      </c>
      <c r="P10903" s="268" t="s">
        <v>9492</v>
      </c>
      <c r="Q10903" s="269">
        <v>-12.75</v>
      </c>
      <c r="R10903" s="269">
        <v>-13</v>
      </c>
      <c r="S10903" s="269">
        <v>-44</v>
      </c>
      <c r="T10903" s="269">
        <v>-44.25</v>
      </c>
      <c r="DO10903"/>
    </row>
    <row r="10904" spans="15:119" x14ac:dyDescent="0.25">
      <c r="O10904" s="268" t="s">
        <v>20386</v>
      </c>
      <c r="P10904" s="268" t="s">
        <v>9490</v>
      </c>
      <c r="Q10904" s="269">
        <v>-12.5</v>
      </c>
      <c r="R10904" s="269">
        <v>-13</v>
      </c>
      <c r="S10904" s="269">
        <v>-43.5</v>
      </c>
      <c r="T10904" s="269">
        <v>-44</v>
      </c>
      <c r="DO10904"/>
    </row>
    <row r="10905" spans="15:119" x14ac:dyDescent="0.25">
      <c r="O10905" s="268" t="s">
        <v>20387</v>
      </c>
      <c r="P10905" s="268" t="s">
        <v>9492</v>
      </c>
      <c r="Q10905" s="269">
        <v>-12.5</v>
      </c>
      <c r="R10905" s="269">
        <v>-12.75</v>
      </c>
      <c r="S10905" s="269">
        <v>-43.75</v>
      </c>
      <c r="T10905" s="269">
        <v>-44</v>
      </c>
      <c r="DO10905"/>
    </row>
    <row r="10906" spans="15:119" x14ac:dyDescent="0.25">
      <c r="O10906" s="268" t="s">
        <v>20388</v>
      </c>
      <c r="P10906" s="268" t="s">
        <v>9492</v>
      </c>
      <c r="Q10906" s="269">
        <v>-12.5</v>
      </c>
      <c r="R10906" s="269">
        <v>-12.75</v>
      </c>
      <c r="S10906" s="269">
        <v>-43.5</v>
      </c>
      <c r="T10906" s="269">
        <v>-43.75</v>
      </c>
      <c r="DO10906"/>
    </row>
    <row r="10907" spans="15:119" x14ac:dyDescent="0.25">
      <c r="O10907" s="268" t="s">
        <v>20389</v>
      </c>
      <c r="P10907" s="268" t="s">
        <v>9492</v>
      </c>
      <c r="Q10907" s="269">
        <v>-12.75</v>
      </c>
      <c r="R10907" s="269">
        <v>-13</v>
      </c>
      <c r="S10907" s="269">
        <v>-43.75</v>
      </c>
      <c r="T10907" s="269">
        <v>-44</v>
      </c>
      <c r="DO10907"/>
    </row>
    <row r="10908" spans="15:119" x14ac:dyDescent="0.25">
      <c r="O10908" s="268" t="s">
        <v>20390</v>
      </c>
      <c r="P10908" s="268" t="s">
        <v>9492</v>
      </c>
      <c r="Q10908" s="269">
        <v>-12.75</v>
      </c>
      <c r="R10908" s="269">
        <v>-13</v>
      </c>
      <c r="S10908" s="269">
        <v>-43.5</v>
      </c>
      <c r="T10908" s="269">
        <v>-43.75</v>
      </c>
      <c r="DO10908"/>
    </row>
    <row r="10909" spans="15:119" x14ac:dyDescent="0.25">
      <c r="O10909" s="268" t="s">
        <v>20391</v>
      </c>
      <c r="P10909" s="268" t="s">
        <v>9488</v>
      </c>
      <c r="Q10909" s="269">
        <v>-12</v>
      </c>
      <c r="R10909" s="269">
        <v>-13</v>
      </c>
      <c r="S10909" s="269">
        <v>-42</v>
      </c>
      <c r="T10909" s="269">
        <v>-43.5</v>
      </c>
      <c r="DO10909"/>
    </row>
    <row r="10910" spans="15:119" x14ac:dyDescent="0.25">
      <c r="O10910" s="268" t="s">
        <v>20392</v>
      </c>
      <c r="P10910" s="268" t="s">
        <v>9490</v>
      </c>
      <c r="Q10910" s="269">
        <v>-12</v>
      </c>
      <c r="R10910" s="269">
        <v>-12.5</v>
      </c>
      <c r="S10910" s="269">
        <v>-43</v>
      </c>
      <c r="T10910" s="269">
        <v>-43.5</v>
      </c>
      <c r="DO10910"/>
    </row>
    <row r="10911" spans="15:119" x14ac:dyDescent="0.25">
      <c r="O10911" s="268" t="s">
        <v>20393</v>
      </c>
      <c r="P10911" s="268" t="s">
        <v>9492</v>
      </c>
      <c r="Q10911" s="269">
        <v>-12</v>
      </c>
      <c r="R10911" s="269">
        <v>-12.25</v>
      </c>
      <c r="S10911" s="269">
        <v>-43.25</v>
      </c>
      <c r="T10911" s="269">
        <v>-43.5</v>
      </c>
      <c r="DO10911"/>
    </row>
    <row r="10912" spans="15:119" x14ac:dyDescent="0.25">
      <c r="O10912" s="268" t="s">
        <v>20394</v>
      </c>
      <c r="P10912" s="268" t="s">
        <v>9492</v>
      </c>
      <c r="Q10912" s="269">
        <v>-12</v>
      </c>
      <c r="R10912" s="269">
        <v>-12.25</v>
      </c>
      <c r="S10912" s="269">
        <v>-43</v>
      </c>
      <c r="T10912" s="269">
        <v>-43.25</v>
      </c>
      <c r="DO10912"/>
    </row>
    <row r="10913" spans="15:119" x14ac:dyDescent="0.25">
      <c r="O10913" s="268" t="s">
        <v>20395</v>
      </c>
      <c r="P10913" s="268" t="s">
        <v>9492</v>
      </c>
      <c r="Q10913" s="269">
        <v>-12.25</v>
      </c>
      <c r="R10913" s="269">
        <v>-12.5</v>
      </c>
      <c r="S10913" s="269">
        <v>-43.25</v>
      </c>
      <c r="T10913" s="269">
        <v>-43.5</v>
      </c>
      <c r="DO10913"/>
    </row>
    <row r="10914" spans="15:119" x14ac:dyDescent="0.25">
      <c r="O10914" s="268" t="s">
        <v>20396</v>
      </c>
      <c r="P10914" s="268" t="s">
        <v>9492</v>
      </c>
      <c r="Q10914" s="269">
        <v>-12.25</v>
      </c>
      <c r="R10914" s="269">
        <v>-12.5</v>
      </c>
      <c r="S10914" s="269">
        <v>-43</v>
      </c>
      <c r="T10914" s="269">
        <v>-43.25</v>
      </c>
      <c r="DO10914"/>
    </row>
    <row r="10915" spans="15:119" x14ac:dyDescent="0.25">
      <c r="O10915" s="268" t="s">
        <v>20397</v>
      </c>
      <c r="P10915" s="268" t="s">
        <v>9490</v>
      </c>
      <c r="Q10915" s="269">
        <v>-12</v>
      </c>
      <c r="R10915" s="269">
        <v>-12.5</v>
      </c>
      <c r="S10915" s="269">
        <v>-42.5</v>
      </c>
      <c r="T10915" s="269">
        <v>-43</v>
      </c>
      <c r="DO10915"/>
    </row>
    <row r="10916" spans="15:119" x14ac:dyDescent="0.25">
      <c r="O10916" s="268" t="s">
        <v>20398</v>
      </c>
      <c r="P10916" s="268" t="s">
        <v>9492</v>
      </c>
      <c r="Q10916" s="269">
        <v>-12</v>
      </c>
      <c r="R10916" s="269">
        <v>-12.25</v>
      </c>
      <c r="S10916" s="269">
        <v>-42.75</v>
      </c>
      <c r="T10916" s="269">
        <v>-43</v>
      </c>
      <c r="DO10916"/>
    </row>
    <row r="10917" spans="15:119" x14ac:dyDescent="0.25">
      <c r="O10917" s="268" t="s">
        <v>20399</v>
      </c>
      <c r="P10917" s="268" t="s">
        <v>9492</v>
      </c>
      <c r="Q10917" s="269">
        <v>-12</v>
      </c>
      <c r="R10917" s="269">
        <v>-12.25</v>
      </c>
      <c r="S10917" s="269">
        <v>-42.5</v>
      </c>
      <c r="T10917" s="269">
        <v>-42.75</v>
      </c>
      <c r="DO10917"/>
    </row>
    <row r="10918" spans="15:119" x14ac:dyDescent="0.25">
      <c r="O10918" s="268" t="s">
        <v>20400</v>
      </c>
      <c r="P10918" s="268" t="s">
        <v>9492</v>
      </c>
      <c r="Q10918" s="269">
        <v>-12.25</v>
      </c>
      <c r="R10918" s="269">
        <v>-12.5</v>
      </c>
      <c r="S10918" s="269">
        <v>-42.75</v>
      </c>
      <c r="T10918" s="269">
        <v>-43</v>
      </c>
      <c r="DO10918"/>
    </row>
    <row r="10919" spans="15:119" x14ac:dyDescent="0.25">
      <c r="O10919" s="268" t="s">
        <v>20401</v>
      </c>
      <c r="P10919" s="268" t="s">
        <v>9492</v>
      </c>
      <c r="Q10919" s="269">
        <v>-12.25</v>
      </c>
      <c r="R10919" s="269">
        <v>-12.5</v>
      </c>
      <c r="S10919" s="269">
        <v>-42.5</v>
      </c>
      <c r="T10919" s="269">
        <v>-42.75</v>
      </c>
      <c r="DO10919"/>
    </row>
    <row r="10920" spans="15:119" x14ac:dyDescent="0.25">
      <c r="O10920" s="268" t="s">
        <v>20402</v>
      </c>
      <c r="P10920" s="268" t="s">
        <v>9490</v>
      </c>
      <c r="Q10920" s="269">
        <v>-12</v>
      </c>
      <c r="R10920" s="269">
        <v>-12.5</v>
      </c>
      <c r="S10920" s="269">
        <v>-42</v>
      </c>
      <c r="T10920" s="269">
        <v>-42.5</v>
      </c>
      <c r="DO10920"/>
    </row>
    <row r="10921" spans="15:119" x14ac:dyDescent="0.25">
      <c r="O10921" s="268" t="s">
        <v>20403</v>
      </c>
      <c r="P10921" s="268" t="s">
        <v>9492</v>
      </c>
      <c r="Q10921" s="269">
        <v>-12</v>
      </c>
      <c r="R10921" s="269">
        <v>-12.25</v>
      </c>
      <c r="S10921" s="269">
        <v>-42.25</v>
      </c>
      <c r="T10921" s="269">
        <v>-42.5</v>
      </c>
      <c r="DO10921"/>
    </row>
    <row r="10922" spans="15:119" x14ac:dyDescent="0.25">
      <c r="O10922" s="268" t="s">
        <v>20404</v>
      </c>
      <c r="P10922" s="268" t="s">
        <v>9492</v>
      </c>
      <c r="Q10922" s="269">
        <v>-12</v>
      </c>
      <c r="R10922" s="269">
        <v>-12.25</v>
      </c>
      <c r="S10922" s="269">
        <v>-42</v>
      </c>
      <c r="T10922" s="269">
        <v>-42.25</v>
      </c>
      <c r="DO10922"/>
    </row>
    <row r="10923" spans="15:119" x14ac:dyDescent="0.25">
      <c r="O10923" s="268" t="s">
        <v>20405</v>
      </c>
      <c r="P10923" s="268" t="s">
        <v>9492</v>
      </c>
      <c r="Q10923" s="269">
        <v>-12.25</v>
      </c>
      <c r="R10923" s="269">
        <v>-12.5</v>
      </c>
      <c r="S10923" s="269">
        <v>-42.25</v>
      </c>
      <c r="T10923" s="269">
        <v>-42.5</v>
      </c>
      <c r="DO10923"/>
    </row>
    <row r="10924" spans="15:119" x14ac:dyDescent="0.25">
      <c r="O10924" s="268" t="s">
        <v>20406</v>
      </c>
      <c r="P10924" s="268" t="s">
        <v>9492</v>
      </c>
      <c r="Q10924" s="269">
        <v>-12.25</v>
      </c>
      <c r="R10924" s="269">
        <v>-12.5</v>
      </c>
      <c r="S10924" s="269">
        <v>-42</v>
      </c>
      <c r="T10924" s="269">
        <v>-42.25</v>
      </c>
      <c r="DO10924"/>
    </row>
    <row r="10925" spans="15:119" x14ac:dyDescent="0.25">
      <c r="O10925" s="268" t="s">
        <v>20407</v>
      </c>
      <c r="P10925" s="268" t="s">
        <v>9490</v>
      </c>
      <c r="Q10925" s="269">
        <v>-12.5</v>
      </c>
      <c r="R10925" s="269">
        <v>-13</v>
      </c>
      <c r="S10925" s="269">
        <v>-43</v>
      </c>
      <c r="T10925" s="269">
        <v>-43.5</v>
      </c>
      <c r="DO10925"/>
    </row>
    <row r="10926" spans="15:119" x14ac:dyDescent="0.25">
      <c r="O10926" s="268" t="s">
        <v>20408</v>
      </c>
      <c r="P10926" s="268" t="s">
        <v>9492</v>
      </c>
      <c r="Q10926" s="269">
        <v>-12.5</v>
      </c>
      <c r="R10926" s="269">
        <v>-12.75</v>
      </c>
      <c r="S10926" s="269">
        <v>-43.25</v>
      </c>
      <c r="T10926" s="269">
        <v>-43.5</v>
      </c>
      <c r="DO10926"/>
    </row>
    <row r="10927" spans="15:119" x14ac:dyDescent="0.25">
      <c r="O10927" s="268" t="s">
        <v>20409</v>
      </c>
      <c r="P10927" s="268" t="s">
        <v>9492</v>
      </c>
      <c r="Q10927" s="269">
        <v>-12.5</v>
      </c>
      <c r="R10927" s="269">
        <v>-12.75</v>
      </c>
      <c r="S10927" s="269">
        <v>-43</v>
      </c>
      <c r="T10927" s="269">
        <v>-43.25</v>
      </c>
      <c r="DO10927"/>
    </row>
    <row r="10928" spans="15:119" x14ac:dyDescent="0.25">
      <c r="O10928" s="268" t="s">
        <v>20410</v>
      </c>
      <c r="P10928" s="268" t="s">
        <v>9492</v>
      </c>
      <c r="Q10928" s="269">
        <v>-12.75</v>
      </c>
      <c r="R10928" s="269">
        <v>-13</v>
      </c>
      <c r="S10928" s="269">
        <v>-43.25</v>
      </c>
      <c r="T10928" s="269">
        <v>-43.5</v>
      </c>
      <c r="DO10928"/>
    </row>
    <row r="10929" spans="15:119" x14ac:dyDescent="0.25">
      <c r="O10929" s="268" t="s">
        <v>20411</v>
      </c>
      <c r="P10929" s="268" t="s">
        <v>9492</v>
      </c>
      <c r="Q10929" s="269">
        <v>-12.75</v>
      </c>
      <c r="R10929" s="269">
        <v>-13</v>
      </c>
      <c r="S10929" s="269">
        <v>-43</v>
      </c>
      <c r="T10929" s="269">
        <v>-43.25</v>
      </c>
      <c r="DO10929"/>
    </row>
    <row r="10930" spans="15:119" x14ac:dyDescent="0.25">
      <c r="O10930" s="268" t="s">
        <v>20412</v>
      </c>
      <c r="P10930" s="268" t="s">
        <v>9490</v>
      </c>
      <c r="Q10930" s="269">
        <v>-12.5</v>
      </c>
      <c r="R10930" s="269">
        <v>-13</v>
      </c>
      <c r="S10930" s="269">
        <v>-42.5</v>
      </c>
      <c r="T10930" s="269">
        <v>-43</v>
      </c>
      <c r="DO10930"/>
    </row>
    <row r="10931" spans="15:119" x14ac:dyDescent="0.25">
      <c r="O10931" s="268" t="s">
        <v>20413</v>
      </c>
      <c r="P10931" s="268" t="s">
        <v>9492</v>
      </c>
      <c r="Q10931" s="269">
        <v>-12.5</v>
      </c>
      <c r="R10931" s="269">
        <v>-12.75</v>
      </c>
      <c r="S10931" s="269">
        <v>-42.75</v>
      </c>
      <c r="T10931" s="269">
        <v>-43</v>
      </c>
      <c r="DO10931"/>
    </row>
    <row r="10932" spans="15:119" x14ac:dyDescent="0.25">
      <c r="O10932" s="268" t="s">
        <v>20414</v>
      </c>
      <c r="P10932" s="268" t="s">
        <v>9492</v>
      </c>
      <c r="Q10932" s="269">
        <v>-12.5</v>
      </c>
      <c r="R10932" s="269">
        <v>-12.75</v>
      </c>
      <c r="S10932" s="269">
        <v>-42.5</v>
      </c>
      <c r="T10932" s="269">
        <v>-42.75</v>
      </c>
      <c r="DO10932"/>
    </row>
    <row r="10933" spans="15:119" x14ac:dyDescent="0.25">
      <c r="O10933" s="268" t="s">
        <v>20415</v>
      </c>
      <c r="P10933" s="268" t="s">
        <v>9492</v>
      </c>
      <c r="Q10933" s="269">
        <v>-12.75</v>
      </c>
      <c r="R10933" s="269">
        <v>-13</v>
      </c>
      <c r="S10933" s="269">
        <v>-42.75</v>
      </c>
      <c r="T10933" s="269">
        <v>-43</v>
      </c>
      <c r="DO10933"/>
    </row>
    <row r="10934" spans="15:119" x14ac:dyDescent="0.25">
      <c r="O10934" s="268" t="s">
        <v>20416</v>
      </c>
      <c r="P10934" s="268" t="s">
        <v>9492</v>
      </c>
      <c r="Q10934" s="269">
        <v>-12.75</v>
      </c>
      <c r="R10934" s="269">
        <v>-13</v>
      </c>
      <c r="S10934" s="269">
        <v>-42.5</v>
      </c>
      <c r="T10934" s="269">
        <v>-42.75</v>
      </c>
      <c r="DO10934"/>
    </row>
    <row r="10935" spans="15:119" x14ac:dyDescent="0.25">
      <c r="O10935" s="268" t="s">
        <v>20417</v>
      </c>
      <c r="P10935" s="268" t="s">
        <v>9490</v>
      </c>
      <c r="Q10935" s="269">
        <v>-12.5</v>
      </c>
      <c r="R10935" s="269">
        <v>-13</v>
      </c>
      <c r="S10935" s="269">
        <v>-42</v>
      </c>
      <c r="T10935" s="269">
        <v>-42.5</v>
      </c>
      <c r="DO10935"/>
    </row>
    <row r="10936" spans="15:119" x14ac:dyDescent="0.25">
      <c r="O10936" s="268" t="s">
        <v>20418</v>
      </c>
      <c r="P10936" s="268" t="s">
        <v>9492</v>
      </c>
      <c r="Q10936" s="269">
        <v>-12.5</v>
      </c>
      <c r="R10936" s="269">
        <v>-12.75</v>
      </c>
      <c r="S10936" s="269">
        <v>-42.25</v>
      </c>
      <c r="T10936" s="269">
        <v>-42.5</v>
      </c>
      <c r="DO10936"/>
    </row>
    <row r="10937" spans="15:119" x14ac:dyDescent="0.25">
      <c r="O10937" s="268" t="s">
        <v>20419</v>
      </c>
      <c r="P10937" s="268" t="s">
        <v>9492</v>
      </c>
      <c r="Q10937" s="269">
        <v>-12.5</v>
      </c>
      <c r="R10937" s="269">
        <v>-12.75</v>
      </c>
      <c r="S10937" s="269">
        <v>-42</v>
      </c>
      <c r="T10937" s="269">
        <v>-42.25</v>
      </c>
      <c r="DO10937"/>
    </row>
    <row r="10938" spans="15:119" x14ac:dyDescent="0.25">
      <c r="O10938" s="268" t="s">
        <v>20420</v>
      </c>
      <c r="P10938" s="268" t="s">
        <v>9492</v>
      </c>
      <c r="Q10938" s="269">
        <v>-12.75</v>
      </c>
      <c r="R10938" s="269">
        <v>-13</v>
      </c>
      <c r="S10938" s="269">
        <v>-42.25</v>
      </c>
      <c r="T10938" s="269">
        <v>-42.5</v>
      </c>
      <c r="DO10938"/>
    </row>
    <row r="10939" spans="15:119" x14ac:dyDescent="0.25">
      <c r="O10939" s="268" t="s">
        <v>20421</v>
      </c>
      <c r="P10939" s="268" t="s">
        <v>9492</v>
      </c>
      <c r="Q10939" s="269">
        <v>-12.75</v>
      </c>
      <c r="R10939" s="269">
        <v>-13</v>
      </c>
      <c r="S10939" s="269">
        <v>-42</v>
      </c>
      <c r="T10939" s="269">
        <v>-42.25</v>
      </c>
      <c r="DO10939"/>
    </row>
    <row r="10940" spans="15:119" x14ac:dyDescent="0.25">
      <c r="O10940" s="268" t="s">
        <v>20422</v>
      </c>
      <c r="P10940" s="268" t="s">
        <v>9488</v>
      </c>
      <c r="Q10940" s="269">
        <v>-13</v>
      </c>
      <c r="R10940" s="269">
        <v>-14</v>
      </c>
      <c r="S10940" s="269">
        <v>-43.5</v>
      </c>
      <c r="T10940" s="269">
        <v>-45</v>
      </c>
      <c r="DO10940"/>
    </row>
    <row r="10941" spans="15:119" x14ac:dyDescent="0.25">
      <c r="O10941" s="268" t="s">
        <v>20423</v>
      </c>
      <c r="P10941" s="268" t="s">
        <v>9490</v>
      </c>
      <c r="Q10941" s="269">
        <v>-13</v>
      </c>
      <c r="R10941" s="269">
        <v>-13.5</v>
      </c>
      <c r="S10941" s="269">
        <v>-44.5</v>
      </c>
      <c r="T10941" s="269">
        <v>-45</v>
      </c>
      <c r="DO10941"/>
    </row>
    <row r="10942" spans="15:119" x14ac:dyDescent="0.25">
      <c r="O10942" s="268" t="s">
        <v>20424</v>
      </c>
      <c r="P10942" s="268" t="s">
        <v>9492</v>
      </c>
      <c r="Q10942" s="269">
        <v>-13</v>
      </c>
      <c r="R10942" s="269">
        <v>-13.25</v>
      </c>
      <c r="S10942" s="269">
        <v>-44.75</v>
      </c>
      <c r="T10942" s="269">
        <v>-45</v>
      </c>
      <c r="DO10942"/>
    </row>
    <row r="10943" spans="15:119" x14ac:dyDescent="0.25">
      <c r="O10943" s="268" t="s">
        <v>20425</v>
      </c>
      <c r="P10943" s="268" t="s">
        <v>9492</v>
      </c>
      <c r="Q10943" s="269">
        <v>-13</v>
      </c>
      <c r="R10943" s="269">
        <v>-13.25</v>
      </c>
      <c r="S10943" s="269">
        <v>-44.5</v>
      </c>
      <c r="T10943" s="269">
        <v>-44.75</v>
      </c>
      <c r="DO10943"/>
    </row>
    <row r="10944" spans="15:119" x14ac:dyDescent="0.25">
      <c r="O10944" s="268" t="s">
        <v>20426</v>
      </c>
      <c r="P10944" s="268" t="s">
        <v>9492</v>
      </c>
      <c r="Q10944" s="269">
        <v>-13.25</v>
      </c>
      <c r="R10944" s="269">
        <v>-13.5</v>
      </c>
      <c r="S10944" s="269">
        <v>-44.75</v>
      </c>
      <c r="T10944" s="269">
        <v>-45</v>
      </c>
      <c r="DO10944"/>
    </row>
    <row r="10945" spans="15:119" x14ac:dyDescent="0.25">
      <c r="O10945" s="268" t="s">
        <v>20427</v>
      </c>
      <c r="P10945" s="268" t="s">
        <v>9492</v>
      </c>
      <c r="Q10945" s="269">
        <v>-13.25</v>
      </c>
      <c r="R10945" s="269">
        <v>-13.5</v>
      </c>
      <c r="S10945" s="269">
        <v>-44.5</v>
      </c>
      <c r="T10945" s="269">
        <v>-44.75</v>
      </c>
      <c r="DO10945"/>
    </row>
    <row r="10946" spans="15:119" x14ac:dyDescent="0.25">
      <c r="O10946" s="268" t="s">
        <v>20428</v>
      </c>
      <c r="P10946" s="268" t="s">
        <v>9490</v>
      </c>
      <c r="Q10946" s="269">
        <v>-13</v>
      </c>
      <c r="R10946" s="269">
        <v>-13.5</v>
      </c>
      <c r="S10946" s="269">
        <v>-44</v>
      </c>
      <c r="T10946" s="269">
        <v>-44.5</v>
      </c>
      <c r="DO10946"/>
    </row>
    <row r="10947" spans="15:119" x14ac:dyDescent="0.25">
      <c r="O10947" s="268" t="s">
        <v>20429</v>
      </c>
      <c r="P10947" s="268" t="s">
        <v>9492</v>
      </c>
      <c r="Q10947" s="269">
        <v>-13</v>
      </c>
      <c r="R10947" s="269">
        <v>-13.25</v>
      </c>
      <c r="S10947" s="269">
        <v>-44.25</v>
      </c>
      <c r="T10947" s="269">
        <v>-44.5</v>
      </c>
      <c r="DO10947"/>
    </row>
    <row r="10948" spans="15:119" x14ac:dyDescent="0.25">
      <c r="O10948" s="268" t="s">
        <v>20430</v>
      </c>
      <c r="P10948" s="268" t="s">
        <v>9492</v>
      </c>
      <c r="Q10948" s="269">
        <v>-13</v>
      </c>
      <c r="R10948" s="269">
        <v>-13.25</v>
      </c>
      <c r="S10948" s="269">
        <v>-44</v>
      </c>
      <c r="T10948" s="269">
        <v>-44.25</v>
      </c>
      <c r="DO10948"/>
    </row>
    <row r="10949" spans="15:119" x14ac:dyDescent="0.25">
      <c r="O10949" s="268" t="s">
        <v>20431</v>
      </c>
      <c r="P10949" s="268" t="s">
        <v>9492</v>
      </c>
      <c r="Q10949" s="269">
        <v>-13.25</v>
      </c>
      <c r="R10949" s="269">
        <v>-13.5</v>
      </c>
      <c r="S10949" s="269">
        <v>-44.25</v>
      </c>
      <c r="T10949" s="269">
        <v>-44.5</v>
      </c>
      <c r="DO10949"/>
    </row>
    <row r="10950" spans="15:119" x14ac:dyDescent="0.25">
      <c r="O10950" s="268" t="s">
        <v>20432</v>
      </c>
      <c r="P10950" s="268" t="s">
        <v>9492</v>
      </c>
      <c r="Q10950" s="269">
        <v>-13.25</v>
      </c>
      <c r="R10950" s="269">
        <v>-13.5</v>
      </c>
      <c r="S10950" s="269">
        <v>-44</v>
      </c>
      <c r="T10950" s="269">
        <v>-44.25</v>
      </c>
      <c r="DO10950"/>
    </row>
    <row r="10951" spans="15:119" x14ac:dyDescent="0.25">
      <c r="O10951" s="268" t="s">
        <v>20433</v>
      </c>
      <c r="P10951" s="268" t="s">
        <v>9490</v>
      </c>
      <c r="Q10951" s="269">
        <v>-13</v>
      </c>
      <c r="R10951" s="269">
        <v>-13.5</v>
      </c>
      <c r="S10951" s="269">
        <v>-43.5</v>
      </c>
      <c r="T10951" s="269">
        <v>-44</v>
      </c>
      <c r="DO10951"/>
    </row>
    <row r="10952" spans="15:119" x14ac:dyDescent="0.25">
      <c r="O10952" s="268" t="s">
        <v>20434</v>
      </c>
      <c r="P10952" s="268" t="s">
        <v>9492</v>
      </c>
      <c r="Q10952" s="269">
        <v>-13</v>
      </c>
      <c r="R10952" s="269">
        <v>-13.25</v>
      </c>
      <c r="S10952" s="269">
        <v>-43.75</v>
      </c>
      <c r="T10952" s="269">
        <v>-44</v>
      </c>
      <c r="DO10952"/>
    </row>
    <row r="10953" spans="15:119" x14ac:dyDescent="0.25">
      <c r="O10953" s="268" t="s">
        <v>20435</v>
      </c>
      <c r="P10953" s="268" t="s">
        <v>9492</v>
      </c>
      <c r="Q10953" s="269">
        <v>-13</v>
      </c>
      <c r="R10953" s="269">
        <v>-13.25</v>
      </c>
      <c r="S10953" s="269">
        <v>-43.5</v>
      </c>
      <c r="T10953" s="269">
        <v>-43.75</v>
      </c>
      <c r="DO10953"/>
    </row>
    <row r="10954" spans="15:119" x14ac:dyDescent="0.25">
      <c r="O10954" s="268" t="s">
        <v>20436</v>
      </c>
      <c r="P10954" s="268" t="s">
        <v>9492</v>
      </c>
      <c r="Q10954" s="269">
        <v>-13.25</v>
      </c>
      <c r="R10954" s="269">
        <v>-13.5</v>
      </c>
      <c r="S10954" s="269">
        <v>-43.75</v>
      </c>
      <c r="T10954" s="269">
        <v>-44</v>
      </c>
      <c r="DO10954"/>
    </row>
    <row r="10955" spans="15:119" x14ac:dyDescent="0.25">
      <c r="O10955" s="268" t="s">
        <v>20437</v>
      </c>
      <c r="P10955" s="268" t="s">
        <v>9492</v>
      </c>
      <c r="Q10955" s="269">
        <v>-13.25</v>
      </c>
      <c r="R10955" s="269">
        <v>-13.5</v>
      </c>
      <c r="S10955" s="269">
        <v>-43.5</v>
      </c>
      <c r="T10955" s="269">
        <v>-43.75</v>
      </c>
      <c r="DO10955"/>
    </row>
    <row r="10956" spans="15:119" x14ac:dyDescent="0.25">
      <c r="O10956" s="268" t="s">
        <v>20438</v>
      </c>
      <c r="P10956" s="268" t="s">
        <v>9490</v>
      </c>
      <c r="Q10956" s="269">
        <v>-13.5</v>
      </c>
      <c r="R10956" s="269">
        <v>-14</v>
      </c>
      <c r="S10956" s="269">
        <v>-44.5</v>
      </c>
      <c r="T10956" s="269">
        <v>-45</v>
      </c>
      <c r="DO10956"/>
    </row>
    <row r="10957" spans="15:119" x14ac:dyDescent="0.25">
      <c r="O10957" s="268" t="s">
        <v>20439</v>
      </c>
      <c r="P10957" s="268" t="s">
        <v>9492</v>
      </c>
      <c r="Q10957" s="269">
        <v>-13.5</v>
      </c>
      <c r="R10957" s="269">
        <v>-13.75</v>
      </c>
      <c r="S10957" s="269">
        <v>-44.75</v>
      </c>
      <c r="T10957" s="269">
        <v>-45</v>
      </c>
      <c r="DO10957"/>
    </row>
    <row r="10958" spans="15:119" x14ac:dyDescent="0.25">
      <c r="O10958" s="268" t="s">
        <v>20440</v>
      </c>
      <c r="P10958" s="268" t="s">
        <v>9492</v>
      </c>
      <c r="Q10958" s="269">
        <v>-13.5</v>
      </c>
      <c r="R10958" s="269">
        <v>-13.75</v>
      </c>
      <c r="S10958" s="269">
        <v>-44.5</v>
      </c>
      <c r="T10958" s="269">
        <v>-44.75</v>
      </c>
      <c r="DO10958"/>
    </row>
    <row r="10959" spans="15:119" x14ac:dyDescent="0.25">
      <c r="O10959" s="268" t="s">
        <v>20441</v>
      </c>
      <c r="P10959" s="268" t="s">
        <v>9492</v>
      </c>
      <c r="Q10959" s="269">
        <v>-13.75</v>
      </c>
      <c r="R10959" s="269">
        <v>-14</v>
      </c>
      <c r="S10959" s="269">
        <v>-44.75</v>
      </c>
      <c r="T10959" s="269">
        <v>-45</v>
      </c>
      <c r="DO10959"/>
    </row>
    <row r="10960" spans="15:119" x14ac:dyDescent="0.25">
      <c r="O10960" s="268" t="s">
        <v>20442</v>
      </c>
      <c r="P10960" s="268" t="s">
        <v>9492</v>
      </c>
      <c r="Q10960" s="269">
        <v>-13.75</v>
      </c>
      <c r="R10960" s="269">
        <v>-14</v>
      </c>
      <c r="S10960" s="269">
        <v>-44.5</v>
      </c>
      <c r="T10960" s="269">
        <v>-44.75</v>
      </c>
      <c r="DO10960"/>
    </row>
    <row r="10961" spans="15:119" x14ac:dyDescent="0.25">
      <c r="O10961" s="268" t="s">
        <v>20443</v>
      </c>
      <c r="P10961" s="268" t="s">
        <v>9490</v>
      </c>
      <c r="Q10961" s="269">
        <v>-13.5</v>
      </c>
      <c r="R10961" s="269">
        <v>-14</v>
      </c>
      <c r="S10961" s="269">
        <v>-44</v>
      </c>
      <c r="T10961" s="269">
        <v>-44.5</v>
      </c>
      <c r="DO10961"/>
    </row>
    <row r="10962" spans="15:119" x14ac:dyDescent="0.25">
      <c r="O10962" s="268" t="s">
        <v>20444</v>
      </c>
      <c r="P10962" s="268" t="s">
        <v>9492</v>
      </c>
      <c r="Q10962" s="269">
        <v>-13.5</v>
      </c>
      <c r="R10962" s="269">
        <v>-13.75</v>
      </c>
      <c r="S10962" s="269">
        <v>-44.25</v>
      </c>
      <c r="T10962" s="269">
        <v>-44.5</v>
      </c>
      <c r="DO10962"/>
    </row>
    <row r="10963" spans="15:119" x14ac:dyDescent="0.25">
      <c r="O10963" s="268" t="s">
        <v>20445</v>
      </c>
      <c r="P10963" s="268" t="s">
        <v>9492</v>
      </c>
      <c r="Q10963" s="269">
        <v>-13.5</v>
      </c>
      <c r="R10963" s="269">
        <v>-13.75</v>
      </c>
      <c r="S10963" s="269">
        <v>-44</v>
      </c>
      <c r="T10963" s="269">
        <v>-44.25</v>
      </c>
      <c r="DO10963"/>
    </row>
    <row r="10964" spans="15:119" x14ac:dyDescent="0.25">
      <c r="O10964" s="268" t="s">
        <v>20446</v>
      </c>
      <c r="P10964" s="268" t="s">
        <v>9492</v>
      </c>
      <c r="Q10964" s="269">
        <v>-13.75</v>
      </c>
      <c r="R10964" s="269">
        <v>-14</v>
      </c>
      <c r="S10964" s="269">
        <v>-44.25</v>
      </c>
      <c r="T10964" s="269">
        <v>-44.5</v>
      </c>
      <c r="DO10964"/>
    </row>
    <row r="10965" spans="15:119" x14ac:dyDescent="0.25">
      <c r="O10965" s="268" t="s">
        <v>20447</v>
      </c>
      <c r="P10965" s="268" t="s">
        <v>9492</v>
      </c>
      <c r="Q10965" s="269">
        <v>-13.75</v>
      </c>
      <c r="R10965" s="269">
        <v>-14</v>
      </c>
      <c r="S10965" s="269">
        <v>-44</v>
      </c>
      <c r="T10965" s="269">
        <v>-44.25</v>
      </c>
      <c r="DO10965"/>
    </row>
    <row r="10966" spans="15:119" x14ac:dyDescent="0.25">
      <c r="O10966" s="268" t="s">
        <v>20448</v>
      </c>
      <c r="P10966" s="268" t="s">
        <v>9490</v>
      </c>
      <c r="Q10966" s="269">
        <v>-13.5</v>
      </c>
      <c r="R10966" s="269">
        <v>-14</v>
      </c>
      <c r="S10966" s="269">
        <v>-43.5</v>
      </c>
      <c r="T10966" s="269">
        <v>-44</v>
      </c>
      <c r="DO10966"/>
    </row>
    <row r="10967" spans="15:119" x14ac:dyDescent="0.25">
      <c r="O10967" s="268" t="s">
        <v>20449</v>
      </c>
      <c r="P10967" s="268" t="s">
        <v>9492</v>
      </c>
      <c r="Q10967" s="269">
        <v>-13.5</v>
      </c>
      <c r="R10967" s="269">
        <v>-13.75</v>
      </c>
      <c r="S10967" s="269">
        <v>-43.75</v>
      </c>
      <c r="T10967" s="269">
        <v>-44</v>
      </c>
      <c r="DO10967"/>
    </row>
    <row r="10968" spans="15:119" x14ac:dyDescent="0.25">
      <c r="O10968" s="268" t="s">
        <v>20450</v>
      </c>
      <c r="P10968" s="268" t="s">
        <v>9492</v>
      </c>
      <c r="Q10968" s="269">
        <v>-13.5</v>
      </c>
      <c r="R10968" s="269">
        <v>-13.75</v>
      </c>
      <c r="S10968" s="269">
        <v>-43.5</v>
      </c>
      <c r="T10968" s="269">
        <v>-43.75</v>
      </c>
      <c r="DO10968"/>
    </row>
    <row r="10969" spans="15:119" x14ac:dyDescent="0.25">
      <c r="O10969" s="268" t="s">
        <v>20451</v>
      </c>
      <c r="P10969" s="268" t="s">
        <v>9492</v>
      </c>
      <c r="Q10969" s="269">
        <v>-13.75</v>
      </c>
      <c r="R10969" s="269">
        <v>-14</v>
      </c>
      <c r="S10969" s="269">
        <v>-43.75</v>
      </c>
      <c r="T10969" s="269">
        <v>-44</v>
      </c>
      <c r="DO10969"/>
    </row>
    <row r="10970" spans="15:119" x14ac:dyDescent="0.25">
      <c r="O10970" s="268" t="s">
        <v>20452</v>
      </c>
      <c r="P10970" s="268" t="s">
        <v>9492</v>
      </c>
      <c r="Q10970" s="269">
        <v>-13.75</v>
      </c>
      <c r="R10970" s="269">
        <v>-14</v>
      </c>
      <c r="S10970" s="269">
        <v>-43.5</v>
      </c>
      <c r="T10970" s="269">
        <v>-43.75</v>
      </c>
      <c r="DO10970"/>
    </row>
    <row r="10971" spans="15:119" x14ac:dyDescent="0.25">
      <c r="O10971" s="268" t="s">
        <v>20453</v>
      </c>
      <c r="P10971" s="268" t="s">
        <v>9488</v>
      </c>
      <c r="Q10971" s="269">
        <v>-13</v>
      </c>
      <c r="R10971" s="269">
        <v>-14</v>
      </c>
      <c r="S10971" s="269">
        <v>-42</v>
      </c>
      <c r="T10971" s="269">
        <v>-43.5</v>
      </c>
      <c r="DO10971"/>
    </row>
    <row r="10972" spans="15:119" x14ac:dyDescent="0.25">
      <c r="O10972" s="268" t="s">
        <v>20454</v>
      </c>
      <c r="P10972" s="268" t="s">
        <v>9490</v>
      </c>
      <c r="Q10972" s="269">
        <v>-13</v>
      </c>
      <c r="R10972" s="269">
        <v>-13.5</v>
      </c>
      <c r="S10972" s="269">
        <v>-43</v>
      </c>
      <c r="T10972" s="269">
        <v>-43.5</v>
      </c>
      <c r="DO10972"/>
    </row>
    <row r="10973" spans="15:119" x14ac:dyDescent="0.25">
      <c r="O10973" s="268" t="s">
        <v>20455</v>
      </c>
      <c r="P10973" s="268" t="s">
        <v>9492</v>
      </c>
      <c r="Q10973" s="269">
        <v>-13</v>
      </c>
      <c r="R10973" s="269">
        <v>-13.25</v>
      </c>
      <c r="S10973" s="269">
        <v>-43.25</v>
      </c>
      <c r="T10973" s="269">
        <v>-43.5</v>
      </c>
      <c r="DO10973"/>
    </row>
    <row r="10974" spans="15:119" x14ac:dyDescent="0.25">
      <c r="O10974" s="268" t="s">
        <v>20456</v>
      </c>
      <c r="P10974" s="268" t="s">
        <v>9492</v>
      </c>
      <c r="Q10974" s="269">
        <v>-13</v>
      </c>
      <c r="R10974" s="269">
        <v>-13.25</v>
      </c>
      <c r="S10974" s="269">
        <v>-43</v>
      </c>
      <c r="T10974" s="269">
        <v>-43.25</v>
      </c>
      <c r="DO10974"/>
    </row>
    <row r="10975" spans="15:119" x14ac:dyDescent="0.25">
      <c r="O10975" s="268" t="s">
        <v>20457</v>
      </c>
      <c r="P10975" s="268" t="s">
        <v>9492</v>
      </c>
      <c r="Q10975" s="269">
        <v>-13.25</v>
      </c>
      <c r="R10975" s="269">
        <v>-13.5</v>
      </c>
      <c r="S10975" s="269">
        <v>-43.25</v>
      </c>
      <c r="T10975" s="269">
        <v>-43.5</v>
      </c>
      <c r="DO10975"/>
    </row>
    <row r="10976" spans="15:119" x14ac:dyDescent="0.25">
      <c r="O10976" s="268" t="s">
        <v>20458</v>
      </c>
      <c r="P10976" s="268" t="s">
        <v>9492</v>
      </c>
      <c r="Q10976" s="269">
        <v>-13.25</v>
      </c>
      <c r="R10976" s="269">
        <v>-13.5</v>
      </c>
      <c r="S10976" s="269">
        <v>-43</v>
      </c>
      <c r="T10976" s="269">
        <v>-43.25</v>
      </c>
      <c r="DO10976"/>
    </row>
    <row r="10977" spans="15:119" x14ac:dyDescent="0.25">
      <c r="O10977" s="268" t="s">
        <v>20459</v>
      </c>
      <c r="P10977" s="268" t="s">
        <v>9490</v>
      </c>
      <c r="Q10977" s="269">
        <v>-13</v>
      </c>
      <c r="R10977" s="269">
        <v>-13.5</v>
      </c>
      <c r="S10977" s="269">
        <v>-42.5</v>
      </c>
      <c r="T10977" s="269">
        <v>-43</v>
      </c>
      <c r="DO10977"/>
    </row>
    <row r="10978" spans="15:119" x14ac:dyDescent="0.25">
      <c r="O10978" s="268" t="s">
        <v>20460</v>
      </c>
      <c r="P10978" s="268" t="s">
        <v>9492</v>
      </c>
      <c r="Q10978" s="269">
        <v>-13</v>
      </c>
      <c r="R10978" s="269">
        <v>-13.25</v>
      </c>
      <c r="S10978" s="269">
        <v>-42.75</v>
      </c>
      <c r="T10978" s="269">
        <v>-43</v>
      </c>
      <c r="DO10978"/>
    </row>
    <row r="10979" spans="15:119" x14ac:dyDescent="0.25">
      <c r="O10979" s="268" t="s">
        <v>20461</v>
      </c>
      <c r="P10979" s="268" t="s">
        <v>9492</v>
      </c>
      <c r="Q10979" s="269">
        <v>-13</v>
      </c>
      <c r="R10979" s="269">
        <v>-13.25</v>
      </c>
      <c r="S10979" s="269">
        <v>-42.5</v>
      </c>
      <c r="T10979" s="269">
        <v>-42.75</v>
      </c>
      <c r="DO10979"/>
    </row>
    <row r="10980" spans="15:119" x14ac:dyDescent="0.25">
      <c r="O10980" s="268" t="s">
        <v>20462</v>
      </c>
      <c r="P10980" s="268" t="s">
        <v>9492</v>
      </c>
      <c r="Q10980" s="269">
        <v>-13.25</v>
      </c>
      <c r="R10980" s="269">
        <v>-13.5</v>
      </c>
      <c r="S10980" s="269">
        <v>-42.75</v>
      </c>
      <c r="T10980" s="269">
        <v>-43</v>
      </c>
      <c r="DO10980"/>
    </row>
    <row r="10981" spans="15:119" x14ac:dyDescent="0.25">
      <c r="O10981" s="268" t="s">
        <v>20463</v>
      </c>
      <c r="P10981" s="268" t="s">
        <v>9492</v>
      </c>
      <c r="Q10981" s="269">
        <v>-13.25</v>
      </c>
      <c r="R10981" s="269">
        <v>-13.5</v>
      </c>
      <c r="S10981" s="269">
        <v>-42.5</v>
      </c>
      <c r="T10981" s="269">
        <v>-42.75</v>
      </c>
      <c r="DO10981"/>
    </row>
    <row r="10982" spans="15:119" x14ac:dyDescent="0.25">
      <c r="O10982" s="268" t="s">
        <v>20464</v>
      </c>
      <c r="P10982" s="268" t="s">
        <v>9490</v>
      </c>
      <c r="Q10982" s="269">
        <v>-13</v>
      </c>
      <c r="R10982" s="269">
        <v>-13.5</v>
      </c>
      <c r="S10982" s="269">
        <v>-42</v>
      </c>
      <c r="T10982" s="269">
        <v>-42.5</v>
      </c>
      <c r="DO10982"/>
    </row>
    <row r="10983" spans="15:119" x14ac:dyDescent="0.25">
      <c r="O10983" s="268" t="s">
        <v>20465</v>
      </c>
      <c r="P10983" s="268" t="s">
        <v>9492</v>
      </c>
      <c r="Q10983" s="269">
        <v>-13</v>
      </c>
      <c r="R10983" s="269">
        <v>-13.25</v>
      </c>
      <c r="S10983" s="269">
        <v>-42.25</v>
      </c>
      <c r="T10983" s="269">
        <v>-42.5</v>
      </c>
      <c r="DO10983"/>
    </row>
    <row r="10984" spans="15:119" x14ac:dyDescent="0.25">
      <c r="O10984" s="268" t="s">
        <v>20466</v>
      </c>
      <c r="P10984" s="268" t="s">
        <v>9492</v>
      </c>
      <c r="Q10984" s="269">
        <v>-13</v>
      </c>
      <c r="R10984" s="269">
        <v>-13.25</v>
      </c>
      <c r="S10984" s="269">
        <v>-42</v>
      </c>
      <c r="T10984" s="269">
        <v>-42.25</v>
      </c>
      <c r="DO10984"/>
    </row>
    <row r="10985" spans="15:119" x14ac:dyDescent="0.25">
      <c r="O10985" s="268" t="s">
        <v>20467</v>
      </c>
      <c r="P10985" s="268" t="s">
        <v>9492</v>
      </c>
      <c r="Q10985" s="269">
        <v>-13.25</v>
      </c>
      <c r="R10985" s="269">
        <v>-13.5</v>
      </c>
      <c r="S10985" s="269">
        <v>-42.25</v>
      </c>
      <c r="T10985" s="269">
        <v>-42.5</v>
      </c>
      <c r="DO10985"/>
    </row>
    <row r="10986" spans="15:119" x14ac:dyDescent="0.25">
      <c r="O10986" s="268" t="s">
        <v>20468</v>
      </c>
      <c r="P10986" s="268" t="s">
        <v>9492</v>
      </c>
      <c r="Q10986" s="269">
        <v>-13.25</v>
      </c>
      <c r="R10986" s="269">
        <v>-13.5</v>
      </c>
      <c r="S10986" s="269">
        <v>-42</v>
      </c>
      <c r="T10986" s="269">
        <v>-42.25</v>
      </c>
      <c r="DO10986"/>
    </row>
    <row r="10987" spans="15:119" x14ac:dyDescent="0.25">
      <c r="O10987" s="268" t="s">
        <v>20469</v>
      </c>
      <c r="P10987" s="268" t="s">
        <v>9490</v>
      </c>
      <c r="Q10987" s="269">
        <v>-13.5</v>
      </c>
      <c r="R10987" s="269">
        <v>-14</v>
      </c>
      <c r="S10987" s="269">
        <v>-43</v>
      </c>
      <c r="T10987" s="269">
        <v>-43.5</v>
      </c>
      <c r="DO10987"/>
    </row>
    <row r="10988" spans="15:119" x14ac:dyDescent="0.25">
      <c r="O10988" s="268" t="s">
        <v>20470</v>
      </c>
      <c r="P10988" s="268" t="s">
        <v>9492</v>
      </c>
      <c r="Q10988" s="269">
        <v>-13.5</v>
      </c>
      <c r="R10988" s="269">
        <v>-13.75</v>
      </c>
      <c r="S10988" s="269">
        <v>-43.25</v>
      </c>
      <c r="T10988" s="269">
        <v>-43.5</v>
      </c>
      <c r="DO10988"/>
    </row>
    <row r="10989" spans="15:119" x14ac:dyDescent="0.25">
      <c r="O10989" s="268" t="s">
        <v>20471</v>
      </c>
      <c r="P10989" s="268" t="s">
        <v>9492</v>
      </c>
      <c r="Q10989" s="269">
        <v>-13.5</v>
      </c>
      <c r="R10989" s="269">
        <v>-13.75</v>
      </c>
      <c r="S10989" s="269">
        <v>-43</v>
      </c>
      <c r="T10989" s="269">
        <v>-43.25</v>
      </c>
      <c r="DO10989"/>
    </row>
    <row r="10990" spans="15:119" x14ac:dyDescent="0.25">
      <c r="O10990" s="268" t="s">
        <v>20472</v>
      </c>
      <c r="P10990" s="268" t="s">
        <v>9492</v>
      </c>
      <c r="Q10990" s="269">
        <v>-13.75</v>
      </c>
      <c r="R10990" s="269">
        <v>-14</v>
      </c>
      <c r="S10990" s="269">
        <v>-43.25</v>
      </c>
      <c r="T10990" s="269">
        <v>-43.5</v>
      </c>
      <c r="DO10990"/>
    </row>
    <row r="10991" spans="15:119" x14ac:dyDescent="0.25">
      <c r="O10991" s="268" t="s">
        <v>20473</v>
      </c>
      <c r="P10991" s="268" t="s">
        <v>9492</v>
      </c>
      <c r="Q10991" s="269">
        <v>-13.75</v>
      </c>
      <c r="R10991" s="269">
        <v>-14</v>
      </c>
      <c r="S10991" s="269">
        <v>-43</v>
      </c>
      <c r="T10991" s="269">
        <v>-43.25</v>
      </c>
      <c r="DO10991"/>
    </row>
    <row r="10992" spans="15:119" x14ac:dyDescent="0.25">
      <c r="O10992" s="268" t="s">
        <v>20474</v>
      </c>
      <c r="P10992" s="268" t="s">
        <v>9490</v>
      </c>
      <c r="Q10992" s="269">
        <v>-13.5</v>
      </c>
      <c r="R10992" s="269">
        <v>-14</v>
      </c>
      <c r="S10992" s="269">
        <v>-42.5</v>
      </c>
      <c r="T10992" s="269">
        <v>-43</v>
      </c>
      <c r="DO10992"/>
    </row>
    <row r="10993" spans="15:119" x14ac:dyDescent="0.25">
      <c r="O10993" s="268" t="s">
        <v>20475</v>
      </c>
      <c r="P10993" s="268" t="s">
        <v>9492</v>
      </c>
      <c r="Q10993" s="269">
        <v>-13.5</v>
      </c>
      <c r="R10993" s="269">
        <v>-13.75</v>
      </c>
      <c r="S10993" s="269">
        <v>-42.75</v>
      </c>
      <c r="T10993" s="269">
        <v>-43</v>
      </c>
      <c r="DO10993"/>
    </row>
    <row r="10994" spans="15:119" x14ac:dyDescent="0.25">
      <c r="O10994" s="268" t="s">
        <v>20476</v>
      </c>
      <c r="P10994" s="268" t="s">
        <v>9492</v>
      </c>
      <c r="Q10994" s="269">
        <v>-13.5</v>
      </c>
      <c r="R10994" s="269">
        <v>-13.75</v>
      </c>
      <c r="S10994" s="269">
        <v>-42.5</v>
      </c>
      <c r="T10994" s="269">
        <v>-42.75</v>
      </c>
      <c r="DO10994"/>
    </row>
    <row r="10995" spans="15:119" x14ac:dyDescent="0.25">
      <c r="O10995" s="268" t="s">
        <v>20477</v>
      </c>
      <c r="P10995" s="268" t="s">
        <v>9492</v>
      </c>
      <c r="Q10995" s="269">
        <v>-13.75</v>
      </c>
      <c r="R10995" s="269">
        <v>-14</v>
      </c>
      <c r="S10995" s="269">
        <v>-42.75</v>
      </c>
      <c r="T10995" s="269">
        <v>-43</v>
      </c>
      <c r="DO10995"/>
    </row>
    <row r="10996" spans="15:119" x14ac:dyDescent="0.25">
      <c r="O10996" s="268" t="s">
        <v>20478</v>
      </c>
      <c r="P10996" s="268" t="s">
        <v>9492</v>
      </c>
      <c r="Q10996" s="269">
        <v>-13.75</v>
      </c>
      <c r="R10996" s="269">
        <v>-14</v>
      </c>
      <c r="S10996" s="269">
        <v>-42.5</v>
      </c>
      <c r="T10996" s="269">
        <v>-42.75</v>
      </c>
      <c r="DO10996"/>
    </row>
    <row r="10997" spans="15:119" x14ac:dyDescent="0.25">
      <c r="O10997" s="268" t="s">
        <v>20479</v>
      </c>
      <c r="P10997" s="268" t="s">
        <v>9490</v>
      </c>
      <c r="Q10997" s="269">
        <v>-13.5</v>
      </c>
      <c r="R10997" s="269">
        <v>-14</v>
      </c>
      <c r="S10997" s="269">
        <v>-42</v>
      </c>
      <c r="T10997" s="269">
        <v>-42.5</v>
      </c>
      <c r="DO10997"/>
    </row>
    <row r="10998" spans="15:119" x14ac:dyDescent="0.25">
      <c r="O10998" s="268" t="s">
        <v>20480</v>
      </c>
      <c r="P10998" s="268" t="s">
        <v>9492</v>
      </c>
      <c r="Q10998" s="269">
        <v>-13.5</v>
      </c>
      <c r="R10998" s="269">
        <v>-13.75</v>
      </c>
      <c r="S10998" s="269">
        <v>-42.25</v>
      </c>
      <c r="T10998" s="269">
        <v>-42.5</v>
      </c>
      <c r="DO10998"/>
    </row>
    <row r="10999" spans="15:119" x14ac:dyDescent="0.25">
      <c r="O10999" s="268" t="s">
        <v>20481</v>
      </c>
      <c r="P10999" s="268" t="s">
        <v>9492</v>
      </c>
      <c r="Q10999" s="269">
        <v>-13.5</v>
      </c>
      <c r="R10999" s="269">
        <v>-13.75</v>
      </c>
      <c r="S10999" s="269">
        <v>-42</v>
      </c>
      <c r="T10999" s="269">
        <v>-42.25</v>
      </c>
      <c r="DO10999"/>
    </row>
    <row r="11000" spans="15:119" x14ac:dyDescent="0.25">
      <c r="O11000" s="268" t="s">
        <v>20482</v>
      </c>
      <c r="P11000" s="268" t="s">
        <v>9492</v>
      </c>
      <c r="Q11000" s="269">
        <v>-13.75</v>
      </c>
      <c r="R11000" s="269">
        <v>-14</v>
      </c>
      <c r="S11000" s="269">
        <v>-42.25</v>
      </c>
      <c r="T11000" s="269">
        <v>-42.5</v>
      </c>
      <c r="DO11000"/>
    </row>
    <row r="11001" spans="15:119" x14ac:dyDescent="0.25">
      <c r="O11001" s="268" t="s">
        <v>20483</v>
      </c>
      <c r="P11001" s="268" t="s">
        <v>9492</v>
      </c>
      <c r="Q11001" s="269">
        <v>-13.75</v>
      </c>
      <c r="R11001" s="269">
        <v>-14</v>
      </c>
      <c r="S11001" s="269">
        <v>-42</v>
      </c>
      <c r="T11001" s="269">
        <v>-42.25</v>
      </c>
      <c r="DO11001"/>
    </row>
    <row r="11002" spans="15:119" x14ac:dyDescent="0.25">
      <c r="O11002" s="268" t="s">
        <v>20484</v>
      </c>
      <c r="P11002" s="268" t="s">
        <v>9486</v>
      </c>
      <c r="Q11002" s="269">
        <v>-14</v>
      </c>
      <c r="R11002" s="269">
        <v>-16</v>
      </c>
      <c r="S11002" s="269">
        <v>-45</v>
      </c>
      <c r="T11002" s="269">
        <v>-48</v>
      </c>
      <c r="DO11002"/>
    </row>
    <row r="11003" spans="15:119" x14ac:dyDescent="0.25">
      <c r="O11003" s="268" t="s">
        <v>20485</v>
      </c>
      <c r="P11003" s="268" t="s">
        <v>9488</v>
      </c>
      <c r="Q11003" s="269">
        <v>-14</v>
      </c>
      <c r="R11003" s="269">
        <v>-15</v>
      </c>
      <c r="S11003" s="269">
        <v>-46.5</v>
      </c>
      <c r="T11003" s="269">
        <v>-48</v>
      </c>
      <c r="DO11003"/>
    </row>
    <row r="11004" spans="15:119" x14ac:dyDescent="0.25">
      <c r="O11004" s="268" t="s">
        <v>20486</v>
      </c>
      <c r="P11004" s="268" t="s">
        <v>9490</v>
      </c>
      <c r="Q11004" s="269">
        <v>-14</v>
      </c>
      <c r="R11004" s="269">
        <v>-14.5</v>
      </c>
      <c r="S11004" s="269">
        <v>-47.5</v>
      </c>
      <c r="T11004" s="269">
        <v>-48</v>
      </c>
      <c r="DO11004"/>
    </row>
    <row r="11005" spans="15:119" x14ac:dyDescent="0.25">
      <c r="O11005" s="268" t="s">
        <v>20487</v>
      </c>
      <c r="P11005" s="268" t="s">
        <v>9492</v>
      </c>
      <c r="Q11005" s="269">
        <v>-14</v>
      </c>
      <c r="R11005" s="269">
        <v>-14.25</v>
      </c>
      <c r="S11005" s="269">
        <v>-47.75</v>
      </c>
      <c r="T11005" s="269">
        <v>-48</v>
      </c>
      <c r="DO11005"/>
    </row>
    <row r="11006" spans="15:119" x14ac:dyDescent="0.25">
      <c r="O11006" s="268" t="s">
        <v>20488</v>
      </c>
      <c r="P11006" s="268" t="s">
        <v>9492</v>
      </c>
      <c r="Q11006" s="269">
        <v>-14</v>
      </c>
      <c r="R11006" s="269">
        <v>-14.25</v>
      </c>
      <c r="S11006" s="269">
        <v>-47.5</v>
      </c>
      <c r="T11006" s="269">
        <v>-47.75</v>
      </c>
      <c r="DO11006"/>
    </row>
    <row r="11007" spans="15:119" x14ac:dyDescent="0.25">
      <c r="O11007" s="268" t="s">
        <v>20489</v>
      </c>
      <c r="P11007" s="268" t="s">
        <v>9492</v>
      </c>
      <c r="Q11007" s="269">
        <v>-14.25</v>
      </c>
      <c r="R11007" s="269">
        <v>-14.5</v>
      </c>
      <c r="S11007" s="269">
        <v>-47.75</v>
      </c>
      <c r="T11007" s="269">
        <v>-48</v>
      </c>
      <c r="DO11007"/>
    </row>
    <row r="11008" spans="15:119" x14ac:dyDescent="0.25">
      <c r="O11008" s="268" t="s">
        <v>20490</v>
      </c>
      <c r="P11008" s="268" t="s">
        <v>9492</v>
      </c>
      <c r="Q11008" s="269">
        <v>-14.25</v>
      </c>
      <c r="R11008" s="269">
        <v>-14.5</v>
      </c>
      <c r="S11008" s="269">
        <v>-47.5</v>
      </c>
      <c r="T11008" s="269">
        <v>-47.75</v>
      </c>
      <c r="DO11008"/>
    </row>
    <row r="11009" spans="15:119" x14ac:dyDescent="0.25">
      <c r="O11009" s="268" t="s">
        <v>20491</v>
      </c>
      <c r="P11009" s="268" t="s">
        <v>9490</v>
      </c>
      <c r="Q11009" s="269">
        <v>-14</v>
      </c>
      <c r="R11009" s="269">
        <v>-14.5</v>
      </c>
      <c r="S11009" s="269">
        <v>-47</v>
      </c>
      <c r="T11009" s="269">
        <v>-47.5</v>
      </c>
      <c r="DO11009"/>
    </row>
    <row r="11010" spans="15:119" x14ac:dyDescent="0.25">
      <c r="O11010" s="268" t="s">
        <v>20492</v>
      </c>
      <c r="P11010" s="268" t="s">
        <v>9492</v>
      </c>
      <c r="Q11010" s="269">
        <v>-14</v>
      </c>
      <c r="R11010" s="269">
        <v>-14.25</v>
      </c>
      <c r="S11010" s="269">
        <v>-47.25</v>
      </c>
      <c r="T11010" s="269">
        <v>-47.5</v>
      </c>
      <c r="DO11010"/>
    </row>
    <row r="11011" spans="15:119" x14ac:dyDescent="0.25">
      <c r="O11011" s="268" t="s">
        <v>20493</v>
      </c>
      <c r="P11011" s="268" t="s">
        <v>9492</v>
      </c>
      <c r="Q11011" s="269">
        <v>-14</v>
      </c>
      <c r="R11011" s="269">
        <v>-14.25</v>
      </c>
      <c r="S11011" s="269">
        <v>-47</v>
      </c>
      <c r="T11011" s="269">
        <v>-47.25</v>
      </c>
      <c r="DO11011"/>
    </row>
    <row r="11012" spans="15:119" x14ac:dyDescent="0.25">
      <c r="O11012" s="268" t="s">
        <v>20494</v>
      </c>
      <c r="P11012" s="268" t="s">
        <v>9492</v>
      </c>
      <c r="Q11012" s="269">
        <v>-14.25</v>
      </c>
      <c r="R11012" s="269">
        <v>-14.5</v>
      </c>
      <c r="S11012" s="269">
        <v>-47.25</v>
      </c>
      <c r="T11012" s="269">
        <v>-47.5</v>
      </c>
      <c r="DO11012"/>
    </row>
    <row r="11013" spans="15:119" x14ac:dyDescent="0.25">
      <c r="O11013" s="268" t="s">
        <v>20495</v>
      </c>
      <c r="P11013" s="268" t="s">
        <v>9492</v>
      </c>
      <c r="Q11013" s="269">
        <v>-14.25</v>
      </c>
      <c r="R11013" s="269">
        <v>-14.5</v>
      </c>
      <c r="S11013" s="269">
        <v>-47</v>
      </c>
      <c r="T11013" s="269">
        <v>-47.25</v>
      </c>
      <c r="DO11013"/>
    </row>
    <row r="11014" spans="15:119" x14ac:dyDescent="0.25">
      <c r="O11014" s="268" t="s">
        <v>20496</v>
      </c>
      <c r="P11014" s="268" t="s">
        <v>9490</v>
      </c>
      <c r="Q11014" s="269">
        <v>-14</v>
      </c>
      <c r="R11014" s="269">
        <v>-14.5</v>
      </c>
      <c r="S11014" s="269">
        <v>-46.5</v>
      </c>
      <c r="T11014" s="269">
        <v>-47</v>
      </c>
      <c r="DO11014"/>
    </row>
    <row r="11015" spans="15:119" x14ac:dyDescent="0.25">
      <c r="O11015" s="268" t="s">
        <v>20497</v>
      </c>
      <c r="P11015" s="268" t="s">
        <v>9492</v>
      </c>
      <c r="Q11015" s="269">
        <v>-14</v>
      </c>
      <c r="R11015" s="269">
        <v>-14.25</v>
      </c>
      <c r="S11015" s="269">
        <v>-46.75</v>
      </c>
      <c r="T11015" s="269">
        <v>-47</v>
      </c>
      <c r="DO11015"/>
    </row>
    <row r="11016" spans="15:119" x14ac:dyDescent="0.25">
      <c r="O11016" s="268" t="s">
        <v>20498</v>
      </c>
      <c r="P11016" s="268" t="s">
        <v>9492</v>
      </c>
      <c r="Q11016" s="269">
        <v>-14</v>
      </c>
      <c r="R11016" s="269">
        <v>-14.25</v>
      </c>
      <c r="S11016" s="269">
        <v>-46.5</v>
      </c>
      <c r="T11016" s="269">
        <v>-46.75</v>
      </c>
      <c r="DO11016"/>
    </row>
    <row r="11017" spans="15:119" x14ac:dyDescent="0.25">
      <c r="O11017" s="268" t="s">
        <v>20499</v>
      </c>
      <c r="P11017" s="268" t="s">
        <v>9492</v>
      </c>
      <c r="Q11017" s="269">
        <v>-14.25</v>
      </c>
      <c r="R11017" s="269">
        <v>-14.5</v>
      </c>
      <c r="S11017" s="269">
        <v>-46.75</v>
      </c>
      <c r="T11017" s="269">
        <v>-47</v>
      </c>
      <c r="DO11017"/>
    </row>
    <row r="11018" spans="15:119" x14ac:dyDescent="0.25">
      <c r="O11018" s="268" t="s">
        <v>20500</v>
      </c>
      <c r="P11018" s="268" t="s">
        <v>9492</v>
      </c>
      <c r="Q11018" s="269">
        <v>-14.25</v>
      </c>
      <c r="R11018" s="269">
        <v>-14.5</v>
      </c>
      <c r="S11018" s="269">
        <v>-46.5</v>
      </c>
      <c r="T11018" s="269">
        <v>-46.75</v>
      </c>
      <c r="DO11018"/>
    </row>
    <row r="11019" spans="15:119" x14ac:dyDescent="0.25">
      <c r="O11019" s="268" t="s">
        <v>20501</v>
      </c>
      <c r="P11019" s="268" t="s">
        <v>9490</v>
      </c>
      <c r="Q11019" s="269">
        <v>-14.5</v>
      </c>
      <c r="R11019" s="269">
        <v>-15</v>
      </c>
      <c r="S11019" s="269">
        <v>-47.5</v>
      </c>
      <c r="T11019" s="269">
        <v>-48</v>
      </c>
      <c r="DO11019"/>
    </row>
    <row r="11020" spans="15:119" x14ac:dyDescent="0.25">
      <c r="O11020" s="268" t="s">
        <v>20502</v>
      </c>
      <c r="P11020" s="268" t="s">
        <v>9492</v>
      </c>
      <c r="Q11020" s="269">
        <v>-14.5</v>
      </c>
      <c r="R11020" s="269">
        <v>-14.75</v>
      </c>
      <c r="S11020" s="269">
        <v>-47.75</v>
      </c>
      <c r="T11020" s="269">
        <v>-48</v>
      </c>
      <c r="DO11020"/>
    </row>
    <row r="11021" spans="15:119" x14ac:dyDescent="0.25">
      <c r="O11021" s="268" t="s">
        <v>20503</v>
      </c>
      <c r="P11021" s="268" t="s">
        <v>9492</v>
      </c>
      <c r="Q11021" s="269">
        <v>-14.5</v>
      </c>
      <c r="R11021" s="269">
        <v>-14.75</v>
      </c>
      <c r="S11021" s="269">
        <v>-47.5</v>
      </c>
      <c r="T11021" s="269">
        <v>-47.75</v>
      </c>
      <c r="DO11021"/>
    </row>
    <row r="11022" spans="15:119" x14ac:dyDescent="0.25">
      <c r="O11022" s="268" t="s">
        <v>20504</v>
      </c>
      <c r="P11022" s="268" t="s">
        <v>9492</v>
      </c>
      <c r="Q11022" s="269">
        <v>-14.75</v>
      </c>
      <c r="R11022" s="269">
        <v>-15</v>
      </c>
      <c r="S11022" s="269">
        <v>-47.75</v>
      </c>
      <c r="T11022" s="269">
        <v>-48</v>
      </c>
      <c r="DO11022"/>
    </row>
    <row r="11023" spans="15:119" x14ac:dyDescent="0.25">
      <c r="O11023" s="268" t="s">
        <v>20505</v>
      </c>
      <c r="P11023" s="268" t="s">
        <v>9492</v>
      </c>
      <c r="Q11023" s="269">
        <v>-14.75</v>
      </c>
      <c r="R11023" s="269">
        <v>-15</v>
      </c>
      <c r="S11023" s="269">
        <v>-47.5</v>
      </c>
      <c r="T11023" s="269">
        <v>-47.75</v>
      </c>
      <c r="DO11023"/>
    </row>
    <row r="11024" spans="15:119" x14ac:dyDescent="0.25">
      <c r="O11024" s="268" t="s">
        <v>20506</v>
      </c>
      <c r="P11024" s="268" t="s">
        <v>9490</v>
      </c>
      <c r="Q11024" s="269">
        <v>-14.5</v>
      </c>
      <c r="R11024" s="269">
        <v>-15</v>
      </c>
      <c r="S11024" s="269">
        <v>-47</v>
      </c>
      <c r="T11024" s="269">
        <v>-47.5</v>
      </c>
      <c r="DO11024"/>
    </row>
    <row r="11025" spans="15:119" x14ac:dyDescent="0.25">
      <c r="O11025" s="268" t="s">
        <v>20507</v>
      </c>
      <c r="P11025" s="268" t="s">
        <v>9492</v>
      </c>
      <c r="Q11025" s="269">
        <v>-14.5</v>
      </c>
      <c r="R11025" s="269">
        <v>-14.75</v>
      </c>
      <c r="S11025" s="269">
        <v>-47.25</v>
      </c>
      <c r="T11025" s="269">
        <v>-47.5</v>
      </c>
      <c r="DO11025"/>
    </row>
    <row r="11026" spans="15:119" x14ac:dyDescent="0.25">
      <c r="O11026" s="268" t="s">
        <v>20508</v>
      </c>
      <c r="P11026" s="268" t="s">
        <v>9492</v>
      </c>
      <c r="Q11026" s="269">
        <v>-14.5</v>
      </c>
      <c r="R11026" s="269">
        <v>-14.75</v>
      </c>
      <c r="S11026" s="269">
        <v>-47</v>
      </c>
      <c r="T11026" s="269">
        <v>-47.25</v>
      </c>
      <c r="DO11026"/>
    </row>
    <row r="11027" spans="15:119" x14ac:dyDescent="0.25">
      <c r="O11027" s="268" t="s">
        <v>20509</v>
      </c>
      <c r="P11027" s="268" t="s">
        <v>9492</v>
      </c>
      <c r="Q11027" s="269">
        <v>-14.75</v>
      </c>
      <c r="R11027" s="269">
        <v>-15</v>
      </c>
      <c r="S11027" s="269">
        <v>-47.25</v>
      </c>
      <c r="T11027" s="269">
        <v>-47.5</v>
      </c>
      <c r="DO11027"/>
    </row>
    <row r="11028" spans="15:119" x14ac:dyDescent="0.25">
      <c r="O11028" s="268" t="s">
        <v>20510</v>
      </c>
      <c r="P11028" s="268" t="s">
        <v>9492</v>
      </c>
      <c r="Q11028" s="269">
        <v>-14.75</v>
      </c>
      <c r="R11028" s="269">
        <v>-15</v>
      </c>
      <c r="S11028" s="269">
        <v>-47</v>
      </c>
      <c r="T11028" s="269">
        <v>-47.25</v>
      </c>
      <c r="DO11028"/>
    </row>
    <row r="11029" spans="15:119" x14ac:dyDescent="0.25">
      <c r="O11029" s="268" t="s">
        <v>20511</v>
      </c>
      <c r="P11029" s="268" t="s">
        <v>9490</v>
      </c>
      <c r="Q11029" s="269">
        <v>-14.5</v>
      </c>
      <c r="R11029" s="269">
        <v>-15</v>
      </c>
      <c r="S11029" s="269">
        <v>-46.5</v>
      </c>
      <c r="T11029" s="269">
        <v>-47</v>
      </c>
      <c r="DO11029"/>
    </row>
    <row r="11030" spans="15:119" x14ac:dyDescent="0.25">
      <c r="O11030" s="268" t="s">
        <v>20512</v>
      </c>
      <c r="P11030" s="268" t="s">
        <v>9492</v>
      </c>
      <c r="Q11030" s="269">
        <v>-14.5</v>
      </c>
      <c r="R11030" s="269">
        <v>-14.75</v>
      </c>
      <c r="S11030" s="269">
        <v>-46.75</v>
      </c>
      <c r="T11030" s="269">
        <v>-47</v>
      </c>
      <c r="DO11030"/>
    </row>
    <row r="11031" spans="15:119" x14ac:dyDescent="0.25">
      <c r="O11031" s="268" t="s">
        <v>20513</v>
      </c>
      <c r="P11031" s="268" t="s">
        <v>9492</v>
      </c>
      <c r="Q11031" s="269">
        <v>-14.5</v>
      </c>
      <c r="R11031" s="269">
        <v>-14.75</v>
      </c>
      <c r="S11031" s="269">
        <v>-46.5</v>
      </c>
      <c r="T11031" s="269">
        <v>-46.75</v>
      </c>
      <c r="DO11031"/>
    </row>
    <row r="11032" spans="15:119" x14ac:dyDescent="0.25">
      <c r="O11032" s="268" t="s">
        <v>20514</v>
      </c>
      <c r="P11032" s="268" t="s">
        <v>9492</v>
      </c>
      <c r="Q11032" s="269">
        <v>-14.75</v>
      </c>
      <c r="R11032" s="269">
        <v>-15</v>
      </c>
      <c r="S11032" s="269">
        <v>-46.75</v>
      </c>
      <c r="T11032" s="269">
        <v>-47</v>
      </c>
      <c r="DO11032"/>
    </row>
    <row r="11033" spans="15:119" x14ac:dyDescent="0.25">
      <c r="O11033" s="268" t="s">
        <v>20515</v>
      </c>
      <c r="P11033" s="268" t="s">
        <v>9492</v>
      </c>
      <c r="Q11033" s="269">
        <v>-14.75</v>
      </c>
      <c r="R11033" s="269">
        <v>-15</v>
      </c>
      <c r="S11033" s="269">
        <v>-46.5</v>
      </c>
      <c r="T11033" s="269">
        <v>-46.75</v>
      </c>
      <c r="DO11033"/>
    </row>
    <row r="11034" spans="15:119" x14ac:dyDescent="0.25">
      <c r="O11034" s="268" t="s">
        <v>20516</v>
      </c>
      <c r="P11034" s="268" t="s">
        <v>9488</v>
      </c>
      <c r="Q11034" s="269">
        <v>-14</v>
      </c>
      <c r="R11034" s="269">
        <v>-15</v>
      </c>
      <c r="S11034" s="269">
        <v>-45</v>
      </c>
      <c r="T11034" s="269">
        <v>-46.5</v>
      </c>
      <c r="DO11034"/>
    </row>
    <row r="11035" spans="15:119" x14ac:dyDescent="0.25">
      <c r="O11035" s="268" t="s">
        <v>20517</v>
      </c>
      <c r="P11035" s="268" t="s">
        <v>9490</v>
      </c>
      <c r="Q11035" s="269">
        <v>-14</v>
      </c>
      <c r="R11035" s="269">
        <v>-14.5</v>
      </c>
      <c r="S11035" s="269">
        <v>-46</v>
      </c>
      <c r="T11035" s="269">
        <v>-46.5</v>
      </c>
      <c r="DO11035"/>
    </row>
    <row r="11036" spans="15:119" x14ac:dyDescent="0.25">
      <c r="O11036" s="268" t="s">
        <v>20518</v>
      </c>
      <c r="P11036" s="268" t="s">
        <v>9492</v>
      </c>
      <c r="Q11036" s="269">
        <v>-14</v>
      </c>
      <c r="R11036" s="269">
        <v>-14.25</v>
      </c>
      <c r="S11036" s="269">
        <v>-46.25</v>
      </c>
      <c r="T11036" s="269">
        <v>-46.5</v>
      </c>
      <c r="DO11036"/>
    </row>
    <row r="11037" spans="15:119" x14ac:dyDescent="0.25">
      <c r="O11037" s="268" t="s">
        <v>20519</v>
      </c>
      <c r="P11037" s="268" t="s">
        <v>9492</v>
      </c>
      <c r="Q11037" s="269">
        <v>-14</v>
      </c>
      <c r="R11037" s="269">
        <v>-14.25</v>
      </c>
      <c r="S11037" s="269">
        <v>-46</v>
      </c>
      <c r="T11037" s="269">
        <v>-46.25</v>
      </c>
      <c r="DO11037"/>
    </row>
    <row r="11038" spans="15:119" x14ac:dyDescent="0.25">
      <c r="O11038" s="268" t="s">
        <v>20520</v>
      </c>
      <c r="P11038" s="268" t="s">
        <v>9492</v>
      </c>
      <c r="Q11038" s="269">
        <v>-14.25</v>
      </c>
      <c r="R11038" s="269">
        <v>-14.5</v>
      </c>
      <c r="S11038" s="269">
        <v>-46.25</v>
      </c>
      <c r="T11038" s="269">
        <v>-46.5</v>
      </c>
      <c r="DO11038"/>
    </row>
    <row r="11039" spans="15:119" x14ac:dyDescent="0.25">
      <c r="O11039" s="268" t="s">
        <v>20521</v>
      </c>
      <c r="P11039" s="268" t="s">
        <v>9492</v>
      </c>
      <c r="Q11039" s="269">
        <v>-14.25</v>
      </c>
      <c r="R11039" s="269">
        <v>-14.5</v>
      </c>
      <c r="S11039" s="269">
        <v>-46</v>
      </c>
      <c r="T11039" s="269">
        <v>-46.25</v>
      </c>
      <c r="DO11039"/>
    </row>
    <row r="11040" spans="15:119" x14ac:dyDescent="0.25">
      <c r="O11040" s="268" t="s">
        <v>20522</v>
      </c>
      <c r="P11040" s="268" t="s">
        <v>9490</v>
      </c>
      <c r="Q11040" s="269">
        <v>-14</v>
      </c>
      <c r="R11040" s="269">
        <v>-14.5</v>
      </c>
      <c r="S11040" s="269">
        <v>-45.5</v>
      </c>
      <c r="T11040" s="269">
        <v>-46</v>
      </c>
      <c r="DO11040"/>
    </row>
    <row r="11041" spans="15:119" x14ac:dyDescent="0.25">
      <c r="O11041" s="268" t="s">
        <v>20523</v>
      </c>
      <c r="P11041" s="268" t="s">
        <v>9492</v>
      </c>
      <c r="Q11041" s="269">
        <v>-14</v>
      </c>
      <c r="R11041" s="269">
        <v>-14.25</v>
      </c>
      <c r="S11041" s="269">
        <v>-45.75</v>
      </c>
      <c r="T11041" s="269">
        <v>-46</v>
      </c>
      <c r="DO11041"/>
    </row>
    <row r="11042" spans="15:119" x14ac:dyDescent="0.25">
      <c r="O11042" s="268" t="s">
        <v>20524</v>
      </c>
      <c r="P11042" s="268" t="s">
        <v>9492</v>
      </c>
      <c r="Q11042" s="269">
        <v>-14</v>
      </c>
      <c r="R11042" s="269">
        <v>-14.25</v>
      </c>
      <c r="S11042" s="269">
        <v>-45.5</v>
      </c>
      <c r="T11042" s="269">
        <v>-45.75</v>
      </c>
      <c r="DO11042"/>
    </row>
    <row r="11043" spans="15:119" x14ac:dyDescent="0.25">
      <c r="O11043" s="268" t="s">
        <v>20525</v>
      </c>
      <c r="P11043" s="268" t="s">
        <v>9492</v>
      </c>
      <c r="Q11043" s="269">
        <v>-14.25</v>
      </c>
      <c r="R11043" s="269">
        <v>-14.5</v>
      </c>
      <c r="S11043" s="269">
        <v>-45.75</v>
      </c>
      <c r="T11043" s="269">
        <v>-46</v>
      </c>
      <c r="DO11043"/>
    </row>
    <row r="11044" spans="15:119" x14ac:dyDescent="0.25">
      <c r="O11044" s="268" t="s">
        <v>20526</v>
      </c>
      <c r="P11044" s="268" t="s">
        <v>9492</v>
      </c>
      <c r="Q11044" s="269">
        <v>-14.25</v>
      </c>
      <c r="R11044" s="269">
        <v>-14.5</v>
      </c>
      <c r="S11044" s="269">
        <v>-45.5</v>
      </c>
      <c r="T11044" s="269">
        <v>-45.75</v>
      </c>
      <c r="DO11044"/>
    </row>
    <row r="11045" spans="15:119" x14ac:dyDescent="0.25">
      <c r="O11045" s="268" t="s">
        <v>20527</v>
      </c>
      <c r="P11045" s="268" t="s">
        <v>9490</v>
      </c>
      <c r="Q11045" s="269">
        <v>-14</v>
      </c>
      <c r="R11045" s="269">
        <v>-14.5</v>
      </c>
      <c r="S11045" s="269">
        <v>-45</v>
      </c>
      <c r="T11045" s="269">
        <v>-45.5</v>
      </c>
      <c r="DO11045"/>
    </row>
    <row r="11046" spans="15:119" x14ac:dyDescent="0.25">
      <c r="O11046" s="268" t="s">
        <v>20528</v>
      </c>
      <c r="P11046" s="268" t="s">
        <v>9492</v>
      </c>
      <c r="Q11046" s="269">
        <v>-14</v>
      </c>
      <c r="R11046" s="269">
        <v>-14.25</v>
      </c>
      <c r="S11046" s="269">
        <v>-45.25</v>
      </c>
      <c r="T11046" s="269">
        <v>-45.5</v>
      </c>
      <c r="DO11046"/>
    </row>
    <row r="11047" spans="15:119" x14ac:dyDescent="0.25">
      <c r="O11047" s="268" t="s">
        <v>20529</v>
      </c>
      <c r="P11047" s="268" t="s">
        <v>9492</v>
      </c>
      <c r="Q11047" s="269">
        <v>-14</v>
      </c>
      <c r="R11047" s="269">
        <v>-14.25</v>
      </c>
      <c r="S11047" s="269">
        <v>-45</v>
      </c>
      <c r="T11047" s="269">
        <v>-45.25</v>
      </c>
      <c r="DO11047"/>
    </row>
    <row r="11048" spans="15:119" x14ac:dyDescent="0.25">
      <c r="O11048" s="268" t="s">
        <v>20530</v>
      </c>
      <c r="P11048" s="268" t="s">
        <v>9492</v>
      </c>
      <c r="Q11048" s="269">
        <v>-14.25</v>
      </c>
      <c r="R11048" s="269">
        <v>-14.5</v>
      </c>
      <c r="S11048" s="269">
        <v>-45.25</v>
      </c>
      <c r="T11048" s="269">
        <v>-45.5</v>
      </c>
      <c r="DO11048"/>
    </row>
    <row r="11049" spans="15:119" x14ac:dyDescent="0.25">
      <c r="O11049" s="268" t="s">
        <v>20531</v>
      </c>
      <c r="P11049" s="268" t="s">
        <v>9492</v>
      </c>
      <c r="Q11049" s="269">
        <v>-14.25</v>
      </c>
      <c r="R11049" s="269">
        <v>-14.5</v>
      </c>
      <c r="S11049" s="269">
        <v>-45</v>
      </c>
      <c r="T11049" s="269">
        <v>-45.25</v>
      </c>
      <c r="DO11049"/>
    </row>
    <row r="11050" spans="15:119" x14ac:dyDescent="0.25">
      <c r="O11050" s="268" t="s">
        <v>20532</v>
      </c>
      <c r="P11050" s="268" t="s">
        <v>9490</v>
      </c>
      <c r="Q11050" s="269">
        <v>-14.5</v>
      </c>
      <c r="R11050" s="269">
        <v>-15</v>
      </c>
      <c r="S11050" s="269">
        <v>-46</v>
      </c>
      <c r="T11050" s="269">
        <v>-46.5</v>
      </c>
      <c r="DO11050"/>
    </row>
    <row r="11051" spans="15:119" x14ac:dyDescent="0.25">
      <c r="O11051" s="268" t="s">
        <v>20533</v>
      </c>
      <c r="P11051" s="268" t="s">
        <v>9492</v>
      </c>
      <c r="Q11051" s="269">
        <v>-14.5</v>
      </c>
      <c r="R11051" s="269">
        <v>-14.75</v>
      </c>
      <c r="S11051" s="269">
        <v>-46.25</v>
      </c>
      <c r="T11051" s="269">
        <v>-46.5</v>
      </c>
      <c r="DO11051"/>
    </row>
    <row r="11052" spans="15:119" x14ac:dyDescent="0.25">
      <c r="O11052" s="268" t="s">
        <v>20534</v>
      </c>
      <c r="P11052" s="268" t="s">
        <v>9492</v>
      </c>
      <c r="Q11052" s="269">
        <v>-14.5</v>
      </c>
      <c r="R11052" s="269">
        <v>-14.75</v>
      </c>
      <c r="S11052" s="269">
        <v>-46</v>
      </c>
      <c r="T11052" s="269">
        <v>-46.25</v>
      </c>
      <c r="DO11052"/>
    </row>
    <row r="11053" spans="15:119" x14ac:dyDescent="0.25">
      <c r="O11053" s="268" t="s">
        <v>20535</v>
      </c>
      <c r="P11053" s="268" t="s">
        <v>9492</v>
      </c>
      <c r="Q11053" s="269">
        <v>-14.75</v>
      </c>
      <c r="R11053" s="269">
        <v>-15</v>
      </c>
      <c r="S11053" s="269">
        <v>-46.25</v>
      </c>
      <c r="T11053" s="269">
        <v>-46.5</v>
      </c>
      <c r="DO11053"/>
    </row>
    <row r="11054" spans="15:119" x14ac:dyDescent="0.25">
      <c r="O11054" s="268" t="s">
        <v>20536</v>
      </c>
      <c r="P11054" s="268" t="s">
        <v>9492</v>
      </c>
      <c r="Q11054" s="269">
        <v>-14.75</v>
      </c>
      <c r="R11054" s="269">
        <v>-15</v>
      </c>
      <c r="S11054" s="269">
        <v>-46</v>
      </c>
      <c r="T11054" s="269">
        <v>-46.25</v>
      </c>
      <c r="DO11054"/>
    </row>
    <row r="11055" spans="15:119" x14ac:dyDescent="0.25">
      <c r="O11055" s="268" t="s">
        <v>20537</v>
      </c>
      <c r="P11055" s="268" t="s">
        <v>9490</v>
      </c>
      <c r="Q11055" s="269">
        <v>-14.5</v>
      </c>
      <c r="R11055" s="269">
        <v>-15</v>
      </c>
      <c r="S11055" s="269">
        <v>-45.5</v>
      </c>
      <c r="T11055" s="269">
        <v>-46</v>
      </c>
      <c r="DO11055"/>
    </row>
    <row r="11056" spans="15:119" x14ac:dyDescent="0.25">
      <c r="O11056" s="268" t="s">
        <v>20538</v>
      </c>
      <c r="P11056" s="268" t="s">
        <v>9492</v>
      </c>
      <c r="Q11056" s="269">
        <v>-14.5</v>
      </c>
      <c r="R11056" s="269">
        <v>-14.75</v>
      </c>
      <c r="S11056" s="269">
        <v>-45.75</v>
      </c>
      <c r="T11056" s="269">
        <v>-46</v>
      </c>
      <c r="DO11056"/>
    </row>
    <row r="11057" spans="15:119" x14ac:dyDescent="0.25">
      <c r="O11057" s="268" t="s">
        <v>20539</v>
      </c>
      <c r="P11057" s="268" t="s">
        <v>9492</v>
      </c>
      <c r="Q11057" s="269">
        <v>-14.5</v>
      </c>
      <c r="R11057" s="269">
        <v>-14.75</v>
      </c>
      <c r="S11057" s="269">
        <v>-45.5</v>
      </c>
      <c r="T11057" s="269">
        <v>-45.75</v>
      </c>
      <c r="DO11057"/>
    </row>
    <row r="11058" spans="15:119" x14ac:dyDescent="0.25">
      <c r="O11058" s="268" t="s">
        <v>20540</v>
      </c>
      <c r="P11058" s="268" t="s">
        <v>9492</v>
      </c>
      <c r="Q11058" s="269">
        <v>-14.75</v>
      </c>
      <c r="R11058" s="269">
        <v>-15</v>
      </c>
      <c r="S11058" s="269">
        <v>-45.75</v>
      </c>
      <c r="T11058" s="269">
        <v>-46</v>
      </c>
      <c r="DO11058"/>
    </row>
    <row r="11059" spans="15:119" x14ac:dyDescent="0.25">
      <c r="O11059" s="268" t="s">
        <v>20541</v>
      </c>
      <c r="P11059" s="268" t="s">
        <v>9492</v>
      </c>
      <c r="Q11059" s="269">
        <v>-14.75</v>
      </c>
      <c r="R11059" s="269">
        <v>-15</v>
      </c>
      <c r="S11059" s="269">
        <v>-45.5</v>
      </c>
      <c r="T11059" s="269">
        <v>-45.75</v>
      </c>
      <c r="DO11059"/>
    </row>
    <row r="11060" spans="15:119" x14ac:dyDescent="0.25">
      <c r="O11060" s="268" t="s">
        <v>20542</v>
      </c>
      <c r="P11060" s="268" t="s">
        <v>9490</v>
      </c>
      <c r="Q11060" s="269">
        <v>-14.5</v>
      </c>
      <c r="R11060" s="269">
        <v>-15</v>
      </c>
      <c r="S11060" s="269">
        <v>-45</v>
      </c>
      <c r="T11060" s="269">
        <v>-45.5</v>
      </c>
      <c r="DO11060"/>
    </row>
    <row r="11061" spans="15:119" x14ac:dyDescent="0.25">
      <c r="O11061" s="268" t="s">
        <v>20543</v>
      </c>
      <c r="P11061" s="268" t="s">
        <v>9492</v>
      </c>
      <c r="Q11061" s="269">
        <v>-14.5</v>
      </c>
      <c r="R11061" s="269">
        <v>-14.75</v>
      </c>
      <c r="S11061" s="269">
        <v>-45.25</v>
      </c>
      <c r="T11061" s="269">
        <v>-45.5</v>
      </c>
      <c r="DO11061"/>
    </row>
    <row r="11062" spans="15:119" x14ac:dyDescent="0.25">
      <c r="O11062" s="268" t="s">
        <v>20544</v>
      </c>
      <c r="P11062" s="268" t="s">
        <v>9492</v>
      </c>
      <c r="Q11062" s="269">
        <v>-14.5</v>
      </c>
      <c r="R11062" s="269">
        <v>-14.75</v>
      </c>
      <c r="S11062" s="269">
        <v>-45</v>
      </c>
      <c r="T11062" s="269">
        <v>-45.25</v>
      </c>
      <c r="DO11062"/>
    </row>
    <row r="11063" spans="15:119" x14ac:dyDescent="0.25">
      <c r="O11063" s="268" t="s">
        <v>20545</v>
      </c>
      <c r="P11063" s="268" t="s">
        <v>9492</v>
      </c>
      <c r="Q11063" s="269">
        <v>-14.75</v>
      </c>
      <c r="R11063" s="269">
        <v>-15</v>
      </c>
      <c r="S11063" s="269">
        <v>-45.25</v>
      </c>
      <c r="T11063" s="269">
        <v>-45.5</v>
      </c>
      <c r="DO11063"/>
    </row>
    <row r="11064" spans="15:119" x14ac:dyDescent="0.25">
      <c r="O11064" s="268" t="s">
        <v>20546</v>
      </c>
      <c r="P11064" s="268" t="s">
        <v>9492</v>
      </c>
      <c r="Q11064" s="269">
        <v>-14.75</v>
      </c>
      <c r="R11064" s="269">
        <v>-15</v>
      </c>
      <c r="S11064" s="269">
        <v>-45</v>
      </c>
      <c r="T11064" s="269">
        <v>-45.25</v>
      </c>
      <c r="DO11064"/>
    </row>
    <row r="11065" spans="15:119" x14ac:dyDescent="0.25">
      <c r="O11065" s="268" t="s">
        <v>20547</v>
      </c>
      <c r="P11065" s="268" t="s">
        <v>9488</v>
      </c>
      <c r="Q11065" s="269">
        <v>-15</v>
      </c>
      <c r="R11065" s="269">
        <v>-16</v>
      </c>
      <c r="S11065" s="269">
        <v>-46.5</v>
      </c>
      <c r="T11065" s="269">
        <v>-48</v>
      </c>
      <c r="DO11065"/>
    </row>
    <row r="11066" spans="15:119" x14ac:dyDescent="0.25">
      <c r="O11066" s="268" t="s">
        <v>20548</v>
      </c>
      <c r="P11066" s="268" t="s">
        <v>9490</v>
      </c>
      <c r="Q11066" s="269">
        <v>-15</v>
      </c>
      <c r="R11066" s="269">
        <v>-15.5</v>
      </c>
      <c r="S11066" s="269">
        <v>-47.5</v>
      </c>
      <c r="T11066" s="269">
        <v>-48</v>
      </c>
      <c r="DO11066"/>
    </row>
    <row r="11067" spans="15:119" x14ac:dyDescent="0.25">
      <c r="O11067" s="268" t="s">
        <v>20549</v>
      </c>
      <c r="P11067" s="268" t="s">
        <v>9492</v>
      </c>
      <c r="Q11067" s="269">
        <v>-15</v>
      </c>
      <c r="R11067" s="269">
        <v>-15.25</v>
      </c>
      <c r="S11067" s="269">
        <v>-47.75</v>
      </c>
      <c r="T11067" s="269">
        <v>-48</v>
      </c>
      <c r="DO11067"/>
    </row>
    <row r="11068" spans="15:119" x14ac:dyDescent="0.25">
      <c r="O11068" s="268" t="s">
        <v>20550</v>
      </c>
      <c r="P11068" s="268" t="s">
        <v>9492</v>
      </c>
      <c r="Q11068" s="269">
        <v>-15</v>
      </c>
      <c r="R11068" s="269">
        <v>-15.25</v>
      </c>
      <c r="S11068" s="269">
        <v>-47.5</v>
      </c>
      <c r="T11068" s="269">
        <v>-47.75</v>
      </c>
      <c r="DO11068"/>
    </row>
    <row r="11069" spans="15:119" x14ac:dyDescent="0.25">
      <c r="O11069" s="268" t="s">
        <v>20551</v>
      </c>
      <c r="P11069" s="268" t="s">
        <v>9492</v>
      </c>
      <c r="Q11069" s="269">
        <v>-15.25</v>
      </c>
      <c r="R11069" s="269">
        <v>-15.5</v>
      </c>
      <c r="S11069" s="269">
        <v>-47.75</v>
      </c>
      <c r="T11069" s="269">
        <v>-48</v>
      </c>
      <c r="DO11069"/>
    </row>
    <row r="11070" spans="15:119" x14ac:dyDescent="0.25">
      <c r="O11070" s="268" t="s">
        <v>20552</v>
      </c>
      <c r="P11070" s="268" t="s">
        <v>9492</v>
      </c>
      <c r="Q11070" s="269">
        <v>-15.25</v>
      </c>
      <c r="R11070" s="269">
        <v>-15.5</v>
      </c>
      <c r="S11070" s="269">
        <v>-47.5</v>
      </c>
      <c r="T11070" s="269">
        <v>-47.75</v>
      </c>
      <c r="DO11070"/>
    </row>
    <row r="11071" spans="15:119" x14ac:dyDescent="0.25">
      <c r="O11071" s="268" t="s">
        <v>20553</v>
      </c>
      <c r="P11071" s="268" t="s">
        <v>9490</v>
      </c>
      <c r="Q11071" s="269">
        <v>-15</v>
      </c>
      <c r="R11071" s="269">
        <v>-15.5</v>
      </c>
      <c r="S11071" s="269">
        <v>-47</v>
      </c>
      <c r="T11071" s="269">
        <v>-47.5</v>
      </c>
      <c r="DO11071"/>
    </row>
    <row r="11072" spans="15:119" x14ac:dyDescent="0.25">
      <c r="O11072" s="268" t="s">
        <v>20554</v>
      </c>
      <c r="P11072" s="268" t="s">
        <v>9492</v>
      </c>
      <c r="Q11072" s="269">
        <v>-15</v>
      </c>
      <c r="R11072" s="269">
        <v>-15.25</v>
      </c>
      <c r="S11072" s="269">
        <v>-47.25</v>
      </c>
      <c r="T11072" s="269">
        <v>-47.5</v>
      </c>
      <c r="DO11072"/>
    </row>
    <row r="11073" spans="15:119" x14ac:dyDescent="0.25">
      <c r="O11073" s="268" t="s">
        <v>20555</v>
      </c>
      <c r="P11073" s="268" t="s">
        <v>9492</v>
      </c>
      <c r="Q11073" s="269">
        <v>-15</v>
      </c>
      <c r="R11073" s="269">
        <v>-15.25</v>
      </c>
      <c r="S11073" s="269">
        <v>-47</v>
      </c>
      <c r="T11073" s="269">
        <v>-47.25</v>
      </c>
      <c r="DO11073"/>
    </row>
    <row r="11074" spans="15:119" x14ac:dyDescent="0.25">
      <c r="O11074" s="268" t="s">
        <v>20556</v>
      </c>
      <c r="P11074" s="268" t="s">
        <v>9492</v>
      </c>
      <c r="Q11074" s="269">
        <v>-15.25</v>
      </c>
      <c r="R11074" s="269">
        <v>-15.5</v>
      </c>
      <c r="S11074" s="269">
        <v>-47.25</v>
      </c>
      <c r="T11074" s="269">
        <v>-47.5</v>
      </c>
      <c r="DO11074"/>
    </row>
    <row r="11075" spans="15:119" x14ac:dyDescent="0.25">
      <c r="O11075" s="268" t="s">
        <v>20557</v>
      </c>
      <c r="P11075" s="268" t="s">
        <v>9492</v>
      </c>
      <c r="Q11075" s="269">
        <v>-15.25</v>
      </c>
      <c r="R11075" s="269">
        <v>-15.5</v>
      </c>
      <c r="S11075" s="269">
        <v>-47</v>
      </c>
      <c r="T11075" s="269">
        <v>-47.25</v>
      </c>
      <c r="DO11075"/>
    </row>
    <row r="11076" spans="15:119" x14ac:dyDescent="0.25">
      <c r="O11076" s="268" t="s">
        <v>20558</v>
      </c>
      <c r="P11076" s="268" t="s">
        <v>9490</v>
      </c>
      <c r="Q11076" s="269">
        <v>-15</v>
      </c>
      <c r="R11076" s="269">
        <v>-15.5</v>
      </c>
      <c r="S11076" s="269">
        <v>-46.5</v>
      </c>
      <c r="T11076" s="269">
        <v>-47</v>
      </c>
      <c r="DO11076"/>
    </row>
    <row r="11077" spans="15:119" x14ac:dyDescent="0.25">
      <c r="O11077" s="268" t="s">
        <v>20559</v>
      </c>
      <c r="P11077" s="268" t="s">
        <v>9492</v>
      </c>
      <c r="Q11077" s="269">
        <v>-15</v>
      </c>
      <c r="R11077" s="269">
        <v>-15.25</v>
      </c>
      <c r="S11077" s="269">
        <v>-46.75</v>
      </c>
      <c r="T11077" s="269">
        <v>-47</v>
      </c>
      <c r="DO11077"/>
    </row>
    <row r="11078" spans="15:119" x14ac:dyDescent="0.25">
      <c r="O11078" s="268" t="s">
        <v>20560</v>
      </c>
      <c r="P11078" s="268" t="s">
        <v>9492</v>
      </c>
      <c r="Q11078" s="269">
        <v>-15</v>
      </c>
      <c r="R11078" s="269">
        <v>-15.25</v>
      </c>
      <c r="S11078" s="269">
        <v>-46.5</v>
      </c>
      <c r="T11078" s="269">
        <v>-46.75</v>
      </c>
      <c r="DO11078"/>
    </row>
    <row r="11079" spans="15:119" x14ac:dyDescent="0.25">
      <c r="O11079" s="268" t="s">
        <v>20561</v>
      </c>
      <c r="P11079" s="268" t="s">
        <v>9492</v>
      </c>
      <c r="Q11079" s="269">
        <v>-15.25</v>
      </c>
      <c r="R11079" s="269">
        <v>-15.5</v>
      </c>
      <c r="S11079" s="269">
        <v>-46.75</v>
      </c>
      <c r="T11079" s="269">
        <v>-47</v>
      </c>
      <c r="DO11079"/>
    </row>
    <row r="11080" spans="15:119" x14ac:dyDescent="0.25">
      <c r="O11080" s="268" t="s">
        <v>20562</v>
      </c>
      <c r="P11080" s="268" t="s">
        <v>9492</v>
      </c>
      <c r="Q11080" s="269">
        <v>-15.25</v>
      </c>
      <c r="R11080" s="269">
        <v>-15.5</v>
      </c>
      <c r="S11080" s="269">
        <v>-46.5</v>
      </c>
      <c r="T11080" s="269">
        <v>-46.75</v>
      </c>
      <c r="DO11080"/>
    </row>
    <row r="11081" spans="15:119" x14ac:dyDescent="0.25">
      <c r="O11081" s="268" t="s">
        <v>20563</v>
      </c>
      <c r="P11081" s="268" t="s">
        <v>9490</v>
      </c>
      <c r="Q11081" s="269">
        <v>-15.5</v>
      </c>
      <c r="R11081" s="269">
        <v>-16</v>
      </c>
      <c r="S11081" s="269">
        <v>-47.5</v>
      </c>
      <c r="T11081" s="269">
        <v>-48</v>
      </c>
      <c r="DO11081"/>
    </row>
    <row r="11082" spans="15:119" x14ac:dyDescent="0.25">
      <c r="O11082" s="268" t="s">
        <v>20564</v>
      </c>
      <c r="P11082" s="268" t="s">
        <v>9492</v>
      </c>
      <c r="Q11082" s="269">
        <v>-15.5</v>
      </c>
      <c r="R11082" s="269">
        <v>-15.75</v>
      </c>
      <c r="S11082" s="269">
        <v>-47.75</v>
      </c>
      <c r="T11082" s="269">
        <v>-48</v>
      </c>
      <c r="DO11082"/>
    </row>
    <row r="11083" spans="15:119" x14ac:dyDescent="0.25">
      <c r="O11083" s="268" t="s">
        <v>20565</v>
      </c>
      <c r="P11083" s="268" t="s">
        <v>9492</v>
      </c>
      <c r="Q11083" s="269">
        <v>-15.5</v>
      </c>
      <c r="R11083" s="269">
        <v>-15.75</v>
      </c>
      <c r="S11083" s="269">
        <v>-47.5</v>
      </c>
      <c r="T11083" s="269">
        <v>-47.75</v>
      </c>
      <c r="DO11083"/>
    </row>
    <row r="11084" spans="15:119" x14ac:dyDescent="0.25">
      <c r="O11084" s="268" t="s">
        <v>20566</v>
      </c>
      <c r="P11084" s="268" t="s">
        <v>9492</v>
      </c>
      <c r="Q11084" s="269">
        <v>-15.75</v>
      </c>
      <c r="R11084" s="269">
        <v>-16</v>
      </c>
      <c r="S11084" s="269">
        <v>-47.75</v>
      </c>
      <c r="T11084" s="269">
        <v>-48</v>
      </c>
      <c r="DO11084"/>
    </row>
    <row r="11085" spans="15:119" x14ac:dyDescent="0.25">
      <c r="O11085" s="268" t="s">
        <v>20567</v>
      </c>
      <c r="P11085" s="268" t="s">
        <v>9492</v>
      </c>
      <c r="Q11085" s="269">
        <v>-15.75</v>
      </c>
      <c r="R11085" s="269">
        <v>-16</v>
      </c>
      <c r="S11085" s="269">
        <v>-47.5</v>
      </c>
      <c r="T11085" s="269">
        <v>-47.75</v>
      </c>
      <c r="DO11085"/>
    </row>
    <row r="11086" spans="15:119" x14ac:dyDescent="0.25">
      <c r="O11086" s="268" t="s">
        <v>20568</v>
      </c>
      <c r="P11086" s="268" t="s">
        <v>9490</v>
      </c>
      <c r="Q11086" s="269">
        <v>-15.5</v>
      </c>
      <c r="R11086" s="269">
        <v>-16</v>
      </c>
      <c r="S11086" s="269">
        <v>-47</v>
      </c>
      <c r="T11086" s="269">
        <v>-47.5</v>
      </c>
      <c r="DO11086"/>
    </row>
    <row r="11087" spans="15:119" x14ac:dyDescent="0.25">
      <c r="O11087" s="268" t="s">
        <v>20569</v>
      </c>
      <c r="P11087" s="268" t="s">
        <v>9492</v>
      </c>
      <c r="Q11087" s="269">
        <v>-15.5</v>
      </c>
      <c r="R11087" s="269">
        <v>-15.75</v>
      </c>
      <c r="S11087" s="269">
        <v>-47.25</v>
      </c>
      <c r="T11087" s="269">
        <v>-47.5</v>
      </c>
      <c r="DO11087"/>
    </row>
    <row r="11088" spans="15:119" x14ac:dyDescent="0.25">
      <c r="O11088" s="268" t="s">
        <v>20570</v>
      </c>
      <c r="P11088" s="268" t="s">
        <v>9492</v>
      </c>
      <c r="Q11088" s="269">
        <v>-15.5</v>
      </c>
      <c r="R11088" s="269">
        <v>-15.75</v>
      </c>
      <c r="S11088" s="269">
        <v>-47</v>
      </c>
      <c r="T11088" s="269">
        <v>-47.25</v>
      </c>
      <c r="DO11088"/>
    </row>
    <row r="11089" spans="15:119" x14ac:dyDescent="0.25">
      <c r="O11089" s="268" t="s">
        <v>20571</v>
      </c>
      <c r="P11089" s="268" t="s">
        <v>9492</v>
      </c>
      <c r="Q11089" s="269">
        <v>-15.75</v>
      </c>
      <c r="R11089" s="269">
        <v>-16</v>
      </c>
      <c r="S11089" s="269">
        <v>-47.25</v>
      </c>
      <c r="T11089" s="269">
        <v>-47.5</v>
      </c>
      <c r="DO11089"/>
    </row>
    <row r="11090" spans="15:119" x14ac:dyDescent="0.25">
      <c r="O11090" s="268" t="s">
        <v>20572</v>
      </c>
      <c r="P11090" s="268" t="s">
        <v>9492</v>
      </c>
      <c r="Q11090" s="269">
        <v>-15.75</v>
      </c>
      <c r="R11090" s="269">
        <v>-16</v>
      </c>
      <c r="S11090" s="269">
        <v>-47</v>
      </c>
      <c r="T11090" s="269">
        <v>-47.25</v>
      </c>
      <c r="DO11090"/>
    </row>
    <row r="11091" spans="15:119" x14ac:dyDescent="0.25">
      <c r="O11091" s="268" t="s">
        <v>20573</v>
      </c>
      <c r="P11091" s="268" t="s">
        <v>9490</v>
      </c>
      <c r="Q11091" s="269">
        <v>-15.5</v>
      </c>
      <c r="R11091" s="269">
        <v>-16</v>
      </c>
      <c r="S11091" s="269">
        <v>-46.5</v>
      </c>
      <c r="T11091" s="269">
        <v>-47</v>
      </c>
      <c r="DO11091"/>
    </row>
    <row r="11092" spans="15:119" x14ac:dyDescent="0.25">
      <c r="O11092" s="268" t="s">
        <v>20574</v>
      </c>
      <c r="P11092" s="268" t="s">
        <v>9492</v>
      </c>
      <c r="Q11092" s="269">
        <v>-15.5</v>
      </c>
      <c r="R11092" s="269">
        <v>-15.75</v>
      </c>
      <c r="S11092" s="269">
        <v>-46.75</v>
      </c>
      <c r="T11092" s="269">
        <v>-47</v>
      </c>
      <c r="DO11092"/>
    </row>
    <row r="11093" spans="15:119" x14ac:dyDescent="0.25">
      <c r="O11093" s="268" t="s">
        <v>20575</v>
      </c>
      <c r="P11093" s="268" t="s">
        <v>9492</v>
      </c>
      <c r="Q11093" s="269">
        <v>-15.5</v>
      </c>
      <c r="R11093" s="269">
        <v>-15.75</v>
      </c>
      <c r="S11093" s="269">
        <v>-46.5</v>
      </c>
      <c r="T11093" s="269">
        <v>-46.75</v>
      </c>
      <c r="DO11093"/>
    </row>
    <row r="11094" spans="15:119" x14ac:dyDescent="0.25">
      <c r="O11094" s="268" t="s">
        <v>20576</v>
      </c>
      <c r="P11094" s="268" t="s">
        <v>9492</v>
      </c>
      <c r="Q11094" s="269">
        <v>-15.75</v>
      </c>
      <c r="R11094" s="269">
        <v>-16</v>
      </c>
      <c r="S11094" s="269">
        <v>-46.75</v>
      </c>
      <c r="T11094" s="269">
        <v>-47</v>
      </c>
      <c r="DO11094"/>
    </row>
    <row r="11095" spans="15:119" x14ac:dyDescent="0.25">
      <c r="O11095" s="268" t="s">
        <v>20577</v>
      </c>
      <c r="P11095" s="268" t="s">
        <v>9492</v>
      </c>
      <c r="Q11095" s="269">
        <v>-15.75</v>
      </c>
      <c r="R11095" s="269">
        <v>-16</v>
      </c>
      <c r="S11095" s="269">
        <v>-46.5</v>
      </c>
      <c r="T11095" s="269">
        <v>-46.75</v>
      </c>
      <c r="DO11095"/>
    </row>
    <row r="11096" spans="15:119" x14ac:dyDescent="0.25">
      <c r="O11096" s="268" t="s">
        <v>20578</v>
      </c>
      <c r="P11096" s="268" t="s">
        <v>9488</v>
      </c>
      <c r="Q11096" s="269">
        <v>-15</v>
      </c>
      <c r="R11096" s="269">
        <v>-16</v>
      </c>
      <c r="S11096" s="269">
        <v>-45</v>
      </c>
      <c r="T11096" s="269">
        <v>-46.5</v>
      </c>
      <c r="DO11096"/>
    </row>
    <row r="11097" spans="15:119" x14ac:dyDescent="0.25">
      <c r="O11097" s="268" t="s">
        <v>20579</v>
      </c>
      <c r="P11097" s="268" t="s">
        <v>9490</v>
      </c>
      <c r="Q11097" s="269">
        <v>-15</v>
      </c>
      <c r="R11097" s="269">
        <v>-15.5</v>
      </c>
      <c r="S11097" s="269">
        <v>-46</v>
      </c>
      <c r="T11097" s="269">
        <v>-46.5</v>
      </c>
      <c r="DO11097"/>
    </row>
    <row r="11098" spans="15:119" x14ac:dyDescent="0.25">
      <c r="O11098" s="268" t="s">
        <v>20580</v>
      </c>
      <c r="P11098" s="268" t="s">
        <v>9492</v>
      </c>
      <c r="Q11098" s="269">
        <v>-15</v>
      </c>
      <c r="R11098" s="269">
        <v>-15.25</v>
      </c>
      <c r="S11098" s="269">
        <v>-46.25</v>
      </c>
      <c r="T11098" s="269">
        <v>-46.5</v>
      </c>
      <c r="DO11098"/>
    </row>
    <row r="11099" spans="15:119" x14ac:dyDescent="0.25">
      <c r="O11099" s="268" t="s">
        <v>20581</v>
      </c>
      <c r="P11099" s="268" t="s">
        <v>9492</v>
      </c>
      <c r="Q11099" s="269">
        <v>-15</v>
      </c>
      <c r="R11099" s="269">
        <v>-15.25</v>
      </c>
      <c r="S11099" s="269">
        <v>-46</v>
      </c>
      <c r="T11099" s="269">
        <v>-46.25</v>
      </c>
      <c r="DO11099"/>
    </row>
    <row r="11100" spans="15:119" x14ac:dyDescent="0.25">
      <c r="O11100" s="268" t="s">
        <v>20582</v>
      </c>
      <c r="P11100" s="268" t="s">
        <v>9492</v>
      </c>
      <c r="Q11100" s="269">
        <v>-15.25</v>
      </c>
      <c r="R11100" s="269">
        <v>-15.5</v>
      </c>
      <c r="S11100" s="269">
        <v>-46.25</v>
      </c>
      <c r="T11100" s="269">
        <v>-46.5</v>
      </c>
      <c r="DO11100"/>
    </row>
    <row r="11101" spans="15:119" x14ac:dyDescent="0.25">
      <c r="O11101" s="268" t="s">
        <v>20583</v>
      </c>
      <c r="P11101" s="268" t="s">
        <v>9492</v>
      </c>
      <c r="Q11101" s="269">
        <v>-15.25</v>
      </c>
      <c r="R11101" s="269">
        <v>-15.5</v>
      </c>
      <c r="S11101" s="269">
        <v>-46</v>
      </c>
      <c r="T11101" s="269">
        <v>-46.25</v>
      </c>
      <c r="DO11101"/>
    </row>
    <row r="11102" spans="15:119" x14ac:dyDescent="0.25">
      <c r="O11102" s="268" t="s">
        <v>20584</v>
      </c>
      <c r="P11102" s="268" t="s">
        <v>9490</v>
      </c>
      <c r="Q11102" s="269">
        <v>-15</v>
      </c>
      <c r="R11102" s="269">
        <v>-15.5</v>
      </c>
      <c r="S11102" s="269">
        <v>-45.5</v>
      </c>
      <c r="T11102" s="269">
        <v>-46</v>
      </c>
      <c r="DO11102"/>
    </row>
    <row r="11103" spans="15:119" x14ac:dyDescent="0.25">
      <c r="O11103" s="268" t="s">
        <v>20585</v>
      </c>
      <c r="P11103" s="268" t="s">
        <v>9492</v>
      </c>
      <c r="Q11103" s="269">
        <v>-15</v>
      </c>
      <c r="R11103" s="269">
        <v>-15.25</v>
      </c>
      <c r="S11103" s="269">
        <v>-45.75</v>
      </c>
      <c r="T11103" s="269">
        <v>-46</v>
      </c>
      <c r="DO11103"/>
    </row>
    <row r="11104" spans="15:119" x14ac:dyDescent="0.25">
      <c r="O11104" s="268" t="s">
        <v>20586</v>
      </c>
      <c r="P11104" s="268" t="s">
        <v>9492</v>
      </c>
      <c r="Q11104" s="269">
        <v>-15</v>
      </c>
      <c r="R11104" s="269">
        <v>-15.25</v>
      </c>
      <c r="S11104" s="269">
        <v>-45.5</v>
      </c>
      <c r="T11104" s="269">
        <v>-45.75</v>
      </c>
      <c r="DO11104"/>
    </row>
    <row r="11105" spans="15:119" x14ac:dyDescent="0.25">
      <c r="O11105" s="268" t="s">
        <v>20587</v>
      </c>
      <c r="P11105" s="268" t="s">
        <v>9492</v>
      </c>
      <c r="Q11105" s="269">
        <v>-15.25</v>
      </c>
      <c r="R11105" s="269">
        <v>-15.5</v>
      </c>
      <c r="S11105" s="269">
        <v>-45.75</v>
      </c>
      <c r="T11105" s="269">
        <v>-46</v>
      </c>
      <c r="DO11105"/>
    </row>
    <row r="11106" spans="15:119" x14ac:dyDescent="0.25">
      <c r="O11106" s="268" t="s">
        <v>20588</v>
      </c>
      <c r="P11106" s="268" t="s">
        <v>9492</v>
      </c>
      <c r="Q11106" s="269">
        <v>-15.25</v>
      </c>
      <c r="R11106" s="269">
        <v>-15.5</v>
      </c>
      <c r="S11106" s="269">
        <v>-45.5</v>
      </c>
      <c r="T11106" s="269">
        <v>-45.75</v>
      </c>
      <c r="DO11106"/>
    </row>
    <row r="11107" spans="15:119" x14ac:dyDescent="0.25">
      <c r="O11107" s="268" t="s">
        <v>20589</v>
      </c>
      <c r="P11107" s="268" t="s">
        <v>9490</v>
      </c>
      <c r="Q11107" s="269">
        <v>-15</v>
      </c>
      <c r="R11107" s="269">
        <v>-15.5</v>
      </c>
      <c r="S11107" s="269">
        <v>-45</v>
      </c>
      <c r="T11107" s="269">
        <v>-45.5</v>
      </c>
      <c r="DO11107"/>
    </row>
    <row r="11108" spans="15:119" x14ac:dyDescent="0.25">
      <c r="O11108" s="268" t="s">
        <v>20590</v>
      </c>
      <c r="P11108" s="268" t="s">
        <v>9492</v>
      </c>
      <c r="Q11108" s="269">
        <v>-15</v>
      </c>
      <c r="R11108" s="269">
        <v>-15.25</v>
      </c>
      <c r="S11108" s="269">
        <v>-45.25</v>
      </c>
      <c r="T11108" s="269">
        <v>-45.5</v>
      </c>
      <c r="DO11108"/>
    </row>
    <row r="11109" spans="15:119" x14ac:dyDescent="0.25">
      <c r="O11109" s="268" t="s">
        <v>20591</v>
      </c>
      <c r="P11109" s="268" t="s">
        <v>9492</v>
      </c>
      <c r="Q11109" s="269">
        <v>-15</v>
      </c>
      <c r="R11109" s="269">
        <v>-15.25</v>
      </c>
      <c r="S11109" s="269">
        <v>-45</v>
      </c>
      <c r="T11109" s="269">
        <v>-45.25</v>
      </c>
      <c r="DO11109"/>
    </row>
    <row r="11110" spans="15:119" x14ac:dyDescent="0.25">
      <c r="O11110" s="268" t="s">
        <v>20592</v>
      </c>
      <c r="P11110" s="268" t="s">
        <v>9492</v>
      </c>
      <c r="Q11110" s="269">
        <v>-15.25</v>
      </c>
      <c r="R11110" s="269">
        <v>-15.5</v>
      </c>
      <c r="S11110" s="269">
        <v>-45.25</v>
      </c>
      <c r="T11110" s="269">
        <v>-45.5</v>
      </c>
      <c r="DO11110"/>
    </row>
    <row r="11111" spans="15:119" x14ac:dyDescent="0.25">
      <c r="O11111" s="268" t="s">
        <v>20593</v>
      </c>
      <c r="P11111" s="268" t="s">
        <v>9492</v>
      </c>
      <c r="Q11111" s="269">
        <v>-15.25</v>
      </c>
      <c r="R11111" s="269">
        <v>-15.5</v>
      </c>
      <c r="S11111" s="269">
        <v>-45</v>
      </c>
      <c r="T11111" s="269">
        <v>-45.25</v>
      </c>
      <c r="DO11111"/>
    </row>
    <row r="11112" spans="15:119" x14ac:dyDescent="0.25">
      <c r="O11112" s="268" t="s">
        <v>20594</v>
      </c>
      <c r="P11112" s="268" t="s">
        <v>9490</v>
      </c>
      <c r="Q11112" s="269">
        <v>-15.5</v>
      </c>
      <c r="R11112" s="269">
        <v>-16</v>
      </c>
      <c r="S11112" s="269">
        <v>-46</v>
      </c>
      <c r="T11112" s="269">
        <v>-46.5</v>
      </c>
      <c r="DO11112"/>
    </row>
    <row r="11113" spans="15:119" x14ac:dyDescent="0.25">
      <c r="O11113" s="268" t="s">
        <v>20595</v>
      </c>
      <c r="P11113" s="268" t="s">
        <v>9492</v>
      </c>
      <c r="Q11113" s="269">
        <v>-15.5</v>
      </c>
      <c r="R11113" s="269">
        <v>-15.75</v>
      </c>
      <c r="S11113" s="269">
        <v>-46.25</v>
      </c>
      <c r="T11113" s="269">
        <v>-46.5</v>
      </c>
      <c r="DO11113"/>
    </row>
    <row r="11114" spans="15:119" x14ac:dyDescent="0.25">
      <c r="O11114" s="268" t="s">
        <v>20596</v>
      </c>
      <c r="P11114" s="268" t="s">
        <v>9492</v>
      </c>
      <c r="Q11114" s="269">
        <v>-15.5</v>
      </c>
      <c r="R11114" s="269">
        <v>-15.75</v>
      </c>
      <c r="S11114" s="269">
        <v>-46</v>
      </c>
      <c r="T11114" s="269">
        <v>-46.25</v>
      </c>
      <c r="DO11114"/>
    </row>
    <row r="11115" spans="15:119" x14ac:dyDescent="0.25">
      <c r="O11115" s="268" t="s">
        <v>20597</v>
      </c>
      <c r="P11115" s="268" t="s">
        <v>9492</v>
      </c>
      <c r="Q11115" s="269">
        <v>-15.75</v>
      </c>
      <c r="R11115" s="269">
        <v>-16</v>
      </c>
      <c r="S11115" s="269">
        <v>-46.25</v>
      </c>
      <c r="T11115" s="269">
        <v>-46.5</v>
      </c>
      <c r="DO11115"/>
    </row>
    <row r="11116" spans="15:119" x14ac:dyDescent="0.25">
      <c r="O11116" s="268" t="s">
        <v>20598</v>
      </c>
      <c r="P11116" s="268" t="s">
        <v>9492</v>
      </c>
      <c r="Q11116" s="269">
        <v>-15.75</v>
      </c>
      <c r="R11116" s="269">
        <v>-16</v>
      </c>
      <c r="S11116" s="269">
        <v>-46</v>
      </c>
      <c r="T11116" s="269">
        <v>-46.25</v>
      </c>
      <c r="DO11116"/>
    </row>
    <row r="11117" spans="15:119" x14ac:dyDescent="0.25">
      <c r="O11117" s="268" t="s">
        <v>20599</v>
      </c>
      <c r="P11117" s="268" t="s">
        <v>9490</v>
      </c>
      <c r="Q11117" s="269">
        <v>-15.5</v>
      </c>
      <c r="R11117" s="269">
        <v>-16</v>
      </c>
      <c r="S11117" s="269">
        <v>-45.5</v>
      </c>
      <c r="T11117" s="269">
        <v>-46</v>
      </c>
      <c r="DO11117"/>
    </row>
    <row r="11118" spans="15:119" x14ac:dyDescent="0.25">
      <c r="O11118" s="268" t="s">
        <v>20600</v>
      </c>
      <c r="P11118" s="268" t="s">
        <v>9492</v>
      </c>
      <c r="Q11118" s="269">
        <v>-15.5</v>
      </c>
      <c r="R11118" s="269">
        <v>-15.75</v>
      </c>
      <c r="S11118" s="269">
        <v>-45.75</v>
      </c>
      <c r="T11118" s="269">
        <v>-46</v>
      </c>
      <c r="DO11118"/>
    </row>
    <row r="11119" spans="15:119" x14ac:dyDescent="0.25">
      <c r="O11119" s="268" t="s">
        <v>20601</v>
      </c>
      <c r="P11119" s="268" t="s">
        <v>9492</v>
      </c>
      <c r="Q11119" s="269">
        <v>-15.5</v>
      </c>
      <c r="R11119" s="269">
        <v>-15.75</v>
      </c>
      <c r="S11119" s="269">
        <v>-45.5</v>
      </c>
      <c r="T11119" s="269">
        <v>-45.75</v>
      </c>
      <c r="DO11119"/>
    </row>
    <row r="11120" spans="15:119" x14ac:dyDescent="0.25">
      <c r="O11120" s="268" t="s">
        <v>20602</v>
      </c>
      <c r="P11120" s="268" t="s">
        <v>9492</v>
      </c>
      <c r="Q11120" s="269">
        <v>-15.75</v>
      </c>
      <c r="R11120" s="269">
        <v>-16</v>
      </c>
      <c r="S11120" s="269">
        <v>-45.75</v>
      </c>
      <c r="T11120" s="269">
        <v>-46</v>
      </c>
      <c r="DO11120"/>
    </row>
    <row r="11121" spans="15:119" x14ac:dyDescent="0.25">
      <c r="O11121" s="268" t="s">
        <v>20603</v>
      </c>
      <c r="P11121" s="268" t="s">
        <v>9492</v>
      </c>
      <c r="Q11121" s="269">
        <v>-15.75</v>
      </c>
      <c r="R11121" s="269">
        <v>-16</v>
      </c>
      <c r="S11121" s="269">
        <v>-45.5</v>
      </c>
      <c r="T11121" s="269">
        <v>-45.75</v>
      </c>
      <c r="DO11121"/>
    </row>
    <row r="11122" spans="15:119" x14ac:dyDescent="0.25">
      <c r="O11122" s="268" t="s">
        <v>20604</v>
      </c>
      <c r="P11122" s="268" t="s">
        <v>9490</v>
      </c>
      <c r="Q11122" s="269">
        <v>-15.5</v>
      </c>
      <c r="R11122" s="269">
        <v>-16</v>
      </c>
      <c r="S11122" s="269">
        <v>-45</v>
      </c>
      <c r="T11122" s="269">
        <v>-45.5</v>
      </c>
      <c r="DO11122"/>
    </row>
    <row r="11123" spans="15:119" x14ac:dyDescent="0.25">
      <c r="O11123" s="268" t="s">
        <v>20605</v>
      </c>
      <c r="P11123" s="268" t="s">
        <v>9492</v>
      </c>
      <c r="Q11123" s="269">
        <v>-15.5</v>
      </c>
      <c r="R11123" s="269">
        <v>-15.75</v>
      </c>
      <c r="S11123" s="269">
        <v>-45.25</v>
      </c>
      <c r="T11123" s="269">
        <v>-45.5</v>
      </c>
      <c r="DO11123"/>
    </row>
    <row r="11124" spans="15:119" x14ac:dyDescent="0.25">
      <c r="O11124" s="268" t="s">
        <v>20606</v>
      </c>
      <c r="P11124" s="268" t="s">
        <v>9492</v>
      </c>
      <c r="Q11124" s="269">
        <v>-15.5</v>
      </c>
      <c r="R11124" s="269">
        <v>-15.75</v>
      </c>
      <c r="S11124" s="269">
        <v>-45</v>
      </c>
      <c r="T11124" s="269">
        <v>-45.25</v>
      </c>
      <c r="DO11124"/>
    </row>
    <row r="11125" spans="15:119" x14ac:dyDescent="0.25">
      <c r="O11125" s="268" t="s">
        <v>20607</v>
      </c>
      <c r="P11125" s="268" t="s">
        <v>9492</v>
      </c>
      <c r="Q11125" s="269">
        <v>-15.75</v>
      </c>
      <c r="R11125" s="269">
        <v>-16</v>
      </c>
      <c r="S11125" s="269">
        <v>-45.25</v>
      </c>
      <c r="T11125" s="269">
        <v>-45.5</v>
      </c>
      <c r="DO11125"/>
    </row>
    <row r="11126" spans="15:119" x14ac:dyDescent="0.25">
      <c r="O11126" s="268" t="s">
        <v>20608</v>
      </c>
      <c r="P11126" s="268" t="s">
        <v>9492</v>
      </c>
      <c r="Q11126" s="269">
        <v>-15.75</v>
      </c>
      <c r="R11126" s="269">
        <v>-16</v>
      </c>
      <c r="S11126" s="269">
        <v>-45</v>
      </c>
      <c r="T11126" s="269">
        <v>-45.25</v>
      </c>
      <c r="DO11126"/>
    </row>
    <row r="11127" spans="15:119" x14ac:dyDescent="0.25">
      <c r="O11127" s="268" t="s">
        <v>20609</v>
      </c>
      <c r="P11127" s="268" t="s">
        <v>9486</v>
      </c>
      <c r="Q11127" s="269">
        <v>-14</v>
      </c>
      <c r="R11127" s="269">
        <v>-16</v>
      </c>
      <c r="S11127" s="269">
        <v>-42</v>
      </c>
      <c r="T11127" s="269">
        <v>-45</v>
      </c>
      <c r="DO11127"/>
    </row>
    <row r="11128" spans="15:119" x14ac:dyDescent="0.25">
      <c r="O11128" s="268" t="s">
        <v>20610</v>
      </c>
      <c r="P11128" s="268" t="s">
        <v>9488</v>
      </c>
      <c r="Q11128" s="269">
        <v>-14</v>
      </c>
      <c r="R11128" s="269">
        <v>-15</v>
      </c>
      <c r="S11128" s="269">
        <v>-43.5</v>
      </c>
      <c r="T11128" s="269">
        <v>-45</v>
      </c>
      <c r="DO11128"/>
    </row>
    <row r="11129" spans="15:119" x14ac:dyDescent="0.25">
      <c r="O11129" s="268" t="s">
        <v>20611</v>
      </c>
      <c r="P11129" s="268" t="s">
        <v>9490</v>
      </c>
      <c r="Q11129" s="269">
        <v>-14</v>
      </c>
      <c r="R11129" s="269">
        <v>-14.5</v>
      </c>
      <c r="S11129" s="269">
        <v>-44.5</v>
      </c>
      <c r="T11129" s="269">
        <v>-45</v>
      </c>
      <c r="DO11129"/>
    </row>
    <row r="11130" spans="15:119" x14ac:dyDescent="0.25">
      <c r="O11130" s="268" t="s">
        <v>20612</v>
      </c>
      <c r="P11130" s="268" t="s">
        <v>9492</v>
      </c>
      <c r="Q11130" s="269">
        <v>-14</v>
      </c>
      <c r="R11130" s="269">
        <v>-14.25</v>
      </c>
      <c r="S11130" s="269">
        <v>-44.75</v>
      </c>
      <c r="T11130" s="269">
        <v>-45</v>
      </c>
      <c r="DO11130"/>
    </row>
    <row r="11131" spans="15:119" x14ac:dyDescent="0.25">
      <c r="O11131" s="268" t="s">
        <v>20613</v>
      </c>
      <c r="P11131" s="268" t="s">
        <v>9492</v>
      </c>
      <c r="Q11131" s="269">
        <v>-14</v>
      </c>
      <c r="R11131" s="269">
        <v>-14.25</v>
      </c>
      <c r="S11131" s="269">
        <v>-44.5</v>
      </c>
      <c r="T11131" s="269">
        <v>-44.75</v>
      </c>
      <c r="DO11131"/>
    </row>
    <row r="11132" spans="15:119" x14ac:dyDescent="0.25">
      <c r="O11132" s="268" t="s">
        <v>20614</v>
      </c>
      <c r="P11132" s="268" t="s">
        <v>9492</v>
      </c>
      <c r="Q11132" s="269">
        <v>-14.25</v>
      </c>
      <c r="R11132" s="269">
        <v>-14.5</v>
      </c>
      <c r="S11132" s="269">
        <v>-44.75</v>
      </c>
      <c r="T11132" s="269">
        <v>-45</v>
      </c>
      <c r="DO11132"/>
    </row>
    <row r="11133" spans="15:119" x14ac:dyDescent="0.25">
      <c r="O11133" s="268" t="s">
        <v>20615</v>
      </c>
      <c r="P11133" s="268" t="s">
        <v>9492</v>
      </c>
      <c r="Q11133" s="269">
        <v>-14.25</v>
      </c>
      <c r="R11133" s="269">
        <v>-14.5</v>
      </c>
      <c r="S11133" s="269">
        <v>-44.5</v>
      </c>
      <c r="T11133" s="269">
        <v>-44.75</v>
      </c>
      <c r="DO11133"/>
    </row>
    <row r="11134" spans="15:119" x14ac:dyDescent="0.25">
      <c r="O11134" s="268" t="s">
        <v>20616</v>
      </c>
      <c r="P11134" s="268" t="s">
        <v>9490</v>
      </c>
      <c r="Q11134" s="269">
        <v>-14</v>
      </c>
      <c r="R11134" s="269">
        <v>-14.5</v>
      </c>
      <c r="S11134" s="269">
        <v>-44</v>
      </c>
      <c r="T11134" s="269">
        <v>-44.5</v>
      </c>
      <c r="DO11134"/>
    </row>
    <row r="11135" spans="15:119" x14ac:dyDescent="0.25">
      <c r="O11135" s="268" t="s">
        <v>20617</v>
      </c>
      <c r="P11135" s="268" t="s">
        <v>9492</v>
      </c>
      <c r="Q11135" s="269">
        <v>-14</v>
      </c>
      <c r="R11135" s="269">
        <v>-14.25</v>
      </c>
      <c r="S11135" s="269">
        <v>-44.25</v>
      </c>
      <c r="T11135" s="269">
        <v>-44.5</v>
      </c>
      <c r="DO11135"/>
    </row>
    <row r="11136" spans="15:119" x14ac:dyDescent="0.25">
      <c r="O11136" s="268" t="s">
        <v>20618</v>
      </c>
      <c r="P11136" s="268" t="s">
        <v>9492</v>
      </c>
      <c r="Q11136" s="269">
        <v>-14</v>
      </c>
      <c r="R11136" s="269">
        <v>-14.25</v>
      </c>
      <c r="S11136" s="269">
        <v>-44</v>
      </c>
      <c r="T11136" s="269">
        <v>-44.25</v>
      </c>
      <c r="DO11136"/>
    </row>
    <row r="11137" spans="15:119" x14ac:dyDescent="0.25">
      <c r="O11137" s="268" t="s">
        <v>20619</v>
      </c>
      <c r="P11137" s="268" t="s">
        <v>9492</v>
      </c>
      <c r="Q11137" s="269">
        <v>-14.25</v>
      </c>
      <c r="R11137" s="269">
        <v>-14.5</v>
      </c>
      <c r="S11137" s="269">
        <v>-44.25</v>
      </c>
      <c r="T11137" s="269">
        <v>-44.5</v>
      </c>
      <c r="DO11137"/>
    </row>
    <row r="11138" spans="15:119" x14ac:dyDescent="0.25">
      <c r="O11138" s="268" t="s">
        <v>20620</v>
      </c>
      <c r="P11138" s="268" t="s">
        <v>9492</v>
      </c>
      <c r="Q11138" s="269">
        <v>-14.25</v>
      </c>
      <c r="R11138" s="269">
        <v>-14.5</v>
      </c>
      <c r="S11138" s="269">
        <v>-44</v>
      </c>
      <c r="T11138" s="269">
        <v>-44.25</v>
      </c>
      <c r="DO11138"/>
    </row>
    <row r="11139" spans="15:119" x14ac:dyDescent="0.25">
      <c r="O11139" s="268" t="s">
        <v>20621</v>
      </c>
      <c r="P11139" s="268" t="s">
        <v>9490</v>
      </c>
      <c r="Q11139" s="269">
        <v>-14</v>
      </c>
      <c r="R11139" s="269">
        <v>-14.5</v>
      </c>
      <c r="S11139" s="269">
        <v>-43.5</v>
      </c>
      <c r="T11139" s="269">
        <v>-44</v>
      </c>
      <c r="DO11139"/>
    </row>
    <row r="11140" spans="15:119" x14ac:dyDescent="0.25">
      <c r="O11140" s="268" t="s">
        <v>20622</v>
      </c>
      <c r="P11140" s="268" t="s">
        <v>9492</v>
      </c>
      <c r="Q11140" s="269">
        <v>-14</v>
      </c>
      <c r="R11140" s="269">
        <v>-14.25</v>
      </c>
      <c r="S11140" s="269">
        <v>-43.75</v>
      </c>
      <c r="T11140" s="269">
        <v>-44</v>
      </c>
      <c r="DO11140"/>
    </row>
    <row r="11141" spans="15:119" x14ac:dyDescent="0.25">
      <c r="O11141" s="268" t="s">
        <v>20623</v>
      </c>
      <c r="P11141" s="268" t="s">
        <v>9492</v>
      </c>
      <c r="Q11141" s="269">
        <v>-14</v>
      </c>
      <c r="R11141" s="269">
        <v>-14.25</v>
      </c>
      <c r="S11141" s="269">
        <v>-43.5</v>
      </c>
      <c r="T11141" s="269">
        <v>-43.75</v>
      </c>
      <c r="DO11141"/>
    </row>
    <row r="11142" spans="15:119" x14ac:dyDescent="0.25">
      <c r="O11142" s="268" t="s">
        <v>20624</v>
      </c>
      <c r="P11142" s="268" t="s">
        <v>9492</v>
      </c>
      <c r="Q11142" s="269">
        <v>-14.25</v>
      </c>
      <c r="R11142" s="269">
        <v>-14.5</v>
      </c>
      <c r="S11142" s="269">
        <v>-43.75</v>
      </c>
      <c r="T11142" s="269">
        <v>-44</v>
      </c>
      <c r="DO11142"/>
    </row>
    <row r="11143" spans="15:119" x14ac:dyDescent="0.25">
      <c r="O11143" s="268" t="s">
        <v>20625</v>
      </c>
      <c r="P11143" s="268" t="s">
        <v>9492</v>
      </c>
      <c r="Q11143" s="269">
        <v>-14.25</v>
      </c>
      <c r="R11143" s="269">
        <v>-14.5</v>
      </c>
      <c r="S11143" s="269">
        <v>-43.5</v>
      </c>
      <c r="T11143" s="269">
        <v>-43.75</v>
      </c>
      <c r="DO11143"/>
    </row>
    <row r="11144" spans="15:119" x14ac:dyDescent="0.25">
      <c r="O11144" s="268" t="s">
        <v>20626</v>
      </c>
      <c r="P11144" s="268" t="s">
        <v>9490</v>
      </c>
      <c r="Q11144" s="269">
        <v>-14.5</v>
      </c>
      <c r="R11144" s="269">
        <v>-15</v>
      </c>
      <c r="S11144" s="269">
        <v>-44.5</v>
      </c>
      <c r="T11144" s="269">
        <v>-45</v>
      </c>
      <c r="DO11144"/>
    </row>
    <row r="11145" spans="15:119" x14ac:dyDescent="0.25">
      <c r="O11145" s="268" t="s">
        <v>20627</v>
      </c>
      <c r="P11145" s="268" t="s">
        <v>9492</v>
      </c>
      <c r="Q11145" s="269">
        <v>-14.5</v>
      </c>
      <c r="R11145" s="269">
        <v>-14.75</v>
      </c>
      <c r="S11145" s="269">
        <v>-44.75</v>
      </c>
      <c r="T11145" s="269">
        <v>-45</v>
      </c>
      <c r="DO11145"/>
    </row>
    <row r="11146" spans="15:119" x14ac:dyDescent="0.25">
      <c r="O11146" s="268" t="s">
        <v>20628</v>
      </c>
      <c r="P11146" s="268" t="s">
        <v>9492</v>
      </c>
      <c r="Q11146" s="269">
        <v>-14.5</v>
      </c>
      <c r="R11146" s="269">
        <v>-14.75</v>
      </c>
      <c r="S11146" s="269">
        <v>-44.5</v>
      </c>
      <c r="T11146" s="269">
        <v>-44.75</v>
      </c>
      <c r="DO11146"/>
    </row>
    <row r="11147" spans="15:119" x14ac:dyDescent="0.25">
      <c r="O11147" s="268" t="s">
        <v>20629</v>
      </c>
      <c r="P11147" s="268" t="s">
        <v>9492</v>
      </c>
      <c r="Q11147" s="269">
        <v>-14.75</v>
      </c>
      <c r="R11147" s="269">
        <v>-15</v>
      </c>
      <c r="S11147" s="269">
        <v>-44.75</v>
      </c>
      <c r="T11147" s="269">
        <v>-45</v>
      </c>
      <c r="DO11147"/>
    </row>
    <row r="11148" spans="15:119" x14ac:dyDescent="0.25">
      <c r="O11148" s="268" t="s">
        <v>20630</v>
      </c>
      <c r="P11148" s="268" t="s">
        <v>9492</v>
      </c>
      <c r="Q11148" s="269">
        <v>-14.75</v>
      </c>
      <c r="R11148" s="269">
        <v>-15</v>
      </c>
      <c r="S11148" s="269">
        <v>-44.5</v>
      </c>
      <c r="T11148" s="269">
        <v>-44.75</v>
      </c>
      <c r="DO11148"/>
    </row>
    <row r="11149" spans="15:119" x14ac:dyDescent="0.25">
      <c r="O11149" s="268" t="s">
        <v>20631</v>
      </c>
      <c r="P11149" s="268" t="s">
        <v>9490</v>
      </c>
      <c r="Q11149" s="269">
        <v>-14.5</v>
      </c>
      <c r="R11149" s="269">
        <v>-15</v>
      </c>
      <c r="S11149" s="269">
        <v>-44</v>
      </c>
      <c r="T11149" s="269">
        <v>-44.5</v>
      </c>
      <c r="DO11149"/>
    </row>
    <row r="11150" spans="15:119" x14ac:dyDescent="0.25">
      <c r="O11150" s="268" t="s">
        <v>20632</v>
      </c>
      <c r="P11150" s="268" t="s">
        <v>9492</v>
      </c>
      <c r="Q11150" s="269">
        <v>-14.5</v>
      </c>
      <c r="R11150" s="269">
        <v>-14.75</v>
      </c>
      <c r="S11150" s="269">
        <v>-44.25</v>
      </c>
      <c r="T11150" s="269">
        <v>-44.5</v>
      </c>
      <c r="DO11150"/>
    </row>
    <row r="11151" spans="15:119" x14ac:dyDescent="0.25">
      <c r="O11151" s="268" t="s">
        <v>20633</v>
      </c>
      <c r="P11151" s="268" t="s">
        <v>9492</v>
      </c>
      <c r="Q11151" s="269">
        <v>-14.5</v>
      </c>
      <c r="R11151" s="269">
        <v>-14.75</v>
      </c>
      <c r="S11151" s="269">
        <v>-44</v>
      </c>
      <c r="T11151" s="269">
        <v>-44.25</v>
      </c>
      <c r="DO11151"/>
    </row>
    <row r="11152" spans="15:119" x14ac:dyDescent="0.25">
      <c r="O11152" s="268" t="s">
        <v>20634</v>
      </c>
      <c r="P11152" s="268" t="s">
        <v>9492</v>
      </c>
      <c r="Q11152" s="269">
        <v>-14.75</v>
      </c>
      <c r="R11152" s="269">
        <v>-15</v>
      </c>
      <c r="S11152" s="269">
        <v>-44.25</v>
      </c>
      <c r="T11152" s="269">
        <v>-44.5</v>
      </c>
      <c r="DO11152"/>
    </row>
    <row r="11153" spans="15:119" x14ac:dyDescent="0.25">
      <c r="O11153" s="268" t="s">
        <v>20635</v>
      </c>
      <c r="P11153" s="268" t="s">
        <v>9492</v>
      </c>
      <c r="Q11153" s="269">
        <v>-14.75</v>
      </c>
      <c r="R11153" s="269">
        <v>-15</v>
      </c>
      <c r="S11153" s="269">
        <v>-44</v>
      </c>
      <c r="T11153" s="269">
        <v>-44.25</v>
      </c>
      <c r="DO11153"/>
    </row>
    <row r="11154" spans="15:119" x14ac:dyDescent="0.25">
      <c r="O11154" s="268" t="s">
        <v>20636</v>
      </c>
      <c r="P11154" s="268" t="s">
        <v>9490</v>
      </c>
      <c r="Q11154" s="269">
        <v>-14.5</v>
      </c>
      <c r="R11154" s="269">
        <v>-15</v>
      </c>
      <c r="S11154" s="269">
        <v>-43.5</v>
      </c>
      <c r="T11154" s="269">
        <v>-44</v>
      </c>
      <c r="DO11154"/>
    </row>
    <row r="11155" spans="15:119" x14ac:dyDescent="0.25">
      <c r="O11155" s="268" t="s">
        <v>20637</v>
      </c>
      <c r="P11155" s="268" t="s">
        <v>9492</v>
      </c>
      <c r="Q11155" s="269">
        <v>-14.5</v>
      </c>
      <c r="R11155" s="269">
        <v>-14.75</v>
      </c>
      <c r="S11155" s="269">
        <v>-43.75</v>
      </c>
      <c r="T11155" s="269">
        <v>-44</v>
      </c>
      <c r="DO11155"/>
    </row>
    <row r="11156" spans="15:119" x14ac:dyDescent="0.25">
      <c r="O11156" s="268" t="s">
        <v>20638</v>
      </c>
      <c r="P11156" s="268" t="s">
        <v>9492</v>
      </c>
      <c r="Q11156" s="269">
        <v>-14.5</v>
      </c>
      <c r="R11156" s="269">
        <v>-14.75</v>
      </c>
      <c r="S11156" s="269">
        <v>-43.5</v>
      </c>
      <c r="T11156" s="269">
        <v>-43.75</v>
      </c>
      <c r="DO11156"/>
    </row>
    <row r="11157" spans="15:119" x14ac:dyDescent="0.25">
      <c r="O11157" s="268" t="s">
        <v>20639</v>
      </c>
      <c r="P11157" s="268" t="s">
        <v>9492</v>
      </c>
      <c r="Q11157" s="269">
        <v>-14.75</v>
      </c>
      <c r="R11157" s="269">
        <v>-15</v>
      </c>
      <c r="S11157" s="269">
        <v>-43.75</v>
      </c>
      <c r="T11157" s="269">
        <v>-44</v>
      </c>
      <c r="DO11157"/>
    </row>
    <row r="11158" spans="15:119" x14ac:dyDescent="0.25">
      <c r="O11158" s="268" t="s">
        <v>20640</v>
      </c>
      <c r="P11158" s="268" t="s">
        <v>9492</v>
      </c>
      <c r="Q11158" s="269">
        <v>-14.75</v>
      </c>
      <c r="R11158" s="269">
        <v>-15</v>
      </c>
      <c r="S11158" s="269">
        <v>-43.5</v>
      </c>
      <c r="T11158" s="269">
        <v>-43.75</v>
      </c>
      <c r="DO11158"/>
    </row>
    <row r="11159" spans="15:119" x14ac:dyDescent="0.25">
      <c r="O11159" s="268" t="s">
        <v>20641</v>
      </c>
      <c r="P11159" s="268" t="s">
        <v>9488</v>
      </c>
      <c r="Q11159" s="269">
        <v>-14</v>
      </c>
      <c r="R11159" s="269">
        <v>-15</v>
      </c>
      <c r="S11159" s="269">
        <v>-42</v>
      </c>
      <c r="T11159" s="269">
        <v>-43.5</v>
      </c>
      <c r="DO11159"/>
    </row>
    <row r="11160" spans="15:119" x14ac:dyDescent="0.25">
      <c r="O11160" s="268" t="s">
        <v>20642</v>
      </c>
      <c r="P11160" s="268" t="s">
        <v>9490</v>
      </c>
      <c r="Q11160" s="269">
        <v>-14</v>
      </c>
      <c r="R11160" s="269">
        <v>-14.5</v>
      </c>
      <c r="S11160" s="269">
        <v>-43</v>
      </c>
      <c r="T11160" s="269">
        <v>-43.5</v>
      </c>
      <c r="DO11160"/>
    </row>
    <row r="11161" spans="15:119" x14ac:dyDescent="0.25">
      <c r="O11161" s="268" t="s">
        <v>20643</v>
      </c>
      <c r="P11161" s="268" t="s">
        <v>9492</v>
      </c>
      <c r="Q11161" s="269">
        <v>-14</v>
      </c>
      <c r="R11161" s="269">
        <v>-14.25</v>
      </c>
      <c r="S11161" s="269">
        <v>-43.25</v>
      </c>
      <c r="T11161" s="269">
        <v>-43.5</v>
      </c>
      <c r="DO11161"/>
    </row>
    <row r="11162" spans="15:119" x14ac:dyDescent="0.25">
      <c r="O11162" s="268" t="s">
        <v>20644</v>
      </c>
      <c r="P11162" s="268" t="s">
        <v>9492</v>
      </c>
      <c r="Q11162" s="269">
        <v>-14</v>
      </c>
      <c r="R11162" s="269">
        <v>-14.25</v>
      </c>
      <c r="S11162" s="269">
        <v>-43</v>
      </c>
      <c r="T11162" s="269">
        <v>-43.25</v>
      </c>
      <c r="DO11162"/>
    </row>
    <row r="11163" spans="15:119" x14ac:dyDescent="0.25">
      <c r="O11163" s="268" t="s">
        <v>20645</v>
      </c>
      <c r="P11163" s="268" t="s">
        <v>9492</v>
      </c>
      <c r="Q11163" s="269">
        <v>-14.25</v>
      </c>
      <c r="R11163" s="269">
        <v>-14.5</v>
      </c>
      <c r="S11163" s="269">
        <v>-43.25</v>
      </c>
      <c r="T11163" s="269">
        <v>-43.5</v>
      </c>
      <c r="DO11163"/>
    </row>
    <row r="11164" spans="15:119" x14ac:dyDescent="0.25">
      <c r="O11164" s="268" t="s">
        <v>20646</v>
      </c>
      <c r="P11164" s="268" t="s">
        <v>9492</v>
      </c>
      <c r="Q11164" s="269">
        <v>-14.25</v>
      </c>
      <c r="R11164" s="269">
        <v>-14.5</v>
      </c>
      <c r="S11164" s="269">
        <v>-43</v>
      </c>
      <c r="T11164" s="269">
        <v>-43.25</v>
      </c>
      <c r="DO11164"/>
    </row>
    <row r="11165" spans="15:119" x14ac:dyDescent="0.25">
      <c r="O11165" s="268" t="s">
        <v>20647</v>
      </c>
      <c r="P11165" s="268" t="s">
        <v>9490</v>
      </c>
      <c r="Q11165" s="269">
        <v>-14</v>
      </c>
      <c r="R11165" s="269">
        <v>-14.5</v>
      </c>
      <c r="S11165" s="269">
        <v>-42.5</v>
      </c>
      <c r="T11165" s="269">
        <v>-43</v>
      </c>
      <c r="DO11165"/>
    </row>
    <row r="11166" spans="15:119" x14ac:dyDescent="0.25">
      <c r="O11166" s="268" t="s">
        <v>20648</v>
      </c>
      <c r="P11166" s="268" t="s">
        <v>9492</v>
      </c>
      <c r="Q11166" s="269">
        <v>-14</v>
      </c>
      <c r="R11166" s="269">
        <v>-14.25</v>
      </c>
      <c r="S11166" s="269">
        <v>-42.75</v>
      </c>
      <c r="T11166" s="269">
        <v>-43</v>
      </c>
      <c r="DO11166"/>
    </row>
    <row r="11167" spans="15:119" x14ac:dyDescent="0.25">
      <c r="O11167" s="268" t="s">
        <v>20649</v>
      </c>
      <c r="P11167" s="268" t="s">
        <v>9492</v>
      </c>
      <c r="Q11167" s="269">
        <v>-14</v>
      </c>
      <c r="R11167" s="269">
        <v>-14.25</v>
      </c>
      <c r="S11167" s="269">
        <v>-42.5</v>
      </c>
      <c r="T11167" s="269">
        <v>-42.75</v>
      </c>
      <c r="DO11167"/>
    </row>
    <row r="11168" spans="15:119" x14ac:dyDescent="0.25">
      <c r="O11168" s="268" t="s">
        <v>20650</v>
      </c>
      <c r="P11168" s="268" t="s">
        <v>9492</v>
      </c>
      <c r="Q11168" s="269">
        <v>-14.25</v>
      </c>
      <c r="R11168" s="269">
        <v>-14.5</v>
      </c>
      <c r="S11168" s="269">
        <v>-42.75</v>
      </c>
      <c r="T11168" s="269">
        <v>-43</v>
      </c>
      <c r="DO11168"/>
    </row>
    <row r="11169" spans="15:119" x14ac:dyDescent="0.25">
      <c r="O11169" s="268" t="s">
        <v>20651</v>
      </c>
      <c r="P11169" s="268" t="s">
        <v>9492</v>
      </c>
      <c r="Q11169" s="269">
        <v>-14.25</v>
      </c>
      <c r="R11169" s="269">
        <v>-14.5</v>
      </c>
      <c r="S11169" s="269">
        <v>-42.5</v>
      </c>
      <c r="T11169" s="269">
        <v>-42.75</v>
      </c>
      <c r="DO11169"/>
    </row>
    <row r="11170" spans="15:119" x14ac:dyDescent="0.25">
      <c r="O11170" s="268" t="s">
        <v>20652</v>
      </c>
      <c r="P11170" s="268" t="s">
        <v>9490</v>
      </c>
      <c r="Q11170" s="269">
        <v>-14</v>
      </c>
      <c r="R11170" s="269">
        <v>-14.5</v>
      </c>
      <c r="S11170" s="269">
        <v>-42</v>
      </c>
      <c r="T11170" s="269">
        <v>-42.5</v>
      </c>
      <c r="DO11170"/>
    </row>
    <row r="11171" spans="15:119" x14ac:dyDescent="0.25">
      <c r="O11171" s="268" t="s">
        <v>20653</v>
      </c>
      <c r="P11171" s="268" t="s">
        <v>9492</v>
      </c>
      <c r="Q11171" s="269">
        <v>-14</v>
      </c>
      <c r="R11171" s="269">
        <v>-14.25</v>
      </c>
      <c r="S11171" s="269">
        <v>-42.25</v>
      </c>
      <c r="T11171" s="269">
        <v>-42.5</v>
      </c>
      <c r="DO11171"/>
    </row>
    <row r="11172" spans="15:119" x14ac:dyDescent="0.25">
      <c r="O11172" s="268" t="s">
        <v>20654</v>
      </c>
      <c r="P11172" s="268" t="s">
        <v>9492</v>
      </c>
      <c r="Q11172" s="269">
        <v>-14</v>
      </c>
      <c r="R11172" s="269">
        <v>-14.25</v>
      </c>
      <c r="S11172" s="269">
        <v>-42</v>
      </c>
      <c r="T11172" s="269">
        <v>-42.25</v>
      </c>
      <c r="DO11172"/>
    </row>
    <row r="11173" spans="15:119" x14ac:dyDescent="0.25">
      <c r="O11173" s="268" t="s">
        <v>20655</v>
      </c>
      <c r="P11173" s="268" t="s">
        <v>9492</v>
      </c>
      <c r="Q11173" s="269">
        <v>-14.25</v>
      </c>
      <c r="R11173" s="269">
        <v>-14.5</v>
      </c>
      <c r="S11173" s="269">
        <v>-42.25</v>
      </c>
      <c r="T11173" s="269">
        <v>-42.5</v>
      </c>
      <c r="DO11173"/>
    </row>
    <row r="11174" spans="15:119" x14ac:dyDescent="0.25">
      <c r="O11174" s="268" t="s">
        <v>20656</v>
      </c>
      <c r="P11174" s="268" t="s">
        <v>9492</v>
      </c>
      <c r="Q11174" s="269">
        <v>-14.25</v>
      </c>
      <c r="R11174" s="269">
        <v>-14.5</v>
      </c>
      <c r="S11174" s="269">
        <v>-42</v>
      </c>
      <c r="T11174" s="269">
        <v>-42.25</v>
      </c>
      <c r="DO11174"/>
    </row>
    <row r="11175" spans="15:119" x14ac:dyDescent="0.25">
      <c r="O11175" s="268" t="s">
        <v>20657</v>
      </c>
      <c r="P11175" s="268" t="s">
        <v>9490</v>
      </c>
      <c r="Q11175" s="269">
        <v>-14.5</v>
      </c>
      <c r="R11175" s="269">
        <v>-15</v>
      </c>
      <c r="S11175" s="269">
        <v>-43</v>
      </c>
      <c r="T11175" s="269">
        <v>-43.5</v>
      </c>
      <c r="DO11175"/>
    </row>
    <row r="11176" spans="15:119" x14ac:dyDescent="0.25">
      <c r="O11176" s="268" t="s">
        <v>20658</v>
      </c>
      <c r="P11176" s="268" t="s">
        <v>9492</v>
      </c>
      <c r="Q11176" s="269">
        <v>-14.5</v>
      </c>
      <c r="R11176" s="269">
        <v>-14.75</v>
      </c>
      <c r="S11176" s="269">
        <v>-43.25</v>
      </c>
      <c r="T11176" s="269">
        <v>-43.5</v>
      </c>
      <c r="DO11176"/>
    </row>
    <row r="11177" spans="15:119" x14ac:dyDescent="0.25">
      <c r="O11177" s="268" t="s">
        <v>20659</v>
      </c>
      <c r="P11177" s="268" t="s">
        <v>9492</v>
      </c>
      <c r="Q11177" s="269">
        <v>-14.5</v>
      </c>
      <c r="R11177" s="269">
        <v>-14.75</v>
      </c>
      <c r="S11177" s="269">
        <v>-43</v>
      </c>
      <c r="T11177" s="269">
        <v>-43.25</v>
      </c>
      <c r="DO11177"/>
    </row>
    <row r="11178" spans="15:119" x14ac:dyDescent="0.25">
      <c r="O11178" s="268" t="s">
        <v>20660</v>
      </c>
      <c r="P11178" s="268" t="s">
        <v>9492</v>
      </c>
      <c r="Q11178" s="269">
        <v>-14.75</v>
      </c>
      <c r="R11178" s="269">
        <v>-15</v>
      </c>
      <c r="S11178" s="269">
        <v>-43.25</v>
      </c>
      <c r="T11178" s="269">
        <v>-43.5</v>
      </c>
      <c r="DO11178"/>
    </row>
    <row r="11179" spans="15:119" x14ac:dyDescent="0.25">
      <c r="O11179" s="268" t="s">
        <v>20661</v>
      </c>
      <c r="P11179" s="268" t="s">
        <v>9492</v>
      </c>
      <c r="Q11179" s="269">
        <v>-14.75</v>
      </c>
      <c r="R11179" s="269">
        <v>-15</v>
      </c>
      <c r="S11179" s="269">
        <v>-43</v>
      </c>
      <c r="T11179" s="269">
        <v>-43.25</v>
      </c>
      <c r="DO11179"/>
    </row>
    <row r="11180" spans="15:119" x14ac:dyDescent="0.25">
      <c r="O11180" s="268" t="s">
        <v>20662</v>
      </c>
      <c r="P11180" s="268" t="s">
        <v>9490</v>
      </c>
      <c r="Q11180" s="269">
        <v>-14.5</v>
      </c>
      <c r="R11180" s="269">
        <v>-15</v>
      </c>
      <c r="S11180" s="269">
        <v>-42.5</v>
      </c>
      <c r="T11180" s="269">
        <v>-43</v>
      </c>
      <c r="DO11180"/>
    </row>
    <row r="11181" spans="15:119" x14ac:dyDescent="0.25">
      <c r="O11181" s="268" t="s">
        <v>20663</v>
      </c>
      <c r="P11181" s="268" t="s">
        <v>9492</v>
      </c>
      <c r="Q11181" s="269">
        <v>-14.5</v>
      </c>
      <c r="R11181" s="269">
        <v>-14.75</v>
      </c>
      <c r="S11181" s="269">
        <v>-42.75</v>
      </c>
      <c r="T11181" s="269">
        <v>-43</v>
      </c>
      <c r="DO11181"/>
    </row>
    <row r="11182" spans="15:119" x14ac:dyDescent="0.25">
      <c r="O11182" s="268" t="s">
        <v>20664</v>
      </c>
      <c r="P11182" s="268" t="s">
        <v>9492</v>
      </c>
      <c r="Q11182" s="269">
        <v>-14.5</v>
      </c>
      <c r="R11182" s="269">
        <v>-14.75</v>
      </c>
      <c r="S11182" s="269">
        <v>-42.5</v>
      </c>
      <c r="T11182" s="269">
        <v>-42.75</v>
      </c>
      <c r="DO11182"/>
    </row>
    <row r="11183" spans="15:119" x14ac:dyDescent="0.25">
      <c r="O11183" s="268" t="s">
        <v>20665</v>
      </c>
      <c r="P11183" s="268" t="s">
        <v>9492</v>
      </c>
      <c r="Q11183" s="269">
        <v>-14.75</v>
      </c>
      <c r="R11183" s="269">
        <v>-15</v>
      </c>
      <c r="S11183" s="269">
        <v>-42.75</v>
      </c>
      <c r="T11183" s="269">
        <v>-43</v>
      </c>
      <c r="DO11183"/>
    </row>
    <row r="11184" spans="15:119" x14ac:dyDescent="0.25">
      <c r="O11184" s="268" t="s">
        <v>20666</v>
      </c>
      <c r="P11184" s="268" t="s">
        <v>9492</v>
      </c>
      <c r="Q11184" s="269">
        <v>-14.75</v>
      </c>
      <c r="R11184" s="269">
        <v>-15</v>
      </c>
      <c r="S11184" s="269">
        <v>-42.5</v>
      </c>
      <c r="T11184" s="269">
        <v>-42.75</v>
      </c>
      <c r="DO11184"/>
    </row>
    <row r="11185" spans="15:119" x14ac:dyDescent="0.25">
      <c r="O11185" s="268" t="s">
        <v>20667</v>
      </c>
      <c r="P11185" s="268" t="s">
        <v>9490</v>
      </c>
      <c r="Q11185" s="269">
        <v>-14.5</v>
      </c>
      <c r="R11185" s="269">
        <v>-15</v>
      </c>
      <c r="S11185" s="269">
        <v>-42</v>
      </c>
      <c r="T11185" s="269">
        <v>-42.5</v>
      </c>
      <c r="DO11185"/>
    </row>
    <row r="11186" spans="15:119" x14ac:dyDescent="0.25">
      <c r="O11186" s="268" t="s">
        <v>20668</v>
      </c>
      <c r="P11186" s="268" t="s">
        <v>9492</v>
      </c>
      <c r="Q11186" s="269">
        <v>-14.5</v>
      </c>
      <c r="R11186" s="269">
        <v>-14.75</v>
      </c>
      <c r="S11186" s="269">
        <v>-42.25</v>
      </c>
      <c r="T11186" s="269">
        <v>-42.5</v>
      </c>
      <c r="DO11186"/>
    </row>
    <row r="11187" spans="15:119" x14ac:dyDescent="0.25">
      <c r="O11187" s="268" t="s">
        <v>20669</v>
      </c>
      <c r="P11187" s="268" t="s">
        <v>9492</v>
      </c>
      <c r="Q11187" s="269">
        <v>-14.5</v>
      </c>
      <c r="R11187" s="269">
        <v>-14.75</v>
      </c>
      <c r="S11187" s="269">
        <v>-42</v>
      </c>
      <c r="T11187" s="269">
        <v>-42.25</v>
      </c>
      <c r="DO11187"/>
    </row>
    <row r="11188" spans="15:119" x14ac:dyDescent="0.25">
      <c r="O11188" s="268" t="s">
        <v>20670</v>
      </c>
      <c r="P11188" s="268" t="s">
        <v>9492</v>
      </c>
      <c r="Q11188" s="269">
        <v>-14.75</v>
      </c>
      <c r="R11188" s="269">
        <v>-15</v>
      </c>
      <c r="S11188" s="269">
        <v>-42.25</v>
      </c>
      <c r="T11188" s="269">
        <v>-42.5</v>
      </c>
      <c r="DO11188"/>
    </row>
    <row r="11189" spans="15:119" x14ac:dyDescent="0.25">
      <c r="O11189" s="268" t="s">
        <v>20671</v>
      </c>
      <c r="P11189" s="268" t="s">
        <v>9492</v>
      </c>
      <c r="Q11189" s="269">
        <v>-14.75</v>
      </c>
      <c r="R11189" s="269">
        <v>-15</v>
      </c>
      <c r="S11189" s="269">
        <v>-42</v>
      </c>
      <c r="T11189" s="269">
        <v>-42.25</v>
      </c>
      <c r="DO11189"/>
    </row>
    <row r="11190" spans="15:119" x14ac:dyDescent="0.25">
      <c r="O11190" s="268" t="s">
        <v>20672</v>
      </c>
      <c r="P11190" s="268" t="s">
        <v>9488</v>
      </c>
      <c r="Q11190" s="269">
        <v>-15</v>
      </c>
      <c r="R11190" s="269">
        <v>-16</v>
      </c>
      <c r="S11190" s="269">
        <v>-43.5</v>
      </c>
      <c r="T11190" s="269">
        <v>-45</v>
      </c>
      <c r="DO11190"/>
    </row>
    <row r="11191" spans="15:119" x14ac:dyDescent="0.25">
      <c r="O11191" s="268" t="s">
        <v>20673</v>
      </c>
      <c r="P11191" s="268" t="s">
        <v>9490</v>
      </c>
      <c r="Q11191" s="269">
        <v>-15</v>
      </c>
      <c r="R11191" s="269">
        <v>-15.5</v>
      </c>
      <c r="S11191" s="269">
        <v>-44.5</v>
      </c>
      <c r="T11191" s="269">
        <v>-45</v>
      </c>
      <c r="DO11191"/>
    </row>
    <row r="11192" spans="15:119" x14ac:dyDescent="0.25">
      <c r="O11192" s="268" t="s">
        <v>20674</v>
      </c>
      <c r="P11192" s="268" t="s">
        <v>9492</v>
      </c>
      <c r="Q11192" s="269">
        <v>-15</v>
      </c>
      <c r="R11192" s="269">
        <v>-15.25</v>
      </c>
      <c r="S11192" s="269">
        <v>-44.75</v>
      </c>
      <c r="T11192" s="269">
        <v>-45</v>
      </c>
      <c r="DO11192"/>
    </row>
    <row r="11193" spans="15:119" x14ac:dyDescent="0.25">
      <c r="O11193" s="268" t="s">
        <v>20675</v>
      </c>
      <c r="P11193" s="268" t="s">
        <v>9492</v>
      </c>
      <c r="Q11193" s="269">
        <v>-15</v>
      </c>
      <c r="R11193" s="269">
        <v>-15.25</v>
      </c>
      <c r="S11193" s="269">
        <v>-44.5</v>
      </c>
      <c r="T11193" s="269">
        <v>-44.75</v>
      </c>
      <c r="DO11193"/>
    </row>
    <row r="11194" spans="15:119" x14ac:dyDescent="0.25">
      <c r="O11194" s="268" t="s">
        <v>20676</v>
      </c>
      <c r="P11194" s="268" t="s">
        <v>9492</v>
      </c>
      <c r="Q11194" s="269">
        <v>-15.25</v>
      </c>
      <c r="R11194" s="269">
        <v>-15.5</v>
      </c>
      <c r="S11194" s="269">
        <v>-44.75</v>
      </c>
      <c r="T11194" s="269">
        <v>-45</v>
      </c>
      <c r="DO11194"/>
    </row>
    <row r="11195" spans="15:119" x14ac:dyDescent="0.25">
      <c r="O11195" s="268" t="s">
        <v>20677</v>
      </c>
      <c r="P11195" s="268" t="s">
        <v>9492</v>
      </c>
      <c r="Q11195" s="269">
        <v>-15.25</v>
      </c>
      <c r="R11195" s="269">
        <v>-15.5</v>
      </c>
      <c r="S11195" s="269">
        <v>-44.5</v>
      </c>
      <c r="T11195" s="269">
        <v>-44.75</v>
      </c>
      <c r="DO11195"/>
    </row>
    <row r="11196" spans="15:119" x14ac:dyDescent="0.25">
      <c r="O11196" s="268" t="s">
        <v>20678</v>
      </c>
      <c r="P11196" s="268" t="s">
        <v>9490</v>
      </c>
      <c r="Q11196" s="269">
        <v>-15</v>
      </c>
      <c r="R11196" s="269">
        <v>-15.5</v>
      </c>
      <c r="S11196" s="269">
        <v>-44</v>
      </c>
      <c r="T11196" s="269">
        <v>-44.5</v>
      </c>
      <c r="DO11196"/>
    </row>
    <row r="11197" spans="15:119" x14ac:dyDescent="0.25">
      <c r="O11197" s="268" t="s">
        <v>20679</v>
      </c>
      <c r="P11197" s="268" t="s">
        <v>9492</v>
      </c>
      <c r="Q11197" s="269">
        <v>-15</v>
      </c>
      <c r="R11197" s="269">
        <v>-15.25</v>
      </c>
      <c r="S11197" s="269">
        <v>-44.25</v>
      </c>
      <c r="T11197" s="269">
        <v>-44.5</v>
      </c>
      <c r="DO11197"/>
    </row>
    <row r="11198" spans="15:119" x14ac:dyDescent="0.25">
      <c r="O11198" s="268" t="s">
        <v>20680</v>
      </c>
      <c r="P11198" s="268" t="s">
        <v>9492</v>
      </c>
      <c r="Q11198" s="269">
        <v>-15</v>
      </c>
      <c r="R11198" s="269">
        <v>-15.25</v>
      </c>
      <c r="S11198" s="269">
        <v>-44</v>
      </c>
      <c r="T11198" s="269">
        <v>-44.25</v>
      </c>
      <c r="DO11198"/>
    </row>
    <row r="11199" spans="15:119" x14ac:dyDescent="0.25">
      <c r="O11199" s="268" t="s">
        <v>20681</v>
      </c>
      <c r="P11199" s="268" t="s">
        <v>9492</v>
      </c>
      <c r="Q11199" s="269">
        <v>-15.25</v>
      </c>
      <c r="R11199" s="269">
        <v>-15.5</v>
      </c>
      <c r="S11199" s="269">
        <v>-44.25</v>
      </c>
      <c r="T11199" s="269">
        <v>-44.5</v>
      </c>
      <c r="DO11199"/>
    </row>
    <row r="11200" spans="15:119" x14ac:dyDescent="0.25">
      <c r="O11200" s="268" t="s">
        <v>20682</v>
      </c>
      <c r="P11200" s="268" t="s">
        <v>9492</v>
      </c>
      <c r="Q11200" s="269">
        <v>-15.25</v>
      </c>
      <c r="R11200" s="269">
        <v>-15.5</v>
      </c>
      <c r="S11200" s="269">
        <v>-44</v>
      </c>
      <c r="T11200" s="269">
        <v>-44.25</v>
      </c>
      <c r="DO11200"/>
    </row>
    <row r="11201" spans="15:119" x14ac:dyDescent="0.25">
      <c r="O11201" s="268" t="s">
        <v>20683</v>
      </c>
      <c r="P11201" s="268" t="s">
        <v>9490</v>
      </c>
      <c r="Q11201" s="269">
        <v>-15</v>
      </c>
      <c r="R11201" s="269">
        <v>-15.5</v>
      </c>
      <c r="S11201" s="269">
        <v>-43.5</v>
      </c>
      <c r="T11201" s="269">
        <v>-44</v>
      </c>
      <c r="DO11201"/>
    </row>
    <row r="11202" spans="15:119" x14ac:dyDescent="0.25">
      <c r="O11202" s="268" t="s">
        <v>20684</v>
      </c>
      <c r="P11202" s="268" t="s">
        <v>9492</v>
      </c>
      <c r="Q11202" s="269">
        <v>-15</v>
      </c>
      <c r="R11202" s="269">
        <v>-15.25</v>
      </c>
      <c r="S11202" s="269">
        <v>-43.75</v>
      </c>
      <c r="T11202" s="269">
        <v>-44</v>
      </c>
      <c r="DO11202"/>
    </row>
    <row r="11203" spans="15:119" x14ac:dyDescent="0.25">
      <c r="O11203" s="268" t="s">
        <v>20685</v>
      </c>
      <c r="P11203" s="268" t="s">
        <v>9492</v>
      </c>
      <c r="Q11203" s="269">
        <v>-15</v>
      </c>
      <c r="R11203" s="269">
        <v>-15.25</v>
      </c>
      <c r="S11203" s="269">
        <v>-43.5</v>
      </c>
      <c r="T11203" s="269">
        <v>-43.75</v>
      </c>
      <c r="DO11203"/>
    </row>
    <row r="11204" spans="15:119" x14ac:dyDescent="0.25">
      <c r="O11204" s="268" t="s">
        <v>20686</v>
      </c>
      <c r="P11204" s="268" t="s">
        <v>9492</v>
      </c>
      <c r="Q11204" s="269">
        <v>-15.25</v>
      </c>
      <c r="R11204" s="269">
        <v>-15.5</v>
      </c>
      <c r="S11204" s="269">
        <v>-43.75</v>
      </c>
      <c r="T11204" s="269">
        <v>-44</v>
      </c>
      <c r="DO11204"/>
    </row>
    <row r="11205" spans="15:119" x14ac:dyDescent="0.25">
      <c r="O11205" s="268" t="s">
        <v>20687</v>
      </c>
      <c r="P11205" s="268" t="s">
        <v>9492</v>
      </c>
      <c r="Q11205" s="269">
        <v>-15.25</v>
      </c>
      <c r="R11205" s="269">
        <v>-15.5</v>
      </c>
      <c r="S11205" s="269">
        <v>-43.5</v>
      </c>
      <c r="T11205" s="269">
        <v>-43.75</v>
      </c>
      <c r="DO11205"/>
    </row>
    <row r="11206" spans="15:119" x14ac:dyDescent="0.25">
      <c r="O11206" s="268" t="s">
        <v>20688</v>
      </c>
      <c r="P11206" s="268" t="s">
        <v>9490</v>
      </c>
      <c r="Q11206" s="269">
        <v>-15.5</v>
      </c>
      <c r="R11206" s="269">
        <v>-16</v>
      </c>
      <c r="S11206" s="269">
        <v>-44.5</v>
      </c>
      <c r="T11206" s="269">
        <v>-45</v>
      </c>
      <c r="DO11206"/>
    </row>
    <row r="11207" spans="15:119" x14ac:dyDescent="0.25">
      <c r="O11207" s="268" t="s">
        <v>20689</v>
      </c>
      <c r="P11207" s="268" t="s">
        <v>9492</v>
      </c>
      <c r="Q11207" s="269">
        <v>-15.5</v>
      </c>
      <c r="R11207" s="269">
        <v>-15.75</v>
      </c>
      <c r="S11207" s="269">
        <v>-44.75</v>
      </c>
      <c r="T11207" s="269">
        <v>-45</v>
      </c>
      <c r="DO11207"/>
    </row>
    <row r="11208" spans="15:119" x14ac:dyDescent="0.25">
      <c r="O11208" s="268" t="s">
        <v>20690</v>
      </c>
      <c r="P11208" s="268" t="s">
        <v>9492</v>
      </c>
      <c r="Q11208" s="269">
        <v>-15.5</v>
      </c>
      <c r="R11208" s="269">
        <v>-15.75</v>
      </c>
      <c r="S11208" s="269">
        <v>-44.5</v>
      </c>
      <c r="T11208" s="269">
        <v>-44.75</v>
      </c>
      <c r="DO11208"/>
    </row>
    <row r="11209" spans="15:119" x14ac:dyDescent="0.25">
      <c r="O11209" s="268" t="s">
        <v>20691</v>
      </c>
      <c r="P11209" s="268" t="s">
        <v>9492</v>
      </c>
      <c r="Q11209" s="269">
        <v>-15.75</v>
      </c>
      <c r="R11209" s="269">
        <v>-16</v>
      </c>
      <c r="S11209" s="269">
        <v>-44.75</v>
      </c>
      <c r="T11209" s="269">
        <v>-45</v>
      </c>
      <c r="DO11209"/>
    </row>
    <row r="11210" spans="15:119" x14ac:dyDescent="0.25">
      <c r="O11210" s="268" t="s">
        <v>20692</v>
      </c>
      <c r="P11210" s="268" t="s">
        <v>9492</v>
      </c>
      <c r="Q11210" s="269">
        <v>-15.75</v>
      </c>
      <c r="R11210" s="269">
        <v>-16</v>
      </c>
      <c r="S11210" s="269">
        <v>-44.5</v>
      </c>
      <c r="T11210" s="269">
        <v>-44.75</v>
      </c>
      <c r="DO11210"/>
    </row>
    <row r="11211" spans="15:119" x14ac:dyDescent="0.25">
      <c r="O11211" s="268" t="s">
        <v>20693</v>
      </c>
      <c r="P11211" s="268" t="s">
        <v>9490</v>
      </c>
      <c r="Q11211" s="269">
        <v>-15.5</v>
      </c>
      <c r="R11211" s="269">
        <v>-16</v>
      </c>
      <c r="S11211" s="269">
        <v>-44</v>
      </c>
      <c r="T11211" s="269">
        <v>-44.5</v>
      </c>
      <c r="DO11211"/>
    </row>
    <row r="11212" spans="15:119" x14ac:dyDescent="0.25">
      <c r="O11212" s="268" t="s">
        <v>20694</v>
      </c>
      <c r="P11212" s="268" t="s">
        <v>9492</v>
      </c>
      <c r="Q11212" s="269">
        <v>-15.5</v>
      </c>
      <c r="R11212" s="269">
        <v>-15.75</v>
      </c>
      <c r="S11212" s="269">
        <v>-44.25</v>
      </c>
      <c r="T11212" s="269">
        <v>-44.5</v>
      </c>
      <c r="DO11212"/>
    </row>
    <row r="11213" spans="15:119" x14ac:dyDescent="0.25">
      <c r="O11213" s="268" t="s">
        <v>20695</v>
      </c>
      <c r="P11213" s="268" t="s">
        <v>9492</v>
      </c>
      <c r="Q11213" s="269">
        <v>-15.5</v>
      </c>
      <c r="R11213" s="269">
        <v>-15.75</v>
      </c>
      <c r="S11213" s="269">
        <v>-44</v>
      </c>
      <c r="T11213" s="269">
        <v>-44.25</v>
      </c>
      <c r="DO11213"/>
    </row>
    <row r="11214" spans="15:119" x14ac:dyDescent="0.25">
      <c r="O11214" s="268" t="s">
        <v>20696</v>
      </c>
      <c r="P11214" s="268" t="s">
        <v>9492</v>
      </c>
      <c r="Q11214" s="269">
        <v>-15.75</v>
      </c>
      <c r="R11214" s="269">
        <v>-16</v>
      </c>
      <c r="S11214" s="269">
        <v>-44.25</v>
      </c>
      <c r="T11214" s="269">
        <v>-44.5</v>
      </c>
      <c r="DO11214"/>
    </row>
    <row r="11215" spans="15:119" x14ac:dyDescent="0.25">
      <c r="O11215" s="268" t="s">
        <v>20697</v>
      </c>
      <c r="P11215" s="268" t="s">
        <v>9492</v>
      </c>
      <c r="Q11215" s="269">
        <v>-15.75</v>
      </c>
      <c r="R11215" s="269">
        <v>-16</v>
      </c>
      <c r="S11215" s="269">
        <v>-44</v>
      </c>
      <c r="T11215" s="269">
        <v>-44.25</v>
      </c>
      <c r="DO11215"/>
    </row>
    <row r="11216" spans="15:119" x14ac:dyDescent="0.25">
      <c r="O11216" s="268" t="s">
        <v>20698</v>
      </c>
      <c r="P11216" s="268" t="s">
        <v>9490</v>
      </c>
      <c r="Q11216" s="269">
        <v>-15.5</v>
      </c>
      <c r="R11216" s="269">
        <v>-16</v>
      </c>
      <c r="S11216" s="269">
        <v>-43.5</v>
      </c>
      <c r="T11216" s="269">
        <v>-44</v>
      </c>
      <c r="DO11216"/>
    </row>
    <row r="11217" spans="15:119" x14ac:dyDescent="0.25">
      <c r="O11217" s="268" t="s">
        <v>20699</v>
      </c>
      <c r="P11217" s="268" t="s">
        <v>9492</v>
      </c>
      <c r="Q11217" s="269">
        <v>-15.5</v>
      </c>
      <c r="R11217" s="269">
        <v>-15.75</v>
      </c>
      <c r="S11217" s="269">
        <v>-43.75</v>
      </c>
      <c r="T11217" s="269">
        <v>-44</v>
      </c>
      <c r="DO11217"/>
    </row>
    <row r="11218" spans="15:119" x14ac:dyDescent="0.25">
      <c r="O11218" s="268" t="s">
        <v>20700</v>
      </c>
      <c r="P11218" s="268" t="s">
        <v>9492</v>
      </c>
      <c r="Q11218" s="269">
        <v>-15.5</v>
      </c>
      <c r="R11218" s="269">
        <v>-15.75</v>
      </c>
      <c r="S11218" s="269">
        <v>-43.5</v>
      </c>
      <c r="T11218" s="269">
        <v>-43.75</v>
      </c>
      <c r="DO11218"/>
    </row>
    <row r="11219" spans="15:119" x14ac:dyDescent="0.25">
      <c r="O11219" s="268" t="s">
        <v>20701</v>
      </c>
      <c r="P11219" s="268" t="s">
        <v>9492</v>
      </c>
      <c r="Q11219" s="269">
        <v>-15.75</v>
      </c>
      <c r="R11219" s="269">
        <v>-16</v>
      </c>
      <c r="S11219" s="269">
        <v>-43.75</v>
      </c>
      <c r="T11219" s="269">
        <v>-44</v>
      </c>
      <c r="DO11219"/>
    </row>
    <row r="11220" spans="15:119" x14ac:dyDescent="0.25">
      <c r="O11220" s="268" t="s">
        <v>20702</v>
      </c>
      <c r="P11220" s="268" t="s">
        <v>9492</v>
      </c>
      <c r="Q11220" s="269">
        <v>-15.75</v>
      </c>
      <c r="R11220" s="269">
        <v>-16</v>
      </c>
      <c r="S11220" s="269">
        <v>-43.5</v>
      </c>
      <c r="T11220" s="269">
        <v>-43.75</v>
      </c>
      <c r="DO11220"/>
    </row>
    <row r="11221" spans="15:119" x14ac:dyDescent="0.25">
      <c r="O11221" s="268" t="s">
        <v>20703</v>
      </c>
      <c r="P11221" s="268" t="s">
        <v>9488</v>
      </c>
      <c r="Q11221" s="269">
        <v>-15</v>
      </c>
      <c r="R11221" s="269">
        <v>-16</v>
      </c>
      <c r="S11221" s="269">
        <v>-42</v>
      </c>
      <c r="T11221" s="269">
        <v>-43.5</v>
      </c>
      <c r="DO11221"/>
    </row>
    <row r="11222" spans="15:119" x14ac:dyDescent="0.25">
      <c r="O11222" s="268" t="s">
        <v>20704</v>
      </c>
      <c r="P11222" s="268" t="s">
        <v>9490</v>
      </c>
      <c r="Q11222" s="269">
        <v>-15</v>
      </c>
      <c r="R11222" s="269">
        <v>-15.5</v>
      </c>
      <c r="S11222" s="269">
        <v>-43</v>
      </c>
      <c r="T11222" s="269">
        <v>-43.5</v>
      </c>
      <c r="DO11222"/>
    </row>
    <row r="11223" spans="15:119" x14ac:dyDescent="0.25">
      <c r="O11223" s="268" t="s">
        <v>20705</v>
      </c>
      <c r="P11223" s="268" t="s">
        <v>9492</v>
      </c>
      <c r="Q11223" s="269">
        <v>-15</v>
      </c>
      <c r="R11223" s="269">
        <v>-15.25</v>
      </c>
      <c r="S11223" s="269">
        <v>-43.25</v>
      </c>
      <c r="T11223" s="269">
        <v>-43.5</v>
      </c>
      <c r="DO11223"/>
    </row>
    <row r="11224" spans="15:119" x14ac:dyDescent="0.25">
      <c r="O11224" s="268" t="s">
        <v>20706</v>
      </c>
      <c r="P11224" s="268" t="s">
        <v>9492</v>
      </c>
      <c r="Q11224" s="269">
        <v>-15</v>
      </c>
      <c r="R11224" s="269">
        <v>-15.25</v>
      </c>
      <c r="S11224" s="269">
        <v>-43</v>
      </c>
      <c r="T11224" s="269">
        <v>-43.25</v>
      </c>
      <c r="DO11224"/>
    </row>
    <row r="11225" spans="15:119" x14ac:dyDescent="0.25">
      <c r="O11225" s="268" t="s">
        <v>20707</v>
      </c>
      <c r="P11225" s="268" t="s">
        <v>9492</v>
      </c>
      <c r="Q11225" s="269">
        <v>-15.25</v>
      </c>
      <c r="R11225" s="269">
        <v>-15.5</v>
      </c>
      <c r="S11225" s="269">
        <v>-43.25</v>
      </c>
      <c r="T11225" s="269">
        <v>-43.5</v>
      </c>
      <c r="DO11225"/>
    </row>
    <row r="11226" spans="15:119" x14ac:dyDescent="0.25">
      <c r="O11226" s="268" t="s">
        <v>20708</v>
      </c>
      <c r="P11226" s="268" t="s">
        <v>9492</v>
      </c>
      <c r="Q11226" s="269">
        <v>-15.25</v>
      </c>
      <c r="R11226" s="269">
        <v>-15.5</v>
      </c>
      <c r="S11226" s="269">
        <v>-43</v>
      </c>
      <c r="T11226" s="269">
        <v>-43.25</v>
      </c>
      <c r="DO11226"/>
    </row>
    <row r="11227" spans="15:119" x14ac:dyDescent="0.25">
      <c r="O11227" s="268" t="s">
        <v>20709</v>
      </c>
      <c r="P11227" s="268" t="s">
        <v>9490</v>
      </c>
      <c r="Q11227" s="269">
        <v>-15</v>
      </c>
      <c r="R11227" s="269">
        <v>-15.5</v>
      </c>
      <c r="S11227" s="269">
        <v>-42.5</v>
      </c>
      <c r="T11227" s="269">
        <v>-43</v>
      </c>
      <c r="DO11227"/>
    </row>
    <row r="11228" spans="15:119" x14ac:dyDescent="0.25">
      <c r="O11228" s="268" t="s">
        <v>20710</v>
      </c>
      <c r="P11228" s="268" t="s">
        <v>9492</v>
      </c>
      <c r="Q11228" s="269">
        <v>-15</v>
      </c>
      <c r="R11228" s="269">
        <v>-15.25</v>
      </c>
      <c r="S11228" s="269">
        <v>-42.75</v>
      </c>
      <c r="T11228" s="269">
        <v>-43</v>
      </c>
      <c r="DO11228"/>
    </row>
    <row r="11229" spans="15:119" x14ac:dyDescent="0.25">
      <c r="O11229" s="268" t="s">
        <v>20711</v>
      </c>
      <c r="P11229" s="268" t="s">
        <v>9492</v>
      </c>
      <c r="Q11229" s="269">
        <v>-15</v>
      </c>
      <c r="R11229" s="269">
        <v>-15.25</v>
      </c>
      <c r="S11229" s="269">
        <v>-42.5</v>
      </c>
      <c r="T11229" s="269">
        <v>-42.75</v>
      </c>
      <c r="DO11229"/>
    </row>
    <row r="11230" spans="15:119" x14ac:dyDescent="0.25">
      <c r="O11230" s="268" t="s">
        <v>20712</v>
      </c>
      <c r="P11230" s="268" t="s">
        <v>9492</v>
      </c>
      <c r="Q11230" s="269">
        <v>-15.25</v>
      </c>
      <c r="R11230" s="269">
        <v>-15.5</v>
      </c>
      <c r="S11230" s="269">
        <v>-42.75</v>
      </c>
      <c r="T11230" s="269">
        <v>-43</v>
      </c>
      <c r="DO11230"/>
    </row>
    <row r="11231" spans="15:119" x14ac:dyDescent="0.25">
      <c r="O11231" s="268" t="s">
        <v>20713</v>
      </c>
      <c r="P11231" s="268" t="s">
        <v>9492</v>
      </c>
      <c r="Q11231" s="269">
        <v>-15.25</v>
      </c>
      <c r="R11231" s="269">
        <v>-15.5</v>
      </c>
      <c r="S11231" s="269">
        <v>-42.5</v>
      </c>
      <c r="T11231" s="269">
        <v>-42.75</v>
      </c>
      <c r="DO11231"/>
    </row>
    <row r="11232" spans="15:119" x14ac:dyDescent="0.25">
      <c r="O11232" s="268" t="s">
        <v>20714</v>
      </c>
      <c r="P11232" s="268" t="s">
        <v>9490</v>
      </c>
      <c r="Q11232" s="269">
        <v>-15</v>
      </c>
      <c r="R11232" s="269">
        <v>-15.5</v>
      </c>
      <c r="S11232" s="269">
        <v>-42</v>
      </c>
      <c r="T11232" s="269">
        <v>-42.5</v>
      </c>
      <c r="DO11232"/>
    </row>
    <row r="11233" spans="15:119" x14ac:dyDescent="0.25">
      <c r="O11233" s="268" t="s">
        <v>20715</v>
      </c>
      <c r="P11233" s="268" t="s">
        <v>9492</v>
      </c>
      <c r="Q11233" s="269">
        <v>-15</v>
      </c>
      <c r="R11233" s="269">
        <v>-15.25</v>
      </c>
      <c r="S11233" s="269">
        <v>-42.25</v>
      </c>
      <c r="T11233" s="269">
        <v>-42.5</v>
      </c>
      <c r="DO11233"/>
    </row>
    <row r="11234" spans="15:119" x14ac:dyDescent="0.25">
      <c r="O11234" s="268" t="s">
        <v>20716</v>
      </c>
      <c r="P11234" s="268" t="s">
        <v>9492</v>
      </c>
      <c r="Q11234" s="269">
        <v>-15</v>
      </c>
      <c r="R11234" s="269">
        <v>-15.25</v>
      </c>
      <c r="S11234" s="269">
        <v>-42</v>
      </c>
      <c r="T11234" s="269">
        <v>-42.25</v>
      </c>
      <c r="DO11234"/>
    </row>
    <row r="11235" spans="15:119" x14ac:dyDescent="0.25">
      <c r="O11235" s="268" t="s">
        <v>20717</v>
      </c>
      <c r="P11235" s="268" t="s">
        <v>9492</v>
      </c>
      <c r="Q11235" s="269">
        <v>-15.25</v>
      </c>
      <c r="R11235" s="269">
        <v>-15.5</v>
      </c>
      <c r="S11235" s="269">
        <v>-42.25</v>
      </c>
      <c r="T11235" s="269">
        <v>-42.5</v>
      </c>
      <c r="DO11235"/>
    </row>
    <row r="11236" spans="15:119" x14ac:dyDescent="0.25">
      <c r="O11236" s="268" t="s">
        <v>20718</v>
      </c>
      <c r="P11236" s="268" t="s">
        <v>9492</v>
      </c>
      <c r="Q11236" s="269">
        <v>-15.25</v>
      </c>
      <c r="R11236" s="269">
        <v>-15.5</v>
      </c>
      <c r="S11236" s="269">
        <v>-42</v>
      </c>
      <c r="T11236" s="269">
        <v>-42.25</v>
      </c>
      <c r="DO11236"/>
    </row>
    <row r="11237" spans="15:119" x14ac:dyDescent="0.25">
      <c r="O11237" s="268" t="s">
        <v>20719</v>
      </c>
      <c r="P11237" s="268" t="s">
        <v>9490</v>
      </c>
      <c r="Q11237" s="269">
        <v>-15.5</v>
      </c>
      <c r="R11237" s="269">
        <v>-16</v>
      </c>
      <c r="S11237" s="269">
        <v>-43</v>
      </c>
      <c r="T11237" s="269">
        <v>-43.5</v>
      </c>
      <c r="DO11237"/>
    </row>
    <row r="11238" spans="15:119" x14ac:dyDescent="0.25">
      <c r="O11238" s="268" t="s">
        <v>20720</v>
      </c>
      <c r="P11238" s="268" t="s">
        <v>9492</v>
      </c>
      <c r="Q11238" s="269">
        <v>-15.5</v>
      </c>
      <c r="R11238" s="269">
        <v>-15.75</v>
      </c>
      <c r="S11238" s="269">
        <v>-43.25</v>
      </c>
      <c r="T11238" s="269">
        <v>-43.5</v>
      </c>
      <c r="DO11238"/>
    </row>
    <row r="11239" spans="15:119" x14ac:dyDescent="0.25">
      <c r="O11239" s="268" t="s">
        <v>20721</v>
      </c>
      <c r="P11239" s="268" t="s">
        <v>9492</v>
      </c>
      <c r="Q11239" s="269">
        <v>-15.5</v>
      </c>
      <c r="R11239" s="269">
        <v>-15.75</v>
      </c>
      <c r="S11239" s="269">
        <v>-43</v>
      </c>
      <c r="T11239" s="269">
        <v>-43.25</v>
      </c>
      <c r="DO11239"/>
    </row>
    <row r="11240" spans="15:119" x14ac:dyDescent="0.25">
      <c r="O11240" s="268" t="s">
        <v>20722</v>
      </c>
      <c r="P11240" s="268" t="s">
        <v>9492</v>
      </c>
      <c r="Q11240" s="269">
        <v>-15.75</v>
      </c>
      <c r="R11240" s="269">
        <v>-16</v>
      </c>
      <c r="S11240" s="269">
        <v>-43.25</v>
      </c>
      <c r="T11240" s="269">
        <v>-43.5</v>
      </c>
      <c r="DO11240"/>
    </row>
    <row r="11241" spans="15:119" x14ac:dyDescent="0.25">
      <c r="O11241" s="268" t="s">
        <v>20723</v>
      </c>
      <c r="P11241" s="268" t="s">
        <v>9492</v>
      </c>
      <c r="Q11241" s="269">
        <v>-15.75</v>
      </c>
      <c r="R11241" s="269">
        <v>-16</v>
      </c>
      <c r="S11241" s="269">
        <v>-43</v>
      </c>
      <c r="T11241" s="269">
        <v>-43.25</v>
      </c>
      <c r="DO11241"/>
    </row>
    <row r="11242" spans="15:119" x14ac:dyDescent="0.25">
      <c r="O11242" s="268" t="s">
        <v>20724</v>
      </c>
      <c r="P11242" s="268" t="s">
        <v>9490</v>
      </c>
      <c r="Q11242" s="269">
        <v>-15.5</v>
      </c>
      <c r="R11242" s="269">
        <v>-16</v>
      </c>
      <c r="S11242" s="269">
        <v>-42.5</v>
      </c>
      <c r="T11242" s="269">
        <v>-43</v>
      </c>
      <c r="DO11242"/>
    </row>
    <row r="11243" spans="15:119" x14ac:dyDescent="0.25">
      <c r="O11243" s="268" t="s">
        <v>20725</v>
      </c>
      <c r="P11243" s="268" t="s">
        <v>9492</v>
      </c>
      <c r="Q11243" s="269">
        <v>-15.5</v>
      </c>
      <c r="R11243" s="269">
        <v>-15.75</v>
      </c>
      <c r="S11243" s="269">
        <v>-42.75</v>
      </c>
      <c r="T11243" s="269">
        <v>-43</v>
      </c>
      <c r="DO11243"/>
    </row>
    <row r="11244" spans="15:119" x14ac:dyDescent="0.25">
      <c r="O11244" s="268" t="s">
        <v>20726</v>
      </c>
      <c r="P11244" s="268" t="s">
        <v>9492</v>
      </c>
      <c r="Q11244" s="269">
        <v>-15.5</v>
      </c>
      <c r="R11244" s="269">
        <v>-15.75</v>
      </c>
      <c r="S11244" s="269">
        <v>-42.5</v>
      </c>
      <c r="T11244" s="269">
        <v>-42.75</v>
      </c>
      <c r="DO11244"/>
    </row>
    <row r="11245" spans="15:119" x14ac:dyDescent="0.25">
      <c r="O11245" s="268" t="s">
        <v>20727</v>
      </c>
      <c r="P11245" s="268" t="s">
        <v>9492</v>
      </c>
      <c r="Q11245" s="269">
        <v>-15.75</v>
      </c>
      <c r="R11245" s="269">
        <v>-16</v>
      </c>
      <c r="S11245" s="269">
        <v>-42.75</v>
      </c>
      <c r="T11245" s="269">
        <v>-43</v>
      </c>
      <c r="DO11245"/>
    </row>
    <row r="11246" spans="15:119" x14ac:dyDescent="0.25">
      <c r="O11246" s="268" t="s">
        <v>20728</v>
      </c>
      <c r="P11246" s="268" t="s">
        <v>9492</v>
      </c>
      <c r="Q11246" s="269">
        <v>-15.75</v>
      </c>
      <c r="R11246" s="269">
        <v>-16</v>
      </c>
      <c r="S11246" s="269">
        <v>-42.5</v>
      </c>
      <c r="T11246" s="269">
        <v>-42.75</v>
      </c>
      <c r="DO11246"/>
    </row>
    <row r="11247" spans="15:119" x14ac:dyDescent="0.25">
      <c r="O11247" s="268" t="s">
        <v>20729</v>
      </c>
      <c r="P11247" s="268" t="s">
        <v>9490</v>
      </c>
      <c r="Q11247" s="269">
        <v>-15.5</v>
      </c>
      <c r="R11247" s="269">
        <v>-16</v>
      </c>
      <c r="S11247" s="269">
        <v>-42</v>
      </c>
      <c r="T11247" s="269">
        <v>-42.5</v>
      </c>
      <c r="DO11247"/>
    </row>
    <row r="11248" spans="15:119" x14ac:dyDescent="0.25">
      <c r="O11248" s="268" t="s">
        <v>20730</v>
      </c>
      <c r="P11248" s="268" t="s">
        <v>9492</v>
      </c>
      <c r="Q11248" s="269">
        <v>-15.5</v>
      </c>
      <c r="R11248" s="269">
        <v>-15.75</v>
      </c>
      <c r="S11248" s="269">
        <v>-42.25</v>
      </c>
      <c r="T11248" s="269">
        <v>-42.5</v>
      </c>
      <c r="DO11248"/>
    </row>
    <row r="11249" spans="15:119" x14ac:dyDescent="0.25">
      <c r="O11249" s="268" t="s">
        <v>20731</v>
      </c>
      <c r="P11249" s="268" t="s">
        <v>9492</v>
      </c>
      <c r="Q11249" s="269">
        <v>-15.5</v>
      </c>
      <c r="R11249" s="269">
        <v>-15.75</v>
      </c>
      <c r="S11249" s="269">
        <v>-42</v>
      </c>
      <c r="T11249" s="269">
        <v>-42.25</v>
      </c>
      <c r="DO11249"/>
    </row>
    <row r="11250" spans="15:119" x14ac:dyDescent="0.25">
      <c r="O11250" s="268" t="s">
        <v>20732</v>
      </c>
      <c r="P11250" s="268" t="s">
        <v>9492</v>
      </c>
      <c r="Q11250" s="269">
        <v>-15.75</v>
      </c>
      <c r="R11250" s="269">
        <v>-16</v>
      </c>
      <c r="S11250" s="269">
        <v>-42.25</v>
      </c>
      <c r="T11250" s="269">
        <v>-42.5</v>
      </c>
      <c r="DO11250"/>
    </row>
    <row r="11251" spans="15:119" x14ac:dyDescent="0.25">
      <c r="O11251" s="268" t="s">
        <v>20733</v>
      </c>
      <c r="P11251" s="268" t="s">
        <v>9492</v>
      </c>
      <c r="Q11251" s="269">
        <v>-15.75</v>
      </c>
      <c r="R11251" s="269">
        <v>-16</v>
      </c>
      <c r="S11251" s="269">
        <v>-42</v>
      </c>
      <c r="T11251" s="269">
        <v>-42.25</v>
      </c>
      <c r="DO11251"/>
    </row>
    <row r="11252" spans="15:119" x14ac:dyDescent="0.25">
      <c r="O11252" s="268" t="s">
        <v>20734</v>
      </c>
      <c r="P11252" s="268" t="s">
        <v>9484</v>
      </c>
      <c r="Q11252" s="269">
        <v>-12</v>
      </c>
      <c r="R11252" s="269">
        <v>-16</v>
      </c>
      <c r="S11252" s="269">
        <v>-36</v>
      </c>
      <c r="T11252" s="269">
        <v>-42</v>
      </c>
      <c r="DO11252"/>
    </row>
    <row r="11253" spans="15:119" x14ac:dyDescent="0.25">
      <c r="O11253" s="268" t="s">
        <v>20735</v>
      </c>
      <c r="P11253" s="268" t="s">
        <v>9486</v>
      </c>
      <c r="Q11253" s="269">
        <v>-12</v>
      </c>
      <c r="R11253" s="269">
        <v>-14</v>
      </c>
      <c r="S11253" s="269">
        <v>-39</v>
      </c>
      <c r="T11253" s="269">
        <v>-42</v>
      </c>
      <c r="DO11253"/>
    </row>
    <row r="11254" spans="15:119" x14ac:dyDescent="0.25">
      <c r="O11254" s="268" t="s">
        <v>20736</v>
      </c>
      <c r="P11254" s="268" t="s">
        <v>9488</v>
      </c>
      <c r="Q11254" s="269">
        <v>-12</v>
      </c>
      <c r="R11254" s="269">
        <v>-13</v>
      </c>
      <c r="S11254" s="269">
        <v>-40.5</v>
      </c>
      <c r="T11254" s="269">
        <v>-42</v>
      </c>
      <c r="DO11254"/>
    </row>
    <row r="11255" spans="15:119" x14ac:dyDescent="0.25">
      <c r="O11255" s="268" t="s">
        <v>20737</v>
      </c>
      <c r="P11255" s="268" t="s">
        <v>9490</v>
      </c>
      <c r="Q11255" s="269">
        <v>-12</v>
      </c>
      <c r="R11255" s="269">
        <v>-12.5</v>
      </c>
      <c r="S11255" s="269">
        <v>-41.5</v>
      </c>
      <c r="T11255" s="269">
        <v>-42</v>
      </c>
      <c r="DO11255"/>
    </row>
    <row r="11256" spans="15:119" x14ac:dyDescent="0.25">
      <c r="O11256" s="268" t="s">
        <v>20738</v>
      </c>
      <c r="P11256" s="268" t="s">
        <v>9492</v>
      </c>
      <c r="Q11256" s="269">
        <v>-12</v>
      </c>
      <c r="R11256" s="269">
        <v>-12.25</v>
      </c>
      <c r="S11256" s="269">
        <v>-41.75</v>
      </c>
      <c r="T11256" s="269">
        <v>-42</v>
      </c>
      <c r="DO11256"/>
    </row>
    <row r="11257" spans="15:119" x14ac:dyDescent="0.25">
      <c r="O11257" s="268" t="s">
        <v>20739</v>
      </c>
      <c r="P11257" s="268" t="s">
        <v>9492</v>
      </c>
      <c r="Q11257" s="269">
        <v>-12</v>
      </c>
      <c r="R11257" s="269">
        <v>-12.25</v>
      </c>
      <c r="S11257" s="269">
        <v>-41.5</v>
      </c>
      <c r="T11257" s="269">
        <v>-41.75</v>
      </c>
      <c r="DO11257"/>
    </row>
    <row r="11258" spans="15:119" x14ac:dyDescent="0.25">
      <c r="O11258" s="268" t="s">
        <v>20740</v>
      </c>
      <c r="P11258" s="268" t="s">
        <v>9492</v>
      </c>
      <c r="Q11258" s="269">
        <v>-12.25</v>
      </c>
      <c r="R11258" s="269">
        <v>-12.5</v>
      </c>
      <c r="S11258" s="269">
        <v>-41.75</v>
      </c>
      <c r="T11258" s="269">
        <v>-42</v>
      </c>
      <c r="DO11258"/>
    </row>
    <row r="11259" spans="15:119" x14ac:dyDescent="0.25">
      <c r="O11259" s="268" t="s">
        <v>20741</v>
      </c>
      <c r="P11259" s="268" t="s">
        <v>9492</v>
      </c>
      <c r="Q11259" s="269">
        <v>-12.25</v>
      </c>
      <c r="R11259" s="269">
        <v>-12.5</v>
      </c>
      <c r="S11259" s="269">
        <v>-41.5</v>
      </c>
      <c r="T11259" s="269">
        <v>-41.75</v>
      </c>
      <c r="DO11259"/>
    </row>
    <row r="11260" spans="15:119" x14ac:dyDescent="0.25">
      <c r="O11260" s="268" t="s">
        <v>20742</v>
      </c>
      <c r="P11260" s="268" t="s">
        <v>9490</v>
      </c>
      <c r="Q11260" s="269">
        <v>-12</v>
      </c>
      <c r="R11260" s="269">
        <v>-12.5</v>
      </c>
      <c r="S11260" s="269">
        <v>-41</v>
      </c>
      <c r="T11260" s="269">
        <v>-41.5</v>
      </c>
      <c r="DO11260"/>
    </row>
    <row r="11261" spans="15:119" x14ac:dyDescent="0.25">
      <c r="O11261" s="268" t="s">
        <v>20743</v>
      </c>
      <c r="P11261" s="268" t="s">
        <v>9492</v>
      </c>
      <c r="Q11261" s="269">
        <v>-12</v>
      </c>
      <c r="R11261" s="269">
        <v>-12.25</v>
      </c>
      <c r="S11261" s="269">
        <v>-41.25</v>
      </c>
      <c r="T11261" s="269">
        <v>-41.5</v>
      </c>
      <c r="DO11261"/>
    </row>
    <row r="11262" spans="15:119" x14ac:dyDescent="0.25">
      <c r="O11262" s="268" t="s">
        <v>20744</v>
      </c>
      <c r="P11262" s="268" t="s">
        <v>9492</v>
      </c>
      <c r="Q11262" s="269">
        <v>-12</v>
      </c>
      <c r="R11262" s="269">
        <v>-12.25</v>
      </c>
      <c r="S11262" s="269">
        <v>-41</v>
      </c>
      <c r="T11262" s="269">
        <v>-41.25</v>
      </c>
      <c r="DO11262"/>
    </row>
    <row r="11263" spans="15:119" x14ac:dyDescent="0.25">
      <c r="O11263" s="268" t="s">
        <v>20745</v>
      </c>
      <c r="P11263" s="268" t="s">
        <v>9492</v>
      </c>
      <c r="Q11263" s="269">
        <v>-12.25</v>
      </c>
      <c r="R11263" s="269">
        <v>-12.5</v>
      </c>
      <c r="S11263" s="269">
        <v>-41.25</v>
      </c>
      <c r="T11263" s="269">
        <v>-41.5</v>
      </c>
      <c r="DO11263"/>
    </row>
    <row r="11264" spans="15:119" x14ac:dyDescent="0.25">
      <c r="O11264" s="268" t="s">
        <v>20746</v>
      </c>
      <c r="P11264" s="268" t="s">
        <v>9492</v>
      </c>
      <c r="Q11264" s="269">
        <v>-12.25</v>
      </c>
      <c r="R11264" s="269">
        <v>-12.5</v>
      </c>
      <c r="S11264" s="269">
        <v>-41</v>
      </c>
      <c r="T11264" s="269">
        <v>-41.25</v>
      </c>
      <c r="DO11264"/>
    </row>
    <row r="11265" spans="15:119" x14ac:dyDescent="0.25">
      <c r="O11265" s="268" t="s">
        <v>20747</v>
      </c>
      <c r="P11265" s="268" t="s">
        <v>9490</v>
      </c>
      <c r="Q11265" s="269">
        <v>-12</v>
      </c>
      <c r="R11265" s="269">
        <v>-12.5</v>
      </c>
      <c r="S11265" s="269">
        <v>-40.5</v>
      </c>
      <c r="T11265" s="269">
        <v>-41</v>
      </c>
      <c r="DO11265"/>
    </row>
    <row r="11266" spans="15:119" x14ac:dyDescent="0.25">
      <c r="O11266" s="268" t="s">
        <v>20748</v>
      </c>
      <c r="P11266" s="268" t="s">
        <v>9492</v>
      </c>
      <c r="Q11266" s="269">
        <v>-12</v>
      </c>
      <c r="R11266" s="269">
        <v>-12.25</v>
      </c>
      <c r="S11266" s="269">
        <v>-40.75</v>
      </c>
      <c r="T11266" s="269">
        <v>-41</v>
      </c>
      <c r="DO11266"/>
    </row>
    <row r="11267" spans="15:119" x14ac:dyDescent="0.25">
      <c r="O11267" s="268" t="s">
        <v>20749</v>
      </c>
      <c r="P11267" s="268" t="s">
        <v>9492</v>
      </c>
      <c r="Q11267" s="269">
        <v>-12</v>
      </c>
      <c r="R11267" s="269">
        <v>-12.25</v>
      </c>
      <c r="S11267" s="269">
        <v>-40.5</v>
      </c>
      <c r="T11267" s="269">
        <v>-40.75</v>
      </c>
      <c r="DO11267"/>
    </row>
    <row r="11268" spans="15:119" x14ac:dyDescent="0.25">
      <c r="O11268" s="268" t="s">
        <v>20750</v>
      </c>
      <c r="P11268" s="268" t="s">
        <v>9492</v>
      </c>
      <c r="Q11268" s="269">
        <v>-12.25</v>
      </c>
      <c r="R11268" s="269">
        <v>-12.5</v>
      </c>
      <c r="S11268" s="269">
        <v>-40.75</v>
      </c>
      <c r="T11268" s="269">
        <v>-41</v>
      </c>
      <c r="DO11268"/>
    </row>
    <row r="11269" spans="15:119" x14ac:dyDescent="0.25">
      <c r="O11269" s="268" t="s">
        <v>20751</v>
      </c>
      <c r="P11269" s="268" t="s">
        <v>9492</v>
      </c>
      <c r="Q11269" s="269">
        <v>-12.25</v>
      </c>
      <c r="R11269" s="269">
        <v>-12.5</v>
      </c>
      <c r="S11269" s="269">
        <v>-40.5</v>
      </c>
      <c r="T11269" s="269">
        <v>-40.75</v>
      </c>
      <c r="DO11269"/>
    </row>
    <row r="11270" spans="15:119" x14ac:dyDescent="0.25">
      <c r="O11270" s="268" t="s">
        <v>20752</v>
      </c>
      <c r="P11270" s="268" t="s">
        <v>9490</v>
      </c>
      <c r="Q11270" s="269">
        <v>-12.5</v>
      </c>
      <c r="R11270" s="269">
        <v>-13</v>
      </c>
      <c r="S11270" s="269">
        <v>-41.5</v>
      </c>
      <c r="T11270" s="269">
        <v>-42</v>
      </c>
      <c r="DO11270"/>
    </row>
    <row r="11271" spans="15:119" x14ac:dyDescent="0.25">
      <c r="O11271" s="268" t="s">
        <v>20753</v>
      </c>
      <c r="P11271" s="268" t="s">
        <v>9492</v>
      </c>
      <c r="Q11271" s="269">
        <v>-12.5</v>
      </c>
      <c r="R11271" s="269">
        <v>-12.75</v>
      </c>
      <c r="S11271" s="269">
        <v>-41.75</v>
      </c>
      <c r="T11271" s="269">
        <v>-42</v>
      </c>
      <c r="DO11271"/>
    </row>
    <row r="11272" spans="15:119" x14ac:dyDescent="0.25">
      <c r="O11272" s="268" t="s">
        <v>20754</v>
      </c>
      <c r="P11272" s="268" t="s">
        <v>9492</v>
      </c>
      <c r="Q11272" s="269">
        <v>-12.5</v>
      </c>
      <c r="R11272" s="269">
        <v>-12.75</v>
      </c>
      <c r="S11272" s="269">
        <v>-41.5</v>
      </c>
      <c r="T11272" s="269">
        <v>-41.75</v>
      </c>
      <c r="DO11272"/>
    </row>
    <row r="11273" spans="15:119" x14ac:dyDescent="0.25">
      <c r="O11273" s="268" t="s">
        <v>20755</v>
      </c>
      <c r="P11273" s="268" t="s">
        <v>9492</v>
      </c>
      <c r="Q11273" s="269">
        <v>-12.75</v>
      </c>
      <c r="R11273" s="269">
        <v>-13</v>
      </c>
      <c r="S11273" s="269">
        <v>-41.75</v>
      </c>
      <c r="T11273" s="269">
        <v>-42</v>
      </c>
      <c r="DO11273"/>
    </row>
    <row r="11274" spans="15:119" x14ac:dyDescent="0.25">
      <c r="O11274" s="268" t="s">
        <v>20756</v>
      </c>
      <c r="P11274" s="268" t="s">
        <v>9492</v>
      </c>
      <c r="Q11274" s="269">
        <v>-12.75</v>
      </c>
      <c r="R11274" s="269">
        <v>-13</v>
      </c>
      <c r="S11274" s="269">
        <v>-41.5</v>
      </c>
      <c r="T11274" s="269">
        <v>-41.75</v>
      </c>
      <c r="DO11274"/>
    </row>
    <row r="11275" spans="15:119" x14ac:dyDescent="0.25">
      <c r="O11275" s="268" t="s">
        <v>20757</v>
      </c>
      <c r="P11275" s="268" t="s">
        <v>9490</v>
      </c>
      <c r="Q11275" s="269">
        <v>-12.5</v>
      </c>
      <c r="R11275" s="269">
        <v>-13</v>
      </c>
      <c r="S11275" s="269">
        <v>-41</v>
      </c>
      <c r="T11275" s="269">
        <v>-41.5</v>
      </c>
      <c r="DO11275"/>
    </row>
    <row r="11276" spans="15:119" x14ac:dyDescent="0.25">
      <c r="O11276" s="268" t="s">
        <v>20758</v>
      </c>
      <c r="P11276" s="268" t="s">
        <v>9492</v>
      </c>
      <c r="Q11276" s="269">
        <v>-12.5</v>
      </c>
      <c r="R11276" s="269">
        <v>-12.75</v>
      </c>
      <c r="S11276" s="269">
        <v>-41.25</v>
      </c>
      <c r="T11276" s="269">
        <v>-41.5</v>
      </c>
      <c r="DO11276"/>
    </row>
    <row r="11277" spans="15:119" x14ac:dyDescent="0.25">
      <c r="O11277" s="268" t="s">
        <v>20759</v>
      </c>
      <c r="P11277" s="268" t="s">
        <v>9492</v>
      </c>
      <c r="Q11277" s="269">
        <v>-12.5</v>
      </c>
      <c r="R11277" s="269">
        <v>-12.75</v>
      </c>
      <c r="S11277" s="269">
        <v>-41</v>
      </c>
      <c r="T11277" s="269">
        <v>-41.25</v>
      </c>
      <c r="DO11277"/>
    </row>
    <row r="11278" spans="15:119" x14ac:dyDescent="0.25">
      <c r="O11278" s="268" t="s">
        <v>20760</v>
      </c>
      <c r="P11278" s="268" t="s">
        <v>9492</v>
      </c>
      <c r="Q11278" s="269">
        <v>-12.75</v>
      </c>
      <c r="R11278" s="269">
        <v>-13</v>
      </c>
      <c r="S11278" s="269">
        <v>-41.25</v>
      </c>
      <c r="T11278" s="269">
        <v>-41.5</v>
      </c>
      <c r="DO11278"/>
    </row>
    <row r="11279" spans="15:119" x14ac:dyDescent="0.25">
      <c r="O11279" s="268" t="s">
        <v>20761</v>
      </c>
      <c r="P11279" s="268" t="s">
        <v>9492</v>
      </c>
      <c r="Q11279" s="269">
        <v>-12.75</v>
      </c>
      <c r="R11279" s="269">
        <v>-13</v>
      </c>
      <c r="S11279" s="269">
        <v>-41</v>
      </c>
      <c r="T11279" s="269">
        <v>-41.25</v>
      </c>
      <c r="DO11279"/>
    </row>
    <row r="11280" spans="15:119" x14ac:dyDescent="0.25">
      <c r="O11280" s="268" t="s">
        <v>20762</v>
      </c>
      <c r="P11280" s="268" t="s">
        <v>9490</v>
      </c>
      <c r="Q11280" s="269">
        <v>-12.5</v>
      </c>
      <c r="R11280" s="269">
        <v>-13</v>
      </c>
      <c r="S11280" s="269">
        <v>-40.5</v>
      </c>
      <c r="T11280" s="269">
        <v>-41</v>
      </c>
      <c r="DO11280"/>
    </row>
    <row r="11281" spans="15:119" x14ac:dyDescent="0.25">
      <c r="O11281" s="268" t="s">
        <v>20763</v>
      </c>
      <c r="P11281" s="268" t="s">
        <v>9492</v>
      </c>
      <c r="Q11281" s="269">
        <v>-12.5</v>
      </c>
      <c r="R11281" s="269">
        <v>-12.75</v>
      </c>
      <c r="S11281" s="269">
        <v>-40.75</v>
      </c>
      <c r="T11281" s="269">
        <v>-41</v>
      </c>
      <c r="DO11281"/>
    </row>
    <row r="11282" spans="15:119" x14ac:dyDescent="0.25">
      <c r="O11282" s="268" t="s">
        <v>20764</v>
      </c>
      <c r="P11282" s="268" t="s">
        <v>9492</v>
      </c>
      <c r="Q11282" s="269">
        <v>-12.5</v>
      </c>
      <c r="R11282" s="269">
        <v>-12.75</v>
      </c>
      <c r="S11282" s="269">
        <v>-40.5</v>
      </c>
      <c r="T11282" s="269">
        <v>-40.75</v>
      </c>
      <c r="DO11282"/>
    </row>
    <row r="11283" spans="15:119" x14ac:dyDescent="0.25">
      <c r="O11283" s="268" t="s">
        <v>20765</v>
      </c>
      <c r="P11283" s="268" t="s">
        <v>9492</v>
      </c>
      <c r="Q11283" s="269">
        <v>-12.75</v>
      </c>
      <c r="R11283" s="269">
        <v>-13</v>
      </c>
      <c r="S11283" s="269">
        <v>-40.75</v>
      </c>
      <c r="T11283" s="269">
        <v>-41</v>
      </c>
      <c r="DO11283"/>
    </row>
    <row r="11284" spans="15:119" x14ac:dyDescent="0.25">
      <c r="O11284" s="268" t="s">
        <v>20766</v>
      </c>
      <c r="P11284" s="268" t="s">
        <v>9492</v>
      </c>
      <c r="Q11284" s="269">
        <v>-12.75</v>
      </c>
      <c r="R11284" s="269">
        <v>-13</v>
      </c>
      <c r="S11284" s="269">
        <v>-40.5</v>
      </c>
      <c r="T11284" s="269">
        <v>-40.75</v>
      </c>
      <c r="DO11284"/>
    </row>
    <row r="11285" spans="15:119" x14ac:dyDescent="0.25">
      <c r="O11285" s="268" t="s">
        <v>20767</v>
      </c>
      <c r="P11285" s="268" t="s">
        <v>9488</v>
      </c>
      <c r="Q11285" s="269">
        <v>-12</v>
      </c>
      <c r="R11285" s="269">
        <v>-13</v>
      </c>
      <c r="S11285" s="269">
        <v>-39</v>
      </c>
      <c r="T11285" s="269">
        <v>-40.5</v>
      </c>
      <c r="DO11285"/>
    </row>
    <row r="11286" spans="15:119" x14ac:dyDescent="0.25">
      <c r="O11286" s="268" t="s">
        <v>20768</v>
      </c>
      <c r="P11286" s="268" t="s">
        <v>9490</v>
      </c>
      <c r="Q11286" s="269">
        <v>-12</v>
      </c>
      <c r="R11286" s="269">
        <v>-12.5</v>
      </c>
      <c r="S11286" s="269">
        <v>-40</v>
      </c>
      <c r="T11286" s="269">
        <v>-40.5</v>
      </c>
      <c r="DO11286"/>
    </row>
    <row r="11287" spans="15:119" x14ac:dyDescent="0.25">
      <c r="O11287" s="268" t="s">
        <v>20769</v>
      </c>
      <c r="P11287" s="268" t="s">
        <v>9492</v>
      </c>
      <c r="Q11287" s="269">
        <v>-12</v>
      </c>
      <c r="R11287" s="269">
        <v>-12.25</v>
      </c>
      <c r="S11287" s="269">
        <v>-40.25</v>
      </c>
      <c r="T11287" s="269">
        <v>-40.5</v>
      </c>
      <c r="DO11287"/>
    </row>
    <row r="11288" spans="15:119" x14ac:dyDescent="0.25">
      <c r="O11288" s="268" t="s">
        <v>20770</v>
      </c>
      <c r="P11288" s="268" t="s">
        <v>9492</v>
      </c>
      <c r="Q11288" s="269">
        <v>-12</v>
      </c>
      <c r="R11288" s="269">
        <v>-12.25</v>
      </c>
      <c r="S11288" s="269">
        <v>-40</v>
      </c>
      <c r="T11288" s="269">
        <v>-40.25</v>
      </c>
      <c r="DO11288"/>
    </row>
    <row r="11289" spans="15:119" x14ac:dyDescent="0.25">
      <c r="O11289" s="268" t="s">
        <v>20771</v>
      </c>
      <c r="P11289" s="268" t="s">
        <v>9492</v>
      </c>
      <c r="Q11289" s="269">
        <v>-12.25</v>
      </c>
      <c r="R11289" s="269">
        <v>-12.5</v>
      </c>
      <c r="S11289" s="269">
        <v>-40.25</v>
      </c>
      <c r="T11289" s="269">
        <v>-40.5</v>
      </c>
      <c r="DO11289"/>
    </row>
    <row r="11290" spans="15:119" x14ac:dyDescent="0.25">
      <c r="O11290" s="268" t="s">
        <v>20772</v>
      </c>
      <c r="P11290" s="268" t="s">
        <v>9492</v>
      </c>
      <c r="Q11290" s="269">
        <v>-12.25</v>
      </c>
      <c r="R11290" s="269">
        <v>-12.5</v>
      </c>
      <c r="S11290" s="269">
        <v>-40</v>
      </c>
      <c r="T11290" s="269">
        <v>-40.25</v>
      </c>
      <c r="DO11290"/>
    </row>
    <row r="11291" spans="15:119" x14ac:dyDescent="0.25">
      <c r="O11291" s="268" t="s">
        <v>20773</v>
      </c>
      <c r="P11291" s="268" t="s">
        <v>9490</v>
      </c>
      <c r="Q11291" s="269">
        <v>-12</v>
      </c>
      <c r="R11291" s="269">
        <v>-12.5</v>
      </c>
      <c r="S11291" s="269">
        <v>-39.5</v>
      </c>
      <c r="T11291" s="269">
        <v>-40</v>
      </c>
      <c r="DO11291"/>
    </row>
    <row r="11292" spans="15:119" x14ac:dyDescent="0.25">
      <c r="O11292" s="268" t="s">
        <v>20774</v>
      </c>
      <c r="P11292" s="268" t="s">
        <v>9492</v>
      </c>
      <c r="Q11292" s="269">
        <v>-12</v>
      </c>
      <c r="R11292" s="269">
        <v>-12.25</v>
      </c>
      <c r="S11292" s="269">
        <v>-39.75</v>
      </c>
      <c r="T11292" s="269">
        <v>-40</v>
      </c>
      <c r="DO11292"/>
    </row>
    <row r="11293" spans="15:119" x14ac:dyDescent="0.25">
      <c r="O11293" s="268" t="s">
        <v>20775</v>
      </c>
      <c r="P11293" s="268" t="s">
        <v>9492</v>
      </c>
      <c r="Q11293" s="269">
        <v>-12</v>
      </c>
      <c r="R11293" s="269">
        <v>-12.25</v>
      </c>
      <c r="S11293" s="269">
        <v>-39.5</v>
      </c>
      <c r="T11293" s="269">
        <v>-39.75</v>
      </c>
      <c r="DO11293"/>
    </row>
    <row r="11294" spans="15:119" x14ac:dyDescent="0.25">
      <c r="O11294" s="268" t="s">
        <v>20776</v>
      </c>
      <c r="P11294" s="268" t="s">
        <v>9492</v>
      </c>
      <c r="Q11294" s="269">
        <v>-12.25</v>
      </c>
      <c r="R11294" s="269">
        <v>-12.5</v>
      </c>
      <c r="S11294" s="269">
        <v>-39.75</v>
      </c>
      <c r="T11294" s="269">
        <v>-40</v>
      </c>
      <c r="DO11294"/>
    </row>
    <row r="11295" spans="15:119" x14ac:dyDescent="0.25">
      <c r="O11295" s="268" t="s">
        <v>20777</v>
      </c>
      <c r="P11295" s="268" t="s">
        <v>9492</v>
      </c>
      <c r="Q11295" s="269">
        <v>-12.25</v>
      </c>
      <c r="R11295" s="269">
        <v>-12.5</v>
      </c>
      <c r="S11295" s="269">
        <v>-39.5</v>
      </c>
      <c r="T11295" s="269">
        <v>-39.75</v>
      </c>
      <c r="DO11295"/>
    </row>
    <row r="11296" spans="15:119" x14ac:dyDescent="0.25">
      <c r="O11296" s="268" t="s">
        <v>20778</v>
      </c>
      <c r="P11296" s="268" t="s">
        <v>9490</v>
      </c>
      <c r="Q11296" s="269">
        <v>-12</v>
      </c>
      <c r="R11296" s="269">
        <v>-12.5</v>
      </c>
      <c r="S11296" s="269">
        <v>-39</v>
      </c>
      <c r="T11296" s="269">
        <v>-39.5</v>
      </c>
      <c r="DO11296"/>
    </row>
    <row r="11297" spans="15:119" x14ac:dyDescent="0.25">
      <c r="O11297" s="268" t="s">
        <v>20779</v>
      </c>
      <c r="P11297" s="268" t="s">
        <v>9492</v>
      </c>
      <c r="Q11297" s="269">
        <v>-12</v>
      </c>
      <c r="R11297" s="269">
        <v>-12.25</v>
      </c>
      <c r="S11297" s="269">
        <v>-39.25</v>
      </c>
      <c r="T11297" s="269">
        <v>-39.5</v>
      </c>
      <c r="DO11297"/>
    </row>
    <row r="11298" spans="15:119" x14ac:dyDescent="0.25">
      <c r="O11298" s="268" t="s">
        <v>20780</v>
      </c>
      <c r="P11298" s="268" t="s">
        <v>9492</v>
      </c>
      <c r="Q11298" s="269">
        <v>-12</v>
      </c>
      <c r="R11298" s="269">
        <v>-12.25</v>
      </c>
      <c r="S11298" s="269">
        <v>-39</v>
      </c>
      <c r="T11298" s="269">
        <v>-39.25</v>
      </c>
      <c r="DO11298"/>
    </row>
    <row r="11299" spans="15:119" x14ac:dyDescent="0.25">
      <c r="O11299" s="268" t="s">
        <v>20781</v>
      </c>
      <c r="P11299" s="268" t="s">
        <v>9492</v>
      </c>
      <c r="Q11299" s="269">
        <v>-12.25</v>
      </c>
      <c r="R11299" s="269">
        <v>-12.5</v>
      </c>
      <c r="S11299" s="269">
        <v>-39.25</v>
      </c>
      <c r="T11299" s="269">
        <v>-39.5</v>
      </c>
      <c r="DO11299"/>
    </row>
    <row r="11300" spans="15:119" x14ac:dyDescent="0.25">
      <c r="O11300" s="268" t="s">
        <v>20782</v>
      </c>
      <c r="P11300" s="268" t="s">
        <v>9492</v>
      </c>
      <c r="Q11300" s="269">
        <v>-12.25</v>
      </c>
      <c r="R11300" s="269">
        <v>-12.5</v>
      </c>
      <c r="S11300" s="269">
        <v>-39</v>
      </c>
      <c r="T11300" s="269">
        <v>-39.25</v>
      </c>
      <c r="DO11300"/>
    </row>
    <row r="11301" spans="15:119" x14ac:dyDescent="0.25">
      <c r="O11301" s="268" t="s">
        <v>20783</v>
      </c>
      <c r="P11301" s="268" t="s">
        <v>9490</v>
      </c>
      <c r="Q11301" s="269">
        <v>-12.5</v>
      </c>
      <c r="R11301" s="269">
        <v>-13</v>
      </c>
      <c r="S11301" s="269">
        <v>-40</v>
      </c>
      <c r="T11301" s="269">
        <v>-40.5</v>
      </c>
      <c r="DO11301"/>
    </row>
    <row r="11302" spans="15:119" x14ac:dyDescent="0.25">
      <c r="O11302" s="268" t="s">
        <v>20784</v>
      </c>
      <c r="P11302" s="268" t="s">
        <v>9492</v>
      </c>
      <c r="Q11302" s="269">
        <v>-12.5</v>
      </c>
      <c r="R11302" s="269">
        <v>-12.75</v>
      </c>
      <c r="S11302" s="269">
        <v>-40.25</v>
      </c>
      <c r="T11302" s="269">
        <v>-40.5</v>
      </c>
      <c r="DO11302"/>
    </row>
    <row r="11303" spans="15:119" x14ac:dyDescent="0.25">
      <c r="O11303" s="268" t="s">
        <v>20785</v>
      </c>
      <c r="P11303" s="268" t="s">
        <v>9492</v>
      </c>
      <c r="Q11303" s="269">
        <v>-12.5</v>
      </c>
      <c r="R11303" s="269">
        <v>-12.75</v>
      </c>
      <c r="S11303" s="269">
        <v>-40</v>
      </c>
      <c r="T11303" s="269">
        <v>-40.25</v>
      </c>
      <c r="DO11303"/>
    </row>
    <row r="11304" spans="15:119" x14ac:dyDescent="0.25">
      <c r="O11304" s="268" t="s">
        <v>20786</v>
      </c>
      <c r="P11304" s="268" t="s">
        <v>9492</v>
      </c>
      <c r="Q11304" s="269">
        <v>-12.75</v>
      </c>
      <c r="R11304" s="269">
        <v>-13</v>
      </c>
      <c r="S11304" s="269">
        <v>-40.25</v>
      </c>
      <c r="T11304" s="269">
        <v>-40.5</v>
      </c>
      <c r="DO11304"/>
    </row>
    <row r="11305" spans="15:119" x14ac:dyDescent="0.25">
      <c r="O11305" s="268" t="s">
        <v>20787</v>
      </c>
      <c r="P11305" s="268" t="s">
        <v>9492</v>
      </c>
      <c r="Q11305" s="269">
        <v>-12.75</v>
      </c>
      <c r="R11305" s="269">
        <v>-13</v>
      </c>
      <c r="S11305" s="269">
        <v>-40</v>
      </c>
      <c r="T11305" s="269">
        <v>-40.25</v>
      </c>
      <c r="DO11305"/>
    </row>
    <row r="11306" spans="15:119" x14ac:dyDescent="0.25">
      <c r="O11306" s="268" t="s">
        <v>20788</v>
      </c>
      <c r="P11306" s="268" t="s">
        <v>9490</v>
      </c>
      <c r="Q11306" s="269">
        <v>-12.5</v>
      </c>
      <c r="R11306" s="269">
        <v>-13</v>
      </c>
      <c r="S11306" s="269">
        <v>-39.5</v>
      </c>
      <c r="T11306" s="269">
        <v>-40</v>
      </c>
      <c r="DO11306"/>
    </row>
    <row r="11307" spans="15:119" x14ac:dyDescent="0.25">
      <c r="O11307" s="268" t="s">
        <v>20789</v>
      </c>
      <c r="P11307" s="268" t="s">
        <v>9492</v>
      </c>
      <c r="Q11307" s="269">
        <v>-12.5</v>
      </c>
      <c r="R11307" s="269">
        <v>-12.75</v>
      </c>
      <c r="S11307" s="269">
        <v>-39.75</v>
      </c>
      <c r="T11307" s="269">
        <v>-40</v>
      </c>
      <c r="DO11307"/>
    </row>
    <row r="11308" spans="15:119" x14ac:dyDescent="0.25">
      <c r="O11308" s="268" t="s">
        <v>20790</v>
      </c>
      <c r="P11308" s="268" t="s">
        <v>9492</v>
      </c>
      <c r="Q11308" s="269">
        <v>-12.5</v>
      </c>
      <c r="R11308" s="269">
        <v>-12.75</v>
      </c>
      <c r="S11308" s="269">
        <v>-39.5</v>
      </c>
      <c r="T11308" s="269">
        <v>-39.75</v>
      </c>
      <c r="DO11308"/>
    </row>
    <row r="11309" spans="15:119" x14ac:dyDescent="0.25">
      <c r="O11309" s="268" t="s">
        <v>20791</v>
      </c>
      <c r="P11309" s="268" t="s">
        <v>9492</v>
      </c>
      <c r="Q11309" s="269">
        <v>-12.75</v>
      </c>
      <c r="R11309" s="269">
        <v>-13</v>
      </c>
      <c r="S11309" s="269">
        <v>-39.75</v>
      </c>
      <c r="T11309" s="269">
        <v>-40</v>
      </c>
      <c r="DO11309"/>
    </row>
    <row r="11310" spans="15:119" x14ac:dyDescent="0.25">
      <c r="O11310" s="268" t="s">
        <v>20792</v>
      </c>
      <c r="P11310" s="268" t="s">
        <v>9492</v>
      </c>
      <c r="Q11310" s="269">
        <v>-12.75</v>
      </c>
      <c r="R11310" s="269">
        <v>-13</v>
      </c>
      <c r="S11310" s="269">
        <v>-39.5</v>
      </c>
      <c r="T11310" s="269">
        <v>-39.75</v>
      </c>
      <c r="DO11310"/>
    </row>
    <row r="11311" spans="15:119" x14ac:dyDescent="0.25">
      <c r="O11311" s="268" t="s">
        <v>20793</v>
      </c>
      <c r="P11311" s="268" t="s">
        <v>9490</v>
      </c>
      <c r="Q11311" s="269">
        <v>-12.5</v>
      </c>
      <c r="R11311" s="269">
        <v>-13</v>
      </c>
      <c r="S11311" s="269">
        <v>-39</v>
      </c>
      <c r="T11311" s="269">
        <v>-39.5</v>
      </c>
      <c r="DO11311"/>
    </row>
    <row r="11312" spans="15:119" x14ac:dyDescent="0.25">
      <c r="O11312" s="268" t="s">
        <v>20794</v>
      </c>
      <c r="P11312" s="268" t="s">
        <v>9492</v>
      </c>
      <c r="Q11312" s="269">
        <v>-12.5</v>
      </c>
      <c r="R11312" s="269">
        <v>-12.75</v>
      </c>
      <c r="S11312" s="269">
        <v>-39.25</v>
      </c>
      <c r="T11312" s="269">
        <v>-39.5</v>
      </c>
      <c r="DO11312"/>
    </row>
    <row r="11313" spans="15:119" x14ac:dyDescent="0.25">
      <c r="O11313" s="268" t="s">
        <v>20795</v>
      </c>
      <c r="P11313" s="268" t="s">
        <v>9492</v>
      </c>
      <c r="Q11313" s="269">
        <v>-12.5</v>
      </c>
      <c r="R11313" s="269">
        <v>-12.75</v>
      </c>
      <c r="S11313" s="269">
        <v>-39</v>
      </c>
      <c r="T11313" s="269">
        <v>-39.25</v>
      </c>
      <c r="DO11313"/>
    </row>
    <row r="11314" spans="15:119" x14ac:dyDescent="0.25">
      <c r="O11314" s="268" t="s">
        <v>20796</v>
      </c>
      <c r="P11314" s="268" t="s">
        <v>9492</v>
      </c>
      <c r="Q11314" s="269">
        <v>-12.75</v>
      </c>
      <c r="R11314" s="269">
        <v>-13</v>
      </c>
      <c r="S11314" s="269">
        <v>-39.25</v>
      </c>
      <c r="T11314" s="269">
        <v>-39.5</v>
      </c>
      <c r="DO11314"/>
    </row>
    <row r="11315" spans="15:119" x14ac:dyDescent="0.25">
      <c r="O11315" s="268" t="s">
        <v>20797</v>
      </c>
      <c r="P11315" s="268" t="s">
        <v>9492</v>
      </c>
      <c r="Q11315" s="269">
        <v>-12.75</v>
      </c>
      <c r="R11315" s="269">
        <v>-13</v>
      </c>
      <c r="S11315" s="269">
        <v>-39</v>
      </c>
      <c r="T11315" s="269">
        <v>-39.25</v>
      </c>
      <c r="DO11315"/>
    </row>
    <row r="11316" spans="15:119" x14ac:dyDescent="0.25">
      <c r="O11316" s="268" t="s">
        <v>20798</v>
      </c>
      <c r="P11316" s="268" t="s">
        <v>9488</v>
      </c>
      <c r="Q11316" s="269">
        <v>-13</v>
      </c>
      <c r="R11316" s="269">
        <v>-14</v>
      </c>
      <c r="S11316" s="269">
        <v>-40.5</v>
      </c>
      <c r="T11316" s="269">
        <v>-42</v>
      </c>
      <c r="DO11316"/>
    </row>
    <row r="11317" spans="15:119" x14ac:dyDescent="0.25">
      <c r="O11317" s="268" t="s">
        <v>20799</v>
      </c>
      <c r="P11317" s="268" t="s">
        <v>9490</v>
      </c>
      <c r="Q11317" s="269">
        <v>-13</v>
      </c>
      <c r="R11317" s="269">
        <v>-13.5</v>
      </c>
      <c r="S11317" s="269">
        <v>-41.5</v>
      </c>
      <c r="T11317" s="269">
        <v>-42</v>
      </c>
      <c r="DO11317"/>
    </row>
    <row r="11318" spans="15:119" x14ac:dyDescent="0.25">
      <c r="O11318" s="268" t="s">
        <v>20800</v>
      </c>
      <c r="P11318" s="268" t="s">
        <v>9492</v>
      </c>
      <c r="Q11318" s="269">
        <v>-13</v>
      </c>
      <c r="R11318" s="269">
        <v>-13.25</v>
      </c>
      <c r="S11318" s="269">
        <v>-41.75</v>
      </c>
      <c r="T11318" s="269">
        <v>-42</v>
      </c>
      <c r="DO11318"/>
    </row>
    <row r="11319" spans="15:119" x14ac:dyDescent="0.25">
      <c r="O11319" s="268" t="s">
        <v>20801</v>
      </c>
      <c r="P11319" s="268" t="s">
        <v>9492</v>
      </c>
      <c r="Q11319" s="269">
        <v>-13</v>
      </c>
      <c r="R11319" s="269">
        <v>-13.25</v>
      </c>
      <c r="S11319" s="269">
        <v>-41.5</v>
      </c>
      <c r="T11319" s="269">
        <v>-41.75</v>
      </c>
      <c r="DO11319"/>
    </row>
    <row r="11320" spans="15:119" x14ac:dyDescent="0.25">
      <c r="O11320" s="268" t="s">
        <v>20802</v>
      </c>
      <c r="P11320" s="268" t="s">
        <v>9492</v>
      </c>
      <c r="Q11320" s="269">
        <v>-13.25</v>
      </c>
      <c r="R11320" s="269">
        <v>-13.5</v>
      </c>
      <c r="S11320" s="269">
        <v>-41.75</v>
      </c>
      <c r="T11320" s="269">
        <v>-42</v>
      </c>
      <c r="DO11320"/>
    </row>
    <row r="11321" spans="15:119" x14ac:dyDescent="0.25">
      <c r="O11321" s="268" t="s">
        <v>20803</v>
      </c>
      <c r="P11321" s="268" t="s">
        <v>9492</v>
      </c>
      <c r="Q11321" s="269">
        <v>-13.25</v>
      </c>
      <c r="R11321" s="269">
        <v>-13.5</v>
      </c>
      <c r="S11321" s="269">
        <v>-41.5</v>
      </c>
      <c r="T11321" s="269">
        <v>-41.75</v>
      </c>
      <c r="DO11321"/>
    </row>
    <row r="11322" spans="15:119" x14ac:dyDescent="0.25">
      <c r="O11322" s="268" t="s">
        <v>20804</v>
      </c>
      <c r="P11322" s="268" t="s">
        <v>9490</v>
      </c>
      <c r="Q11322" s="269">
        <v>-13</v>
      </c>
      <c r="R11322" s="269">
        <v>-13.5</v>
      </c>
      <c r="S11322" s="269">
        <v>-41</v>
      </c>
      <c r="T11322" s="269">
        <v>-41.5</v>
      </c>
      <c r="DO11322"/>
    </row>
    <row r="11323" spans="15:119" x14ac:dyDescent="0.25">
      <c r="O11323" s="268" t="s">
        <v>20805</v>
      </c>
      <c r="P11323" s="268" t="s">
        <v>9492</v>
      </c>
      <c r="Q11323" s="269">
        <v>-13</v>
      </c>
      <c r="R11323" s="269">
        <v>-13.25</v>
      </c>
      <c r="S11323" s="269">
        <v>-41.25</v>
      </c>
      <c r="T11323" s="269">
        <v>-41.5</v>
      </c>
      <c r="DO11323"/>
    </row>
    <row r="11324" spans="15:119" x14ac:dyDescent="0.25">
      <c r="O11324" s="268" t="s">
        <v>20806</v>
      </c>
      <c r="P11324" s="268" t="s">
        <v>9492</v>
      </c>
      <c r="Q11324" s="269">
        <v>-13</v>
      </c>
      <c r="R11324" s="269">
        <v>-13.25</v>
      </c>
      <c r="S11324" s="269">
        <v>-41</v>
      </c>
      <c r="T11324" s="269">
        <v>-41.25</v>
      </c>
      <c r="DO11324"/>
    </row>
    <row r="11325" spans="15:119" x14ac:dyDescent="0.25">
      <c r="O11325" s="268" t="s">
        <v>20807</v>
      </c>
      <c r="P11325" s="268" t="s">
        <v>9492</v>
      </c>
      <c r="Q11325" s="269">
        <v>-13.25</v>
      </c>
      <c r="R11325" s="269">
        <v>-13.5</v>
      </c>
      <c r="S11325" s="269">
        <v>-41.25</v>
      </c>
      <c r="T11325" s="269">
        <v>-41.5</v>
      </c>
      <c r="DO11325"/>
    </row>
    <row r="11326" spans="15:119" x14ac:dyDescent="0.25">
      <c r="O11326" s="268" t="s">
        <v>20808</v>
      </c>
      <c r="P11326" s="268" t="s">
        <v>9492</v>
      </c>
      <c r="Q11326" s="269">
        <v>-13.25</v>
      </c>
      <c r="R11326" s="269">
        <v>-13.5</v>
      </c>
      <c r="S11326" s="269">
        <v>-41</v>
      </c>
      <c r="T11326" s="269">
        <v>-41.25</v>
      </c>
      <c r="DO11326"/>
    </row>
    <row r="11327" spans="15:119" x14ac:dyDescent="0.25">
      <c r="O11327" s="268" t="s">
        <v>20809</v>
      </c>
      <c r="P11327" s="268" t="s">
        <v>9490</v>
      </c>
      <c r="Q11327" s="269">
        <v>-13</v>
      </c>
      <c r="R11327" s="269">
        <v>-13.5</v>
      </c>
      <c r="S11327" s="269">
        <v>-40.5</v>
      </c>
      <c r="T11327" s="269">
        <v>-41</v>
      </c>
      <c r="DO11327"/>
    </row>
    <row r="11328" spans="15:119" x14ac:dyDescent="0.25">
      <c r="O11328" s="268" t="s">
        <v>20810</v>
      </c>
      <c r="P11328" s="268" t="s">
        <v>9492</v>
      </c>
      <c r="Q11328" s="269">
        <v>-13</v>
      </c>
      <c r="R11328" s="269">
        <v>-13.25</v>
      </c>
      <c r="S11328" s="269">
        <v>-40.75</v>
      </c>
      <c r="T11328" s="269">
        <v>-41</v>
      </c>
      <c r="DO11328"/>
    </row>
    <row r="11329" spans="15:119" x14ac:dyDescent="0.25">
      <c r="O11329" s="268" t="s">
        <v>20811</v>
      </c>
      <c r="P11329" s="268" t="s">
        <v>9492</v>
      </c>
      <c r="Q11329" s="269">
        <v>-13</v>
      </c>
      <c r="R11329" s="269">
        <v>-13.25</v>
      </c>
      <c r="S11329" s="269">
        <v>-40.5</v>
      </c>
      <c r="T11329" s="269">
        <v>-40.75</v>
      </c>
      <c r="DO11329"/>
    </row>
    <row r="11330" spans="15:119" x14ac:dyDescent="0.25">
      <c r="O11330" s="268" t="s">
        <v>20812</v>
      </c>
      <c r="P11330" s="268" t="s">
        <v>9492</v>
      </c>
      <c r="Q11330" s="269">
        <v>-13.25</v>
      </c>
      <c r="R11330" s="269">
        <v>-13.5</v>
      </c>
      <c r="S11330" s="269">
        <v>-40.75</v>
      </c>
      <c r="T11330" s="269">
        <v>-41</v>
      </c>
      <c r="DO11330"/>
    </row>
    <row r="11331" spans="15:119" x14ac:dyDescent="0.25">
      <c r="O11331" s="268" t="s">
        <v>20813</v>
      </c>
      <c r="P11331" s="268" t="s">
        <v>9492</v>
      </c>
      <c r="Q11331" s="269">
        <v>-13.25</v>
      </c>
      <c r="R11331" s="269">
        <v>-13.5</v>
      </c>
      <c r="S11331" s="269">
        <v>-40.5</v>
      </c>
      <c r="T11331" s="269">
        <v>-40.75</v>
      </c>
      <c r="DO11331"/>
    </row>
    <row r="11332" spans="15:119" x14ac:dyDescent="0.25">
      <c r="O11332" s="268" t="s">
        <v>20814</v>
      </c>
      <c r="P11332" s="268" t="s">
        <v>9490</v>
      </c>
      <c r="Q11332" s="269">
        <v>-13.5</v>
      </c>
      <c r="R11332" s="269">
        <v>-14</v>
      </c>
      <c r="S11332" s="269">
        <v>-41.5</v>
      </c>
      <c r="T11332" s="269">
        <v>-42</v>
      </c>
      <c r="DO11332"/>
    </row>
    <row r="11333" spans="15:119" x14ac:dyDescent="0.25">
      <c r="O11333" s="268" t="s">
        <v>20815</v>
      </c>
      <c r="P11333" s="268" t="s">
        <v>9492</v>
      </c>
      <c r="Q11333" s="269">
        <v>-13.5</v>
      </c>
      <c r="R11333" s="269">
        <v>-13.75</v>
      </c>
      <c r="S11333" s="269">
        <v>-41.75</v>
      </c>
      <c r="T11333" s="269">
        <v>-42</v>
      </c>
      <c r="DO11333"/>
    </row>
    <row r="11334" spans="15:119" x14ac:dyDescent="0.25">
      <c r="O11334" s="268" t="s">
        <v>20816</v>
      </c>
      <c r="P11334" s="268" t="s">
        <v>9492</v>
      </c>
      <c r="Q11334" s="269">
        <v>-13.5</v>
      </c>
      <c r="R11334" s="269">
        <v>-13.75</v>
      </c>
      <c r="S11334" s="269">
        <v>-41.5</v>
      </c>
      <c r="T11334" s="269">
        <v>-41.75</v>
      </c>
      <c r="DO11334"/>
    </row>
    <row r="11335" spans="15:119" x14ac:dyDescent="0.25">
      <c r="O11335" s="268" t="s">
        <v>20817</v>
      </c>
      <c r="P11335" s="268" t="s">
        <v>9492</v>
      </c>
      <c r="Q11335" s="269">
        <v>-13.75</v>
      </c>
      <c r="R11335" s="269">
        <v>-14</v>
      </c>
      <c r="S11335" s="269">
        <v>-41.75</v>
      </c>
      <c r="T11335" s="269">
        <v>-42</v>
      </c>
      <c r="DO11335"/>
    </row>
    <row r="11336" spans="15:119" x14ac:dyDescent="0.25">
      <c r="O11336" s="268" t="s">
        <v>20818</v>
      </c>
      <c r="P11336" s="268" t="s">
        <v>9492</v>
      </c>
      <c r="Q11336" s="269">
        <v>-13.75</v>
      </c>
      <c r="R11336" s="269">
        <v>-14</v>
      </c>
      <c r="S11336" s="269">
        <v>-41.5</v>
      </c>
      <c r="T11336" s="269">
        <v>-41.75</v>
      </c>
      <c r="DO11336"/>
    </row>
    <row r="11337" spans="15:119" x14ac:dyDescent="0.25">
      <c r="O11337" s="268" t="s">
        <v>20819</v>
      </c>
      <c r="P11337" s="268" t="s">
        <v>9490</v>
      </c>
      <c r="Q11337" s="269">
        <v>-13.5</v>
      </c>
      <c r="R11337" s="269">
        <v>-14</v>
      </c>
      <c r="S11337" s="269">
        <v>-41</v>
      </c>
      <c r="T11337" s="269">
        <v>-41.5</v>
      </c>
      <c r="DO11337"/>
    </row>
    <row r="11338" spans="15:119" x14ac:dyDescent="0.25">
      <c r="O11338" s="268" t="s">
        <v>20820</v>
      </c>
      <c r="P11338" s="268" t="s">
        <v>9492</v>
      </c>
      <c r="Q11338" s="269">
        <v>-13.5</v>
      </c>
      <c r="R11338" s="269">
        <v>-13.75</v>
      </c>
      <c r="S11338" s="269">
        <v>-41.25</v>
      </c>
      <c r="T11338" s="269">
        <v>-41.5</v>
      </c>
      <c r="DO11338"/>
    </row>
    <row r="11339" spans="15:119" x14ac:dyDescent="0.25">
      <c r="O11339" s="268" t="s">
        <v>20821</v>
      </c>
      <c r="P11339" s="268" t="s">
        <v>9492</v>
      </c>
      <c r="Q11339" s="269">
        <v>-13.5</v>
      </c>
      <c r="R11339" s="269">
        <v>-13.75</v>
      </c>
      <c r="S11339" s="269">
        <v>-41</v>
      </c>
      <c r="T11339" s="269">
        <v>-41.25</v>
      </c>
      <c r="DO11339"/>
    </row>
    <row r="11340" spans="15:119" x14ac:dyDescent="0.25">
      <c r="O11340" s="268" t="s">
        <v>20822</v>
      </c>
      <c r="P11340" s="268" t="s">
        <v>9492</v>
      </c>
      <c r="Q11340" s="269">
        <v>-13.75</v>
      </c>
      <c r="R11340" s="269">
        <v>-14</v>
      </c>
      <c r="S11340" s="269">
        <v>-41.25</v>
      </c>
      <c r="T11340" s="269">
        <v>-41.5</v>
      </c>
      <c r="DO11340"/>
    </row>
    <row r="11341" spans="15:119" x14ac:dyDescent="0.25">
      <c r="O11341" s="268" t="s">
        <v>20823</v>
      </c>
      <c r="P11341" s="268" t="s">
        <v>9492</v>
      </c>
      <c r="Q11341" s="269">
        <v>-13.75</v>
      </c>
      <c r="R11341" s="269">
        <v>-14</v>
      </c>
      <c r="S11341" s="269">
        <v>-41</v>
      </c>
      <c r="T11341" s="269">
        <v>-41.25</v>
      </c>
      <c r="DO11341"/>
    </row>
    <row r="11342" spans="15:119" x14ac:dyDescent="0.25">
      <c r="O11342" s="268" t="s">
        <v>20824</v>
      </c>
      <c r="P11342" s="268" t="s">
        <v>9490</v>
      </c>
      <c r="Q11342" s="269">
        <v>-13.5</v>
      </c>
      <c r="R11342" s="269">
        <v>-14</v>
      </c>
      <c r="S11342" s="269">
        <v>-40.5</v>
      </c>
      <c r="T11342" s="269">
        <v>-41</v>
      </c>
      <c r="DO11342"/>
    </row>
    <row r="11343" spans="15:119" x14ac:dyDescent="0.25">
      <c r="O11343" s="268" t="s">
        <v>20825</v>
      </c>
      <c r="P11343" s="268" t="s">
        <v>9492</v>
      </c>
      <c r="Q11343" s="269">
        <v>-13.5</v>
      </c>
      <c r="R11343" s="269">
        <v>-13.75</v>
      </c>
      <c r="S11343" s="269">
        <v>-40.75</v>
      </c>
      <c r="T11343" s="269">
        <v>-41</v>
      </c>
      <c r="DO11343"/>
    </row>
    <row r="11344" spans="15:119" x14ac:dyDescent="0.25">
      <c r="O11344" s="268" t="s">
        <v>20826</v>
      </c>
      <c r="P11344" s="268" t="s">
        <v>9492</v>
      </c>
      <c r="Q11344" s="269">
        <v>-13.5</v>
      </c>
      <c r="R11344" s="269">
        <v>-13.75</v>
      </c>
      <c r="S11344" s="269">
        <v>-40.5</v>
      </c>
      <c r="T11344" s="269">
        <v>-40.75</v>
      </c>
      <c r="DO11344"/>
    </row>
    <row r="11345" spans="15:119" x14ac:dyDescent="0.25">
      <c r="O11345" s="268" t="s">
        <v>20827</v>
      </c>
      <c r="P11345" s="268" t="s">
        <v>9492</v>
      </c>
      <c r="Q11345" s="269">
        <v>-13.75</v>
      </c>
      <c r="R11345" s="269">
        <v>-14</v>
      </c>
      <c r="S11345" s="269">
        <v>-40.75</v>
      </c>
      <c r="T11345" s="269">
        <v>-41</v>
      </c>
      <c r="DO11345"/>
    </row>
    <row r="11346" spans="15:119" x14ac:dyDescent="0.25">
      <c r="O11346" s="268" t="s">
        <v>20828</v>
      </c>
      <c r="P11346" s="268" t="s">
        <v>9492</v>
      </c>
      <c r="Q11346" s="269">
        <v>-13.75</v>
      </c>
      <c r="R11346" s="269">
        <v>-14</v>
      </c>
      <c r="S11346" s="269">
        <v>-40.5</v>
      </c>
      <c r="T11346" s="269">
        <v>-40.75</v>
      </c>
      <c r="DO11346"/>
    </row>
    <row r="11347" spans="15:119" x14ac:dyDescent="0.25">
      <c r="O11347" s="268" t="s">
        <v>20829</v>
      </c>
      <c r="P11347" s="268" t="s">
        <v>9488</v>
      </c>
      <c r="Q11347" s="269">
        <v>-13</v>
      </c>
      <c r="R11347" s="269">
        <v>-14</v>
      </c>
      <c r="S11347" s="269">
        <v>-39</v>
      </c>
      <c r="T11347" s="269">
        <v>-40.5</v>
      </c>
      <c r="DO11347"/>
    </row>
    <row r="11348" spans="15:119" x14ac:dyDescent="0.25">
      <c r="O11348" s="268" t="s">
        <v>20830</v>
      </c>
      <c r="P11348" s="268" t="s">
        <v>9490</v>
      </c>
      <c r="Q11348" s="269">
        <v>-13</v>
      </c>
      <c r="R11348" s="269">
        <v>-13.5</v>
      </c>
      <c r="S11348" s="269">
        <v>-40</v>
      </c>
      <c r="T11348" s="269">
        <v>-40.5</v>
      </c>
      <c r="DO11348"/>
    </row>
    <row r="11349" spans="15:119" x14ac:dyDescent="0.25">
      <c r="O11349" s="268" t="s">
        <v>20831</v>
      </c>
      <c r="P11349" s="268" t="s">
        <v>9492</v>
      </c>
      <c r="Q11349" s="269">
        <v>-13</v>
      </c>
      <c r="R11349" s="269">
        <v>-13.25</v>
      </c>
      <c r="S11349" s="269">
        <v>-40.25</v>
      </c>
      <c r="T11349" s="269">
        <v>-40.5</v>
      </c>
      <c r="DO11349"/>
    </row>
    <row r="11350" spans="15:119" x14ac:dyDescent="0.25">
      <c r="O11350" s="268" t="s">
        <v>20832</v>
      </c>
      <c r="P11350" s="268" t="s">
        <v>9492</v>
      </c>
      <c r="Q11350" s="269">
        <v>-13</v>
      </c>
      <c r="R11350" s="269">
        <v>-13.25</v>
      </c>
      <c r="S11350" s="269">
        <v>-40</v>
      </c>
      <c r="T11350" s="269">
        <v>-40.25</v>
      </c>
      <c r="DO11350"/>
    </row>
    <row r="11351" spans="15:119" x14ac:dyDescent="0.25">
      <c r="O11351" s="268" t="s">
        <v>20833</v>
      </c>
      <c r="P11351" s="268" t="s">
        <v>9492</v>
      </c>
      <c r="Q11351" s="269">
        <v>-13.25</v>
      </c>
      <c r="R11351" s="269">
        <v>-13.5</v>
      </c>
      <c r="S11351" s="269">
        <v>-40.25</v>
      </c>
      <c r="T11351" s="269">
        <v>-40.5</v>
      </c>
      <c r="DO11351"/>
    </row>
    <row r="11352" spans="15:119" x14ac:dyDescent="0.25">
      <c r="O11352" s="268" t="s">
        <v>20834</v>
      </c>
      <c r="P11352" s="268" t="s">
        <v>9492</v>
      </c>
      <c r="Q11352" s="269">
        <v>-13.25</v>
      </c>
      <c r="R11352" s="269">
        <v>-13.5</v>
      </c>
      <c r="S11352" s="269">
        <v>-40</v>
      </c>
      <c r="T11352" s="269">
        <v>-40.25</v>
      </c>
      <c r="DO11352"/>
    </row>
    <row r="11353" spans="15:119" x14ac:dyDescent="0.25">
      <c r="O11353" s="268" t="s">
        <v>20835</v>
      </c>
      <c r="P11353" s="268" t="s">
        <v>9490</v>
      </c>
      <c r="Q11353" s="269">
        <v>-13</v>
      </c>
      <c r="R11353" s="269">
        <v>-13.5</v>
      </c>
      <c r="S11353" s="269">
        <v>-39.5</v>
      </c>
      <c r="T11353" s="269">
        <v>-40</v>
      </c>
      <c r="DO11353"/>
    </row>
    <row r="11354" spans="15:119" x14ac:dyDescent="0.25">
      <c r="O11354" s="268" t="s">
        <v>20836</v>
      </c>
      <c r="P11354" s="268" t="s">
        <v>9492</v>
      </c>
      <c r="Q11354" s="269">
        <v>-13</v>
      </c>
      <c r="R11354" s="269">
        <v>-13.25</v>
      </c>
      <c r="S11354" s="269">
        <v>-39.75</v>
      </c>
      <c r="T11354" s="269">
        <v>-40</v>
      </c>
      <c r="DO11354"/>
    </row>
    <row r="11355" spans="15:119" x14ac:dyDescent="0.25">
      <c r="O11355" s="268" t="s">
        <v>20837</v>
      </c>
      <c r="P11355" s="268" t="s">
        <v>9492</v>
      </c>
      <c r="Q11355" s="269">
        <v>-13</v>
      </c>
      <c r="R11355" s="269">
        <v>-13.25</v>
      </c>
      <c r="S11355" s="269">
        <v>-39.5</v>
      </c>
      <c r="T11355" s="269">
        <v>-39.75</v>
      </c>
      <c r="DO11355"/>
    </row>
    <row r="11356" spans="15:119" x14ac:dyDescent="0.25">
      <c r="O11356" s="268" t="s">
        <v>20838</v>
      </c>
      <c r="P11356" s="268" t="s">
        <v>9492</v>
      </c>
      <c r="Q11356" s="269">
        <v>-13.25</v>
      </c>
      <c r="R11356" s="269">
        <v>-13.5</v>
      </c>
      <c r="S11356" s="269">
        <v>-39.75</v>
      </c>
      <c r="T11356" s="269">
        <v>-40</v>
      </c>
      <c r="DO11356"/>
    </row>
    <row r="11357" spans="15:119" x14ac:dyDescent="0.25">
      <c r="O11357" s="268" t="s">
        <v>20839</v>
      </c>
      <c r="P11357" s="268" t="s">
        <v>9492</v>
      </c>
      <c r="Q11357" s="269">
        <v>-13.25</v>
      </c>
      <c r="R11357" s="269">
        <v>-13.5</v>
      </c>
      <c r="S11357" s="269">
        <v>-39.5</v>
      </c>
      <c r="T11357" s="269">
        <v>-39.75</v>
      </c>
      <c r="DO11357"/>
    </row>
    <row r="11358" spans="15:119" x14ac:dyDescent="0.25">
      <c r="O11358" s="268" t="s">
        <v>20840</v>
      </c>
      <c r="P11358" s="268" t="s">
        <v>9490</v>
      </c>
      <c r="Q11358" s="269">
        <v>-13</v>
      </c>
      <c r="R11358" s="269">
        <v>-13.5</v>
      </c>
      <c r="S11358" s="269">
        <v>-39</v>
      </c>
      <c r="T11358" s="269">
        <v>-39.5</v>
      </c>
      <c r="DO11358"/>
    </row>
    <row r="11359" spans="15:119" x14ac:dyDescent="0.25">
      <c r="O11359" s="268" t="s">
        <v>20841</v>
      </c>
      <c r="P11359" s="268" t="s">
        <v>9492</v>
      </c>
      <c r="Q11359" s="269">
        <v>-13</v>
      </c>
      <c r="R11359" s="269">
        <v>-13.25</v>
      </c>
      <c r="S11359" s="269">
        <v>-39.25</v>
      </c>
      <c r="T11359" s="269">
        <v>-39.5</v>
      </c>
      <c r="DO11359"/>
    </row>
    <row r="11360" spans="15:119" x14ac:dyDescent="0.25">
      <c r="O11360" s="268" t="s">
        <v>20842</v>
      </c>
      <c r="P11360" s="268" t="s">
        <v>9492</v>
      </c>
      <c r="Q11360" s="269">
        <v>-13</v>
      </c>
      <c r="R11360" s="269">
        <v>-13.25</v>
      </c>
      <c r="S11360" s="269">
        <v>-39</v>
      </c>
      <c r="T11360" s="269">
        <v>-39.25</v>
      </c>
      <c r="DO11360"/>
    </row>
    <row r="11361" spans="15:119" x14ac:dyDescent="0.25">
      <c r="O11361" s="268" t="s">
        <v>20843</v>
      </c>
      <c r="P11361" s="268" t="s">
        <v>9492</v>
      </c>
      <c r="Q11361" s="269">
        <v>-13.25</v>
      </c>
      <c r="R11361" s="269">
        <v>-13.5</v>
      </c>
      <c r="S11361" s="269">
        <v>-39.25</v>
      </c>
      <c r="T11361" s="269">
        <v>-39.5</v>
      </c>
      <c r="DO11361"/>
    </row>
    <row r="11362" spans="15:119" x14ac:dyDescent="0.25">
      <c r="O11362" s="268" t="s">
        <v>20844</v>
      </c>
      <c r="P11362" s="268" t="s">
        <v>9492</v>
      </c>
      <c r="Q11362" s="269">
        <v>-13.25</v>
      </c>
      <c r="R11362" s="269">
        <v>-13.5</v>
      </c>
      <c r="S11362" s="269">
        <v>-39</v>
      </c>
      <c r="T11362" s="269">
        <v>-39.25</v>
      </c>
      <c r="DO11362"/>
    </row>
    <row r="11363" spans="15:119" x14ac:dyDescent="0.25">
      <c r="O11363" s="268" t="s">
        <v>20845</v>
      </c>
      <c r="P11363" s="268" t="s">
        <v>9490</v>
      </c>
      <c r="Q11363" s="269">
        <v>-13.5</v>
      </c>
      <c r="R11363" s="269">
        <v>-14</v>
      </c>
      <c r="S11363" s="269">
        <v>-40</v>
      </c>
      <c r="T11363" s="269">
        <v>-40.5</v>
      </c>
      <c r="DO11363"/>
    </row>
    <row r="11364" spans="15:119" x14ac:dyDescent="0.25">
      <c r="O11364" s="268" t="s">
        <v>20846</v>
      </c>
      <c r="P11364" s="268" t="s">
        <v>9492</v>
      </c>
      <c r="Q11364" s="269">
        <v>-13.5</v>
      </c>
      <c r="R11364" s="269">
        <v>-13.75</v>
      </c>
      <c r="S11364" s="269">
        <v>-40.25</v>
      </c>
      <c r="T11364" s="269">
        <v>-40.5</v>
      </c>
      <c r="DO11364"/>
    </row>
    <row r="11365" spans="15:119" x14ac:dyDescent="0.25">
      <c r="O11365" s="268" t="s">
        <v>20847</v>
      </c>
      <c r="P11365" s="268" t="s">
        <v>9492</v>
      </c>
      <c r="Q11365" s="269">
        <v>-13.5</v>
      </c>
      <c r="R11365" s="269">
        <v>-13.75</v>
      </c>
      <c r="S11365" s="269">
        <v>-40</v>
      </c>
      <c r="T11365" s="269">
        <v>-40.25</v>
      </c>
      <c r="DO11365"/>
    </row>
    <row r="11366" spans="15:119" x14ac:dyDescent="0.25">
      <c r="O11366" s="268" t="s">
        <v>20848</v>
      </c>
      <c r="P11366" s="268" t="s">
        <v>9492</v>
      </c>
      <c r="Q11366" s="269">
        <v>-13.75</v>
      </c>
      <c r="R11366" s="269">
        <v>-14</v>
      </c>
      <c r="S11366" s="269">
        <v>-40.25</v>
      </c>
      <c r="T11366" s="269">
        <v>-40.5</v>
      </c>
      <c r="DO11366"/>
    </row>
    <row r="11367" spans="15:119" x14ac:dyDescent="0.25">
      <c r="O11367" s="268" t="s">
        <v>20849</v>
      </c>
      <c r="P11367" s="268" t="s">
        <v>9492</v>
      </c>
      <c r="Q11367" s="269">
        <v>-13.75</v>
      </c>
      <c r="R11367" s="269">
        <v>-14</v>
      </c>
      <c r="S11367" s="269">
        <v>-40</v>
      </c>
      <c r="T11367" s="269">
        <v>-40.25</v>
      </c>
      <c r="DO11367"/>
    </row>
    <row r="11368" spans="15:119" x14ac:dyDescent="0.25">
      <c r="O11368" s="268" t="s">
        <v>20850</v>
      </c>
      <c r="P11368" s="268" t="s">
        <v>9490</v>
      </c>
      <c r="Q11368" s="269">
        <v>-13.5</v>
      </c>
      <c r="R11368" s="269">
        <v>-14</v>
      </c>
      <c r="S11368" s="269">
        <v>-39.5</v>
      </c>
      <c r="T11368" s="269">
        <v>-40</v>
      </c>
      <c r="DO11368"/>
    </row>
    <row r="11369" spans="15:119" x14ac:dyDescent="0.25">
      <c r="O11369" s="268" t="s">
        <v>20851</v>
      </c>
      <c r="P11369" s="268" t="s">
        <v>9492</v>
      </c>
      <c r="Q11369" s="269">
        <v>-13.5</v>
      </c>
      <c r="R11369" s="269">
        <v>-13.75</v>
      </c>
      <c r="S11369" s="269">
        <v>-39.75</v>
      </c>
      <c r="T11369" s="269">
        <v>-40</v>
      </c>
      <c r="DO11369"/>
    </row>
    <row r="11370" spans="15:119" x14ac:dyDescent="0.25">
      <c r="O11370" s="268" t="s">
        <v>20852</v>
      </c>
      <c r="P11370" s="268" t="s">
        <v>9492</v>
      </c>
      <c r="Q11370" s="269">
        <v>-13.5</v>
      </c>
      <c r="R11370" s="269">
        <v>-13.75</v>
      </c>
      <c r="S11370" s="269">
        <v>-39.5</v>
      </c>
      <c r="T11370" s="269">
        <v>-39.75</v>
      </c>
      <c r="DO11370"/>
    </row>
    <row r="11371" spans="15:119" x14ac:dyDescent="0.25">
      <c r="O11371" s="268" t="s">
        <v>20853</v>
      </c>
      <c r="P11371" s="268" t="s">
        <v>9492</v>
      </c>
      <c r="Q11371" s="269">
        <v>-13.75</v>
      </c>
      <c r="R11371" s="269">
        <v>-14</v>
      </c>
      <c r="S11371" s="269">
        <v>-39.75</v>
      </c>
      <c r="T11371" s="269">
        <v>-40</v>
      </c>
      <c r="DO11371"/>
    </row>
    <row r="11372" spans="15:119" x14ac:dyDescent="0.25">
      <c r="O11372" s="268" t="s">
        <v>20854</v>
      </c>
      <c r="P11372" s="268" t="s">
        <v>9492</v>
      </c>
      <c r="Q11372" s="269">
        <v>-13.75</v>
      </c>
      <c r="R11372" s="269">
        <v>-14</v>
      </c>
      <c r="S11372" s="269">
        <v>-39.5</v>
      </c>
      <c r="T11372" s="269">
        <v>-39.75</v>
      </c>
      <c r="DO11372"/>
    </row>
    <row r="11373" spans="15:119" x14ac:dyDescent="0.25">
      <c r="O11373" s="268" t="s">
        <v>20855</v>
      </c>
      <c r="P11373" s="268" t="s">
        <v>9490</v>
      </c>
      <c r="Q11373" s="269">
        <v>-13.5</v>
      </c>
      <c r="R11373" s="269">
        <v>-14</v>
      </c>
      <c r="S11373" s="269">
        <v>-39</v>
      </c>
      <c r="T11373" s="269">
        <v>-39.5</v>
      </c>
      <c r="DO11373"/>
    </row>
    <row r="11374" spans="15:119" x14ac:dyDescent="0.25">
      <c r="O11374" s="268" t="s">
        <v>20856</v>
      </c>
      <c r="P11374" s="268" t="s">
        <v>9492</v>
      </c>
      <c r="Q11374" s="269">
        <v>-13.5</v>
      </c>
      <c r="R11374" s="269">
        <v>-13.75</v>
      </c>
      <c r="S11374" s="269">
        <v>-39.25</v>
      </c>
      <c r="T11374" s="269">
        <v>-39.5</v>
      </c>
      <c r="DO11374"/>
    </row>
    <row r="11375" spans="15:119" x14ac:dyDescent="0.25">
      <c r="O11375" s="268" t="s">
        <v>20857</v>
      </c>
      <c r="P11375" s="268" t="s">
        <v>9492</v>
      </c>
      <c r="Q11375" s="269">
        <v>-13.5</v>
      </c>
      <c r="R11375" s="269">
        <v>-13.75</v>
      </c>
      <c r="S11375" s="269">
        <v>-39</v>
      </c>
      <c r="T11375" s="269">
        <v>-39.25</v>
      </c>
      <c r="DO11375"/>
    </row>
    <row r="11376" spans="15:119" x14ac:dyDescent="0.25">
      <c r="O11376" s="268" t="s">
        <v>20858</v>
      </c>
      <c r="P11376" s="268" t="s">
        <v>9492</v>
      </c>
      <c r="Q11376" s="269">
        <v>-13.75</v>
      </c>
      <c r="R11376" s="269">
        <v>-14</v>
      </c>
      <c r="S11376" s="269">
        <v>-39.25</v>
      </c>
      <c r="T11376" s="269">
        <v>-39.5</v>
      </c>
      <c r="DO11376"/>
    </row>
    <row r="11377" spans="15:119" x14ac:dyDescent="0.25">
      <c r="O11377" s="268" t="s">
        <v>20859</v>
      </c>
      <c r="P11377" s="268" t="s">
        <v>9492</v>
      </c>
      <c r="Q11377" s="269">
        <v>-13.75</v>
      </c>
      <c r="R11377" s="269">
        <v>-14</v>
      </c>
      <c r="S11377" s="269">
        <v>-39</v>
      </c>
      <c r="T11377" s="269">
        <v>-39.25</v>
      </c>
      <c r="DO11377"/>
    </row>
    <row r="11378" spans="15:119" x14ac:dyDescent="0.25">
      <c r="O11378" s="268" t="s">
        <v>20860</v>
      </c>
      <c r="P11378" s="268" t="s">
        <v>9486</v>
      </c>
      <c r="Q11378" s="269">
        <v>-12</v>
      </c>
      <c r="R11378" s="269">
        <v>-14</v>
      </c>
      <c r="S11378" s="269">
        <v>-36</v>
      </c>
      <c r="T11378" s="269">
        <v>-39</v>
      </c>
      <c r="DO11378"/>
    </row>
    <row r="11379" spans="15:119" x14ac:dyDescent="0.25">
      <c r="O11379" s="268" t="s">
        <v>20861</v>
      </c>
      <c r="P11379" s="268" t="s">
        <v>9488</v>
      </c>
      <c r="Q11379" s="269">
        <v>-12</v>
      </c>
      <c r="R11379" s="269">
        <v>-13</v>
      </c>
      <c r="S11379" s="269">
        <v>-37.5</v>
      </c>
      <c r="T11379" s="269">
        <v>-39</v>
      </c>
      <c r="DO11379"/>
    </row>
    <row r="11380" spans="15:119" x14ac:dyDescent="0.25">
      <c r="O11380" s="268" t="s">
        <v>20862</v>
      </c>
      <c r="P11380" s="268" t="s">
        <v>9490</v>
      </c>
      <c r="Q11380" s="269">
        <v>-12</v>
      </c>
      <c r="R11380" s="269">
        <v>-12.5</v>
      </c>
      <c r="S11380" s="269">
        <v>-38.5</v>
      </c>
      <c r="T11380" s="269">
        <v>-39</v>
      </c>
      <c r="DO11380"/>
    </row>
    <row r="11381" spans="15:119" x14ac:dyDescent="0.25">
      <c r="O11381" s="268" t="s">
        <v>20863</v>
      </c>
      <c r="P11381" s="268" t="s">
        <v>9492</v>
      </c>
      <c r="Q11381" s="269">
        <v>-12</v>
      </c>
      <c r="R11381" s="269">
        <v>-12.25</v>
      </c>
      <c r="S11381" s="269">
        <v>-38.75</v>
      </c>
      <c r="T11381" s="269">
        <v>-39</v>
      </c>
      <c r="DO11381"/>
    </row>
    <row r="11382" spans="15:119" x14ac:dyDescent="0.25">
      <c r="O11382" s="268" t="s">
        <v>20864</v>
      </c>
      <c r="P11382" s="268" t="s">
        <v>9492</v>
      </c>
      <c r="Q11382" s="269">
        <v>-12</v>
      </c>
      <c r="R11382" s="269">
        <v>-12.25</v>
      </c>
      <c r="S11382" s="269">
        <v>-38.5</v>
      </c>
      <c r="T11382" s="269">
        <v>-38.75</v>
      </c>
      <c r="DO11382"/>
    </row>
    <row r="11383" spans="15:119" x14ac:dyDescent="0.25">
      <c r="O11383" s="268" t="s">
        <v>20865</v>
      </c>
      <c r="P11383" s="268" t="s">
        <v>9492</v>
      </c>
      <c r="Q11383" s="269">
        <v>-12.25</v>
      </c>
      <c r="R11383" s="269">
        <v>-12.5</v>
      </c>
      <c r="S11383" s="269">
        <v>-38.75</v>
      </c>
      <c r="T11383" s="269">
        <v>-39</v>
      </c>
      <c r="DO11383"/>
    </row>
    <row r="11384" spans="15:119" x14ac:dyDescent="0.25">
      <c r="O11384" s="268" t="s">
        <v>20866</v>
      </c>
      <c r="P11384" s="268" t="s">
        <v>9492</v>
      </c>
      <c r="Q11384" s="269">
        <v>-12.25</v>
      </c>
      <c r="R11384" s="269">
        <v>-12.5</v>
      </c>
      <c r="S11384" s="269">
        <v>-38.5</v>
      </c>
      <c r="T11384" s="269">
        <v>-38.75</v>
      </c>
      <c r="DO11384"/>
    </row>
    <row r="11385" spans="15:119" x14ac:dyDescent="0.25">
      <c r="O11385" s="268" t="s">
        <v>20867</v>
      </c>
      <c r="P11385" s="268" t="s">
        <v>9490</v>
      </c>
      <c r="Q11385" s="269">
        <v>-12</v>
      </c>
      <c r="R11385" s="269">
        <v>-12.5</v>
      </c>
      <c r="S11385" s="269">
        <v>-38</v>
      </c>
      <c r="T11385" s="269">
        <v>-38.5</v>
      </c>
      <c r="DO11385"/>
    </row>
    <row r="11386" spans="15:119" x14ac:dyDescent="0.25">
      <c r="O11386" s="268" t="s">
        <v>20868</v>
      </c>
      <c r="P11386" s="268" t="s">
        <v>9492</v>
      </c>
      <c r="Q11386" s="269">
        <v>-12</v>
      </c>
      <c r="R11386" s="269">
        <v>-12.25</v>
      </c>
      <c r="S11386" s="269">
        <v>-38.25</v>
      </c>
      <c r="T11386" s="269">
        <v>-38.5</v>
      </c>
      <c r="DO11386"/>
    </row>
    <row r="11387" spans="15:119" x14ac:dyDescent="0.25">
      <c r="O11387" s="268" t="s">
        <v>20869</v>
      </c>
      <c r="P11387" s="268" t="s">
        <v>9492</v>
      </c>
      <c r="Q11387" s="269">
        <v>-12</v>
      </c>
      <c r="R11387" s="269">
        <v>-12.25</v>
      </c>
      <c r="S11387" s="269">
        <v>-38</v>
      </c>
      <c r="T11387" s="269">
        <v>-38.25</v>
      </c>
      <c r="DO11387"/>
    </row>
    <row r="11388" spans="15:119" x14ac:dyDescent="0.25">
      <c r="O11388" s="268" t="s">
        <v>20870</v>
      </c>
      <c r="P11388" s="268" t="s">
        <v>9492</v>
      </c>
      <c r="Q11388" s="269">
        <v>-12.25</v>
      </c>
      <c r="R11388" s="269">
        <v>-12.5</v>
      </c>
      <c r="S11388" s="269">
        <v>-38.25</v>
      </c>
      <c r="T11388" s="269">
        <v>-38.5</v>
      </c>
      <c r="DO11388"/>
    </row>
    <row r="11389" spans="15:119" x14ac:dyDescent="0.25">
      <c r="O11389" s="268" t="s">
        <v>20871</v>
      </c>
      <c r="P11389" s="268" t="s">
        <v>9492</v>
      </c>
      <c r="Q11389" s="269">
        <v>-12.25</v>
      </c>
      <c r="R11389" s="269">
        <v>-12.5</v>
      </c>
      <c r="S11389" s="269">
        <v>-38</v>
      </c>
      <c r="T11389" s="269">
        <v>-38.25</v>
      </c>
      <c r="DO11389"/>
    </row>
    <row r="11390" spans="15:119" x14ac:dyDescent="0.25">
      <c r="O11390" s="268" t="s">
        <v>20872</v>
      </c>
      <c r="P11390" s="268" t="s">
        <v>9490</v>
      </c>
      <c r="Q11390" s="269">
        <v>-12</v>
      </c>
      <c r="R11390" s="269">
        <v>-12.5</v>
      </c>
      <c r="S11390" s="269">
        <v>-37.5</v>
      </c>
      <c r="T11390" s="269">
        <v>-38</v>
      </c>
      <c r="DO11390"/>
    </row>
    <row r="11391" spans="15:119" x14ac:dyDescent="0.25">
      <c r="O11391" s="268" t="s">
        <v>20873</v>
      </c>
      <c r="P11391" s="268" t="s">
        <v>9492</v>
      </c>
      <c r="Q11391" s="269">
        <v>-12</v>
      </c>
      <c r="R11391" s="269">
        <v>-12.25</v>
      </c>
      <c r="S11391" s="269">
        <v>-37.75</v>
      </c>
      <c r="T11391" s="269">
        <v>-38</v>
      </c>
      <c r="DO11391"/>
    </row>
    <row r="11392" spans="15:119" x14ac:dyDescent="0.25">
      <c r="O11392" s="268" t="s">
        <v>20874</v>
      </c>
      <c r="P11392" s="268" t="s">
        <v>9492</v>
      </c>
      <c r="Q11392" s="269">
        <v>-12</v>
      </c>
      <c r="R11392" s="269">
        <v>-12.25</v>
      </c>
      <c r="S11392" s="269">
        <v>-37.5</v>
      </c>
      <c r="T11392" s="269">
        <v>-37.75</v>
      </c>
      <c r="DO11392"/>
    </row>
    <row r="11393" spans="15:119" x14ac:dyDescent="0.25">
      <c r="O11393" s="268" t="s">
        <v>20875</v>
      </c>
      <c r="P11393" s="268" t="s">
        <v>9492</v>
      </c>
      <c r="Q11393" s="269">
        <v>-12.25</v>
      </c>
      <c r="R11393" s="269">
        <v>-12.5</v>
      </c>
      <c r="S11393" s="269">
        <v>-37.75</v>
      </c>
      <c r="T11393" s="269">
        <v>-38</v>
      </c>
      <c r="DO11393"/>
    </row>
    <row r="11394" spans="15:119" x14ac:dyDescent="0.25">
      <c r="O11394" s="268" t="s">
        <v>20876</v>
      </c>
      <c r="P11394" s="268" t="s">
        <v>9490</v>
      </c>
      <c r="Q11394" s="269">
        <v>-12.5</v>
      </c>
      <c r="R11394" s="269">
        <v>-13</v>
      </c>
      <c r="S11394" s="269">
        <v>-38.5</v>
      </c>
      <c r="T11394" s="269">
        <v>-39</v>
      </c>
      <c r="DO11394"/>
    </row>
    <row r="11395" spans="15:119" x14ac:dyDescent="0.25">
      <c r="O11395" s="268" t="s">
        <v>20877</v>
      </c>
      <c r="P11395" s="268" t="s">
        <v>9492</v>
      </c>
      <c r="Q11395" s="269">
        <v>-12.5</v>
      </c>
      <c r="R11395" s="269">
        <v>-12.75</v>
      </c>
      <c r="S11395" s="269">
        <v>-38.75</v>
      </c>
      <c r="T11395" s="269">
        <v>-39</v>
      </c>
      <c r="DO11395"/>
    </row>
    <row r="11396" spans="15:119" x14ac:dyDescent="0.25">
      <c r="O11396" s="268" t="s">
        <v>20878</v>
      </c>
      <c r="P11396" s="268" t="s">
        <v>9492</v>
      </c>
      <c r="Q11396" s="269">
        <v>-12.5</v>
      </c>
      <c r="R11396" s="269">
        <v>-12.75</v>
      </c>
      <c r="S11396" s="269">
        <v>-38.5</v>
      </c>
      <c r="T11396" s="269">
        <v>-38.75</v>
      </c>
      <c r="DO11396"/>
    </row>
    <row r="11397" spans="15:119" x14ac:dyDescent="0.25">
      <c r="O11397" s="268" t="s">
        <v>20879</v>
      </c>
      <c r="P11397" s="268" t="s">
        <v>9492</v>
      </c>
      <c r="Q11397" s="269">
        <v>-12.75</v>
      </c>
      <c r="R11397" s="269">
        <v>-13</v>
      </c>
      <c r="S11397" s="269">
        <v>-38.75</v>
      </c>
      <c r="T11397" s="269">
        <v>-39</v>
      </c>
      <c r="DO11397"/>
    </row>
    <row r="11398" spans="15:119" x14ac:dyDescent="0.25">
      <c r="O11398" s="268" t="s">
        <v>20880</v>
      </c>
      <c r="P11398" s="268" t="s">
        <v>9492</v>
      </c>
      <c r="Q11398" s="269">
        <v>-12.75</v>
      </c>
      <c r="R11398" s="269">
        <v>-13</v>
      </c>
      <c r="S11398" s="269">
        <v>-38.5</v>
      </c>
      <c r="T11398" s="269">
        <v>-38.75</v>
      </c>
      <c r="DO11398"/>
    </row>
    <row r="11399" spans="15:119" x14ac:dyDescent="0.25">
      <c r="O11399" s="268" t="s">
        <v>20881</v>
      </c>
      <c r="P11399" s="268" t="s">
        <v>9490</v>
      </c>
      <c r="Q11399" s="269">
        <v>-12.5</v>
      </c>
      <c r="R11399" s="269">
        <v>-13</v>
      </c>
      <c r="S11399" s="269">
        <v>-38</v>
      </c>
      <c r="T11399" s="269">
        <v>-38.5</v>
      </c>
      <c r="DO11399"/>
    </row>
    <row r="11400" spans="15:119" x14ac:dyDescent="0.25">
      <c r="O11400" s="268" t="s">
        <v>20882</v>
      </c>
      <c r="P11400" s="268" t="s">
        <v>9492</v>
      </c>
      <c r="Q11400" s="269">
        <v>-12.5</v>
      </c>
      <c r="R11400" s="269">
        <v>-12.75</v>
      </c>
      <c r="S11400" s="269">
        <v>-38.25</v>
      </c>
      <c r="T11400" s="269">
        <v>-38.5</v>
      </c>
      <c r="DO11400"/>
    </row>
    <row r="11401" spans="15:119" x14ac:dyDescent="0.25">
      <c r="O11401" s="268" t="s">
        <v>20883</v>
      </c>
      <c r="P11401" s="268" t="s">
        <v>9492</v>
      </c>
      <c r="Q11401" s="269">
        <v>-12.5</v>
      </c>
      <c r="R11401" s="269">
        <v>-12.75</v>
      </c>
      <c r="S11401" s="269">
        <v>-38</v>
      </c>
      <c r="T11401" s="269">
        <v>-38.25</v>
      </c>
      <c r="DO11401"/>
    </row>
    <row r="11402" spans="15:119" x14ac:dyDescent="0.25">
      <c r="O11402" s="268" t="s">
        <v>20884</v>
      </c>
      <c r="P11402" s="268" t="s">
        <v>9492</v>
      </c>
      <c r="Q11402" s="269">
        <v>-12.75</v>
      </c>
      <c r="R11402" s="269">
        <v>-13</v>
      </c>
      <c r="S11402" s="269">
        <v>-38.25</v>
      </c>
      <c r="T11402" s="269">
        <v>-38.5</v>
      </c>
      <c r="DO11402"/>
    </row>
    <row r="11403" spans="15:119" x14ac:dyDescent="0.25">
      <c r="O11403" s="268" t="s">
        <v>20885</v>
      </c>
      <c r="P11403" s="268" t="s">
        <v>9492</v>
      </c>
      <c r="Q11403" s="269">
        <v>-12.75</v>
      </c>
      <c r="R11403" s="269">
        <v>-13</v>
      </c>
      <c r="S11403" s="269">
        <v>-38</v>
      </c>
      <c r="T11403" s="269">
        <v>-38.25</v>
      </c>
      <c r="DO11403"/>
    </row>
    <row r="11404" spans="15:119" x14ac:dyDescent="0.25">
      <c r="O11404" s="268" t="s">
        <v>20886</v>
      </c>
      <c r="P11404" s="268" t="s">
        <v>9490</v>
      </c>
      <c r="Q11404" s="269">
        <v>-12.5</v>
      </c>
      <c r="R11404" s="269">
        <v>-13</v>
      </c>
      <c r="S11404" s="269">
        <v>-37.5</v>
      </c>
      <c r="T11404" s="269">
        <v>-38</v>
      </c>
      <c r="DO11404"/>
    </row>
    <row r="11405" spans="15:119" x14ac:dyDescent="0.25">
      <c r="O11405" s="268" t="s">
        <v>20887</v>
      </c>
      <c r="P11405" s="268" t="s">
        <v>9492</v>
      </c>
      <c r="Q11405" s="269">
        <v>-12.5</v>
      </c>
      <c r="R11405" s="269">
        <v>-12.75</v>
      </c>
      <c r="S11405" s="269">
        <v>-37.75</v>
      </c>
      <c r="T11405" s="269">
        <v>-38</v>
      </c>
      <c r="DO11405"/>
    </row>
    <row r="11406" spans="15:119" x14ac:dyDescent="0.25">
      <c r="O11406" s="268" t="s">
        <v>20888</v>
      </c>
      <c r="P11406" s="268" t="s">
        <v>9488</v>
      </c>
      <c r="Q11406" s="269">
        <v>-13</v>
      </c>
      <c r="R11406" s="269">
        <v>-14</v>
      </c>
      <c r="S11406" s="269">
        <v>-37.5</v>
      </c>
      <c r="T11406" s="269">
        <v>-39</v>
      </c>
      <c r="DO11406"/>
    </row>
    <row r="11407" spans="15:119" x14ac:dyDescent="0.25">
      <c r="O11407" s="268" t="s">
        <v>20889</v>
      </c>
      <c r="P11407" s="268" t="s">
        <v>9490</v>
      </c>
      <c r="Q11407" s="269">
        <v>-13</v>
      </c>
      <c r="R11407" s="269">
        <v>-13.5</v>
      </c>
      <c r="S11407" s="269">
        <v>-38.5</v>
      </c>
      <c r="T11407" s="269">
        <v>-39</v>
      </c>
      <c r="DO11407"/>
    </row>
    <row r="11408" spans="15:119" x14ac:dyDescent="0.25">
      <c r="O11408" s="268" t="s">
        <v>20890</v>
      </c>
      <c r="P11408" s="268" t="s">
        <v>9492</v>
      </c>
      <c r="Q11408" s="269">
        <v>-13</v>
      </c>
      <c r="R11408" s="269">
        <v>-13.25</v>
      </c>
      <c r="S11408" s="269">
        <v>-38.75</v>
      </c>
      <c r="T11408" s="269">
        <v>-39</v>
      </c>
      <c r="DO11408"/>
    </row>
    <row r="11409" spans="15:119" x14ac:dyDescent="0.25">
      <c r="O11409" s="268" t="s">
        <v>20891</v>
      </c>
      <c r="P11409" s="268" t="s">
        <v>9492</v>
      </c>
      <c r="Q11409" s="269">
        <v>-13</v>
      </c>
      <c r="R11409" s="269">
        <v>-13.25</v>
      </c>
      <c r="S11409" s="269">
        <v>-38.5</v>
      </c>
      <c r="T11409" s="269">
        <v>-38.75</v>
      </c>
      <c r="DO11409"/>
    </row>
    <row r="11410" spans="15:119" x14ac:dyDescent="0.25">
      <c r="O11410" s="268" t="s">
        <v>20892</v>
      </c>
      <c r="P11410" s="268" t="s">
        <v>9492</v>
      </c>
      <c r="Q11410" s="269">
        <v>-13.25</v>
      </c>
      <c r="R11410" s="269">
        <v>-13.5</v>
      </c>
      <c r="S11410" s="269">
        <v>-38.75</v>
      </c>
      <c r="T11410" s="269">
        <v>-39</v>
      </c>
      <c r="DO11410"/>
    </row>
    <row r="11411" spans="15:119" x14ac:dyDescent="0.25">
      <c r="O11411" s="268" t="s">
        <v>20893</v>
      </c>
      <c r="P11411" s="268" t="s">
        <v>9492</v>
      </c>
      <c r="Q11411" s="269">
        <v>-13</v>
      </c>
      <c r="R11411" s="269">
        <v>-13.25</v>
      </c>
      <c r="S11411" s="269">
        <v>-38.25</v>
      </c>
      <c r="T11411" s="269">
        <v>-38.5</v>
      </c>
      <c r="DO11411"/>
    </row>
    <row r="11412" spans="15:119" x14ac:dyDescent="0.25">
      <c r="O11412" s="268" t="s">
        <v>20894</v>
      </c>
      <c r="P11412" s="268" t="s">
        <v>9490</v>
      </c>
      <c r="Q11412" s="269">
        <v>-13.5</v>
      </c>
      <c r="R11412" s="269">
        <v>-14</v>
      </c>
      <c r="S11412" s="269">
        <v>-38.5</v>
      </c>
      <c r="T11412" s="269">
        <v>-39</v>
      </c>
      <c r="DO11412"/>
    </row>
    <row r="11413" spans="15:119" x14ac:dyDescent="0.25">
      <c r="O11413" s="268" t="s">
        <v>20895</v>
      </c>
      <c r="P11413" s="268" t="s">
        <v>9492</v>
      </c>
      <c r="Q11413" s="269">
        <v>-13.5</v>
      </c>
      <c r="R11413" s="269">
        <v>-13.75</v>
      </c>
      <c r="S11413" s="269">
        <v>-38.75</v>
      </c>
      <c r="T11413" s="269">
        <v>-39</v>
      </c>
      <c r="DO11413"/>
    </row>
    <row r="11414" spans="15:119" x14ac:dyDescent="0.25">
      <c r="O11414" s="268" t="s">
        <v>20896</v>
      </c>
      <c r="P11414" s="268" t="s">
        <v>9492</v>
      </c>
      <c r="Q11414" s="269">
        <v>-13.75</v>
      </c>
      <c r="R11414" s="269">
        <v>-14</v>
      </c>
      <c r="S11414" s="269">
        <v>-38.75</v>
      </c>
      <c r="T11414" s="269">
        <v>-39</v>
      </c>
      <c r="DO11414"/>
    </row>
    <row r="11415" spans="15:119" x14ac:dyDescent="0.25">
      <c r="O11415" s="268" t="s">
        <v>20897</v>
      </c>
      <c r="P11415" s="268" t="s">
        <v>9486</v>
      </c>
      <c r="Q11415" s="269">
        <v>-14</v>
      </c>
      <c r="R11415" s="269">
        <v>-16</v>
      </c>
      <c r="S11415" s="269">
        <v>-39</v>
      </c>
      <c r="T11415" s="269">
        <v>-42</v>
      </c>
      <c r="DO11415"/>
    </row>
    <row r="11416" spans="15:119" x14ac:dyDescent="0.25">
      <c r="O11416" s="268" t="s">
        <v>20898</v>
      </c>
      <c r="P11416" s="268" t="s">
        <v>9488</v>
      </c>
      <c r="Q11416" s="269">
        <v>-14</v>
      </c>
      <c r="R11416" s="269">
        <v>-15</v>
      </c>
      <c r="S11416" s="269">
        <v>-40.5</v>
      </c>
      <c r="T11416" s="269">
        <v>-42</v>
      </c>
      <c r="DO11416"/>
    </row>
    <row r="11417" spans="15:119" x14ac:dyDescent="0.25">
      <c r="O11417" s="268" t="s">
        <v>20899</v>
      </c>
      <c r="P11417" s="268" t="s">
        <v>9490</v>
      </c>
      <c r="Q11417" s="269">
        <v>-14</v>
      </c>
      <c r="R11417" s="269">
        <v>-14.5</v>
      </c>
      <c r="S11417" s="269">
        <v>-41.5</v>
      </c>
      <c r="T11417" s="269">
        <v>-42</v>
      </c>
      <c r="DO11417"/>
    </row>
    <row r="11418" spans="15:119" x14ac:dyDescent="0.25">
      <c r="O11418" s="268" t="s">
        <v>20900</v>
      </c>
      <c r="P11418" s="268" t="s">
        <v>9492</v>
      </c>
      <c r="Q11418" s="269">
        <v>-14</v>
      </c>
      <c r="R11418" s="269">
        <v>-14.25</v>
      </c>
      <c r="S11418" s="269">
        <v>-41.75</v>
      </c>
      <c r="T11418" s="269">
        <v>-42</v>
      </c>
      <c r="DO11418"/>
    </row>
    <row r="11419" spans="15:119" x14ac:dyDescent="0.25">
      <c r="O11419" s="268" t="s">
        <v>20901</v>
      </c>
      <c r="P11419" s="268" t="s">
        <v>9492</v>
      </c>
      <c r="Q11419" s="269">
        <v>-14</v>
      </c>
      <c r="R11419" s="269">
        <v>-14.25</v>
      </c>
      <c r="S11419" s="269">
        <v>-41.5</v>
      </c>
      <c r="T11419" s="269">
        <v>-41.75</v>
      </c>
      <c r="DO11419"/>
    </row>
    <row r="11420" spans="15:119" x14ac:dyDescent="0.25">
      <c r="O11420" s="268" t="s">
        <v>20902</v>
      </c>
      <c r="P11420" s="268" t="s">
        <v>9492</v>
      </c>
      <c r="Q11420" s="269">
        <v>-14.25</v>
      </c>
      <c r="R11420" s="269">
        <v>-14.5</v>
      </c>
      <c r="S11420" s="269">
        <v>-41.75</v>
      </c>
      <c r="T11420" s="269">
        <v>-42</v>
      </c>
      <c r="DO11420"/>
    </row>
    <row r="11421" spans="15:119" x14ac:dyDescent="0.25">
      <c r="O11421" s="268" t="s">
        <v>20903</v>
      </c>
      <c r="P11421" s="268" t="s">
        <v>9492</v>
      </c>
      <c r="Q11421" s="269">
        <v>-14.25</v>
      </c>
      <c r="R11421" s="269">
        <v>-14.5</v>
      </c>
      <c r="S11421" s="269">
        <v>-41.5</v>
      </c>
      <c r="T11421" s="269">
        <v>-41.75</v>
      </c>
      <c r="DO11421"/>
    </row>
    <row r="11422" spans="15:119" x14ac:dyDescent="0.25">
      <c r="O11422" s="268" t="s">
        <v>20904</v>
      </c>
      <c r="P11422" s="268" t="s">
        <v>9490</v>
      </c>
      <c r="Q11422" s="269">
        <v>-14</v>
      </c>
      <c r="R11422" s="269">
        <v>-14.5</v>
      </c>
      <c r="S11422" s="269">
        <v>-41</v>
      </c>
      <c r="T11422" s="269">
        <v>-41.5</v>
      </c>
      <c r="DO11422"/>
    </row>
    <row r="11423" spans="15:119" x14ac:dyDescent="0.25">
      <c r="O11423" s="268" t="s">
        <v>20905</v>
      </c>
      <c r="P11423" s="268" t="s">
        <v>9492</v>
      </c>
      <c r="Q11423" s="269">
        <v>-14</v>
      </c>
      <c r="R11423" s="269">
        <v>-14.25</v>
      </c>
      <c r="S11423" s="269">
        <v>-41.25</v>
      </c>
      <c r="T11423" s="269">
        <v>-41.5</v>
      </c>
      <c r="DO11423"/>
    </row>
    <row r="11424" spans="15:119" x14ac:dyDescent="0.25">
      <c r="O11424" s="268" t="s">
        <v>20906</v>
      </c>
      <c r="P11424" s="268" t="s">
        <v>9492</v>
      </c>
      <c r="Q11424" s="269">
        <v>-14</v>
      </c>
      <c r="R11424" s="269">
        <v>-14.25</v>
      </c>
      <c r="S11424" s="269">
        <v>-41</v>
      </c>
      <c r="T11424" s="269">
        <v>-41.25</v>
      </c>
      <c r="DO11424"/>
    </row>
    <row r="11425" spans="15:119" x14ac:dyDescent="0.25">
      <c r="O11425" s="268" t="s">
        <v>20907</v>
      </c>
      <c r="P11425" s="268" t="s">
        <v>9492</v>
      </c>
      <c r="Q11425" s="269">
        <v>-14.25</v>
      </c>
      <c r="R11425" s="269">
        <v>-14.5</v>
      </c>
      <c r="S11425" s="269">
        <v>-41.25</v>
      </c>
      <c r="T11425" s="269">
        <v>-41.5</v>
      </c>
      <c r="DO11425"/>
    </row>
    <row r="11426" spans="15:119" x14ac:dyDescent="0.25">
      <c r="O11426" s="268" t="s">
        <v>20908</v>
      </c>
      <c r="P11426" s="268" t="s">
        <v>9492</v>
      </c>
      <c r="Q11426" s="269">
        <v>-14.25</v>
      </c>
      <c r="R11426" s="269">
        <v>-14.5</v>
      </c>
      <c r="S11426" s="269">
        <v>-41</v>
      </c>
      <c r="T11426" s="269">
        <v>-41.25</v>
      </c>
      <c r="DO11426"/>
    </row>
    <row r="11427" spans="15:119" x14ac:dyDescent="0.25">
      <c r="O11427" s="268" t="s">
        <v>20909</v>
      </c>
      <c r="P11427" s="268" t="s">
        <v>9490</v>
      </c>
      <c r="Q11427" s="269">
        <v>-14</v>
      </c>
      <c r="R11427" s="269">
        <v>-14.5</v>
      </c>
      <c r="S11427" s="269">
        <v>-40.5</v>
      </c>
      <c r="T11427" s="269">
        <v>-41</v>
      </c>
      <c r="DO11427"/>
    </row>
    <row r="11428" spans="15:119" x14ac:dyDescent="0.25">
      <c r="O11428" s="268" t="s">
        <v>20910</v>
      </c>
      <c r="P11428" s="268" t="s">
        <v>9492</v>
      </c>
      <c r="Q11428" s="269">
        <v>-14</v>
      </c>
      <c r="R11428" s="269">
        <v>-14.25</v>
      </c>
      <c r="S11428" s="269">
        <v>-40.75</v>
      </c>
      <c r="T11428" s="269">
        <v>-41</v>
      </c>
      <c r="DO11428"/>
    </row>
    <row r="11429" spans="15:119" x14ac:dyDescent="0.25">
      <c r="O11429" s="268" t="s">
        <v>20911</v>
      </c>
      <c r="P11429" s="268" t="s">
        <v>9492</v>
      </c>
      <c r="Q11429" s="269">
        <v>-14</v>
      </c>
      <c r="R11429" s="269">
        <v>-14.25</v>
      </c>
      <c r="S11429" s="269">
        <v>-40.5</v>
      </c>
      <c r="T11429" s="269">
        <v>-40.75</v>
      </c>
      <c r="DO11429"/>
    </row>
    <row r="11430" spans="15:119" x14ac:dyDescent="0.25">
      <c r="O11430" s="268" t="s">
        <v>20912</v>
      </c>
      <c r="P11430" s="268" t="s">
        <v>9492</v>
      </c>
      <c r="Q11430" s="269">
        <v>-14.25</v>
      </c>
      <c r="R11430" s="269">
        <v>-14.5</v>
      </c>
      <c r="S11430" s="269">
        <v>-40.75</v>
      </c>
      <c r="T11430" s="269">
        <v>-41</v>
      </c>
      <c r="DO11430"/>
    </row>
    <row r="11431" spans="15:119" x14ac:dyDescent="0.25">
      <c r="O11431" s="268" t="s">
        <v>20913</v>
      </c>
      <c r="P11431" s="268" t="s">
        <v>9492</v>
      </c>
      <c r="Q11431" s="269">
        <v>-14.25</v>
      </c>
      <c r="R11431" s="269">
        <v>-14.5</v>
      </c>
      <c r="S11431" s="269">
        <v>-40.5</v>
      </c>
      <c r="T11431" s="269">
        <v>-40.75</v>
      </c>
      <c r="DO11431"/>
    </row>
    <row r="11432" spans="15:119" x14ac:dyDescent="0.25">
      <c r="O11432" s="268" t="s">
        <v>20914</v>
      </c>
      <c r="P11432" s="268" t="s">
        <v>9490</v>
      </c>
      <c r="Q11432" s="269">
        <v>-14.5</v>
      </c>
      <c r="R11432" s="269">
        <v>-15</v>
      </c>
      <c r="S11432" s="269">
        <v>-41.5</v>
      </c>
      <c r="T11432" s="269">
        <v>-42</v>
      </c>
      <c r="DO11432"/>
    </row>
    <row r="11433" spans="15:119" x14ac:dyDescent="0.25">
      <c r="O11433" s="268" t="s">
        <v>20915</v>
      </c>
      <c r="P11433" s="268" t="s">
        <v>9492</v>
      </c>
      <c r="Q11433" s="269">
        <v>-14.5</v>
      </c>
      <c r="R11433" s="269">
        <v>-14.75</v>
      </c>
      <c r="S11433" s="269">
        <v>-41.75</v>
      </c>
      <c r="T11433" s="269">
        <v>-42</v>
      </c>
      <c r="DO11433"/>
    </row>
    <row r="11434" spans="15:119" x14ac:dyDescent="0.25">
      <c r="O11434" s="268" t="s">
        <v>20916</v>
      </c>
      <c r="P11434" s="268" t="s">
        <v>9492</v>
      </c>
      <c r="Q11434" s="269">
        <v>-14.5</v>
      </c>
      <c r="R11434" s="269">
        <v>-14.75</v>
      </c>
      <c r="S11434" s="269">
        <v>-41.5</v>
      </c>
      <c r="T11434" s="269">
        <v>-41.75</v>
      </c>
      <c r="DO11434"/>
    </row>
    <row r="11435" spans="15:119" x14ac:dyDescent="0.25">
      <c r="O11435" s="268" t="s">
        <v>20917</v>
      </c>
      <c r="P11435" s="268" t="s">
        <v>9492</v>
      </c>
      <c r="Q11435" s="269">
        <v>-14.75</v>
      </c>
      <c r="R11435" s="269">
        <v>-15</v>
      </c>
      <c r="S11435" s="269">
        <v>-41.75</v>
      </c>
      <c r="T11435" s="269">
        <v>-42</v>
      </c>
      <c r="DO11435"/>
    </row>
    <row r="11436" spans="15:119" x14ac:dyDescent="0.25">
      <c r="O11436" s="268" t="s">
        <v>20918</v>
      </c>
      <c r="P11436" s="268" t="s">
        <v>9492</v>
      </c>
      <c r="Q11436" s="269">
        <v>-14.75</v>
      </c>
      <c r="R11436" s="269">
        <v>-15</v>
      </c>
      <c r="S11436" s="269">
        <v>-41.5</v>
      </c>
      <c r="T11436" s="269">
        <v>-41.75</v>
      </c>
      <c r="DO11436"/>
    </row>
    <row r="11437" spans="15:119" x14ac:dyDescent="0.25">
      <c r="O11437" s="268" t="s">
        <v>20919</v>
      </c>
      <c r="P11437" s="268" t="s">
        <v>9490</v>
      </c>
      <c r="Q11437" s="269">
        <v>-14.5</v>
      </c>
      <c r="R11437" s="269">
        <v>-15</v>
      </c>
      <c r="S11437" s="269">
        <v>-41</v>
      </c>
      <c r="T11437" s="269">
        <v>-41.5</v>
      </c>
      <c r="DO11437"/>
    </row>
    <row r="11438" spans="15:119" x14ac:dyDescent="0.25">
      <c r="O11438" s="268" t="s">
        <v>20920</v>
      </c>
      <c r="P11438" s="268" t="s">
        <v>9492</v>
      </c>
      <c r="Q11438" s="269">
        <v>-14.5</v>
      </c>
      <c r="R11438" s="269">
        <v>-14.75</v>
      </c>
      <c r="S11438" s="269">
        <v>-41.25</v>
      </c>
      <c r="T11438" s="269">
        <v>-41.5</v>
      </c>
      <c r="DO11438"/>
    </row>
    <row r="11439" spans="15:119" x14ac:dyDescent="0.25">
      <c r="O11439" s="268" t="s">
        <v>20921</v>
      </c>
      <c r="P11439" s="268" t="s">
        <v>9492</v>
      </c>
      <c r="Q11439" s="269">
        <v>-14.5</v>
      </c>
      <c r="R11439" s="269">
        <v>-14.75</v>
      </c>
      <c r="S11439" s="269">
        <v>-41</v>
      </c>
      <c r="T11439" s="269">
        <v>-41.25</v>
      </c>
      <c r="DO11439"/>
    </row>
    <row r="11440" spans="15:119" x14ac:dyDescent="0.25">
      <c r="O11440" s="268" t="s">
        <v>20922</v>
      </c>
      <c r="P11440" s="268" t="s">
        <v>9492</v>
      </c>
      <c r="Q11440" s="269">
        <v>-14.75</v>
      </c>
      <c r="R11440" s="269">
        <v>-15</v>
      </c>
      <c r="S11440" s="269">
        <v>-41.25</v>
      </c>
      <c r="T11440" s="269">
        <v>-41.5</v>
      </c>
      <c r="DO11440"/>
    </row>
    <row r="11441" spans="15:119" x14ac:dyDescent="0.25">
      <c r="O11441" s="268" t="s">
        <v>20923</v>
      </c>
      <c r="P11441" s="268" t="s">
        <v>9492</v>
      </c>
      <c r="Q11441" s="269">
        <v>-14.75</v>
      </c>
      <c r="R11441" s="269">
        <v>-15</v>
      </c>
      <c r="S11441" s="269">
        <v>-41</v>
      </c>
      <c r="T11441" s="269">
        <v>-41.25</v>
      </c>
      <c r="DO11441"/>
    </row>
    <row r="11442" spans="15:119" x14ac:dyDescent="0.25">
      <c r="O11442" s="268" t="s">
        <v>20924</v>
      </c>
      <c r="P11442" s="268" t="s">
        <v>9490</v>
      </c>
      <c r="Q11442" s="269">
        <v>-14.5</v>
      </c>
      <c r="R11442" s="269">
        <v>-15</v>
      </c>
      <c r="S11442" s="269">
        <v>-40.5</v>
      </c>
      <c r="T11442" s="269">
        <v>-41</v>
      </c>
      <c r="DO11442"/>
    </row>
    <row r="11443" spans="15:119" x14ac:dyDescent="0.25">
      <c r="O11443" s="268" t="s">
        <v>20925</v>
      </c>
      <c r="P11443" s="268" t="s">
        <v>9492</v>
      </c>
      <c r="Q11443" s="269">
        <v>-14.5</v>
      </c>
      <c r="R11443" s="269">
        <v>-14.75</v>
      </c>
      <c r="S11443" s="269">
        <v>-40.75</v>
      </c>
      <c r="T11443" s="269">
        <v>-41</v>
      </c>
      <c r="DO11443"/>
    </row>
    <row r="11444" spans="15:119" x14ac:dyDescent="0.25">
      <c r="O11444" s="268" t="s">
        <v>20926</v>
      </c>
      <c r="P11444" s="268" t="s">
        <v>9492</v>
      </c>
      <c r="Q11444" s="269">
        <v>-14.5</v>
      </c>
      <c r="R11444" s="269">
        <v>-14.75</v>
      </c>
      <c r="S11444" s="269">
        <v>-40.5</v>
      </c>
      <c r="T11444" s="269">
        <v>-40.75</v>
      </c>
      <c r="DO11444"/>
    </row>
    <row r="11445" spans="15:119" x14ac:dyDescent="0.25">
      <c r="O11445" s="268" t="s">
        <v>20927</v>
      </c>
      <c r="P11445" s="268" t="s">
        <v>9492</v>
      </c>
      <c r="Q11445" s="269">
        <v>-14.75</v>
      </c>
      <c r="R11445" s="269">
        <v>-15</v>
      </c>
      <c r="S11445" s="269">
        <v>-40.75</v>
      </c>
      <c r="T11445" s="269">
        <v>-41</v>
      </c>
      <c r="DO11445"/>
    </row>
    <row r="11446" spans="15:119" x14ac:dyDescent="0.25">
      <c r="O11446" s="268" t="s">
        <v>20928</v>
      </c>
      <c r="P11446" s="268" t="s">
        <v>9492</v>
      </c>
      <c r="Q11446" s="269">
        <v>-14.75</v>
      </c>
      <c r="R11446" s="269">
        <v>-15</v>
      </c>
      <c r="S11446" s="269">
        <v>-40.5</v>
      </c>
      <c r="T11446" s="269">
        <v>-40.75</v>
      </c>
      <c r="DO11446"/>
    </row>
    <row r="11447" spans="15:119" x14ac:dyDescent="0.25">
      <c r="O11447" s="268" t="s">
        <v>20929</v>
      </c>
      <c r="P11447" s="268" t="s">
        <v>9488</v>
      </c>
      <c r="Q11447" s="269">
        <v>-14</v>
      </c>
      <c r="R11447" s="269">
        <v>-15</v>
      </c>
      <c r="S11447" s="269">
        <v>-39</v>
      </c>
      <c r="T11447" s="269">
        <v>-40.5</v>
      </c>
      <c r="DO11447"/>
    </row>
    <row r="11448" spans="15:119" x14ac:dyDescent="0.25">
      <c r="O11448" s="268" t="s">
        <v>20930</v>
      </c>
      <c r="P11448" s="268" t="s">
        <v>9490</v>
      </c>
      <c r="Q11448" s="269">
        <v>-14</v>
      </c>
      <c r="R11448" s="269">
        <v>-14.5</v>
      </c>
      <c r="S11448" s="269">
        <v>-40</v>
      </c>
      <c r="T11448" s="269">
        <v>-40.5</v>
      </c>
      <c r="DO11448"/>
    </row>
    <row r="11449" spans="15:119" x14ac:dyDescent="0.25">
      <c r="O11449" s="268" t="s">
        <v>20931</v>
      </c>
      <c r="P11449" s="268" t="s">
        <v>9492</v>
      </c>
      <c r="Q11449" s="269">
        <v>-14</v>
      </c>
      <c r="R11449" s="269">
        <v>-14.25</v>
      </c>
      <c r="S11449" s="269">
        <v>-40.25</v>
      </c>
      <c r="T11449" s="269">
        <v>-40.5</v>
      </c>
      <c r="DO11449"/>
    </row>
    <row r="11450" spans="15:119" x14ac:dyDescent="0.25">
      <c r="O11450" s="268" t="s">
        <v>20932</v>
      </c>
      <c r="P11450" s="268" t="s">
        <v>9492</v>
      </c>
      <c r="Q11450" s="269">
        <v>-14</v>
      </c>
      <c r="R11450" s="269">
        <v>-14.25</v>
      </c>
      <c r="S11450" s="269">
        <v>-40</v>
      </c>
      <c r="T11450" s="269">
        <v>-40.25</v>
      </c>
      <c r="DO11450"/>
    </row>
    <row r="11451" spans="15:119" x14ac:dyDescent="0.25">
      <c r="O11451" s="268" t="s">
        <v>20933</v>
      </c>
      <c r="P11451" s="268" t="s">
        <v>9492</v>
      </c>
      <c r="Q11451" s="269">
        <v>-14.25</v>
      </c>
      <c r="R11451" s="269">
        <v>-14.5</v>
      </c>
      <c r="S11451" s="269">
        <v>-40.25</v>
      </c>
      <c r="T11451" s="269">
        <v>-40.5</v>
      </c>
      <c r="DO11451"/>
    </row>
    <row r="11452" spans="15:119" x14ac:dyDescent="0.25">
      <c r="O11452" s="268" t="s">
        <v>20934</v>
      </c>
      <c r="P11452" s="268" t="s">
        <v>9492</v>
      </c>
      <c r="Q11452" s="269">
        <v>-14.25</v>
      </c>
      <c r="R11452" s="269">
        <v>-14.5</v>
      </c>
      <c r="S11452" s="269">
        <v>-40</v>
      </c>
      <c r="T11452" s="269">
        <v>-40.25</v>
      </c>
      <c r="DO11452"/>
    </row>
    <row r="11453" spans="15:119" x14ac:dyDescent="0.25">
      <c r="O11453" s="268" t="s">
        <v>20935</v>
      </c>
      <c r="P11453" s="268" t="s">
        <v>9490</v>
      </c>
      <c r="Q11453" s="269">
        <v>-14</v>
      </c>
      <c r="R11453" s="269">
        <v>-14.5</v>
      </c>
      <c r="S11453" s="269">
        <v>-39.5</v>
      </c>
      <c r="T11453" s="269">
        <v>-40</v>
      </c>
      <c r="DO11453"/>
    </row>
    <row r="11454" spans="15:119" x14ac:dyDescent="0.25">
      <c r="O11454" s="268" t="s">
        <v>20936</v>
      </c>
      <c r="P11454" s="268" t="s">
        <v>9492</v>
      </c>
      <c r="Q11454" s="269">
        <v>-14</v>
      </c>
      <c r="R11454" s="269">
        <v>-14.25</v>
      </c>
      <c r="S11454" s="269">
        <v>-39.75</v>
      </c>
      <c r="T11454" s="269">
        <v>-40</v>
      </c>
      <c r="DO11454"/>
    </row>
    <row r="11455" spans="15:119" x14ac:dyDescent="0.25">
      <c r="O11455" s="268" t="s">
        <v>20937</v>
      </c>
      <c r="P11455" s="268" t="s">
        <v>9492</v>
      </c>
      <c r="Q11455" s="269">
        <v>-14</v>
      </c>
      <c r="R11455" s="269">
        <v>-14.25</v>
      </c>
      <c r="S11455" s="269">
        <v>-39.5</v>
      </c>
      <c r="T11455" s="269">
        <v>-39.75</v>
      </c>
      <c r="DO11455"/>
    </row>
    <row r="11456" spans="15:119" x14ac:dyDescent="0.25">
      <c r="O11456" s="268" t="s">
        <v>20938</v>
      </c>
      <c r="P11456" s="268" t="s">
        <v>9492</v>
      </c>
      <c r="Q11456" s="269">
        <v>-14.25</v>
      </c>
      <c r="R11456" s="269">
        <v>-14.5</v>
      </c>
      <c r="S11456" s="269">
        <v>-39.75</v>
      </c>
      <c r="T11456" s="269">
        <v>-40</v>
      </c>
      <c r="DO11456"/>
    </row>
    <row r="11457" spans="15:119" x14ac:dyDescent="0.25">
      <c r="O11457" s="268" t="s">
        <v>20939</v>
      </c>
      <c r="P11457" s="268" t="s">
        <v>9492</v>
      </c>
      <c r="Q11457" s="269">
        <v>-14.25</v>
      </c>
      <c r="R11457" s="269">
        <v>-14.5</v>
      </c>
      <c r="S11457" s="269">
        <v>-39.5</v>
      </c>
      <c r="T11457" s="269">
        <v>-39.75</v>
      </c>
      <c r="DO11457"/>
    </row>
    <row r="11458" spans="15:119" x14ac:dyDescent="0.25">
      <c r="O11458" s="268" t="s">
        <v>20940</v>
      </c>
      <c r="P11458" s="268" t="s">
        <v>9490</v>
      </c>
      <c r="Q11458" s="269">
        <v>-14</v>
      </c>
      <c r="R11458" s="269">
        <v>-14.5</v>
      </c>
      <c r="S11458" s="269">
        <v>-39</v>
      </c>
      <c r="T11458" s="269">
        <v>-39.5</v>
      </c>
      <c r="DO11458"/>
    </row>
    <row r="11459" spans="15:119" x14ac:dyDescent="0.25">
      <c r="O11459" s="268" t="s">
        <v>20941</v>
      </c>
      <c r="P11459" s="268" t="s">
        <v>9492</v>
      </c>
      <c r="Q11459" s="269">
        <v>-14</v>
      </c>
      <c r="R11459" s="269">
        <v>-14.25</v>
      </c>
      <c r="S11459" s="269">
        <v>-39.25</v>
      </c>
      <c r="T11459" s="269">
        <v>-39.5</v>
      </c>
      <c r="DO11459"/>
    </row>
    <row r="11460" spans="15:119" x14ac:dyDescent="0.25">
      <c r="O11460" s="268" t="s">
        <v>20942</v>
      </c>
      <c r="P11460" s="268" t="s">
        <v>9492</v>
      </c>
      <c r="Q11460" s="269">
        <v>-14</v>
      </c>
      <c r="R11460" s="269">
        <v>-14.25</v>
      </c>
      <c r="S11460" s="269">
        <v>-39</v>
      </c>
      <c r="T11460" s="269">
        <v>-39.25</v>
      </c>
      <c r="DO11460"/>
    </row>
    <row r="11461" spans="15:119" x14ac:dyDescent="0.25">
      <c r="O11461" s="268" t="s">
        <v>20943</v>
      </c>
      <c r="P11461" s="268" t="s">
        <v>9492</v>
      </c>
      <c r="Q11461" s="269">
        <v>-14.25</v>
      </c>
      <c r="R11461" s="269">
        <v>-14.5</v>
      </c>
      <c r="S11461" s="269">
        <v>-39.25</v>
      </c>
      <c r="T11461" s="269">
        <v>-39.5</v>
      </c>
      <c r="DO11461"/>
    </row>
    <row r="11462" spans="15:119" x14ac:dyDescent="0.25">
      <c r="O11462" s="268" t="s">
        <v>20944</v>
      </c>
      <c r="P11462" s="268" t="s">
        <v>9492</v>
      </c>
      <c r="Q11462" s="269">
        <v>-14.25</v>
      </c>
      <c r="R11462" s="269">
        <v>-14.5</v>
      </c>
      <c r="S11462" s="269">
        <v>-39</v>
      </c>
      <c r="T11462" s="269">
        <v>-39.25</v>
      </c>
      <c r="DO11462"/>
    </row>
    <row r="11463" spans="15:119" x14ac:dyDescent="0.25">
      <c r="O11463" s="268" t="s">
        <v>20945</v>
      </c>
      <c r="P11463" s="268" t="s">
        <v>9490</v>
      </c>
      <c r="Q11463" s="269">
        <v>-14.5</v>
      </c>
      <c r="R11463" s="269">
        <v>-15</v>
      </c>
      <c r="S11463" s="269">
        <v>-40</v>
      </c>
      <c r="T11463" s="269">
        <v>-40.5</v>
      </c>
      <c r="DO11463"/>
    </row>
    <row r="11464" spans="15:119" x14ac:dyDescent="0.25">
      <c r="O11464" s="268" t="s">
        <v>20946</v>
      </c>
      <c r="P11464" s="268" t="s">
        <v>9492</v>
      </c>
      <c r="Q11464" s="269">
        <v>-14.5</v>
      </c>
      <c r="R11464" s="269">
        <v>-14.75</v>
      </c>
      <c r="S11464" s="269">
        <v>-40.25</v>
      </c>
      <c r="T11464" s="269">
        <v>-40.5</v>
      </c>
      <c r="DO11464"/>
    </row>
    <row r="11465" spans="15:119" x14ac:dyDescent="0.25">
      <c r="O11465" s="268" t="s">
        <v>20947</v>
      </c>
      <c r="P11465" s="268" t="s">
        <v>9492</v>
      </c>
      <c r="Q11465" s="269">
        <v>-14.5</v>
      </c>
      <c r="R11465" s="269">
        <v>-14.75</v>
      </c>
      <c r="S11465" s="269">
        <v>-40</v>
      </c>
      <c r="T11465" s="269">
        <v>-40.25</v>
      </c>
      <c r="DO11465"/>
    </row>
    <row r="11466" spans="15:119" x14ac:dyDescent="0.25">
      <c r="O11466" s="268" t="s">
        <v>20948</v>
      </c>
      <c r="P11466" s="268" t="s">
        <v>9492</v>
      </c>
      <c r="Q11466" s="269">
        <v>-14.75</v>
      </c>
      <c r="R11466" s="269">
        <v>-15</v>
      </c>
      <c r="S11466" s="269">
        <v>-40.25</v>
      </c>
      <c r="T11466" s="269">
        <v>-40.5</v>
      </c>
      <c r="DO11466"/>
    </row>
    <row r="11467" spans="15:119" x14ac:dyDescent="0.25">
      <c r="O11467" s="268" t="s">
        <v>20949</v>
      </c>
      <c r="P11467" s="268" t="s">
        <v>9492</v>
      </c>
      <c r="Q11467" s="269">
        <v>-14.75</v>
      </c>
      <c r="R11467" s="269">
        <v>-15</v>
      </c>
      <c r="S11467" s="269">
        <v>-40</v>
      </c>
      <c r="T11467" s="269">
        <v>-40.25</v>
      </c>
      <c r="DO11467"/>
    </row>
    <row r="11468" spans="15:119" x14ac:dyDescent="0.25">
      <c r="O11468" s="268" t="s">
        <v>20950</v>
      </c>
      <c r="P11468" s="268" t="s">
        <v>9490</v>
      </c>
      <c r="Q11468" s="269">
        <v>-14.5</v>
      </c>
      <c r="R11468" s="269">
        <v>-15</v>
      </c>
      <c r="S11468" s="269">
        <v>-39.5</v>
      </c>
      <c r="T11468" s="269">
        <v>-40</v>
      </c>
      <c r="DO11468"/>
    </row>
    <row r="11469" spans="15:119" x14ac:dyDescent="0.25">
      <c r="O11469" s="268" t="s">
        <v>20951</v>
      </c>
      <c r="P11469" s="268" t="s">
        <v>9492</v>
      </c>
      <c r="Q11469" s="269">
        <v>-14.5</v>
      </c>
      <c r="R11469" s="269">
        <v>-14.75</v>
      </c>
      <c r="S11469" s="269">
        <v>-39.75</v>
      </c>
      <c r="T11469" s="269">
        <v>-40</v>
      </c>
      <c r="DO11469"/>
    </row>
    <row r="11470" spans="15:119" x14ac:dyDescent="0.25">
      <c r="O11470" s="268" t="s">
        <v>20952</v>
      </c>
      <c r="P11470" s="268" t="s">
        <v>9492</v>
      </c>
      <c r="Q11470" s="269">
        <v>-14.5</v>
      </c>
      <c r="R11470" s="269">
        <v>-14.75</v>
      </c>
      <c r="S11470" s="269">
        <v>-39.5</v>
      </c>
      <c r="T11470" s="269">
        <v>-39.75</v>
      </c>
      <c r="DO11470"/>
    </row>
    <row r="11471" spans="15:119" x14ac:dyDescent="0.25">
      <c r="O11471" s="268" t="s">
        <v>20953</v>
      </c>
      <c r="P11471" s="268" t="s">
        <v>9492</v>
      </c>
      <c r="Q11471" s="269">
        <v>-14.75</v>
      </c>
      <c r="R11471" s="269">
        <v>-15</v>
      </c>
      <c r="S11471" s="269">
        <v>-39.75</v>
      </c>
      <c r="T11471" s="269">
        <v>-40</v>
      </c>
      <c r="DO11471"/>
    </row>
    <row r="11472" spans="15:119" x14ac:dyDescent="0.25">
      <c r="O11472" s="268" t="s">
        <v>20954</v>
      </c>
      <c r="P11472" s="268" t="s">
        <v>9492</v>
      </c>
      <c r="Q11472" s="269">
        <v>-14.75</v>
      </c>
      <c r="R11472" s="269">
        <v>-15</v>
      </c>
      <c r="S11472" s="269">
        <v>-39.5</v>
      </c>
      <c r="T11472" s="269">
        <v>-39.75</v>
      </c>
      <c r="DO11472"/>
    </row>
    <row r="11473" spans="15:119" x14ac:dyDescent="0.25">
      <c r="O11473" s="268" t="s">
        <v>20955</v>
      </c>
      <c r="P11473" s="268" t="s">
        <v>9490</v>
      </c>
      <c r="Q11473" s="269">
        <v>-14.5</v>
      </c>
      <c r="R11473" s="269">
        <v>-15</v>
      </c>
      <c r="S11473" s="269">
        <v>-39</v>
      </c>
      <c r="T11473" s="269">
        <v>-39.5</v>
      </c>
      <c r="DO11473"/>
    </row>
    <row r="11474" spans="15:119" x14ac:dyDescent="0.25">
      <c r="O11474" s="268" t="s">
        <v>20956</v>
      </c>
      <c r="P11474" s="268" t="s">
        <v>9492</v>
      </c>
      <c r="Q11474" s="269">
        <v>-14.5</v>
      </c>
      <c r="R11474" s="269">
        <v>-14.75</v>
      </c>
      <c r="S11474" s="269">
        <v>-39.25</v>
      </c>
      <c r="T11474" s="269">
        <v>-39.5</v>
      </c>
      <c r="DO11474"/>
    </row>
    <row r="11475" spans="15:119" x14ac:dyDescent="0.25">
      <c r="O11475" s="268" t="s">
        <v>20957</v>
      </c>
      <c r="P11475" s="268" t="s">
        <v>9492</v>
      </c>
      <c r="Q11475" s="269">
        <v>-14.5</v>
      </c>
      <c r="R11475" s="269">
        <v>-14.75</v>
      </c>
      <c r="S11475" s="269">
        <v>-39</v>
      </c>
      <c r="T11475" s="269">
        <v>-39.25</v>
      </c>
      <c r="DO11475"/>
    </row>
    <row r="11476" spans="15:119" x14ac:dyDescent="0.25">
      <c r="O11476" s="268" t="s">
        <v>20958</v>
      </c>
      <c r="P11476" s="268" t="s">
        <v>9492</v>
      </c>
      <c r="Q11476" s="269">
        <v>-14.75</v>
      </c>
      <c r="R11476" s="269">
        <v>-15</v>
      </c>
      <c r="S11476" s="269">
        <v>-39.25</v>
      </c>
      <c r="T11476" s="269">
        <v>-39.5</v>
      </c>
      <c r="DO11476"/>
    </row>
    <row r="11477" spans="15:119" x14ac:dyDescent="0.25">
      <c r="O11477" s="268" t="s">
        <v>20959</v>
      </c>
      <c r="P11477" s="268" t="s">
        <v>9492</v>
      </c>
      <c r="Q11477" s="269">
        <v>-14.75</v>
      </c>
      <c r="R11477" s="269">
        <v>-15</v>
      </c>
      <c r="S11477" s="269">
        <v>-39</v>
      </c>
      <c r="T11477" s="269">
        <v>-39.25</v>
      </c>
      <c r="DO11477"/>
    </row>
    <row r="11478" spans="15:119" x14ac:dyDescent="0.25">
      <c r="O11478" s="268" t="s">
        <v>20960</v>
      </c>
      <c r="P11478" s="268" t="s">
        <v>9488</v>
      </c>
      <c r="Q11478" s="269">
        <v>-15</v>
      </c>
      <c r="R11478" s="269">
        <v>-16</v>
      </c>
      <c r="S11478" s="269">
        <v>-40.5</v>
      </c>
      <c r="T11478" s="269">
        <v>-42</v>
      </c>
      <c r="DO11478"/>
    </row>
    <row r="11479" spans="15:119" x14ac:dyDescent="0.25">
      <c r="O11479" s="268" t="s">
        <v>20961</v>
      </c>
      <c r="P11479" s="268" t="s">
        <v>9490</v>
      </c>
      <c r="Q11479" s="269">
        <v>-15</v>
      </c>
      <c r="R11479" s="269">
        <v>-15.5</v>
      </c>
      <c r="S11479" s="269">
        <v>-41.5</v>
      </c>
      <c r="T11479" s="269">
        <v>-42</v>
      </c>
      <c r="DO11479"/>
    </row>
    <row r="11480" spans="15:119" x14ac:dyDescent="0.25">
      <c r="O11480" s="268" t="s">
        <v>20962</v>
      </c>
      <c r="P11480" s="268" t="s">
        <v>9492</v>
      </c>
      <c r="Q11480" s="269">
        <v>-15</v>
      </c>
      <c r="R11480" s="269">
        <v>-15.25</v>
      </c>
      <c r="S11480" s="269">
        <v>-41.75</v>
      </c>
      <c r="T11480" s="269">
        <v>-42</v>
      </c>
      <c r="DO11480"/>
    </row>
    <row r="11481" spans="15:119" x14ac:dyDescent="0.25">
      <c r="O11481" s="268" t="s">
        <v>20963</v>
      </c>
      <c r="P11481" s="268" t="s">
        <v>9492</v>
      </c>
      <c r="Q11481" s="269">
        <v>-15</v>
      </c>
      <c r="R11481" s="269">
        <v>-15.25</v>
      </c>
      <c r="S11481" s="269">
        <v>-41.5</v>
      </c>
      <c r="T11481" s="269">
        <v>-41.75</v>
      </c>
      <c r="DO11481"/>
    </row>
    <row r="11482" spans="15:119" x14ac:dyDescent="0.25">
      <c r="O11482" s="268" t="s">
        <v>20964</v>
      </c>
      <c r="P11482" s="268" t="s">
        <v>9492</v>
      </c>
      <c r="Q11482" s="269">
        <v>-15.25</v>
      </c>
      <c r="R11482" s="269">
        <v>-15.5</v>
      </c>
      <c r="S11482" s="269">
        <v>-41.75</v>
      </c>
      <c r="T11482" s="269">
        <v>-42</v>
      </c>
      <c r="DO11482"/>
    </row>
    <row r="11483" spans="15:119" x14ac:dyDescent="0.25">
      <c r="O11483" s="268" t="s">
        <v>20965</v>
      </c>
      <c r="P11483" s="268" t="s">
        <v>9492</v>
      </c>
      <c r="Q11483" s="269">
        <v>-15.25</v>
      </c>
      <c r="R11483" s="269">
        <v>-15.5</v>
      </c>
      <c r="S11483" s="269">
        <v>-41.5</v>
      </c>
      <c r="T11483" s="269">
        <v>-41.75</v>
      </c>
      <c r="DO11483"/>
    </row>
    <row r="11484" spans="15:119" x14ac:dyDescent="0.25">
      <c r="O11484" s="268" t="s">
        <v>20966</v>
      </c>
      <c r="P11484" s="268" t="s">
        <v>9490</v>
      </c>
      <c r="Q11484" s="269">
        <v>-15</v>
      </c>
      <c r="R11484" s="269">
        <v>-15.5</v>
      </c>
      <c r="S11484" s="269">
        <v>-41</v>
      </c>
      <c r="T11484" s="269">
        <v>-41.5</v>
      </c>
      <c r="DO11484"/>
    </row>
    <row r="11485" spans="15:119" x14ac:dyDescent="0.25">
      <c r="O11485" s="268" t="s">
        <v>20967</v>
      </c>
      <c r="P11485" s="268" t="s">
        <v>9492</v>
      </c>
      <c r="Q11485" s="269">
        <v>-15</v>
      </c>
      <c r="R11485" s="269">
        <v>-15.25</v>
      </c>
      <c r="S11485" s="269">
        <v>-41.25</v>
      </c>
      <c r="T11485" s="269">
        <v>-41.5</v>
      </c>
      <c r="DO11485"/>
    </row>
    <row r="11486" spans="15:119" x14ac:dyDescent="0.25">
      <c r="O11486" s="268" t="s">
        <v>20968</v>
      </c>
      <c r="P11486" s="268" t="s">
        <v>9492</v>
      </c>
      <c r="Q11486" s="269">
        <v>-15</v>
      </c>
      <c r="R11486" s="269">
        <v>-15.25</v>
      </c>
      <c r="S11486" s="269">
        <v>-41</v>
      </c>
      <c r="T11486" s="269">
        <v>-41.25</v>
      </c>
      <c r="DO11486"/>
    </row>
    <row r="11487" spans="15:119" x14ac:dyDescent="0.25">
      <c r="O11487" s="268" t="s">
        <v>20969</v>
      </c>
      <c r="P11487" s="268" t="s">
        <v>9492</v>
      </c>
      <c r="Q11487" s="269">
        <v>-15.25</v>
      </c>
      <c r="R11487" s="269">
        <v>-15.5</v>
      </c>
      <c r="S11487" s="269">
        <v>-41.25</v>
      </c>
      <c r="T11487" s="269">
        <v>-41.5</v>
      </c>
      <c r="DO11487"/>
    </row>
    <row r="11488" spans="15:119" x14ac:dyDescent="0.25">
      <c r="O11488" s="268" t="s">
        <v>20970</v>
      </c>
      <c r="P11488" s="268" t="s">
        <v>9492</v>
      </c>
      <c r="Q11488" s="269">
        <v>-15.25</v>
      </c>
      <c r="R11488" s="269">
        <v>-15.5</v>
      </c>
      <c r="S11488" s="269">
        <v>-41</v>
      </c>
      <c r="T11488" s="269">
        <v>-41.25</v>
      </c>
      <c r="DO11488"/>
    </row>
    <row r="11489" spans="15:119" x14ac:dyDescent="0.25">
      <c r="O11489" s="268" t="s">
        <v>20971</v>
      </c>
      <c r="P11489" s="268" t="s">
        <v>9490</v>
      </c>
      <c r="Q11489" s="269">
        <v>-15</v>
      </c>
      <c r="R11489" s="269">
        <v>-15.5</v>
      </c>
      <c r="S11489" s="269">
        <v>-40.5</v>
      </c>
      <c r="T11489" s="269">
        <v>-41</v>
      </c>
      <c r="DO11489"/>
    </row>
    <row r="11490" spans="15:119" x14ac:dyDescent="0.25">
      <c r="O11490" s="268" t="s">
        <v>20972</v>
      </c>
      <c r="P11490" s="268" t="s">
        <v>9492</v>
      </c>
      <c r="Q11490" s="269">
        <v>-15</v>
      </c>
      <c r="R11490" s="269">
        <v>-15.25</v>
      </c>
      <c r="S11490" s="269">
        <v>-40.75</v>
      </c>
      <c r="T11490" s="269">
        <v>-41</v>
      </c>
      <c r="DO11490"/>
    </row>
    <row r="11491" spans="15:119" x14ac:dyDescent="0.25">
      <c r="O11491" s="268" t="s">
        <v>20973</v>
      </c>
      <c r="P11491" s="268" t="s">
        <v>9492</v>
      </c>
      <c r="Q11491" s="269">
        <v>-15</v>
      </c>
      <c r="R11491" s="269">
        <v>-15.25</v>
      </c>
      <c r="S11491" s="269">
        <v>-40.5</v>
      </c>
      <c r="T11491" s="269">
        <v>-40.75</v>
      </c>
      <c r="DO11491"/>
    </row>
    <row r="11492" spans="15:119" x14ac:dyDescent="0.25">
      <c r="O11492" s="268" t="s">
        <v>20974</v>
      </c>
      <c r="P11492" s="268" t="s">
        <v>9492</v>
      </c>
      <c r="Q11492" s="269">
        <v>-15.25</v>
      </c>
      <c r="R11492" s="269">
        <v>-15.5</v>
      </c>
      <c r="S11492" s="269">
        <v>-40.75</v>
      </c>
      <c r="T11492" s="269">
        <v>-41</v>
      </c>
      <c r="DO11492"/>
    </row>
    <row r="11493" spans="15:119" x14ac:dyDescent="0.25">
      <c r="O11493" s="268" t="s">
        <v>20975</v>
      </c>
      <c r="P11493" s="268" t="s">
        <v>9492</v>
      </c>
      <c r="Q11493" s="269">
        <v>-15.25</v>
      </c>
      <c r="R11493" s="269">
        <v>-15.5</v>
      </c>
      <c r="S11493" s="269">
        <v>-40.5</v>
      </c>
      <c r="T11493" s="269">
        <v>-40.75</v>
      </c>
      <c r="DO11493"/>
    </row>
    <row r="11494" spans="15:119" x14ac:dyDescent="0.25">
      <c r="O11494" s="268" t="s">
        <v>20976</v>
      </c>
      <c r="P11494" s="268" t="s">
        <v>9490</v>
      </c>
      <c r="Q11494" s="269">
        <v>-15.5</v>
      </c>
      <c r="R11494" s="269">
        <v>-16</v>
      </c>
      <c r="S11494" s="269">
        <v>-41.5</v>
      </c>
      <c r="T11494" s="269">
        <v>-42</v>
      </c>
      <c r="DO11494"/>
    </row>
    <row r="11495" spans="15:119" x14ac:dyDescent="0.25">
      <c r="O11495" s="268" t="s">
        <v>20977</v>
      </c>
      <c r="P11495" s="268" t="s">
        <v>9492</v>
      </c>
      <c r="Q11495" s="269">
        <v>-15.5</v>
      </c>
      <c r="R11495" s="269">
        <v>-15.75</v>
      </c>
      <c r="S11495" s="269">
        <v>-41.75</v>
      </c>
      <c r="T11495" s="269">
        <v>-42</v>
      </c>
      <c r="DO11495"/>
    </row>
    <row r="11496" spans="15:119" x14ac:dyDescent="0.25">
      <c r="O11496" s="268" t="s">
        <v>20978</v>
      </c>
      <c r="P11496" s="268" t="s">
        <v>9492</v>
      </c>
      <c r="Q11496" s="269">
        <v>-15.5</v>
      </c>
      <c r="R11496" s="269">
        <v>-15.75</v>
      </c>
      <c r="S11496" s="269">
        <v>-41.5</v>
      </c>
      <c r="T11496" s="269">
        <v>-41.75</v>
      </c>
      <c r="DO11496"/>
    </row>
    <row r="11497" spans="15:119" x14ac:dyDescent="0.25">
      <c r="O11497" s="268" t="s">
        <v>20979</v>
      </c>
      <c r="P11497" s="268" t="s">
        <v>9492</v>
      </c>
      <c r="Q11497" s="269">
        <v>-15.75</v>
      </c>
      <c r="R11497" s="269">
        <v>-16</v>
      </c>
      <c r="S11497" s="269">
        <v>-41.75</v>
      </c>
      <c r="T11497" s="269">
        <v>-42</v>
      </c>
      <c r="DO11497"/>
    </row>
    <row r="11498" spans="15:119" x14ac:dyDescent="0.25">
      <c r="O11498" s="268" t="s">
        <v>20980</v>
      </c>
      <c r="P11498" s="268" t="s">
        <v>9492</v>
      </c>
      <c r="Q11498" s="269">
        <v>-15.75</v>
      </c>
      <c r="R11498" s="269">
        <v>-16</v>
      </c>
      <c r="S11498" s="269">
        <v>-41.5</v>
      </c>
      <c r="T11498" s="269">
        <v>-41.75</v>
      </c>
      <c r="DO11498"/>
    </row>
    <row r="11499" spans="15:119" x14ac:dyDescent="0.25">
      <c r="O11499" s="268" t="s">
        <v>20981</v>
      </c>
      <c r="P11499" s="268" t="s">
        <v>9490</v>
      </c>
      <c r="Q11499" s="269">
        <v>-15.5</v>
      </c>
      <c r="R11499" s="269">
        <v>-16</v>
      </c>
      <c r="S11499" s="269">
        <v>-41</v>
      </c>
      <c r="T11499" s="269">
        <v>-41.5</v>
      </c>
      <c r="DO11499"/>
    </row>
    <row r="11500" spans="15:119" x14ac:dyDescent="0.25">
      <c r="O11500" s="268" t="s">
        <v>20982</v>
      </c>
      <c r="P11500" s="268" t="s">
        <v>9492</v>
      </c>
      <c r="Q11500" s="269">
        <v>-15.5</v>
      </c>
      <c r="R11500" s="269">
        <v>-15.75</v>
      </c>
      <c r="S11500" s="269">
        <v>-41.25</v>
      </c>
      <c r="T11500" s="269">
        <v>-41.5</v>
      </c>
      <c r="DO11500"/>
    </row>
    <row r="11501" spans="15:119" x14ac:dyDescent="0.25">
      <c r="O11501" s="268" t="s">
        <v>20983</v>
      </c>
      <c r="P11501" s="268" t="s">
        <v>9492</v>
      </c>
      <c r="Q11501" s="269">
        <v>-15.5</v>
      </c>
      <c r="R11501" s="269">
        <v>-15.75</v>
      </c>
      <c r="S11501" s="269">
        <v>-41</v>
      </c>
      <c r="T11501" s="269">
        <v>-41.25</v>
      </c>
      <c r="DO11501"/>
    </row>
    <row r="11502" spans="15:119" x14ac:dyDescent="0.25">
      <c r="O11502" s="268" t="s">
        <v>20984</v>
      </c>
      <c r="P11502" s="268" t="s">
        <v>9492</v>
      </c>
      <c r="Q11502" s="269">
        <v>-15.75</v>
      </c>
      <c r="R11502" s="269">
        <v>-16</v>
      </c>
      <c r="S11502" s="269">
        <v>-41.25</v>
      </c>
      <c r="T11502" s="269">
        <v>-41.5</v>
      </c>
      <c r="DO11502"/>
    </row>
    <row r="11503" spans="15:119" x14ac:dyDescent="0.25">
      <c r="O11503" s="268" t="s">
        <v>20985</v>
      </c>
      <c r="P11503" s="268" t="s">
        <v>9492</v>
      </c>
      <c r="Q11503" s="269">
        <v>-15.75</v>
      </c>
      <c r="R11503" s="269">
        <v>-16</v>
      </c>
      <c r="S11503" s="269">
        <v>-41</v>
      </c>
      <c r="T11503" s="269">
        <v>-41.25</v>
      </c>
      <c r="DO11503"/>
    </row>
    <row r="11504" spans="15:119" x14ac:dyDescent="0.25">
      <c r="O11504" s="268" t="s">
        <v>20986</v>
      </c>
      <c r="P11504" s="268" t="s">
        <v>9490</v>
      </c>
      <c r="Q11504" s="269">
        <v>-15.5</v>
      </c>
      <c r="R11504" s="269">
        <v>-16</v>
      </c>
      <c r="S11504" s="269">
        <v>-40.5</v>
      </c>
      <c r="T11504" s="269">
        <v>-41</v>
      </c>
      <c r="DO11504"/>
    </row>
    <row r="11505" spans="15:119" x14ac:dyDescent="0.25">
      <c r="O11505" s="268" t="s">
        <v>20987</v>
      </c>
      <c r="P11505" s="268" t="s">
        <v>9492</v>
      </c>
      <c r="Q11505" s="269">
        <v>-15.5</v>
      </c>
      <c r="R11505" s="269">
        <v>-15.75</v>
      </c>
      <c r="S11505" s="269">
        <v>-40.75</v>
      </c>
      <c r="T11505" s="269">
        <v>-41</v>
      </c>
      <c r="DO11505"/>
    </row>
    <row r="11506" spans="15:119" x14ac:dyDescent="0.25">
      <c r="O11506" s="268" t="s">
        <v>20988</v>
      </c>
      <c r="P11506" s="268" t="s">
        <v>9492</v>
      </c>
      <c r="Q11506" s="269">
        <v>-15.5</v>
      </c>
      <c r="R11506" s="269">
        <v>-15.75</v>
      </c>
      <c r="S11506" s="269">
        <v>-40.5</v>
      </c>
      <c r="T11506" s="269">
        <v>-40.75</v>
      </c>
      <c r="DO11506"/>
    </row>
    <row r="11507" spans="15:119" x14ac:dyDescent="0.25">
      <c r="O11507" s="268" t="s">
        <v>20989</v>
      </c>
      <c r="P11507" s="268" t="s">
        <v>9492</v>
      </c>
      <c r="Q11507" s="269">
        <v>-15.75</v>
      </c>
      <c r="R11507" s="269">
        <v>-16</v>
      </c>
      <c r="S11507" s="269">
        <v>-40.75</v>
      </c>
      <c r="T11507" s="269">
        <v>-41</v>
      </c>
      <c r="DO11507"/>
    </row>
    <row r="11508" spans="15:119" x14ac:dyDescent="0.25">
      <c r="O11508" s="268" t="s">
        <v>20990</v>
      </c>
      <c r="P11508" s="268" t="s">
        <v>9492</v>
      </c>
      <c r="Q11508" s="269">
        <v>-15.75</v>
      </c>
      <c r="R11508" s="269">
        <v>-16</v>
      </c>
      <c r="S11508" s="269">
        <v>-40.5</v>
      </c>
      <c r="T11508" s="269">
        <v>-40.75</v>
      </c>
      <c r="DO11508"/>
    </row>
    <row r="11509" spans="15:119" x14ac:dyDescent="0.25">
      <c r="O11509" s="268" t="s">
        <v>20991</v>
      </c>
      <c r="P11509" s="268" t="s">
        <v>9488</v>
      </c>
      <c r="Q11509" s="269">
        <v>-15</v>
      </c>
      <c r="R11509" s="269">
        <v>-16</v>
      </c>
      <c r="S11509" s="269">
        <v>-39</v>
      </c>
      <c r="T11509" s="269">
        <v>-40.5</v>
      </c>
      <c r="DO11509"/>
    </row>
    <row r="11510" spans="15:119" x14ac:dyDescent="0.25">
      <c r="O11510" s="268" t="s">
        <v>20992</v>
      </c>
      <c r="P11510" s="268" t="s">
        <v>9490</v>
      </c>
      <c r="Q11510" s="269">
        <v>-15</v>
      </c>
      <c r="R11510" s="269">
        <v>-15.5</v>
      </c>
      <c r="S11510" s="269">
        <v>-40</v>
      </c>
      <c r="T11510" s="269">
        <v>-40.5</v>
      </c>
      <c r="DO11510"/>
    </row>
    <row r="11511" spans="15:119" x14ac:dyDescent="0.25">
      <c r="O11511" s="268" t="s">
        <v>20993</v>
      </c>
      <c r="P11511" s="268" t="s">
        <v>9492</v>
      </c>
      <c r="Q11511" s="269">
        <v>-15</v>
      </c>
      <c r="R11511" s="269">
        <v>-15.25</v>
      </c>
      <c r="S11511" s="269">
        <v>-40.25</v>
      </c>
      <c r="T11511" s="269">
        <v>-40.5</v>
      </c>
      <c r="DO11511"/>
    </row>
    <row r="11512" spans="15:119" x14ac:dyDescent="0.25">
      <c r="O11512" s="268" t="s">
        <v>20994</v>
      </c>
      <c r="P11512" s="268" t="s">
        <v>9492</v>
      </c>
      <c r="Q11512" s="269">
        <v>-15</v>
      </c>
      <c r="R11512" s="269">
        <v>-15.25</v>
      </c>
      <c r="S11512" s="269">
        <v>-40</v>
      </c>
      <c r="T11512" s="269">
        <v>-40.25</v>
      </c>
      <c r="DO11512"/>
    </row>
    <row r="11513" spans="15:119" x14ac:dyDescent="0.25">
      <c r="O11513" s="268" t="s">
        <v>20995</v>
      </c>
      <c r="P11513" s="268" t="s">
        <v>9492</v>
      </c>
      <c r="Q11513" s="269">
        <v>-15.25</v>
      </c>
      <c r="R11513" s="269">
        <v>-15.5</v>
      </c>
      <c r="S11513" s="269">
        <v>-40.25</v>
      </c>
      <c r="T11513" s="269">
        <v>-40.5</v>
      </c>
      <c r="DO11513"/>
    </row>
    <row r="11514" spans="15:119" x14ac:dyDescent="0.25">
      <c r="O11514" s="268" t="s">
        <v>20996</v>
      </c>
      <c r="P11514" s="268" t="s">
        <v>9492</v>
      </c>
      <c r="Q11514" s="269">
        <v>-15.25</v>
      </c>
      <c r="R11514" s="269">
        <v>-15.5</v>
      </c>
      <c r="S11514" s="269">
        <v>-40</v>
      </c>
      <c r="T11514" s="269">
        <v>-40.25</v>
      </c>
      <c r="DO11514"/>
    </row>
    <row r="11515" spans="15:119" x14ac:dyDescent="0.25">
      <c r="O11515" s="268" t="s">
        <v>20997</v>
      </c>
      <c r="P11515" s="268" t="s">
        <v>9490</v>
      </c>
      <c r="Q11515" s="269">
        <v>-15</v>
      </c>
      <c r="R11515" s="269">
        <v>-15.5</v>
      </c>
      <c r="S11515" s="269">
        <v>-39.5</v>
      </c>
      <c r="T11515" s="269">
        <v>-40</v>
      </c>
      <c r="DO11515"/>
    </row>
    <row r="11516" spans="15:119" x14ac:dyDescent="0.25">
      <c r="O11516" s="268" t="s">
        <v>20998</v>
      </c>
      <c r="P11516" s="268" t="s">
        <v>9492</v>
      </c>
      <c r="Q11516" s="269">
        <v>-15</v>
      </c>
      <c r="R11516" s="269">
        <v>-15.25</v>
      </c>
      <c r="S11516" s="269">
        <v>-39.75</v>
      </c>
      <c r="T11516" s="269">
        <v>-40</v>
      </c>
      <c r="DO11516"/>
    </row>
    <row r="11517" spans="15:119" x14ac:dyDescent="0.25">
      <c r="O11517" s="268" t="s">
        <v>20999</v>
      </c>
      <c r="P11517" s="268" t="s">
        <v>9492</v>
      </c>
      <c r="Q11517" s="269">
        <v>-15</v>
      </c>
      <c r="R11517" s="269">
        <v>-15.25</v>
      </c>
      <c r="S11517" s="269">
        <v>-39.5</v>
      </c>
      <c r="T11517" s="269">
        <v>-39.75</v>
      </c>
      <c r="DO11517"/>
    </row>
    <row r="11518" spans="15:119" x14ac:dyDescent="0.25">
      <c r="O11518" s="268" t="s">
        <v>21000</v>
      </c>
      <c r="P11518" s="268" t="s">
        <v>9492</v>
      </c>
      <c r="Q11518" s="269">
        <v>-15.25</v>
      </c>
      <c r="R11518" s="269">
        <v>-15.5</v>
      </c>
      <c r="S11518" s="269">
        <v>-39.75</v>
      </c>
      <c r="T11518" s="269">
        <v>-40</v>
      </c>
      <c r="DO11518"/>
    </row>
    <row r="11519" spans="15:119" x14ac:dyDescent="0.25">
      <c r="O11519" s="268" t="s">
        <v>21001</v>
      </c>
      <c r="P11519" s="268" t="s">
        <v>9492</v>
      </c>
      <c r="Q11519" s="269">
        <v>-15.25</v>
      </c>
      <c r="R11519" s="269">
        <v>-15.5</v>
      </c>
      <c r="S11519" s="269">
        <v>-39.5</v>
      </c>
      <c r="T11519" s="269">
        <v>-39.75</v>
      </c>
      <c r="DO11519"/>
    </row>
    <row r="11520" spans="15:119" x14ac:dyDescent="0.25">
      <c r="O11520" s="268" t="s">
        <v>21002</v>
      </c>
      <c r="P11520" s="268" t="s">
        <v>9490</v>
      </c>
      <c r="Q11520" s="269">
        <v>-15</v>
      </c>
      <c r="R11520" s="269">
        <v>-15.5</v>
      </c>
      <c r="S11520" s="269">
        <v>-39</v>
      </c>
      <c r="T11520" s="269">
        <v>-39.5</v>
      </c>
      <c r="DO11520"/>
    </row>
    <row r="11521" spans="15:119" x14ac:dyDescent="0.25">
      <c r="O11521" s="268" t="s">
        <v>21003</v>
      </c>
      <c r="P11521" s="268" t="s">
        <v>9492</v>
      </c>
      <c r="Q11521" s="269">
        <v>-15</v>
      </c>
      <c r="R11521" s="269">
        <v>-15.25</v>
      </c>
      <c r="S11521" s="269">
        <v>-39.25</v>
      </c>
      <c r="T11521" s="269">
        <v>-39.5</v>
      </c>
      <c r="DO11521"/>
    </row>
    <row r="11522" spans="15:119" x14ac:dyDescent="0.25">
      <c r="O11522" s="268" t="s">
        <v>21004</v>
      </c>
      <c r="P11522" s="268" t="s">
        <v>9492</v>
      </c>
      <c r="Q11522" s="269">
        <v>-15</v>
      </c>
      <c r="R11522" s="269">
        <v>-15.25</v>
      </c>
      <c r="S11522" s="269">
        <v>-39</v>
      </c>
      <c r="T11522" s="269">
        <v>-39.25</v>
      </c>
      <c r="DO11522"/>
    </row>
    <row r="11523" spans="15:119" x14ac:dyDescent="0.25">
      <c r="O11523" s="268" t="s">
        <v>21005</v>
      </c>
      <c r="P11523" s="268" t="s">
        <v>9492</v>
      </c>
      <c r="Q11523" s="269">
        <v>-15.25</v>
      </c>
      <c r="R11523" s="269">
        <v>-15.5</v>
      </c>
      <c r="S11523" s="269">
        <v>-39.25</v>
      </c>
      <c r="T11523" s="269">
        <v>-39.5</v>
      </c>
      <c r="DO11523"/>
    </row>
    <row r="11524" spans="15:119" x14ac:dyDescent="0.25">
      <c r="O11524" s="268" t="s">
        <v>21006</v>
      </c>
      <c r="P11524" s="268" t="s">
        <v>9492</v>
      </c>
      <c r="Q11524" s="269">
        <v>-15.25</v>
      </c>
      <c r="R11524" s="269">
        <v>-15.5</v>
      </c>
      <c r="S11524" s="269">
        <v>-39</v>
      </c>
      <c r="T11524" s="269">
        <v>-39.25</v>
      </c>
      <c r="DO11524"/>
    </row>
    <row r="11525" spans="15:119" x14ac:dyDescent="0.25">
      <c r="O11525" s="268" t="s">
        <v>21007</v>
      </c>
      <c r="P11525" s="268" t="s">
        <v>9490</v>
      </c>
      <c r="Q11525" s="269">
        <v>-15.5</v>
      </c>
      <c r="R11525" s="269">
        <v>-16</v>
      </c>
      <c r="S11525" s="269">
        <v>-40</v>
      </c>
      <c r="T11525" s="269">
        <v>-40.5</v>
      </c>
      <c r="DO11525"/>
    </row>
    <row r="11526" spans="15:119" x14ac:dyDescent="0.25">
      <c r="O11526" s="268" t="s">
        <v>21008</v>
      </c>
      <c r="P11526" s="268" t="s">
        <v>9492</v>
      </c>
      <c r="Q11526" s="269">
        <v>-15.5</v>
      </c>
      <c r="R11526" s="269">
        <v>-15.75</v>
      </c>
      <c r="S11526" s="269">
        <v>-40.25</v>
      </c>
      <c r="T11526" s="269">
        <v>-40.5</v>
      </c>
      <c r="DO11526"/>
    </row>
    <row r="11527" spans="15:119" x14ac:dyDescent="0.25">
      <c r="O11527" s="268" t="s">
        <v>21009</v>
      </c>
      <c r="P11527" s="268" t="s">
        <v>9492</v>
      </c>
      <c r="Q11527" s="269">
        <v>-15.5</v>
      </c>
      <c r="R11527" s="269">
        <v>-15.75</v>
      </c>
      <c r="S11527" s="269">
        <v>-40</v>
      </c>
      <c r="T11527" s="269">
        <v>-40.25</v>
      </c>
      <c r="DO11527"/>
    </row>
    <row r="11528" spans="15:119" x14ac:dyDescent="0.25">
      <c r="O11528" s="268" t="s">
        <v>21010</v>
      </c>
      <c r="P11528" s="268" t="s">
        <v>9492</v>
      </c>
      <c r="Q11528" s="269">
        <v>-15.75</v>
      </c>
      <c r="R11528" s="269">
        <v>-16</v>
      </c>
      <c r="S11528" s="269">
        <v>-40.25</v>
      </c>
      <c r="T11528" s="269">
        <v>-40.5</v>
      </c>
      <c r="DO11528"/>
    </row>
    <row r="11529" spans="15:119" x14ac:dyDescent="0.25">
      <c r="O11529" s="268" t="s">
        <v>21011</v>
      </c>
      <c r="P11529" s="268" t="s">
        <v>9492</v>
      </c>
      <c r="Q11529" s="269">
        <v>-15.75</v>
      </c>
      <c r="R11529" s="269">
        <v>-16</v>
      </c>
      <c r="S11529" s="269">
        <v>-40</v>
      </c>
      <c r="T11529" s="269">
        <v>-40.25</v>
      </c>
      <c r="DO11529"/>
    </row>
    <row r="11530" spans="15:119" x14ac:dyDescent="0.25">
      <c r="O11530" s="268" t="s">
        <v>21012</v>
      </c>
      <c r="P11530" s="268" t="s">
        <v>9490</v>
      </c>
      <c r="Q11530" s="269">
        <v>-15.5</v>
      </c>
      <c r="R11530" s="269">
        <v>-16</v>
      </c>
      <c r="S11530" s="269">
        <v>-39.5</v>
      </c>
      <c r="T11530" s="269">
        <v>-40</v>
      </c>
      <c r="DO11530"/>
    </row>
    <row r="11531" spans="15:119" x14ac:dyDescent="0.25">
      <c r="O11531" s="268" t="s">
        <v>21013</v>
      </c>
      <c r="P11531" s="268" t="s">
        <v>9492</v>
      </c>
      <c r="Q11531" s="269">
        <v>-15.5</v>
      </c>
      <c r="R11531" s="269">
        <v>-15.75</v>
      </c>
      <c r="S11531" s="269">
        <v>-39.75</v>
      </c>
      <c r="T11531" s="269">
        <v>-40</v>
      </c>
      <c r="DO11531"/>
    </row>
    <row r="11532" spans="15:119" x14ac:dyDescent="0.25">
      <c r="O11532" s="268" t="s">
        <v>21014</v>
      </c>
      <c r="P11532" s="268" t="s">
        <v>9492</v>
      </c>
      <c r="Q11532" s="269">
        <v>-15.5</v>
      </c>
      <c r="R11532" s="269">
        <v>-15.75</v>
      </c>
      <c r="S11532" s="269">
        <v>-39.5</v>
      </c>
      <c r="T11532" s="269">
        <v>-39.75</v>
      </c>
      <c r="DO11532"/>
    </row>
    <row r="11533" spans="15:119" x14ac:dyDescent="0.25">
      <c r="O11533" s="268" t="s">
        <v>21015</v>
      </c>
      <c r="P11533" s="268" t="s">
        <v>9492</v>
      </c>
      <c r="Q11533" s="269">
        <v>-15.75</v>
      </c>
      <c r="R11533" s="269">
        <v>-16</v>
      </c>
      <c r="S11533" s="269">
        <v>-39.75</v>
      </c>
      <c r="T11533" s="269">
        <v>-40</v>
      </c>
      <c r="DO11533"/>
    </row>
    <row r="11534" spans="15:119" x14ac:dyDescent="0.25">
      <c r="O11534" s="268" t="s">
        <v>21016</v>
      </c>
      <c r="P11534" s="268" t="s">
        <v>9492</v>
      </c>
      <c r="Q11534" s="269">
        <v>-15.75</v>
      </c>
      <c r="R11534" s="269">
        <v>-16</v>
      </c>
      <c r="S11534" s="269">
        <v>-39.5</v>
      </c>
      <c r="T11534" s="269">
        <v>-39.75</v>
      </c>
      <c r="DO11534"/>
    </row>
    <row r="11535" spans="15:119" x14ac:dyDescent="0.25">
      <c r="O11535" s="268" t="s">
        <v>21017</v>
      </c>
      <c r="P11535" s="268" t="s">
        <v>9490</v>
      </c>
      <c r="Q11535" s="269">
        <v>-15.5</v>
      </c>
      <c r="R11535" s="269">
        <v>-16</v>
      </c>
      <c r="S11535" s="269">
        <v>-39</v>
      </c>
      <c r="T11535" s="269">
        <v>-39.5</v>
      </c>
      <c r="DO11535"/>
    </row>
    <row r="11536" spans="15:119" x14ac:dyDescent="0.25">
      <c r="O11536" s="268" t="s">
        <v>21018</v>
      </c>
      <c r="P11536" s="268" t="s">
        <v>9492</v>
      </c>
      <c r="Q11536" s="269">
        <v>-15.5</v>
      </c>
      <c r="R11536" s="269">
        <v>-15.75</v>
      </c>
      <c r="S11536" s="269">
        <v>-39.25</v>
      </c>
      <c r="T11536" s="269">
        <v>-39.5</v>
      </c>
      <c r="DO11536"/>
    </row>
    <row r="11537" spans="15:119" x14ac:dyDescent="0.25">
      <c r="O11537" s="268" t="s">
        <v>21019</v>
      </c>
      <c r="P11537" s="268" t="s">
        <v>9492</v>
      </c>
      <c r="Q11537" s="269">
        <v>-15.5</v>
      </c>
      <c r="R11537" s="269">
        <v>-15.75</v>
      </c>
      <c r="S11537" s="269">
        <v>-39</v>
      </c>
      <c r="T11537" s="269">
        <v>-39.25</v>
      </c>
      <c r="DO11537"/>
    </row>
    <row r="11538" spans="15:119" x14ac:dyDescent="0.25">
      <c r="O11538" s="268" t="s">
        <v>21020</v>
      </c>
      <c r="P11538" s="268" t="s">
        <v>9492</v>
      </c>
      <c r="Q11538" s="269">
        <v>-15.75</v>
      </c>
      <c r="R11538" s="269">
        <v>-16</v>
      </c>
      <c r="S11538" s="269">
        <v>-39.25</v>
      </c>
      <c r="T11538" s="269">
        <v>-39.5</v>
      </c>
      <c r="DO11538"/>
    </row>
    <row r="11539" spans="15:119" x14ac:dyDescent="0.25">
      <c r="O11539" s="268" t="s">
        <v>21021</v>
      </c>
      <c r="P11539" s="268" t="s">
        <v>9492</v>
      </c>
      <c r="Q11539" s="269">
        <v>-15.75</v>
      </c>
      <c r="R11539" s="269">
        <v>-16</v>
      </c>
      <c r="S11539" s="269">
        <v>-39</v>
      </c>
      <c r="T11539" s="269">
        <v>-39.25</v>
      </c>
      <c r="DO11539"/>
    </row>
    <row r="11540" spans="15:119" x14ac:dyDescent="0.25">
      <c r="O11540" s="268" t="s">
        <v>21022</v>
      </c>
      <c r="P11540" s="268" t="s">
        <v>9486</v>
      </c>
      <c r="Q11540" s="269">
        <v>-14</v>
      </c>
      <c r="R11540" s="269">
        <v>-16</v>
      </c>
      <c r="S11540" s="269">
        <v>-36</v>
      </c>
      <c r="T11540" s="269">
        <v>-39</v>
      </c>
      <c r="DO11540"/>
    </row>
    <row r="11541" spans="15:119" x14ac:dyDescent="0.25">
      <c r="O11541" s="268" t="s">
        <v>21023</v>
      </c>
      <c r="P11541" s="268" t="s">
        <v>9488</v>
      </c>
      <c r="Q11541" s="269">
        <v>-14</v>
      </c>
      <c r="R11541" s="269">
        <v>-15</v>
      </c>
      <c r="S11541" s="269">
        <v>-37.5</v>
      </c>
      <c r="T11541" s="269">
        <v>-39</v>
      </c>
      <c r="DO11541"/>
    </row>
    <row r="11542" spans="15:119" x14ac:dyDescent="0.25">
      <c r="O11542" s="268" t="s">
        <v>21024</v>
      </c>
      <c r="P11542" s="268" t="s">
        <v>9490</v>
      </c>
      <c r="Q11542" s="269">
        <v>-14</v>
      </c>
      <c r="R11542" s="269">
        <v>-14.5</v>
      </c>
      <c r="S11542" s="269">
        <v>-38.5</v>
      </c>
      <c r="T11542" s="269">
        <v>-39</v>
      </c>
      <c r="DO11542"/>
    </row>
    <row r="11543" spans="15:119" x14ac:dyDescent="0.25">
      <c r="O11543" s="268" t="s">
        <v>21025</v>
      </c>
      <c r="P11543" s="268" t="s">
        <v>9492</v>
      </c>
      <c r="Q11543" s="269">
        <v>-14</v>
      </c>
      <c r="R11543" s="269">
        <v>-14.25</v>
      </c>
      <c r="S11543" s="269">
        <v>-38.75</v>
      </c>
      <c r="T11543" s="269">
        <v>-39</v>
      </c>
      <c r="DO11543"/>
    </row>
    <row r="11544" spans="15:119" x14ac:dyDescent="0.25">
      <c r="O11544" s="268" t="s">
        <v>21026</v>
      </c>
      <c r="P11544" s="268" t="s">
        <v>9492</v>
      </c>
      <c r="Q11544" s="269">
        <v>-14.25</v>
      </c>
      <c r="R11544" s="269">
        <v>-14.5</v>
      </c>
      <c r="S11544" s="269">
        <v>-38.75</v>
      </c>
      <c r="T11544" s="269">
        <v>-39</v>
      </c>
      <c r="DO11544"/>
    </row>
    <row r="11545" spans="15:119" x14ac:dyDescent="0.25">
      <c r="O11545" s="268" t="s">
        <v>21027</v>
      </c>
      <c r="P11545" s="268" t="s">
        <v>9490</v>
      </c>
      <c r="Q11545" s="269">
        <v>-14.5</v>
      </c>
      <c r="R11545" s="269">
        <v>-15</v>
      </c>
      <c r="S11545" s="269">
        <v>-38.5</v>
      </c>
      <c r="T11545" s="269">
        <v>-39</v>
      </c>
      <c r="DO11545"/>
    </row>
    <row r="11546" spans="15:119" x14ac:dyDescent="0.25">
      <c r="O11546" s="268" t="s">
        <v>21028</v>
      </c>
      <c r="P11546" s="268" t="s">
        <v>9492</v>
      </c>
      <c r="Q11546" s="269">
        <v>-14.75</v>
      </c>
      <c r="R11546" s="269">
        <v>-15</v>
      </c>
      <c r="S11546" s="269">
        <v>-38.75</v>
      </c>
      <c r="T11546" s="269">
        <v>-39</v>
      </c>
      <c r="DO11546"/>
    </row>
    <row r="11547" spans="15:119" x14ac:dyDescent="0.25">
      <c r="O11547" s="268" t="s">
        <v>21029</v>
      </c>
      <c r="P11547" s="268" t="s">
        <v>9488</v>
      </c>
      <c r="Q11547" s="269">
        <v>-15</v>
      </c>
      <c r="R11547" s="269">
        <v>-16</v>
      </c>
      <c r="S11547" s="269">
        <v>-37.5</v>
      </c>
      <c r="T11547" s="269">
        <v>-39</v>
      </c>
      <c r="DO11547"/>
    </row>
    <row r="11548" spans="15:119" x14ac:dyDescent="0.25">
      <c r="O11548" s="268" t="s">
        <v>21030</v>
      </c>
      <c r="P11548" s="268" t="s">
        <v>9490</v>
      </c>
      <c r="Q11548" s="269">
        <v>-15</v>
      </c>
      <c r="R11548" s="269">
        <v>-15.5</v>
      </c>
      <c r="S11548" s="269">
        <v>-38.5</v>
      </c>
      <c r="T11548" s="269">
        <v>-39</v>
      </c>
      <c r="DO11548"/>
    </row>
    <row r="11549" spans="15:119" x14ac:dyDescent="0.25">
      <c r="O11549" s="268" t="s">
        <v>21031</v>
      </c>
      <c r="P11549" s="268" t="s">
        <v>9492</v>
      </c>
      <c r="Q11549" s="269">
        <v>-15</v>
      </c>
      <c r="R11549" s="269">
        <v>-15.25</v>
      </c>
      <c r="S11549" s="269">
        <v>-38.75</v>
      </c>
      <c r="T11549" s="269">
        <v>-39</v>
      </c>
      <c r="DO11549"/>
    </row>
    <row r="11550" spans="15:119" x14ac:dyDescent="0.25">
      <c r="O11550" s="268" t="s">
        <v>21032</v>
      </c>
      <c r="P11550" s="268" t="s">
        <v>9492</v>
      </c>
      <c r="Q11550" s="269">
        <v>-15.25</v>
      </c>
      <c r="R11550" s="269">
        <v>-15.5</v>
      </c>
      <c r="S11550" s="269">
        <v>-38.75</v>
      </c>
      <c r="T11550" s="269">
        <v>-39</v>
      </c>
      <c r="DO11550"/>
    </row>
    <row r="11551" spans="15:119" x14ac:dyDescent="0.25">
      <c r="O11551" s="268" t="s">
        <v>21033</v>
      </c>
      <c r="P11551" s="268" t="s">
        <v>9490</v>
      </c>
      <c r="Q11551" s="269">
        <v>-15.5</v>
      </c>
      <c r="R11551" s="269">
        <v>-16</v>
      </c>
      <c r="S11551" s="269">
        <v>-38.5</v>
      </c>
      <c r="T11551" s="269">
        <v>-39</v>
      </c>
      <c r="DO11551"/>
    </row>
    <row r="11552" spans="15:119" x14ac:dyDescent="0.25">
      <c r="O11552" s="268" t="s">
        <v>21034</v>
      </c>
      <c r="P11552" s="268" t="s">
        <v>9492</v>
      </c>
      <c r="Q11552" s="269">
        <v>-15.5</v>
      </c>
      <c r="R11552" s="269">
        <v>-15.75</v>
      </c>
      <c r="S11552" s="269">
        <v>-38.75</v>
      </c>
      <c r="T11552" s="269">
        <v>-39</v>
      </c>
      <c r="DO11552"/>
    </row>
    <row r="11553" spans="15:119" x14ac:dyDescent="0.25">
      <c r="O11553" s="268" t="s">
        <v>21035</v>
      </c>
      <c r="P11553" s="268" t="s">
        <v>9492</v>
      </c>
      <c r="Q11553" s="269">
        <v>-15.75</v>
      </c>
      <c r="R11553" s="269">
        <v>-16</v>
      </c>
      <c r="S11553" s="269">
        <v>-38.75</v>
      </c>
      <c r="T11553" s="269">
        <v>-39</v>
      </c>
      <c r="DO11553"/>
    </row>
    <row r="11554" spans="15:119" x14ac:dyDescent="0.25">
      <c r="O11554" s="268" t="s">
        <v>21036</v>
      </c>
      <c r="P11554" s="268" t="s">
        <v>9486</v>
      </c>
      <c r="Q11554" s="269">
        <v>-12</v>
      </c>
      <c r="R11554" s="269">
        <v>-14</v>
      </c>
      <c r="S11554" s="269">
        <v>-36</v>
      </c>
      <c r="T11554" s="269">
        <v>-39</v>
      </c>
      <c r="DO11554"/>
    </row>
    <row r="11555" spans="15:119" x14ac:dyDescent="0.25">
      <c r="O11555" s="268" t="s">
        <v>21037</v>
      </c>
      <c r="P11555" s="268" t="s">
        <v>9488</v>
      </c>
      <c r="Q11555" s="269">
        <v>-16</v>
      </c>
      <c r="R11555" s="269">
        <v>-17</v>
      </c>
      <c r="S11555" s="269">
        <v>-60</v>
      </c>
      <c r="T11555" s="269">
        <v>-61.5</v>
      </c>
      <c r="DO11555"/>
    </row>
    <row r="11556" spans="15:119" x14ac:dyDescent="0.25">
      <c r="O11556" s="268" t="s">
        <v>21038</v>
      </c>
      <c r="P11556" s="268" t="s">
        <v>9490</v>
      </c>
      <c r="Q11556" s="269">
        <v>-16</v>
      </c>
      <c r="R11556" s="269">
        <v>-16.5</v>
      </c>
      <c r="S11556" s="269">
        <v>-60</v>
      </c>
      <c r="T11556" s="269">
        <v>-60.5</v>
      </c>
      <c r="DO11556"/>
    </row>
    <row r="11557" spans="15:119" x14ac:dyDescent="0.25">
      <c r="O11557" s="268" t="s">
        <v>21039</v>
      </c>
      <c r="P11557" s="268" t="s">
        <v>9492</v>
      </c>
      <c r="Q11557" s="269">
        <v>-16</v>
      </c>
      <c r="R11557" s="269">
        <v>-16.25</v>
      </c>
      <c r="S11557" s="269">
        <v>-60</v>
      </c>
      <c r="T11557" s="269">
        <v>-60.25</v>
      </c>
      <c r="DO11557"/>
    </row>
    <row r="11558" spans="15:119" x14ac:dyDescent="0.25">
      <c r="O11558" s="268" t="s">
        <v>21040</v>
      </c>
      <c r="P11558" s="268" t="s">
        <v>9492</v>
      </c>
      <c r="Q11558" s="269">
        <v>-16.25</v>
      </c>
      <c r="R11558" s="269">
        <v>-16.5</v>
      </c>
      <c r="S11558" s="269">
        <v>-60</v>
      </c>
      <c r="T11558" s="269">
        <v>-60.25</v>
      </c>
      <c r="DO11558"/>
    </row>
    <row r="11559" spans="15:119" x14ac:dyDescent="0.25">
      <c r="O11559" s="268" t="s">
        <v>21041</v>
      </c>
      <c r="P11559" s="268" t="s">
        <v>9484</v>
      </c>
      <c r="Q11559" s="269">
        <v>-16</v>
      </c>
      <c r="R11559" s="269">
        <v>-20</v>
      </c>
      <c r="S11559" s="269">
        <v>-54</v>
      </c>
      <c r="T11559" s="269">
        <v>-60</v>
      </c>
      <c r="DO11559"/>
    </row>
    <row r="11560" spans="15:119" x14ac:dyDescent="0.25">
      <c r="O11560" s="268" t="s">
        <v>21042</v>
      </c>
      <c r="P11560" s="268" t="s">
        <v>9486</v>
      </c>
      <c r="Q11560" s="269">
        <v>-16</v>
      </c>
      <c r="R11560" s="269">
        <v>-18</v>
      </c>
      <c r="S11560" s="269">
        <v>-57</v>
      </c>
      <c r="T11560" s="269">
        <v>-60</v>
      </c>
      <c r="DO11560"/>
    </row>
    <row r="11561" spans="15:119" x14ac:dyDescent="0.25">
      <c r="O11561" s="268" t="s">
        <v>21043</v>
      </c>
      <c r="P11561" s="268" t="s">
        <v>9488</v>
      </c>
      <c r="Q11561" s="269">
        <v>-16</v>
      </c>
      <c r="R11561" s="269">
        <v>-17</v>
      </c>
      <c r="S11561" s="269">
        <v>-58.5</v>
      </c>
      <c r="T11561" s="269">
        <v>-60</v>
      </c>
      <c r="DO11561"/>
    </row>
    <row r="11562" spans="15:119" x14ac:dyDescent="0.25">
      <c r="O11562" s="268" t="s">
        <v>21044</v>
      </c>
      <c r="P11562" s="268" t="s">
        <v>9490</v>
      </c>
      <c r="Q11562" s="269">
        <v>-16</v>
      </c>
      <c r="R11562" s="269">
        <v>-16.5</v>
      </c>
      <c r="S11562" s="269">
        <v>-59.5</v>
      </c>
      <c r="T11562" s="269">
        <v>-60</v>
      </c>
      <c r="DO11562"/>
    </row>
    <row r="11563" spans="15:119" x14ac:dyDescent="0.25">
      <c r="O11563" s="268" t="s">
        <v>21045</v>
      </c>
      <c r="P11563" s="268" t="s">
        <v>9492</v>
      </c>
      <c r="Q11563" s="269">
        <v>-16</v>
      </c>
      <c r="R11563" s="269">
        <v>-16.25</v>
      </c>
      <c r="S11563" s="269">
        <v>-59.75</v>
      </c>
      <c r="T11563" s="269">
        <v>-60</v>
      </c>
      <c r="DO11563"/>
    </row>
    <row r="11564" spans="15:119" x14ac:dyDescent="0.25">
      <c r="O11564" s="268" t="s">
        <v>21046</v>
      </c>
      <c r="P11564" s="268" t="s">
        <v>9492</v>
      </c>
      <c r="Q11564" s="269">
        <v>-16</v>
      </c>
      <c r="R11564" s="269">
        <v>-16.25</v>
      </c>
      <c r="S11564" s="269">
        <v>-59.5</v>
      </c>
      <c r="T11564" s="269">
        <v>-59.75</v>
      </c>
      <c r="DO11564"/>
    </row>
    <row r="11565" spans="15:119" x14ac:dyDescent="0.25">
      <c r="O11565" s="268" t="s">
        <v>21047</v>
      </c>
      <c r="P11565" s="268" t="s">
        <v>9492</v>
      </c>
      <c r="Q11565" s="269">
        <v>-16.25</v>
      </c>
      <c r="R11565" s="269">
        <v>-16.5</v>
      </c>
      <c r="S11565" s="269">
        <v>-59.75</v>
      </c>
      <c r="T11565" s="269">
        <v>-60</v>
      </c>
      <c r="DO11565"/>
    </row>
    <row r="11566" spans="15:119" x14ac:dyDescent="0.25">
      <c r="O11566" s="268" t="s">
        <v>21048</v>
      </c>
      <c r="P11566" s="268" t="s">
        <v>9492</v>
      </c>
      <c r="Q11566" s="269">
        <v>-16.25</v>
      </c>
      <c r="R11566" s="269">
        <v>-16.5</v>
      </c>
      <c r="S11566" s="269">
        <v>-59.5</v>
      </c>
      <c r="T11566" s="269">
        <v>-59.75</v>
      </c>
      <c r="DO11566"/>
    </row>
    <row r="11567" spans="15:119" x14ac:dyDescent="0.25">
      <c r="O11567" s="268" t="s">
        <v>21049</v>
      </c>
      <c r="P11567" s="268" t="s">
        <v>9490</v>
      </c>
      <c r="Q11567" s="269">
        <v>-16</v>
      </c>
      <c r="R11567" s="269">
        <v>-16.5</v>
      </c>
      <c r="S11567" s="269">
        <v>-59</v>
      </c>
      <c r="T11567" s="269">
        <v>-59.5</v>
      </c>
      <c r="DO11567"/>
    </row>
    <row r="11568" spans="15:119" x14ac:dyDescent="0.25">
      <c r="O11568" s="268" t="s">
        <v>21050</v>
      </c>
      <c r="P11568" s="268" t="s">
        <v>9492</v>
      </c>
      <c r="Q11568" s="269">
        <v>-16</v>
      </c>
      <c r="R11568" s="269">
        <v>-16.25</v>
      </c>
      <c r="S11568" s="269">
        <v>-59.25</v>
      </c>
      <c r="T11568" s="269">
        <v>-59.5</v>
      </c>
      <c r="DO11568"/>
    </row>
    <row r="11569" spans="15:119" x14ac:dyDescent="0.25">
      <c r="O11569" s="268" t="s">
        <v>21051</v>
      </c>
      <c r="P11569" s="268" t="s">
        <v>9492</v>
      </c>
      <c r="Q11569" s="269">
        <v>-16</v>
      </c>
      <c r="R11569" s="269">
        <v>-16.25</v>
      </c>
      <c r="S11569" s="269">
        <v>-59</v>
      </c>
      <c r="T11569" s="269">
        <v>-59.25</v>
      </c>
      <c r="DO11569"/>
    </row>
    <row r="11570" spans="15:119" x14ac:dyDescent="0.25">
      <c r="O11570" s="268" t="s">
        <v>21052</v>
      </c>
      <c r="P11570" s="268" t="s">
        <v>9492</v>
      </c>
      <c r="Q11570" s="269">
        <v>-16.25</v>
      </c>
      <c r="R11570" s="269">
        <v>-16.5</v>
      </c>
      <c r="S11570" s="269">
        <v>-59.25</v>
      </c>
      <c r="T11570" s="269">
        <v>-59.5</v>
      </c>
      <c r="DO11570"/>
    </row>
    <row r="11571" spans="15:119" x14ac:dyDescent="0.25">
      <c r="O11571" s="268" t="s">
        <v>21053</v>
      </c>
      <c r="P11571" s="268" t="s">
        <v>9492</v>
      </c>
      <c r="Q11571" s="269">
        <v>-16.25</v>
      </c>
      <c r="R11571" s="269">
        <v>-16.5</v>
      </c>
      <c r="S11571" s="269">
        <v>-59</v>
      </c>
      <c r="T11571" s="269">
        <v>-59.25</v>
      </c>
      <c r="DO11571"/>
    </row>
    <row r="11572" spans="15:119" x14ac:dyDescent="0.25">
      <c r="O11572" s="268" t="s">
        <v>21054</v>
      </c>
      <c r="P11572" s="268" t="s">
        <v>9490</v>
      </c>
      <c r="Q11572" s="269">
        <v>-16</v>
      </c>
      <c r="R11572" s="269">
        <v>-16.5</v>
      </c>
      <c r="S11572" s="269">
        <v>-58.5</v>
      </c>
      <c r="T11572" s="269">
        <v>-59</v>
      </c>
      <c r="DO11572"/>
    </row>
    <row r="11573" spans="15:119" x14ac:dyDescent="0.25">
      <c r="O11573" s="268" t="s">
        <v>21055</v>
      </c>
      <c r="P11573" s="268" t="s">
        <v>9492</v>
      </c>
      <c r="Q11573" s="269">
        <v>-16</v>
      </c>
      <c r="R11573" s="269">
        <v>-16.25</v>
      </c>
      <c r="S11573" s="269">
        <v>-58.75</v>
      </c>
      <c r="T11573" s="269">
        <v>-59</v>
      </c>
      <c r="DO11573"/>
    </row>
    <row r="11574" spans="15:119" x14ac:dyDescent="0.25">
      <c r="O11574" s="268" t="s">
        <v>21056</v>
      </c>
      <c r="P11574" s="268" t="s">
        <v>9492</v>
      </c>
      <c r="Q11574" s="269">
        <v>-16</v>
      </c>
      <c r="R11574" s="269">
        <v>-16.25</v>
      </c>
      <c r="S11574" s="269">
        <v>-58.5</v>
      </c>
      <c r="T11574" s="269">
        <v>-58.75</v>
      </c>
      <c r="DO11574"/>
    </row>
    <row r="11575" spans="15:119" x14ac:dyDescent="0.25">
      <c r="O11575" s="268" t="s">
        <v>21057</v>
      </c>
      <c r="P11575" s="268" t="s">
        <v>9492</v>
      </c>
      <c r="Q11575" s="269">
        <v>-16.25</v>
      </c>
      <c r="R11575" s="269">
        <v>-16.5</v>
      </c>
      <c r="S11575" s="269">
        <v>-58.75</v>
      </c>
      <c r="T11575" s="269">
        <v>-59</v>
      </c>
      <c r="DO11575"/>
    </row>
    <row r="11576" spans="15:119" x14ac:dyDescent="0.25">
      <c r="O11576" s="268" t="s">
        <v>21058</v>
      </c>
      <c r="P11576" s="268" t="s">
        <v>9492</v>
      </c>
      <c r="Q11576" s="269">
        <v>-16.25</v>
      </c>
      <c r="R11576" s="269">
        <v>-16.5</v>
      </c>
      <c r="S11576" s="269">
        <v>-58.5</v>
      </c>
      <c r="T11576" s="269">
        <v>-58.75</v>
      </c>
      <c r="DO11576"/>
    </row>
    <row r="11577" spans="15:119" x14ac:dyDescent="0.25">
      <c r="O11577" s="268" t="s">
        <v>21059</v>
      </c>
      <c r="P11577" s="268" t="s">
        <v>9488</v>
      </c>
      <c r="Q11577" s="269">
        <v>-16</v>
      </c>
      <c r="R11577" s="269">
        <v>-17</v>
      </c>
      <c r="S11577" s="269">
        <v>-57</v>
      </c>
      <c r="T11577" s="269">
        <v>-58.5</v>
      </c>
      <c r="DO11577"/>
    </row>
    <row r="11578" spans="15:119" x14ac:dyDescent="0.25">
      <c r="O11578" s="268" t="s">
        <v>21060</v>
      </c>
      <c r="P11578" s="268" t="s">
        <v>9490</v>
      </c>
      <c r="Q11578" s="269">
        <v>-16</v>
      </c>
      <c r="R11578" s="269">
        <v>-16.5</v>
      </c>
      <c r="S11578" s="269">
        <v>-58</v>
      </c>
      <c r="T11578" s="269">
        <v>-58.5</v>
      </c>
      <c r="DO11578"/>
    </row>
    <row r="11579" spans="15:119" x14ac:dyDescent="0.25">
      <c r="O11579" s="268" t="s">
        <v>21061</v>
      </c>
      <c r="P11579" s="268" t="s">
        <v>9492</v>
      </c>
      <c r="Q11579" s="269">
        <v>-16</v>
      </c>
      <c r="R11579" s="269">
        <v>-16.25</v>
      </c>
      <c r="S11579" s="269">
        <v>-58.25</v>
      </c>
      <c r="T11579" s="269">
        <v>-58.5</v>
      </c>
      <c r="DO11579"/>
    </row>
    <row r="11580" spans="15:119" x14ac:dyDescent="0.25">
      <c r="O11580" s="268" t="s">
        <v>21062</v>
      </c>
      <c r="P11580" s="268" t="s">
        <v>9492</v>
      </c>
      <c r="Q11580" s="269">
        <v>-16</v>
      </c>
      <c r="R11580" s="269">
        <v>-16.25</v>
      </c>
      <c r="S11580" s="269">
        <v>-58</v>
      </c>
      <c r="T11580" s="269">
        <v>-58.25</v>
      </c>
      <c r="DO11580"/>
    </row>
    <row r="11581" spans="15:119" x14ac:dyDescent="0.25">
      <c r="O11581" s="268" t="s">
        <v>21063</v>
      </c>
      <c r="P11581" s="268" t="s">
        <v>9492</v>
      </c>
      <c r="Q11581" s="269">
        <v>-16.25</v>
      </c>
      <c r="R11581" s="269">
        <v>-16.5</v>
      </c>
      <c r="S11581" s="269">
        <v>-58.25</v>
      </c>
      <c r="T11581" s="269">
        <v>-58.5</v>
      </c>
      <c r="DO11581"/>
    </row>
    <row r="11582" spans="15:119" x14ac:dyDescent="0.25">
      <c r="O11582" s="268" t="s">
        <v>21064</v>
      </c>
      <c r="P11582" s="268" t="s">
        <v>9492</v>
      </c>
      <c r="Q11582" s="269">
        <v>-16.25</v>
      </c>
      <c r="R11582" s="269">
        <v>-16.5</v>
      </c>
      <c r="S11582" s="269">
        <v>-58</v>
      </c>
      <c r="T11582" s="269">
        <v>-58.25</v>
      </c>
      <c r="DO11582"/>
    </row>
    <row r="11583" spans="15:119" x14ac:dyDescent="0.25">
      <c r="O11583" s="268" t="s">
        <v>21065</v>
      </c>
      <c r="P11583" s="268" t="s">
        <v>9490</v>
      </c>
      <c r="Q11583" s="269">
        <v>-16</v>
      </c>
      <c r="R11583" s="269">
        <v>-16.5</v>
      </c>
      <c r="S11583" s="269">
        <v>-57.5</v>
      </c>
      <c r="T11583" s="269">
        <v>-58</v>
      </c>
      <c r="DO11583"/>
    </row>
    <row r="11584" spans="15:119" x14ac:dyDescent="0.25">
      <c r="O11584" s="268" t="s">
        <v>21066</v>
      </c>
      <c r="P11584" s="268" t="s">
        <v>9492</v>
      </c>
      <c r="Q11584" s="269">
        <v>-16</v>
      </c>
      <c r="R11584" s="269">
        <v>-16.25</v>
      </c>
      <c r="S11584" s="269">
        <v>-57.75</v>
      </c>
      <c r="T11584" s="269">
        <v>-58</v>
      </c>
      <c r="DO11584"/>
    </row>
    <row r="11585" spans="15:119" x14ac:dyDescent="0.25">
      <c r="O11585" s="268" t="s">
        <v>21067</v>
      </c>
      <c r="P11585" s="268" t="s">
        <v>9492</v>
      </c>
      <c r="Q11585" s="269">
        <v>-16</v>
      </c>
      <c r="R11585" s="269">
        <v>-16.25</v>
      </c>
      <c r="S11585" s="269">
        <v>-57.5</v>
      </c>
      <c r="T11585" s="269">
        <v>-57.75</v>
      </c>
      <c r="DO11585"/>
    </row>
    <row r="11586" spans="15:119" x14ac:dyDescent="0.25">
      <c r="O11586" s="268" t="s">
        <v>21068</v>
      </c>
      <c r="P11586" s="268" t="s">
        <v>9492</v>
      </c>
      <c r="Q11586" s="269">
        <v>-16.25</v>
      </c>
      <c r="R11586" s="269">
        <v>-16.5</v>
      </c>
      <c r="S11586" s="269">
        <v>-57.75</v>
      </c>
      <c r="T11586" s="269">
        <v>-58</v>
      </c>
      <c r="DO11586"/>
    </row>
    <row r="11587" spans="15:119" x14ac:dyDescent="0.25">
      <c r="O11587" s="268" t="s">
        <v>21069</v>
      </c>
      <c r="P11587" s="268" t="s">
        <v>9492</v>
      </c>
      <c r="Q11587" s="269">
        <v>-16.25</v>
      </c>
      <c r="R11587" s="269">
        <v>-16.5</v>
      </c>
      <c r="S11587" s="269">
        <v>-57.5</v>
      </c>
      <c r="T11587" s="269">
        <v>-57.75</v>
      </c>
      <c r="DO11587"/>
    </row>
    <row r="11588" spans="15:119" x14ac:dyDescent="0.25">
      <c r="O11588" s="268" t="s">
        <v>21070</v>
      </c>
      <c r="P11588" s="268" t="s">
        <v>9490</v>
      </c>
      <c r="Q11588" s="269">
        <v>-16</v>
      </c>
      <c r="R11588" s="269">
        <v>-16.5</v>
      </c>
      <c r="S11588" s="269">
        <v>-57</v>
      </c>
      <c r="T11588" s="269">
        <v>-57.5</v>
      </c>
      <c r="DO11588"/>
    </row>
    <row r="11589" spans="15:119" x14ac:dyDescent="0.25">
      <c r="O11589" s="268" t="s">
        <v>21071</v>
      </c>
      <c r="P11589" s="268" t="s">
        <v>9492</v>
      </c>
      <c r="Q11589" s="269">
        <v>-16</v>
      </c>
      <c r="R11589" s="269">
        <v>-16.25</v>
      </c>
      <c r="S11589" s="269">
        <v>-57.25</v>
      </c>
      <c r="T11589" s="269">
        <v>-57.5</v>
      </c>
      <c r="DO11589"/>
    </row>
    <row r="11590" spans="15:119" x14ac:dyDescent="0.25">
      <c r="O11590" s="268" t="s">
        <v>21072</v>
      </c>
      <c r="P11590" s="268" t="s">
        <v>9492</v>
      </c>
      <c r="Q11590" s="269">
        <v>-16</v>
      </c>
      <c r="R11590" s="269">
        <v>-16.25</v>
      </c>
      <c r="S11590" s="269">
        <v>-57</v>
      </c>
      <c r="T11590" s="269">
        <v>-57.25</v>
      </c>
      <c r="DO11590"/>
    </row>
    <row r="11591" spans="15:119" x14ac:dyDescent="0.25">
      <c r="O11591" s="268" t="s">
        <v>21073</v>
      </c>
      <c r="P11591" s="268" t="s">
        <v>9492</v>
      </c>
      <c r="Q11591" s="269">
        <v>-16.25</v>
      </c>
      <c r="R11591" s="269">
        <v>-16.5</v>
      </c>
      <c r="S11591" s="269">
        <v>-57.25</v>
      </c>
      <c r="T11591" s="269">
        <v>-57.5</v>
      </c>
      <c r="DO11591"/>
    </row>
    <row r="11592" spans="15:119" x14ac:dyDescent="0.25">
      <c r="O11592" s="268" t="s">
        <v>21074</v>
      </c>
      <c r="P11592" s="268" t="s">
        <v>9492</v>
      </c>
      <c r="Q11592" s="269">
        <v>-16.25</v>
      </c>
      <c r="R11592" s="269">
        <v>-16.5</v>
      </c>
      <c r="S11592" s="269">
        <v>-57</v>
      </c>
      <c r="T11592" s="269">
        <v>-57.25</v>
      </c>
      <c r="DO11592"/>
    </row>
    <row r="11593" spans="15:119" x14ac:dyDescent="0.25">
      <c r="O11593" s="268" t="s">
        <v>21075</v>
      </c>
      <c r="P11593" s="268" t="s">
        <v>9490</v>
      </c>
      <c r="Q11593" s="269">
        <v>-16.5</v>
      </c>
      <c r="R11593" s="269">
        <v>-17</v>
      </c>
      <c r="S11593" s="269">
        <v>-58</v>
      </c>
      <c r="T11593" s="269">
        <v>-58.5</v>
      </c>
      <c r="DO11593"/>
    </row>
    <row r="11594" spans="15:119" x14ac:dyDescent="0.25">
      <c r="O11594" s="268" t="s">
        <v>21076</v>
      </c>
      <c r="P11594" s="268" t="s">
        <v>9492</v>
      </c>
      <c r="Q11594" s="269">
        <v>-16.5</v>
      </c>
      <c r="R11594" s="269">
        <v>-16.75</v>
      </c>
      <c r="S11594" s="269">
        <v>-58.25</v>
      </c>
      <c r="T11594" s="269">
        <v>-58.5</v>
      </c>
      <c r="DO11594"/>
    </row>
    <row r="11595" spans="15:119" x14ac:dyDescent="0.25">
      <c r="O11595" s="268" t="s">
        <v>21077</v>
      </c>
      <c r="P11595" s="268" t="s">
        <v>9492</v>
      </c>
      <c r="Q11595" s="269">
        <v>-16.5</v>
      </c>
      <c r="R11595" s="269">
        <v>-16.75</v>
      </c>
      <c r="S11595" s="269">
        <v>-58</v>
      </c>
      <c r="T11595" s="269">
        <v>-58.25</v>
      </c>
      <c r="DO11595"/>
    </row>
    <row r="11596" spans="15:119" x14ac:dyDescent="0.25">
      <c r="O11596" s="268" t="s">
        <v>21078</v>
      </c>
      <c r="P11596" s="268" t="s">
        <v>9492</v>
      </c>
      <c r="Q11596" s="269">
        <v>-16.75</v>
      </c>
      <c r="R11596" s="269">
        <v>-17</v>
      </c>
      <c r="S11596" s="269">
        <v>-58.25</v>
      </c>
      <c r="T11596" s="269">
        <v>-58.5</v>
      </c>
      <c r="DO11596"/>
    </row>
    <row r="11597" spans="15:119" x14ac:dyDescent="0.25">
      <c r="O11597" s="268" t="s">
        <v>21079</v>
      </c>
      <c r="P11597" s="268" t="s">
        <v>9492</v>
      </c>
      <c r="Q11597" s="269">
        <v>-16.75</v>
      </c>
      <c r="R11597" s="269">
        <v>-17</v>
      </c>
      <c r="S11597" s="269">
        <v>-58</v>
      </c>
      <c r="T11597" s="269">
        <v>-58.25</v>
      </c>
      <c r="DO11597"/>
    </row>
    <row r="11598" spans="15:119" x14ac:dyDescent="0.25">
      <c r="O11598" s="268" t="s">
        <v>21080</v>
      </c>
      <c r="P11598" s="268" t="s">
        <v>9490</v>
      </c>
      <c r="Q11598" s="269">
        <v>-16.5</v>
      </c>
      <c r="R11598" s="269">
        <v>-17</v>
      </c>
      <c r="S11598" s="269">
        <v>-57.5</v>
      </c>
      <c r="T11598" s="269">
        <v>-58</v>
      </c>
      <c r="DO11598"/>
    </row>
    <row r="11599" spans="15:119" x14ac:dyDescent="0.25">
      <c r="O11599" s="268" t="s">
        <v>21081</v>
      </c>
      <c r="P11599" s="268" t="s">
        <v>9492</v>
      </c>
      <c r="Q11599" s="269">
        <v>-16.5</v>
      </c>
      <c r="R11599" s="269">
        <v>-16.75</v>
      </c>
      <c r="S11599" s="269">
        <v>-57.75</v>
      </c>
      <c r="T11599" s="269">
        <v>-58</v>
      </c>
      <c r="DO11599"/>
    </row>
    <row r="11600" spans="15:119" x14ac:dyDescent="0.25">
      <c r="O11600" s="268" t="s">
        <v>21082</v>
      </c>
      <c r="P11600" s="268" t="s">
        <v>9492</v>
      </c>
      <c r="Q11600" s="269">
        <v>-16.5</v>
      </c>
      <c r="R11600" s="269">
        <v>-16.75</v>
      </c>
      <c r="S11600" s="269">
        <v>-57.5</v>
      </c>
      <c r="T11600" s="269">
        <v>-57.75</v>
      </c>
      <c r="DO11600"/>
    </row>
    <row r="11601" spans="15:119" x14ac:dyDescent="0.25">
      <c r="O11601" s="268" t="s">
        <v>21083</v>
      </c>
      <c r="P11601" s="268" t="s">
        <v>9492</v>
      </c>
      <c r="Q11601" s="269">
        <v>-16.75</v>
      </c>
      <c r="R11601" s="269">
        <v>-17</v>
      </c>
      <c r="S11601" s="269">
        <v>-57.75</v>
      </c>
      <c r="T11601" s="269">
        <v>-58</v>
      </c>
      <c r="DO11601"/>
    </row>
    <row r="11602" spans="15:119" x14ac:dyDescent="0.25">
      <c r="O11602" s="268" t="s">
        <v>21084</v>
      </c>
      <c r="P11602" s="268" t="s">
        <v>9492</v>
      </c>
      <c r="Q11602" s="269">
        <v>-16.75</v>
      </c>
      <c r="R11602" s="269">
        <v>-17</v>
      </c>
      <c r="S11602" s="269">
        <v>-57.5</v>
      </c>
      <c r="T11602" s="269">
        <v>-57.75</v>
      </c>
      <c r="DO11602"/>
    </row>
    <row r="11603" spans="15:119" x14ac:dyDescent="0.25">
      <c r="O11603" s="268" t="s">
        <v>21085</v>
      </c>
      <c r="P11603" s="268" t="s">
        <v>9490</v>
      </c>
      <c r="Q11603" s="269">
        <v>-16.5</v>
      </c>
      <c r="R11603" s="269">
        <v>-17</v>
      </c>
      <c r="S11603" s="269">
        <v>-57</v>
      </c>
      <c r="T11603" s="269">
        <v>-57.5</v>
      </c>
      <c r="DO11603"/>
    </row>
    <row r="11604" spans="15:119" x14ac:dyDescent="0.25">
      <c r="O11604" s="268" t="s">
        <v>21086</v>
      </c>
      <c r="P11604" s="268" t="s">
        <v>9492</v>
      </c>
      <c r="Q11604" s="269">
        <v>-16.5</v>
      </c>
      <c r="R11604" s="269">
        <v>-16.75</v>
      </c>
      <c r="S11604" s="269">
        <v>-57.25</v>
      </c>
      <c r="T11604" s="269">
        <v>-57.5</v>
      </c>
      <c r="DO11604"/>
    </row>
    <row r="11605" spans="15:119" x14ac:dyDescent="0.25">
      <c r="O11605" s="268" t="s">
        <v>21087</v>
      </c>
      <c r="P11605" s="268" t="s">
        <v>9492</v>
      </c>
      <c r="Q11605" s="269">
        <v>-16.5</v>
      </c>
      <c r="R11605" s="269">
        <v>-16.75</v>
      </c>
      <c r="S11605" s="269">
        <v>-57</v>
      </c>
      <c r="T11605" s="269">
        <v>-57.25</v>
      </c>
      <c r="DO11605"/>
    </row>
    <row r="11606" spans="15:119" x14ac:dyDescent="0.25">
      <c r="O11606" s="268" t="s">
        <v>21088</v>
      </c>
      <c r="P11606" s="268" t="s">
        <v>9492</v>
      </c>
      <c r="Q11606" s="269">
        <v>-16.75</v>
      </c>
      <c r="R11606" s="269">
        <v>-17</v>
      </c>
      <c r="S11606" s="269">
        <v>-57.25</v>
      </c>
      <c r="T11606" s="269">
        <v>-57.5</v>
      </c>
      <c r="DO11606"/>
    </row>
    <row r="11607" spans="15:119" x14ac:dyDescent="0.25">
      <c r="O11607" s="268" t="s">
        <v>21089</v>
      </c>
      <c r="P11607" s="268" t="s">
        <v>9492</v>
      </c>
      <c r="Q11607" s="269">
        <v>-16.75</v>
      </c>
      <c r="R11607" s="269">
        <v>-17</v>
      </c>
      <c r="S11607" s="269">
        <v>-57</v>
      </c>
      <c r="T11607" s="269">
        <v>-57.25</v>
      </c>
      <c r="DO11607"/>
    </row>
    <row r="11608" spans="15:119" x14ac:dyDescent="0.25">
      <c r="O11608" s="268" t="s">
        <v>21090</v>
      </c>
      <c r="P11608" s="268" t="s">
        <v>9488</v>
      </c>
      <c r="Q11608" s="269">
        <v>-17</v>
      </c>
      <c r="R11608" s="269">
        <v>-18</v>
      </c>
      <c r="S11608" s="269">
        <v>-57</v>
      </c>
      <c r="T11608" s="269">
        <v>-58.5</v>
      </c>
      <c r="DO11608"/>
    </row>
    <row r="11609" spans="15:119" x14ac:dyDescent="0.25">
      <c r="O11609" s="268" t="s">
        <v>21091</v>
      </c>
      <c r="P11609" s="268" t="s">
        <v>9490</v>
      </c>
      <c r="Q11609" s="269">
        <v>-17</v>
      </c>
      <c r="R11609" s="269">
        <v>-17.5</v>
      </c>
      <c r="S11609" s="269">
        <v>-58</v>
      </c>
      <c r="T11609" s="269">
        <v>-58.5</v>
      </c>
      <c r="DO11609"/>
    </row>
    <row r="11610" spans="15:119" x14ac:dyDescent="0.25">
      <c r="O11610" s="268" t="s">
        <v>21092</v>
      </c>
      <c r="P11610" s="268" t="s">
        <v>9492</v>
      </c>
      <c r="Q11610" s="269">
        <v>-17</v>
      </c>
      <c r="R11610" s="269">
        <v>-17.25</v>
      </c>
      <c r="S11610" s="269">
        <v>-58.25</v>
      </c>
      <c r="T11610" s="269">
        <v>-58.5</v>
      </c>
      <c r="DO11610"/>
    </row>
    <row r="11611" spans="15:119" x14ac:dyDescent="0.25">
      <c r="O11611" s="268" t="s">
        <v>21093</v>
      </c>
      <c r="P11611" s="268" t="s">
        <v>9492</v>
      </c>
      <c r="Q11611" s="269">
        <v>-17</v>
      </c>
      <c r="R11611" s="269">
        <v>-17.25</v>
      </c>
      <c r="S11611" s="269">
        <v>-58</v>
      </c>
      <c r="T11611" s="269">
        <v>-58.25</v>
      </c>
      <c r="DO11611"/>
    </row>
    <row r="11612" spans="15:119" x14ac:dyDescent="0.25">
      <c r="O11612" s="268" t="s">
        <v>21094</v>
      </c>
      <c r="P11612" s="268" t="s">
        <v>9492</v>
      </c>
      <c r="Q11612" s="269">
        <v>-17.25</v>
      </c>
      <c r="R11612" s="269">
        <v>-17.5</v>
      </c>
      <c r="S11612" s="269">
        <v>-58.25</v>
      </c>
      <c r="T11612" s="269">
        <v>-58.5</v>
      </c>
      <c r="DO11612"/>
    </row>
    <row r="11613" spans="15:119" x14ac:dyDescent="0.25">
      <c r="O11613" s="268" t="s">
        <v>21095</v>
      </c>
      <c r="P11613" s="268" t="s">
        <v>9492</v>
      </c>
      <c r="Q11613" s="269">
        <v>-17.25</v>
      </c>
      <c r="R11613" s="269">
        <v>-17.5</v>
      </c>
      <c r="S11613" s="269">
        <v>-58</v>
      </c>
      <c r="T11613" s="269">
        <v>-58.25</v>
      </c>
      <c r="DO11613"/>
    </row>
    <row r="11614" spans="15:119" x14ac:dyDescent="0.25">
      <c r="O11614" s="268" t="s">
        <v>21096</v>
      </c>
      <c r="P11614" s="268" t="s">
        <v>9490</v>
      </c>
      <c r="Q11614" s="269">
        <v>-17</v>
      </c>
      <c r="R11614" s="269">
        <v>-17.5</v>
      </c>
      <c r="S11614" s="269">
        <v>-57.5</v>
      </c>
      <c r="T11614" s="269">
        <v>-58</v>
      </c>
      <c r="DO11614"/>
    </row>
    <row r="11615" spans="15:119" x14ac:dyDescent="0.25">
      <c r="O11615" s="268" t="s">
        <v>21097</v>
      </c>
      <c r="P11615" s="268" t="s">
        <v>9492</v>
      </c>
      <c r="Q11615" s="269">
        <v>-17</v>
      </c>
      <c r="R11615" s="269">
        <v>-17.25</v>
      </c>
      <c r="S11615" s="269">
        <v>-57.75</v>
      </c>
      <c r="T11615" s="269">
        <v>-58</v>
      </c>
      <c r="DO11615"/>
    </row>
    <row r="11616" spans="15:119" x14ac:dyDescent="0.25">
      <c r="O11616" s="268" t="s">
        <v>21098</v>
      </c>
      <c r="P11616" s="268" t="s">
        <v>9492</v>
      </c>
      <c r="Q11616" s="269">
        <v>-17</v>
      </c>
      <c r="R11616" s="269">
        <v>-17.25</v>
      </c>
      <c r="S11616" s="269">
        <v>-57.5</v>
      </c>
      <c r="T11616" s="269">
        <v>-57.75</v>
      </c>
      <c r="DO11616"/>
    </row>
    <row r="11617" spans="15:119" x14ac:dyDescent="0.25">
      <c r="O11617" s="268" t="s">
        <v>21099</v>
      </c>
      <c r="P11617" s="268" t="s">
        <v>9492</v>
      </c>
      <c r="Q11617" s="269">
        <v>-17.25</v>
      </c>
      <c r="R11617" s="269">
        <v>-17.5</v>
      </c>
      <c r="S11617" s="269">
        <v>-57.75</v>
      </c>
      <c r="T11617" s="269">
        <v>-58</v>
      </c>
      <c r="DO11617"/>
    </row>
    <row r="11618" spans="15:119" x14ac:dyDescent="0.25">
      <c r="O11618" s="268" t="s">
        <v>21100</v>
      </c>
      <c r="P11618" s="268" t="s">
        <v>9492</v>
      </c>
      <c r="Q11618" s="269">
        <v>-17.25</v>
      </c>
      <c r="R11618" s="269">
        <v>-17.5</v>
      </c>
      <c r="S11618" s="269">
        <v>-57.5</v>
      </c>
      <c r="T11618" s="269">
        <v>-57.75</v>
      </c>
      <c r="DO11618"/>
    </row>
    <row r="11619" spans="15:119" x14ac:dyDescent="0.25">
      <c r="O11619" s="268" t="s">
        <v>21101</v>
      </c>
      <c r="P11619" s="268" t="s">
        <v>9490</v>
      </c>
      <c r="Q11619" s="269">
        <v>-17</v>
      </c>
      <c r="R11619" s="269">
        <v>-17.5</v>
      </c>
      <c r="S11619" s="269">
        <v>-57</v>
      </c>
      <c r="T11619" s="269">
        <v>-57.5</v>
      </c>
      <c r="DO11619"/>
    </row>
    <row r="11620" spans="15:119" x14ac:dyDescent="0.25">
      <c r="O11620" s="268" t="s">
        <v>21102</v>
      </c>
      <c r="P11620" s="268" t="s">
        <v>9492</v>
      </c>
      <c r="Q11620" s="269">
        <v>-17</v>
      </c>
      <c r="R11620" s="269">
        <v>-17.25</v>
      </c>
      <c r="S11620" s="269">
        <v>-57.25</v>
      </c>
      <c r="T11620" s="269">
        <v>-57.5</v>
      </c>
      <c r="DO11620"/>
    </row>
    <row r="11621" spans="15:119" x14ac:dyDescent="0.25">
      <c r="O11621" s="268" t="s">
        <v>21103</v>
      </c>
      <c r="P11621" s="268" t="s">
        <v>9492</v>
      </c>
      <c r="Q11621" s="269">
        <v>-17</v>
      </c>
      <c r="R11621" s="269">
        <v>-17.25</v>
      </c>
      <c r="S11621" s="269">
        <v>-57</v>
      </c>
      <c r="T11621" s="269">
        <v>-57.25</v>
      </c>
      <c r="DO11621"/>
    </row>
    <row r="11622" spans="15:119" x14ac:dyDescent="0.25">
      <c r="O11622" s="268" t="s">
        <v>21104</v>
      </c>
      <c r="P11622" s="268" t="s">
        <v>9492</v>
      </c>
      <c r="Q11622" s="269">
        <v>-17.25</v>
      </c>
      <c r="R11622" s="269">
        <v>-17.5</v>
      </c>
      <c r="S11622" s="269">
        <v>-57.25</v>
      </c>
      <c r="T11622" s="269">
        <v>-57.5</v>
      </c>
      <c r="DO11622"/>
    </row>
    <row r="11623" spans="15:119" x14ac:dyDescent="0.25">
      <c r="O11623" s="268" t="s">
        <v>21105</v>
      </c>
      <c r="P11623" s="268" t="s">
        <v>9492</v>
      </c>
      <c r="Q11623" s="269">
        <v>-17.25</v>
      </c>
      <c r="R11623" s="269">
        <v>-17.5</v>
      </c>
      <c r="S11623" s="269">
        <v>-57</v>
      </c>
      <c r="T11623" s="269">
        <v>-57.25</v>
      </c>
      <c r="DO11623"/>
    </row>
    <row r="11624" spans="15:119" x14ac:dyDescent="0.25">
      <c r="O11624" s="268" t="s">
        <v>21106</v>
      </c>
      <c r="P11624" s="268" t="s">
        <v>9492</v>
      </c>
      <c r="Q11624" s="269">
        <v>-17.5</v>
      </c>
      <c r="R11624" s="269">
        <v>-17.75</v>
      </c>
      <c r="S11624" s="269">
        <v>-58</v>
      </c>
      <c r="T11624" s="269">
        <v>-58.25</v>
      </c>
      <c r="DO11624"/>
    </row>
    <row r="11625" spans="15:119" x14ac:dyDescent="0.25">
      <c r="O11625" s="268" t="s">
        <v>21107</v>
      </c>
      <c r="P11625" s="268" t="s">
        <v>9490</v>
      </c>
      <c r="Q11625" s="269">
        <v>-17.5</v>
      </c>
      <c r="R11625" s="269">
        <v>-18</v>
      </c>
      <c r="S11625" s="269">
        <v>-57.5</v>
      </c>
      <c r="T11625" s="269">
        <v>-58</v>
      </c>
      <c r="DO11625"/>
    </row>
    <row r="11626" spans="15:119" x14ac:dyDescent="0.25">
      <c r="O11626" s="268" t="s">
        <v>21108</v>
      </c>
      <c r="P11626" s="268" t="s">
        <v>9492</v>
      </c>
      <c r="Q11626" s="269">
        <v>-17.5</v>
      </c>
      <c r="R11626" s="269">
        <v>-17.75</v>
      </c>
      <c r="S11626" s="269">
        <v>-57.75</v>
      </c>
      <c r="T11626" s="269">
        <v>-58</v>
      </c>
      <c r="DO11626"/>
    </row>
    <row r="11627" spans="15:119" x14ac:dyDescent="0.25">
      <c r="O11627" s="268" t="s">
        <v>21109</v>
      </c>
      <c r="P11627" s="268" t="s">
        <v>9492</v>
      </c>
      <c r="Q11627" s="269">
        <v>-17.5</v>
      </c>
      <c r="R11627" s="269">
        <v>-17.75</v>
      </c>
      <c r="S11627" s="269">
        <v>-57.5</v>
      </c>
      <c r="T11627" s="269">
        <v>-57.75</v>
      </c>
      <c r="DO11627"/>
    </row>
    <row r="11628" spans="15:119" x14ac:dyDescent="0.25">
      <c r="O11628" s="268" t="s">
        <v>21110</v>
      </c>
      <c r="P11628" s="268" t="s">
        <v>9492</v>
      </c>
      <c r="Q11628" s="269">
        <v>-17.75</v>
      </c>
      <c r="R11628" s="269">
        <v>-18</v>
      </c>
      <c r="S11628" s="269">
        <v>-57.5</v>
      </c>
      <c r="T11628" s="269">
        <v>-57.75</v>
      </c>
      <c r="DO11628"/>
    </row>
    <row r="11629" spans="15:119" x14ac:dyDescent="0.25">
      <c r="O11629" s="268" t="s">
        <v>21111</v>
      </c>
      <c r="P11629" s="268" t="s">
        <v>9490</v>
      </c>
      <c r="Q11629" s="269">
        <v>-17.5</v>
      </c>
      <c r="R11629" s="269">
        <v>-18</v>
      </c>
      <c r="S11629" s="269">
        <v>-57</v>
      </c>
      <c r="T11629" s="269">
        <v>-57.5</v>
      </c>
      <c r="DO11629"/>
    </row>
    <row r="11630" spans="15:119" x14ac:dyDescent="0.25">
      <c r="O11630" s="268" t="s">
        <v>21112</v>
      </c>
      <c r="P11630" s="268" t="s">
        <v>9492</v>
      </c>
      <c r="Q11630" s="269">
        <v>-17.5</v>
      </c>
      <c r="R11630" s="269">
        <v>-17.75</v>
      </c>
      <c r="S11630" s="269">
        <v>-57.25</v>
      </c>
      <c r="T11630" s="269">
        <v>-57.5</v>
      </c>
      <c r="DO11630"/>
    </row>
    <row r="11631" spans="15:119" x14ac:dyDescent="0.25">
      <c r="O11631" s="268" t="s">
        <v>21113</v>
      </c>
      <c r="P11631" s="268" t="s">
        <v>9492</v>
      </c>
      <c r="Q11631" s="269">
        <v>-17.5</v>
      </c>
      <c r="R11631" s="269">
        <v>-17.75</v>
      </c>
      <c r="S11631" s="269">
        <v>-57</v>
      </c>
      <c r="T11631" s="269">
        <v>-57.25</v>
      </c>
      <c r="DO11631"/>
    </row>
    <row r="11632" spans="15:119" x14ac:dyDescent="0.25">
      <c r="O11632" s="268" t="s">
        <v>21114</v>
      </c>
      <c r="P11632" s="268" t="s">
        <v>9492</v>
      </c>
      <c r="Q11632" s="269">
        <v>-17.75</v>
      </c>
      <c r="R11632" s="269">
        <v>-18</v>
      </c>
      <c r="S11632" s="269">
        <v>-57.25</v>
      </c>
      <c r="T11632" s="269">
        <v>-57.5</v>
      </c>
      <c r="DO11632"/>
    </row>
    <row r="11633" spans="15:119" x14ac:dyDescent="0.25">
      <c r="O11633" s="268" t="s">
        <v>21115</v>
      </c>
      <c r="P11633" s="268" t="s">
        <v>9492</v>
      </c>
      <c r="Q11633" s="269">
        <v>-17.75</v>
      </c>
      <c r="R11633" s="269">
        <v>-18</v>
      </c>
      <c r="S11633" s="269">
        <v>-57</v>
      </c>
      <c r="T11633" s="269">
        <v>-57.25</v>
      </c>
      <c r="DO11633"/>
    </row>
    <row r="11634" spans="15:119" x14ac:dyDescent="0.25">
      <c r="O11634" s="268" t="s">
        <v>21116</v>
      </c>
      <c r="P11634" s="268" t="s">
        <v>9486</v>
      </c>
      <c r="Q11634" s="269">
        <v>-16</v>
      </c>
      <c r="R11634" s="269">
        <v>-18</v>
      </c>
      <c r="S11634" s="269">
        <v>-54</v>
      </c>
      <c r="T11634" s="269">
        <v>-57</v>
      </c>
      <c r="DO11634"/>
    </row>
    <row r="11635" spans="15:119" x14ac:dyDescent="0.25">
      <c r="O11635" s="268" t="s">
        <v>21117</v>
      </c>
      <c r="P11635" s="268" t="s">
        <v>9488</v>
      </c>
      <c r="Q11635" s="269">
        <v>-16</v>
      </c>
      <c r="R11635" s="269">
        <v>-17</v>
      </c>
      <c r="S11635" s="269">
        <v>-55.5</v>
      </c>
      <c r="T11635" s="269">
        <v>-57</v>
      </c>
      <c r="DO11635"/>
    </row>
    <row r="11636" spans="15:119" x14ac:dyDescent="0.25">
      <c r="O11636" s="268" t="s">
        <v>21118</v>
      </c>
      <c r="P11636" s="268" t="s">
        <v>9490</v>
      </c>
      <c r="Q11636" s="269">
        <v>-16</v>
      </c>
      <c r="R11636" s="269">
        <v>-16.5</v>
      </c>
      <c r="S11636" s="269">
        <v>-56.5</v>
      </c>
      <c r="T11636" s="269">
        <v>-57</v>
      </c>
      <c r="DO11636"/>
    </row>
    <row r="11637" spans="15:119" x14ac:dyDescent="0.25">
      <c r="O11637" s="268" t="s">
        <v>21119</v>
      </c>
      <c r="P11637" s="268" t="s">
        <v>9492</v>
      </c>
      <c r="Q11637" s="269">
        <v>-16</v>
      </c>
      <c r="R11637" s="269">
        <v>-16.25</v>
      </c>
      <c r="S11637" s="269">
        <v>-56.75</v>
      </c>
      <c r="T11637" s="269">
        <v>-57</v>
      </c>
      <c r="DO11637"/>
    </row>
    <row r="11638" spans="15:119" x14ac:dyDescent="0.25">
      <c r="O11638" s="268" t="s">
        <v>21120</v>
      </c>
      <c r="P11638" s="268" t="s">
        <v>9492</v>
      </c>
      <c r="Q11638" s="269">
        <v>-16</v>
      </c>
      <c r="R11638" s="269">
        <v>-16.25</v>
      </c>
      <c r="S11638" s="269">
        <v>-56.5</v>
      </c>
      <c r="T11638" s="269">
        <v>-56.75</v>
      </c>
      <c r="DO11638"/>
    </row>
    <row r="11639" spans="15:119" x14ac:dyDescent="0.25">
      <c r="O11639" s="268" t="s">
        <v>21121</v>
      </c>
      <c r="P11639" s="268" t="s">
        <v>9492</v>
      </c>
      <c r="Q11639" s="269">
        <v>-16.25</v>
      </c>
      <c r="R11639" s="269">
        <v>-16.5</v>
      </c>
      <c r="S11639" s="269">
        <v>-56.75</v>
      </c>
      <c r="T11639" s="269">
        <v>-57</v>
      </c>
      <c r="DO11639"/>
    </row>
    <row r="11640" spans="15:119" x14ac:dyDescent="0.25">
      <c r="O11640" s="268" t="s">
        <v>21122</v>
      </c>
      <c r="P11640" s="268" t="s">
        <v>9492</v>
      </c>
      <c r="Q11640" s="269">
        <v>-16.25</v>
      </c>
      <c r="R11640" s="269">
        <v>-16.5</v>
      </c>
      <c r="S11640" s="269">
        <v>-56.5</v>
      </c>
      <c r="T11640" s="269">
        <v>-56.75</v>
      </c>
      <c r="DO11640"/>
    </row>
    <row r="11641" spans="15:119" x14ac:dyDescent="0.25">
      <c r="O11641" s="268" t="s">
        <v>21123</v>
      </c>
      <c r="P11641" s="268" t="s">
        <v>9490</v>
      </c>
      <c r="Q11641" s="269">
        <v>-16</v>
      </c>
      <c r="R11641" s="269">
        <v>-16.5</v>
      </c>
      <c r="S11641" s="269">
        <v>-56</v>
      </c>
      <c r="T11641" s="269">
        <v>-56.5</v>
      </c>
      <c r="DO11641"/>
    </row>
    <row r="11642" spans="15:119" x14ac:dyDescent="0.25">
      <c r="O11642" s="268" t="s">
        <v>21124</v>
      </c>
      <c r="P11642" s="268" t="s">
        <v>9492</v>
      </c>
      <c r="Q11642" s="269">
        <v>-16</v>
      </c>
      <c r="R11642" s="269">
        <v>-16.25</v>
      </c>
      <c r="S11642" s="269">
        <v>-56.25</v>
      </c>
      <c r="T11642" s="269">
        <v>-56.5</v>
      </c>
      <c r="DO11642"/>
    </row>
    <row r="11643" spans="15:119" x14ac:dyDescent="0.25">
      <c r="O11643" s="268" t="s">
        <v>21125</v>
      </c>
      <c r="P11643" s="268" t="s">
        <v>9492</v>
      </c>
      <c r="Q11643" s="269">
        <v>-16</v>
      </c>
      <c r="R11643" s="269">
        <v>-16.25</v>
      </c>
      <c r="S11643" s="269">
        <v>-56</v>
      </c>
      <c r="T11643" s="269">
        <v>-56.25</v>
      </c>
      <c r="DO11643"/>
    </row>
    <row r="11644" spans="15:119" x14ac:dyDescent="0.25">
      <c r="O11644" s="268" t="s">
        <v>21126</v>
      </c>
      <c r="P11644" s="268" t="s">
        <v>9492</v>
      </c>
      <c r="Q11644" s="269">
        <v>-16.25</v>
      </c>
      <c r="R11644" s="269">
        <v>-16.5</v>
      </c>
      <c r="S11644" s="269">
        <v>-56.25</v>
      </c>
      <c r="T11644" s="269">
        <v>-56.5</v>
      </c>
      <c r="DO11644"/>
    </row>
    <row r="11645" spans="15:119" x14ac:dyDescent="0.25">
      <c r="O11645" s="268" t="s">
        <v>21127</v>
      </c>
      <c r="P11645" s="268" t="s">
        <v>9492</v>
      </c>
      <c r="Q11645" s="269">
        <v>-16.25</v>
      </c>
      <c r="R11645" s="269">
        <v>-16.5</v>
      </c>
      <c r="S11645" s="269">
        <v>-56</v>
      </c>
      <c r="T11645" s="269">
        <v>-56.25</v>
      </c>
      <c r="DO11645"/>
    </row>
    <row r="11646" spans="15:119" x14ac:dyDescent="0.25">
      <c r="O11646" s="268" t="s">
        <v>21128</v>
      </c>
      <c r="P11646" s="268" t="s">
        <v>9490</v>
      </c>
      <c r="Q11646" s="269">
        <v>-16</v>
      </c>
      <c r="R11646" s="269">
        <v>-16.5</v>
      </c>
      <c r="S11646" s="269">
        <v>-55.5</v>
      </c>
      <c r="T11646" s="269">
        <v>-56</v>
      </c>
      <c r="DO11646"/>
    </row>
    <row r="11647" spans="15:119" x14ac:dyDescent="0.25">
      <c r="O11647" s="268" t="s">
        <v>21129</v>
      </c>
      <c r="P11647" s="268" t="s">
        <v>9492</v>
      </c>
      <c r="Q11647" s="269">
        <v>-16</v>
      </c>
      <c r="R11647" s="269">
        <v>-16.25</v>
      </c>
      <c r="S11647" s="269">
        <v>-55.75</v>
      </c>
      <c r="T11647" s="269">
        <v>-56</v>
      </c>
      <c r="DO11647"/>
    </row>
    <row r="11648" spans="15:119" x14ac:dyDescent="0.25">
      <c r="O11648" s="268" t="s">
        <v>21130</v>
      </c>
      <c r="P11648" s="268" t="s">
        <v>9492</v>
      </c>
      <c r="Q11648" s="269">
        <v>-16</v>
      </c>
      <c r="R11648" s="269">
        <v>-16.25</v>
      </c>
      <c r="S11648" s="269">
        <v>-55.5</v>
      </c>
      <c r="T11648" s="269">
        <v>-55.75</v>
      </c>
      <c r="DO11648"/>
    </row>
    <row r="11649" spans="15:119" x14ac:dyDescent="0.25">
      <c r="O11649" s="268" t="s">
        <v>21131</v>
      </c>
      <c r="P11649" s="268" t="s">
        <v>9492</v>
      </c>
      <c r="Q11649" s="269">
        <v>-16.25</v>
      </c>
      <c r="R11649" s="269">
        <v>-16.5</v>
      </c>
      <c r="S11649" s="269">
        <v>-55.75</v>
      </c>
      <c r="T11649" s="269">
        <v>-56</v>
      </c>
      <c r="DO11649"/>
    </row>
    <row r="11650" spans="15:119" x14ac:dyDescent="0.25">
      <c r="O11650" s="268" t="s">
        <v>21132</v>
      </c>
      <c r="P11650" s="268" t="s">
        <v>9492</v>
      </c>
      <c r="Q11650" s="269">
        <v>-16.25</v>
      </c>
      <c r="R11650" s="269">
        <v>-16.5</v>
      </c>
      <c r="S11650" s="269">
        <v>-55.5</v>
      </c>
      <c r="T11650" s="269">
        <v>-55.75</v>
      </c>
      <c r="DO11650"/>
    </row>
    <row r="11651" spans="15:119" x14ac:dyDescent="0.25">
      <c r="O11651" s="268" t="s">
        <v>21133</v>
      </c>
      <c r="P11651" s="268" t="s">
        <v>9490</v>
      </c>
      <c r="Q11651" s="269">
        <v>-16.5</v>
      </c>
      <c r="R11651" s="269">
        <v>-17</v>
      </c>
      <c r="S11651" s="269">
        <v>-56.5</v>
      </c>
      <c r="T11651" s="269">
        <v>-57</v>
      </c>
      <c r="DO11651"/>
    </row>
    <row r="11652" spans="15:119" x14ac:dyDescent="0.25">
      <c r="O11652" s="268" t="s">
        <v>21134</v>
      </c>
      <c r="P11652" s="268" t="s">
        <v>9492</v>
      </c>
      <c r="Q11652" s="269">
        <v>-16.5</v>
      </c>
      <c r="R11652" s="269">
        <v>-16.75</v>
      </c>
      <c r="S11652" s="269">
        <v>-56.75</v>
      </c>
      <c r="T11652" s="269">
        <v>-57</v>
      </c>
      <c r="DO11652"/>
    </row>
    <row r="11653" spans="15:119" x14ac:dyDescent="0.25">
      <c r="O11653" s="268" t="s">
        <v>21135</v>
      </c>
      <c r="P11653" s="268" t="s">
        <v>9492</v>
      </c>
      <c r="Q11653" s="269">
        <v>-16.5</v>
      </c>
      <c r="R11653" s="269">
        <v>-16.75</v>
      </c>
      <c r="S11653" s="269">
        <v>-56.5</v>
      </c>
      <c r="T11653" s="269">
        <v>-56.75</v>
      </c>
      <c r="DO11653"/>
    </row>
    <row r="11654" spans="15:119" x14ac:dyDescent="0.25">
      <c r="O11654" s="268" t="s">
        <v>21136</v>
      </c>
      <c r="P11654" s="268" t="s">
        <v>9492</v>
      </c>
      <c r="Q11654" s="269">
        <v>-16.75</v>
      </c>
      <c r="R11654" s="269">
        <v>-17</v>
      </c>
      <c r="S11654" s="269">
        <v>-56.75</v>
      </c>
      <c r="T11654" s="269">
        <v>-57</v>
      </c>
      <c r="DO11654"/>
    </row>
    <row r="11655" spans="15:119" x14ac:dyDescent="0.25">
      <c r="O11655" s="268" t="s">
        <v>21137</v>
      </c>
      <c r="P11655" s="268" t="s">
        <v>9492</v>
      </c>
      <c r="Q11655" s="269">
        <v>-16.75</v>
      </c>
      <c r="R11655" s="269">
        <v>-17</v>
      </c>
      <c r="S11655" s="269">
        <v>-56.5</v>
      </c>
      <c r="T11655" s="269">
        <v>-56.75</v>
      </c>
      <c r="DO11655"/>
    </row>
    <row r="11656" spans="15:119" x14ac:dyDescent="0.25">
      <c r="O11656" s="268" t="s">
        <v>21138</v>
      </c>
      <c r="P11656" s="268" t="s">
        <v>9490</v>
      </c>
      <c r="Q11656" s="269">
        <v>-16.5</v>
      </c>
      <c r="R11656" s="269">
        <v>-17</v>
      </c>
      <c r="S11656" s="269">
        <v>-56</v>
      </c>
      <c r="T11656" s="269">
        <v>-56.5</v>
      </c>
      <c r="DO11656"/>
    </row>
    <row r="11657" spans="15:119" x14ac:dyDescent="0.25">
      <c r="O11657" s="268" t="s">
        <v>21139</v>
      </c>
      <c r="P11657" s="268" t="s">
        <v>9492</v>
      </c>
      <c r="Q11657" s="269">
        <v>-16.5</v>
      </c>
      <c r="R11657" s="269">
        <v>-16.75</v>
      </c>
      <c r="S11657" s="269">
        <v>-56.25</v>
      </c>
      <c r="T11657" s="269">
        <v>-56.5</v>
      </c>
      <c r="DO11657"/>
    </row>
    <row r="11658" spans="15:119" x14ac:dyDescent="0.25">
      <c r="O11658" s="268" t="s">
        <v>21140</v>
      </c>
      <c r="P11658" s="268" t="s">
        <v>9492</v>
      </c>
      <c r="Q11658" s="269">
        <v>-16.5</v>
      </c>
      <c r="R11658" s="269">
        <v>-16.75</v>
      </c>
      <c r="S11658" s="269">
        <v>-56</v>
      </c>
      <c r="T11658" s="269">
        <v>-56.25</v>
      </c>
      <c r="DO11658"/>
    </row>
    <row r="11659" spans="15:119" x14ac:dyDescent="0.25">
      <c r="O11659" s="268" t="s">
        <v>21141</v>
      </c>
      <c r="P11659" s="268" t="s">
        <v>9492</v>
      </c>
      <c r="Q11659" s="269">
        <v>-16.75</v>
      </c>
      <c r="R11659" s="269">
        <v>-17</v>
      </c>
      <c r="S11659" s="269">
        <v>-56.25</v>
      </c>
      <c r="T11659" s="269">
        <v>-56.5</v>
      </c>
      <c r="DO11659"/>
    </row>
    <row r="11660" spans="15:119" x14ac:dyDescent="0.25">
      <c r="O11660" s="268" t="s">
        <v>21142</v>
      </c>
      <c r="P11660" s="268" t="s">
        <v>9492</v>
      </c>
      <c r="Q11660" s="269">
        <v>-16.75</v>
      </c>
      <c r="R11660" s="269">
        <v>-17</v>
      </c>
      <c r="S11660" s="269">
        <v>-56</v>
      </c>
      <c r="T11660" s="269">
        <v>-56.25</v>
      </c>
      <c r="DO11660"/>
    </row>
    <row r="11661" spans="15:119" x14ac:dyDescent="0.25">
      <c r="O11661" s="268" t="s">
        <v>21143</v>
      </c>
      <c r="P11661" s="268" t="s">
        <v>9490</v>
      </c>
      <c r="Q11661" s="269">
        <v>-16.5</v>
      </c>
      <c r="R11661" s="269">
        <v>-17</v>
      </c>
      <c r="S11661" s="269">
        <v>-55.5</v>
      </c>
      <c r="T11661" s="269">
        <v>-56</v>
      </c>
      <c r="DO11661"/>
    </row>
    <row r="11662" spans="15:119" x14ac:dyDescent="0.25">
      <c r="O11662" s="268" t="s">
        <v>21144</v>
      </c>
      <c r="P11662" s="268" t="s">
        <v>9492</v>
      </c>
      <c r="Q11662" s="269">
        <v>-16.5</v>
      </c>
      <c r="R11662" s="269">
        <v>-16.75</v>
      </c>
      <c r="S11662" s="269">
        <v>-55.75</v>
      </c>
      <c r="T11662" s="269">
        <v>-56</v>
      </c>
      <c r="DO11662"/>
    </row>
    <row r="11663" spans="15:119" x14ac:dyDescent="0.25">
      <c r="O11663" s="268" t="s">
        <v>21145</v>
      </c>
      <c r="P11663" s="268" t="s">
        <v>9492</v>
      </c>
      <c r="Q11663" s="269">
        <v>-16.5</v>
      </c>
      <c r="R11663" s="269">
        <v>-16.75</v>
      </c>
      <c r="S11663" s="269">
        <v>-55.5</v>
      </c>
      <c r="T11663" s="269">
        <v>-55.75</v>
      </c>
      <c r="DO11663"/>
    </row>
    <row r="11664" spans="15:119" x14ac:dyDescent="0.25">
      <c r="O11664" s="268" t="s">
        <v>21146</v>
      </c>
      <c r="P11664" s="268" t="s">
        <v>9492</v>
      </c>
      <c r="Q11664" s="269">
        <v>-16.75</v>
      </c>
      <c r="R11664" s="269">
        <v>-17</v>
      </c>
      <c r="S11664" s="269">
        <v>-55.75</v>
      </c>
      <c r="T11664" s="269">
        <v>-56</v>
      </c>
      <c r="DO11664"/>
    </row>
    <row r="11665" spans="15:119" x14ac:dyDescent="0.25">
      <c r="O11665" s="268" t="s">
        <v>21147</v>
      </c>
      <c r="P11665" s="268" t="s">
        <v>9492</v>
      </c>
      <c r="Q11665" s="269">
        <v>-16.75</v>
      </c>
      <c r="R11665" s="269">
        <v>-17</v>
      </c>
      <c r="S11665" s="269">
        <v>-55.5</v>
      </c>
      <c r="T11665" s="269">
        <v>-55.75</v>
      </c>
      <c r="DO11665"/>
    </row>
    <row r="11666" spans="15:119" x14ac:dyDescent="0.25">
      <c r="O11666" s="268" t="s">
        <v>21148</v>
      </c>
      <c r="P11666" s="268" t="s">
        <v>9488</v>
      </c>
      <c r="Q11666" s="269">
        <v>-16</v>
      </c>
      <c r="R11666" s="269">
        <v>-17</v>
      </c>
      <c r="S11666" s="269">
        <v>-54</v>
      </c>
      <c r="T11666" s="269">
        <v>-55.5</v>
      </c>
      <c r="DO11666"/>
    </row>
    <row r="11667" spans="15:119" x14ac:dyDescent="0.25">
      <c r="O11667" s="268" t="s">
        <v>21149</v>
      </c>
      <c r="P11667" s="268" t="s">
        <v>9490</v>
      </c>
      <c r="Q11667" s="269">
        <v>-16</v>
      </c>
      <c r="R11667" s="269">
        <v>-16.5</v>
      </c>
      <c r="S11667" s="269">
        <v>-55</v>
      </c>
      <c r="T11667" s="269">
        <v>-55.5</v>
      </c>
      <c r="DO11667"/>
    </row>
    <row r="11668" spans="15:119" x14ac:dyDescent="0.25">
      <c r="O11668" s="268" t="s">
        <v>21150</v>
      </c>
      <c r="P11668" s="268" t="s">
        <v>9492</v>
      </c>
      <c r="Q11668" s="269">
        <v>-16</v>
      </c>
      <c r="R11668" s="269">
        <v>-16.25</v>
      </c>
      <c r="S11668" s="269">
        <v>-55.25</v>
      </c>
      <c r="T11668" s="269">
        <v>-55.5</v>
      </c>
      <c r="DO11668"/>
    </row>
    <row r="11669" spans="15:119" x14ac:dyDescent="0.25">
      <c r="O11669" s="268" t="s">
        <v>21151</v>
      </c>
      <c r="P11669" s="268" t="s">
        <v>9492</v>
      </c>
      <c r="Q11669" s="269">
        <v>-16</v>
      </c>
      <c r="R11669" s="269">
        <v>-16.25</v>
      </c>
      <c r="S11669" s="269">
        <v>-55</v>
      </c>
      <c r="T11669" s="269">
        <v>-55.25</v>
      </c>
      <c r="DO11669"/>
    </row>
    <row r="11670" spans="15:119" x14ac:dyDescent="0.25">
      <c r="O11670" s="268" t="s">
        <v>21152</v>
      </c>
      <c r="P11670" s="268" t="s">
        <v>9492</v>
      </c>
      <c r="Q11670" s="269">
        <v>-16.25</v>
      </c>
      <c r="R11670" s="269">
        <v>-16.5</v>
      </c>
      <c r="S11670" s="269">
        <v>-55.25</v>
      </c>
      <c r="T11670" s="269">
        <v>-55.5</v>
      </c>
      <c r="DO11670"/>
    </row>
    <row r="11671" spans="15:119" x14ac:dyDescent="0.25">
      <c r="O11671" s="268" t="s">
        <v>21153</v>
      </c>
      <c r="P11671" s="268" t="s">
        <v>9492</v>
      </c>
      <c r="Q11671" s="269">
        <v>-16.25</v>
      </c>
      <c r="R11671" s="269">
        <v>-16.5</v>
      </c>
      <c r="S11671" s="269">
        <v>-55</v>
      </c>
      <c r="T11671" s="269">
        <v>-55.25</v>
      </c>
      <c r="DO11671"/>
    </row>
    <row r="11672" spans="15:119" x14ac:dyDescent="0.25">
      <c r="O11672" s="268" t="s">
        <v>21154</v>
      </c>
      <c r="P11672" s="268" t="s">
        <v>9490</v>
      </c>
      <c r="Q11672" s="269">
        <v>-16</v>
      </c>
      <c r="R11672" s="269">
        <v>-16.5</v>
      </c>
      <c r="S11672" s="269">
        <v>-54.5</v>
      </c>
      <c r="T11672" s="269">
        <v>-55</v>
      </c>
      <c r="DO11672"/>
    </row>
    <row r="11673" spans="15:119" x14ac:dyDescent="0.25">
      <c r="O11673" s="268" t="s">
        <v>21155</v>
      </c>
      <c r="P11673" s="268" t="s">
        <v>9492</v>
      </c>
      <c r="Q11673" s="269">
        <v>-16</v>
      </c>
      <c r="R11673" s="269">
        <v>-16.25</v>
      </c>
      <c r="S11673" s="269">
        <v>-54.75</v>
      </c>
      <c r="T11673" s="269">
        <v>-55</v>
      </c>
      <c r="DO11673"/>
    </row>
    <row r="11674" spans="15:119" x14ac:dyDescent="0.25">
      <c r="O11674" s="268" t="s">
        <v>21156</v>
      </c>
      <c r="P11674" s="268" t="s">
        <v>9492</v>
      </c>
      <c r="Q11674" s="269">
        <v>-16</v>
      </c>
      <c r="R11674" s="269">
        <v>-16.25</v>
      </c>
      <c r="S11674" s="269">
        <v>-54.5</v>
      </c>
      <c r="T11674" s="269">
        <v>-54.75</v>
      </c>
      <c r="DO11674"/>
    </row>
    <row r="11675" spans="15:119" x14ac:dyDescent="0.25">
      <c r="O11675" s="268" t="s">
        <v>21157</v>
      </c>
      <c r="P11675" s="268" t="s">
        <v>9492</v>
      </c>
      <c r="Q11675" s="269">
        <v>-16.25</v>
      </c>
      <c r="R11675" s="269">
        <v>-16.5</v>
      </c>
      <c r="S11675" s="269">
        <v>-54.75</v>
      </c>
      <c r="T11675" s="269">
        <v>-55</v>
      </c>
      <c r="DO11675"/>
    </row>
    <row r="11676" spans="15:119" x14ac:dyDescent="0.25">
      <c r="O11676" s="268" t="s">
        <v>21158</v>
      </c>
      <c r="P11676" s="268" t="s">
        <v>9492</v>
      </c>
      <c r="Q11676" s="269">
        <v>-16.25</v>
      </c>
      <c r="R11676" s="269">
        <v>-16.5</v>
      </c>
      <c r="S11676" s="269">
        <v>-54.5</v>
      </c>
      <c r="T11676" s="269">
        <v>-54.75</v>
      </c>
      <c r="DO11676"/>
    </row>
    <row r="11677" spans="15:119" x14ac:dyDescent="0.25">
      <c r="O11677" s="268" t="s">
        <v>21159</v>
      </c>
      <c r="P11677" s="268" t="s">
        <v>9490</v>
      </c>
      <c r="Q11677" s="269">
        <v>-16</v>
      </c>
      <c r="R11677" s="269">
        <v>-16.5</v>
      </c>
      <c r="S11677" s="269">
        <v>-54</v>
      </c>
      <c r="T11677" s="269">
        <v>-54.5</v>
      </c>
      <c r="DO11677"/>
    </row>
    <row r="11678" spans="15:119" x14ac:dyDescent="0.25">
      <c r="O11678" s="268" t="s">
        <v>21160</v>
      </c>
      <c r="P11678" s="268" t="s">
        <v>9492</v>
      </c>
      <c r="Q11678" s="269">
        <v>-16</v>
      </c>
      <c r="R11678" s="269">
        <v>-16.25</v>
      </c>
      <c r="S11678" s="269">
        <v>-54.25</v>
      </c>
      <c r="T11678" s="269">
        <v>-54.5</v>
      </c>
      <c r="DO11678"/>
    </row>
    <row r="11679" spans="15:119" x14ac:dyDescent="0.25">
      <c r="O11679" s="268" t="s">
        <v>21161</v>
      </c>
      <c r="P11679" s="268" t="s">
        <v>9492</v>
      </c>
      <c r="Q11679" s="269">
        <v>-16</v>
      </c>
      <c r="R11679" s="269">
        <v>-16.25</v>
      </c>
      <c r="S11679" s="269">
        <v>-54</v>
      </c>
      <c r="T11679" s="269">
        <v>-54.25</v>
      </c>
      <c r="DO11679"/>
    </row>
    <row r="11680" spans="15:119" x14ac:dyDescent="0.25">
      <c r="O11680" s="268" t="s">
        <v>21162</v>
      </c>
      <c r="P11680" s="268" t="s">
        <v>9492</v>
      </c>
      <c r="Q11680" s="269">
        <v>-16.25</v>
      </c>
      <c r="R11680" s="269">
        <v>-16.5</v>
      </c>
      <c r="S11680" s="269">
        <v>-54.25</v>
      </c>
      <c r="T11680" s="269">
        <v>-54.5</v>
      </c>
      <c r="DO11680"/>
    </row>
    <row r="11681" spans="15:119" x14ac:dyDescent="0.25">
      <c r="O11681" s="268" t="s">
        <v>21163</v>
      </c>
      <c r="P11681" s="268" t="s">
        <v>9492</v>
      </c>
      <c r="Q11681" s="269">
        <v>-16.25</v>
      </c>
      <c r="R11681" s="269">
        <v>-16.5</v>
      </c>
      <c r="S11681" s="269">
        <v>-54</v>
      </c>
      <c r="T11681" s="269">
        <v>-54.25</v>
      </c>
      <c r="DO11681"/>
    </row>
    <row r="11682" spans="15:119" x14ac:dyDescent="0.25">
      <c r="O11682" s="268" t="s">
        <v>21164</v>
      </c>
      <c r="P11682" s="268" t="s">
        <v>9490</v>
      </c>
      <c r="Q11682" s="269">
        <v>-16.5</v>
      </c>
      <c r="R11682" s="269">
        <v>-17</v>
      </c>
      <c r="S11682" s="269">
        <v>-55</v>
      </c>
      <c r="T11682" s="269">
        <v>-55.5</v>
      </c>
      <c r="DO11682"/>
    </row>
    <row r="11683" spans="15:119" x14ac:dyDescent="0.25">
      <c r="O11683" s="268" t="s">
        <v>21165</v>
      </c>
      <c r="P11683" s="268" t="s">
        <v>9492</v>
      </c>
      <c r="Q11683" s="269">
        <v>-16.5</v>
      </c>
      <c r="R11683" s="269">
        <v>-16.75</v>
      </c>
      <c r="S11683" s="269">
        <v>-55.25</v>
      </c>
      <c r="T11683" s="269">
        <v>-55.5</v>
      </c>
      <c r="DO11683"/>
    </row>
    <row r="11684" spans="15:119" x14ac:dyDescent="0.25">
      <c r="O11684" s="268" t="s">
        <v>21166</v>
      </c>
      <c r="P11684" s="268" t="s">
        <v>9492</v>
      </c>
      <c r="Q11684" s="269">
        <v>-16.5</v>
      </c>
      <c r="R11684" s="269">
        <v>-16.75</v>
      </c>
      <c r="S11684" s="269">
        <v>-55</v>
      </c>
      <c r="T11684" s="269">
        <v>-55.25</v>
      </c>
      <c r="DO11684"/>
    </row>
    <row r="11685" spans="15:119" x14ac:dyDescent="0.25">
      <c r="O11685" s="268" t="s">
        <v>21167</v>
      </c>
      <c r="P11685" s="268" t="s">
        <v>9492</v>
      </c>
      <c r="Q11685" s="269">
        <v>-16.75</v>
      </c>
      <c r="R11685" s="269">
        <v>-17</v>
      </c>
      <c r="S11685" s="269">
        <v>-55.25</v>
      </c>
      <c r="T11685" s="269">
        <v>-55.5</v>
      </c>
      <c r="DO11685"/>
    </row>
    <row r="11686" spans="15:119" x14ac:dyDescent="0.25">
      <c r="O11686" s="268" t="s">
        <v>21168</v>
      </c>
      <c r="P11686" s="268" t="s">
        <v>9492</v>
      </c>
      <c r="Q11686" s="269">
        <v>-16.75</v>
      </c>
      <c r="R11686" s="269">
        <v>-17</v>
      </c>
      <c r="S11686" s="269">
        <v>-55</v>
      </c>
      <c r="T11686" s="269">
        <v>-55.25</v>
      </c>
      <c r="DO11686"/>
    </row>
    <row r="11687" spans="15:119" x14ac:dyDescent="0.25">
      <c r="O11687" s="268" t="s">
        <v>21169</v>
      </c>
      <c r="P11687" s="268" t="s">
        <v>9490</v>
      </c>
      <c r="Q11687" s="269">
        <v>-16.5</v>
      </c>
      <c r="R11687" s="269">
        <v>-17</v>
      </c>
      <c r="S11687" s="269">
        <v>-54.5</v>
      </c>
      <c r="T11687" s="269">
        <v>-55</v>
      </c>
      <c r="DO11687"/>
    </row>
    <row r="11688" spans="15:119" x14ac:dyDescent="0.25">
      <c r="O11688" s="268" t="s">
        <v>21170</v>
      </c>
      <c r="P11688" s="268" t="s">
        <v>9492</v>
      </c>
      <c r="Q11688" s="269">
        <v>-16.5</v>
      </c>
      <c r="R11688" s="269">
        <v>-16.75</v>
      </c>
      <c r="S11688" s="269">
        <v>-54.75</v>
      </c>
      <c r="T11688" s="269">
        <v>-55</v>
      </c>
      <c r="DO11688"/>
    </row>
    <row r="11689" spans="15:119" x14ac:dyDescent="0.25">
      <c r="O11689" s="268" t="s">
        <v>21171</v>
      </c>
      <c r="P11689" s="268" t="s">
        <v>9492</v>
      </c>
      <c r="Q11689" s="269">
        <v>-16.5</v>
      </c>
      <c r="R11689" s="269">
        <v>-16.75</v>
      </c>
      <c r="S11689" s="269">
        <v>-54.5</v>
      </c>
      <c r="T11689" s="269">
        <v>-54.75</v>
      </c>
      <c r="DO11689"/>
    </row>
    <row r="11690" spans="15:119" x14ac:dyDescent="0.25">
      <c r="O11690" s="268" t="s">
        <v>21172</v>
      </c>
      <c r="P11690" s="268" t="s">
        <v>9492</v>
      </c>
      <c r="Q11690" s="269">
        <v>-16.75</v>
      </c>
      <c r="R11690" s="269">
        <v>-17</v>
      </c>
      <c r="S11690" s="269">
        <v>-54.75</v>
      </c>
      <c r="T11690" s="269">
        <v>-55</v>
      </c>
      <c r="DO11690"/>
    </row>
    <row r="11691" spans="15:119" x14ac:dyDescent="0.25">
      <c r="O11691" s="268" t="s">
        <v>21173</v>
      </c>
      <c r="P11691" s="268" t="s">
        <v>9492</v>
      </c>
      <c r="Q11691" s="269">
        <v>-16.75</v>
      </c>
      <c r="R11691" s="269">
        <v>-17</v>
      </c>
      <c r="S11691" s="269">
        <v>-54.5</v>
      </c>
      <c r="T11691" s="269">
        <v>-54.75</v>
      </c>
      <c r="DO11691"/>
    </row>
    <row r="11692" spans="15:119" x14ac:dyDescent="0.25">
      <c r="O11692" s="268" t="s">
        <v>21174</v>
      </c>
      <c r="P11692" s="268" t="s">
        <v>9490</v>
      </c>
      <c r="Q11692" s="269">
        <v>-16.5</v>
      </c>
      <c r="R11692" s="269">
        <v>-17</v>
      </c>
      <c r="S11692" s="269">
        <v>-54</v>
      </c>
      <c r="T11692" s="269">
        <v>-54.5</v>
      </c>
      <c r="DO11692"/>
    </row>
    <row r="11693" spans="15:119" x14ac:dyDescent="0.25">
      <c r="O11693" s="268" t="s">
        <v>21175</v>
      </c>
      <c r="P11693" s="268" t="s">
        <v>9492</v>
      </c>
      <c r="Q11693" s="269">
        <v>-16.5</v>
      </c>
      <c r="R11693" s="269">
        <v>-16.75</v>
      </c>
      <c r="S11693" s="269">
        <v>-54.25</v>
      </c>
      <c r="T11693" s="269">
        <v>-54.5</v>
      </c>
      <c r="DO11693"/>
    </row>
    <row r="11694" spans="15:119" x14ac:dyDescent="0.25">
      <c r="O11694" s="268" t="s">
        <v>21176</v>
      </c>
      <c r="P11694" s="268" t="s">
        <v>9492</v>
      </c>
      <c r="Q11694" s="269">
        <v>-16.5</v>
      </c>
      <c r="R11694" s="269">
        <v>-16.75</v>
      </c>
      <c r="S11694" s="269">
        <v>-54</v>
      </c>
      <c r="T11694" s="269">
        <v>-54.25</v>
      </c>
      <c r="DO11694"/>
    </row>
    <row r="11695" spans="15:119" x14ac:dyDescent="0.25">
      <c r="O11695" s="268" t="s">
        <v>21177</v>
      </c>
      <c r="P11695" s="268" t="s">
        <v>9492</v>
      </c>
      <c r="Q11695" s="269">
        <v>-16.75</v>
      </c>
      <c r="R11695" s="269">
        <v>-17</v>
      </c>
      <c r="S11695" s="269">
        <v>-54.25</v>
      </c>
      <c r="T11695" s="269">
        <v>-54.5</v>
      </c>
      <c r="DO11695"/>
    </row>
    <row r="11696" spans="15:119" x14ac:dyDescent="0.25">
      <c r="O11696" s="268" t="s">
        <v>21178</v>
      </c>
      <c r="P11696" s="268" t="s">
        <v>9492</v>
      </c>
      <c r="Q11696" s="269">
        <v>-16.75</v>
      </c>
      <c r="R11696" s="269">
        <v>-17</v>
      </c>
      <c r="S11696" s="269">
        <v>-54</v>
      </c>
      <c r="T11696" s="269">
        <v>-54.25</v>
      </c>
      <c r="DO11696"/>
    </row>
    <row r="11697" spans="15:119" x14ac:dyDescent="0.25">
      <c r="O11697" s="268" t="s">
        <v>21179</v>
      </c>
      <c r="P11697" s="268" t="s">
        <v>9488</v>
      </c>
      <c r="Q11697" s="269">
        <v>-17</v>
      </c>
      <c r="R11697" s="269">
        <v>-18</v>
      </c>
      <c r="S11697" s="269">
        <v>-55.5</v>
      </c>
      <c r="T11697" s="269">
        <v>-57</v>
      </c>
      <c r="DO11697"/>
    </row>
    <row r="11698" spans="15:119" x14ac:dyDescent="0.25">
      <c r="O11698" s="268" t="s">
        <v>21180</v>
      </c>
      <c r="P11698" s="268" t="s">
        <v>9490</v>
      </c>
      <c r="Q11698" s="269">
        <v>-17</v>
      </c>
      <c r="R11698" s="269">
        <v>-17.5</v>
      </c>
      <c r="S11698" s="269">
        <v>-56.5</v>
      </c>
      <c r="T11698" s="269">
        <v>-57</v>
      </c>
      <c r="DO11698"/>
    </row>
    <row r="11699" spans="15:119" x14ac:dyDescent="0.25">
      <c r="O11699" s="268" t="s">
        <v>21181</v>
      </c>
      <c r="P11699" s="268" t="s">
        <v>9492</v>
      </c>
      <c r="Q11699" s="269">
        <v>-17</v>
      </c>
      <c r="R11699" s="269">
        <v>-17.25</v>
      </c>
      <c r="S11699" s="269">
        <v>-56.75</v>
      </c>
      <c r="T11699" s="269">
        <v>-57</v>
      </c>
      <c r="DO11699"/>
    </row>
    <row r="11700" spans="15:119" x14ac:dyDescent="0.25">
      <c r="O11700" s="268" t="s">
        <v>21182</v>
      </c>
      <c r="P11700" s="268" t="s">
        <v>9492</v>
      </c>
      <c r="Q11700" s="269">
        <v>-17</v>
      </c>
      <c r="R11700" s="269">
        <v>-17.25</v>
      </c>
      <c r="S11700" s="269">
        <v>-56.5</v>
      </c>
      <c r="T11700" s="269">
        <v>-56.75</v>
      </c>
      <c r="DO11700"/>
    </row>
    <row r="11701" spans="15:119" x14ac:dyDescent="0.25">
      <c r="O11701" s="268" t="s">
        <v>21183</v>
      </c>
      <c r="P11701" s="268" t="s">
        <v>9492</v>
      </c>
      <c r="Q11701" s="269">
        <v>-17.25</v>
      </c>
      <c r="R11701" s="269">
        <v>-17.5</v>
      </c>
      <c r="S11701" s="269">
        <v>-56.75</v>
      </c>
      <c r="T11701" s="269">
        <v>-57</v>
      </c>
      <c r="DO11701"/>
    </row>
    <row r="11702" spans="15:119" x14ac:dyDescent="0.25">
      <c r="O11702" s="268" t="s">
        <v>21184</v>
      </c>
      <c r="P11702" s="268" t="s">
        <v>9492</v>
      </c>
      <c r="Q11702" s="269">
        <v>-17.25</v>
      </c>
      <c r="R11702" s="269">
        <v>-17.5</v>
      </c>
      <c r="S11702" s="269">
        <v>-56.5</v>
      </c>
      <c r="T11702" s="269">
        <v>-56.75</v>
      </c>
      <c r="DO11702"/>
    </row>
    <row r="11703" spans="15:119" x14ac:dyDescent="0.25">
      <c r="O11703" s="268" t="s">
        <v>21185</v>
      </c>
      <c r="P11703" s="268" t="s">
        <v>9490</v>
      </c>
      <c r="Q11703" s="269">
        <v>-17</v>
      </c>
      <c r="R11703" s="269">
        <v>-17.5</v>
      </c>
      <c r="S11703" s="269">
        <v>-56</v>
      </c>
      <c r="T11703" s="269">
        <v>-56.5</v>
      </c>
      <c r="DO11703"/>
    </row>
    <row r="11704" spans="15:119" x14ac:dyDescent="0.25">
      <c r="O11704" s="268" t="s">
        <v>21186</v>
      </c>
      <c r="P11704" s="268" t="s">
        <v>9492</v>
      </c>
      <c r="Q11704" s="269">
        <v>-17</v>
      </c>
      <c r="R11704" s="269">
        <v>-17.25</v>
      </c>
      <c r="S11704" s="269">
        <v>-56.25</v>
      </c>
      <c r="T11704" s="269">
        <v>-56.5</v>
      </c>
      <c r="DO11704"/>
    </row>
    <row r="11705" spans="15:119" x14ac:dyDescent="0.25">
      <c r="O11705" s="268" t="s">
        <v>21187</v>
      </c>
      <c r="P11705" s="268" t="s">
        <v>9492</v>
      </c>
      <c r="Q11705" s="269">
        <v>-17</v>
      </c>
      <c r="R11705" s="269">
        <v>-17.25</v>
      </c>
      <c r="S11705" s="269">
        <v>-56</v>
      </c>
      <c r="T11705" s="269">
        <v>-56.25</v>
      </c>
      <c r="DO11705"/>
    </row>
    <row r="11706" spans="15:119" x14ac:dyDescent="0.25">
      <c r="O11706" s="268" t="s">
        <v>21188</v>
      </c>
      <c r="P11706" s="268" t="s">
        <v>9492</v>
      </c>
      <c r="Q11706" s="269">
        <v>-17.25</v>
      </c>
      <c r="R11706" s="269">
        <v>-17.5</v>
      </c>
      <c r="S11706" s="269">
        <v>-56.25</v>
      </c>
      <c r="T11706" s="269">
        <v>-56.5</v>
      </c>
      <c r="DO11706"/>
    </row>
    <row r="11707" spans="15:119" x14ac:dyDescent="0.25">
      <c r="O11707" s="268" t="s">
        <v>21189</v>
      </c>
      <c r="P11707" s="268" t="s">
        <v>9492</v>
      </c>
      <c r="Q11707" s="269">
        <v>-17.25</v>
      </c>
      <c r="R11707" s="269">
        <v>-17.5</v>
      </c>
      <c r="S11707" s="269">
        <v>-56</v>
      </c>
      <c r="T11707" s="269">
        <v>-56.25</v>
      </c>
      <c r="DO11707"/>
    </row>
    <row r="11708" spans="15:119" x14ac:dyDescent="0.25">
      <c r="O11708" s="268" t="s">
        <v>21190</v>
      </c>
      <c r="P11708" s="268" t="s">
        <v>9490</v>
      </c>
      <c r="Q11708" s="269">
        <v>-17</v>
      </c>
      <c r="R11708" s="269">
        <v>-17.5</v>
      </c>
      <c r="S11708" s="269">
        <v>-55.5</v>
      </c>
      <c r="T11708" s="269">
        <v>-56</v>
      </c>
      <c r="DO11708"/>
    </row>
    <row r="11709" spans="15:119" x14ac:dyDescent="0.25">
      <c r="O11709" s="268" t="s">
        <v>21191</v>
      </c>
      <c r="P11709" s="268" t="s">
        <v>9492</v>
      </c>
      <c r="Q11709" s="269">
        <v>-17</v>
      </c>
      <c r="R11709" s="269">
        <v>-17.25</v>
      </c>
      <c r="S11709" s="269">
        <v>-55.75</v>
      </c>
      <c r="T11709" s="269">
        <v>-56</v>
      </c>
      <c r="DO11709"/>
    </row>
    <row r="11710" spans="15:119" x14ac:dyDescent="0.25">
      <c r="O11710" s="268" t="s">
        <v>21192</v>
      </c>
      <c r="P11710" s="268" t="s">
        <v>9492</v>
      </c>
      <c r="Q11710" s="269">
        <v>-17</v>
      </c>
      <c r="R11710" s="269">
        <v>-17.25</v>
      </c>
      <c r="S11710" s="269">
        <v>-55.5</v>
      </c>
      <c r="T11710" s="269">
        <v>-55.75</v>
      </c>
      <c r="DO11710"/>
    </row>
    <row r="11711" spans="15:119" x14ac:dyDescent="0.25">
      <c r="O11711" s="268" t="s">
        <v>21193</v>
      </c>
      <c r="P11711" s="268" t="s">
        <v>9492</v>
      </c>
      <c r="Q11711" s="269">
        <v>-17.25</v>
      </c>
      <c r="R11711" s="269">
        <v>-17.5</v>
      </c>
      <c r="S11711" s="269">
        <v>-55.75</v>
      </c>
      <c r="T11711" s="269">
        <v>-56</v>
      </c>
      <c r="DO11711"/>
    </row>
    <row r="11712" spans="15:119" x14ac:dyDescent="0.25">
      <c r="O11712" s="268" t="s">
        <v>21194</v>
      </c>
      <c r="P11712" s="268" t="s">
        <v>9492</v>
      </c>
      <c r="Q11712" s="269">
        <v>-17.25</v>
      </c>
      <c r="R11712" s="269">
        <v>-17.5</v>
      </c>
      <c r="S11712" s="269">
        <v>-55.5</v>
      </c>
      <c r="T11712" s="269">
        <v>-55.75</v>
      </c>
      <c r="DO11712"/>
    </row>
    <row r="11713" spans="15:119" x14ac:dyDescent="0.25">
      <c r="O11713" s="268" t="s">
        <v>21195</v>
      </c>
      <c r="P11713" s="268" t="s">
        <v>9490</v>
      </c>
      <c r="Q11713" s="269">
        <v>-17.5</v>
      </c>
      <c r="R11713" s="269">
        <v>-18</v>
      </c>
      <c r="S11713" s="269">
        <v>-56.5</v>
      </c>
      <c r="T11713" s="269">
        <v>-57</v>
      </c>
      <c r="DO11713"/>
    </row>
    <row r="11714" spans="15:119" x14ac:dyDescent="0.25">
      <c r="O11714" s="268" t="s">
        <v>21196</v>
      </c>
      <c r="P11714" s="268" t="s">
        <v>9492</v>
      </c>
      <c r="Q11714" s="269">
        <v>-17.5</v>
      </c>
      <c r="R11714" s="269">
        <v>-17.75</v>
      </c>
      <c r="S11714" s="269">
        <v>-56.75</v>
      </c>
      <c r="T11714" s="269">
        <v>-57</v>
      </c>
      <c r="DO11714"/>
    </row>
    <row r="11715" spans="15:119" x14ac:dyDescent="0.25">
      <c r="O11715" s="268" t="s">
        <v>21197</v>
      </c>
      <c r="P11715" s="268" t="s">
        <v>9492</v>
      </c>
      <c r="Q11715" s="269">
        <v>-17.5</v>
      </c>
      <c r="R11715" s="269">
        <v>-17.75</v>
      </c>
      <c r="S11715" s="269">
        <v>-56.5</v>
      </c>
      <c r="T11715" s="269">
        <v>-56.75</v>
      </c>
      <c r="DO11715"/>
    </row>
    <row r="11716" spans="15:119" x14ac:dyDescent="0.25">
      <c r="O11716" s="268" t="s">
        <v>21198</v>
      </c>
      <c r="P11716" s="268" t="s">
        <v>9492</v>
      </c>
      <c r="Q11716" s="269">
        <v>-17.75</v>
      </c>
      <c r="R11716" s="269">
        <v>-18</v>
      </c>
      <c r="S11716" s="269">
        <v>-56.75</v>
      </c>
      <c r="T11716" s="269">
        <v>-57</v>
      </c>
      <c r="DO11716"/>
    </row>
    <row r="11717" spans="15:119" x14ac:dyDescent="0.25">
      <c r="O11717" s="268" t="s">
        <v>21199</v>
      </c>
      <c r="P11717" s="268" t="s">
        <v>9492</v>
      </c>
      <c r="Q11717" s="269">
        <v>-17.75</v>
      </c>
      <c r="R11717" s="269">
        <v>-18</v>
      </c>
      <c r="S11717" s="269">
        <v>-56.5</v>
      </c>
      <c r="T11717" s="269">
        <v>-56.75</v>
      </c>
      <c r="DO11717"/>
    </row>
    <row r="11718" spans="15:119" x14ac:dyDescent="0.25">
      <c r="O11718" s="268" t="s">
        <v>21200</v>
      </c>
      <c r="P11718" s="268" t="s">
        <v>9490</v>
      </c>
      <c r="Q11718" s="269">
        <v>-17.5</v>
      </c>
      <c r="R11718" s="269">
        <v>-18</v>
      </c>
      <c r="S11718" s="269">
        <v>-56</v>
      </c>
      <c r="T11718" s="269">
        <v>-56.5</v>
      </c>
      <c r="DO11718"/>
    </row>
    <row r="11719" spans="15:119" x14ac:dyDescent="0.25">
      <c r="O11719" s="268" t="s">
        <v>21201</v>
      </c>
      <c r="P11719" s="268" t="s">
        <v>9492</v>
      </c>
      <c r="Q11719" s="269">
        <v>-17.5</v>
      </c>
      <c r="R11719" s="269">
        <v>-17.75</v>
      </c>
      <c r="S11719" s="269">
        <v>-56.25</v>
      </c>
      <c r="T11719" s="269">
        <v>-56.5</v>
      </c>
      <c r="DO11719"/>
    </row>
    <row r="11720" spans="15:119" x14ac:dyDescent="0.25">
      <c r="O11720" s="268" t="s">
        <v>21202</v>
      </c>
      <c r="P11720" s="268" t="s">
        <v>9492</v>
      </c>
      <c r="Q11720" s="269">
        <v>-17.5</v>
      </c>
      <c r="R11720" s="269">
        <v>-17.75</v>
      </c>
      <c r="S11720" s="269">
        <v>-56</v>
      </c>
      <c r="T11720" s="269">
        <v>-56.25</v>
      </c>
      <c r="DO11720"/>
    </row>
    <row r="11721" spans="15:119" x14ac:dyDescent="0.25">
      <c r="O11721" s="268" t="s">
        <v>21203</v>
      </c>
      <c r="P11721" s="268" t="s">
        <v>9492</v>
      </c>
      <c r="Q11721" s="269">
        <v>-17.75</v>
      </c>
      <c r="R11721" s="269">
        <v>-18</v>
      </c>
      <c r="S11721" s="269">
        <v>-56.25</v>
      </c>
      <c r="T11721" s="269">
        <v>-56.5</v>
      </c>
      <c r="DO11721"/>
    </row>
    <row r="11722" spans="15:119" x14ac:dyDescent="0.25">
      <c r="O11722" s="268" t="s">
        <v>21204</v>
      </c>
      <c r="P11722" s="268" t="s">
        <v>9492</v>
      </c>
      <c r="Q11722" s="269">
        <v>-17.75</v>
      </c>
      <c r="R11722" s="269">
        <v>-18</v>
      </c>
      <c r="S11722" s="269">
        <v>-56</v>
      </c>
      <c r="T11722" s="269">
        <v>-56.25</v>
      </c>
      <c r="DO11722"/>
    </row>
    <row r="11723" spans="15:119" x14ac:dyDescent="0.25">
      <c r="O11723" s="268" t="s">
        <v>21205</v>
      </c>
      <c r="P11723" s="268" t="s">
        <v>9490</v>
      </c>
      <c r="Q11723" s="269">
        <v>-17.5</v>
      </c>
      <c r="R11723" s="269">
        <v>-18</v>
      </c>
      <c r="S11723" s="269">
        <v>-55.5</v>
      </c>
      <c r="T11723" s="269">
        <v>-56</v>
      </c>
      <c r="DO11723"/>
    </row>
    <row r="11724" spans="15:119" x14ac:dyDescent="0.25">
      <c r="O11724" s="268" t="s">
        <v>21206</v>
      </c>
      <c r="P11724" s="268" t="s">
        <v>9492</v>
      </c>
      <c r="Q11724" s="269">
        <v>-17.5</v>
      </c>
      <c r="R11724" s="269">
        <v>-17.75</v>
      </c>
      <c r="S11724" s="269">
        <v>-55.75</v>
      </c>
      <c r="T11724" s="269">
        <v>-56</v>
      </c>
      <c r="DO11724"/>
    </row>
    <row r="11725" spans="15:119" x14ac:dyDescent="0.25">
      <c r="O11725" s="268" t="s">
        <v>21207</v>
      </c>
      <c r="P11725" s="268" t="s">
        <v>9492</v>
      </c>
      <c r="Q11725" s="269">
        <v>-17.5</v>
      </c>
      <c r="R11725" s="269">
        <v>-17.75</v>
      </c>
      <c r="S11725" s="269">
        <v>-55.5</v>
      </c>
      <c r="T11725" s="269">
        <v>-55.75</v>
      </c>
      <c r="DO11725"/>
    </row>
    <row r="11726" spans="15:119" x14ac:dyDescent="0.25">
      <c r="O11726" s="268" t="s">
        <v>21208</v>
      </c>
      <c r="P11726" s="268" t="s">
        <v>9492</v>
      </c>
      <c r="Q11726" s="269">
        <v>-17.75</v>
      </c>
      <c r="R11726" s="269">
        <v>-18</v>
      </c>
      <c r="S11726" s="269">
        <v>-55.75</v>
      </c>
      <c r="T11726" s="269">
        <v>-56</v>
      </c>
      <c r="DO11726"/>
    </row>
    <row r="11727" spans="15:119" x14ac:dyDescent="0.25">
      <c r="O11727" s="268" t="s">
        <v>21209</v>
      </c>
      <c r="P11727" s="268" t="s">
        <v>9492</v>
      </c>
      <c r="Q11727" s="269">
        <v>-17.75</v>
      </c>
      <c r="R11727" s="269">
        <v>-18</v>
      </c>
      <c r="S11727" s="269">
        <v>-55.5</v>
      </c>
      <c r="T11727" s="269">
        <v>-55.75</v>
      </c>
      <c r="DO11727"/>
    </row>
    <row r="11728" spans="15:119" x14ac:dyDescent="0.25">
      <c r="O11728" s="268" t="s">
        <v>21210</v>
      </c>
      <c r="P11728" s="268" t="s">
        <v>9488</v>
      </c>
      <c r="Q11728" s="269">
        <v>-17</v>
      </c>
      <c r="R11728" s="269">
        <v>-18</v>
      </c>
      <c r="S11728" s="269">
        <v>-54</v>
      </c>
      <c r="T11728" s="269">
        <v>-55.5</v>
      </c>
      <c r="DO11728"/>
    </row>
    <row r="11729" spans="15:119" x14ac:dyDescent="0.25">
      <c r="O11729" s="268" t="s">
        <v>21211</v>
      </c>
      <c r="P11729" s="268" t="s">
        <v>9490</v>
      </c>
      <c r="Q11729" s="269">
        <v>-17</v>
      </c>
      <c r="R11729" s="269">
        <v>-17.5</v>
      </c>
      <c r="S11729" s="269">
        <v>-55</v>
      </c>
      <c r="T11729" s="269">
        <v>-55.5</v>
      </c>
      <c r="DO11729"/>
    </row>
    <row r="11730" spans="15:119" x14ac:dyDescent="0.25">
      <c r="O11730" s="268" t="s">
        <v>21212</v>
      </c>
      <c r="P11730" s="268" t="s">
        <v>9492</v>
      </c>
      <c r="Q11730" s="269">
        <v>-17</v>
      </c>
      <c r="R11730" s="269">
        <v>-17.25</v>
      </c>
      <c r="S11730" s="269">
        <v>-55.25</v>
      </c>
      <c r="T11730" s="269">
        <v>-55.5</v>
      </c>
      <c r="DO11730"/>
    </row>
    <row r="11731" spans="15:119" x14ac:dyDescent="0.25">
      <c r="O11731" s="268" t="s">
        <v>21213</v>
      </c>
      <c r="P11731" s="268" t="s">
        <v>9492</v>
      </c>
      <c r="Q11731" s="269">
        <v>-17</v>
      </c>
      <c r="R11731" s="269">
        <v>-17.25</v>
      </c>
      <c r="S11731" s="269">
        <v>-55</v>
      </c>
      <c r="T11731" s="269">
        <v>-55.25</v>
      </c>
      <c r="DO11731"/>
    </row>
    <row r="11732" spans="15:119" x14ac:dyDescent="0.25">
      <c r="O11732" s="268" t="s">
        <v>21214</v>
      </c>
      <c r="P11732" s="268" t="s">
        <v>9492</v>
      </c>
      <c r="Q11732" s="269">
        <v>-17.25</v>
      </c>
      <c r="R11732" s="269">
        <v>-17.5</v>
      </c>
      <c r="S11732" s="269">
        <v>-55.25</v>
      </c>
      <c r="T11732" s="269">
        <v>-55.5</v>
      </c>
      <c r="DO11732"/>
    </row>
    <row r="11733" spans="15:119" x14ac:dyDescent="0.25">
      <c r="O11733" s="268" t="s">
        <v>21215</v>
      </c>
      <c r="P11733" s="268" t="s">
        <v>9492</v>
      </c>
      <c r="Q11733" s="269">
        <v>-17.25</v>
      </c>
      <c r="R11733" s="269">
        <v>-17.5</v>
      </c>
      <c r="S11733" s="269">
        <v>-55</v>
      </c>
      <c r="T11733" s="269">
        <v>-55.25</v>
      </c>
      <c r="DO11733"/>
    </row>
    <row r="11734" spans="15:119" x14ac:dyDescent="0.25">
      <c r="O11734" s="268" t="s">
        <v>21216</v>
      </c>
      <c r="P11734" s="268" t="s">
        <v>9490</v>
      </c>
      <c r="Q11734" s="269">
        <v>-17</v>
      </c>
      <c r="R11734" s="269">
        <v>-17.5</v>
      </c>
      <c r="S11734" s="269">
        <v>-54.5</v>
      </c>
      <c r="T11734" s="269">
        <v>-55</v>
      </c>
      <c r="DO11734"/>
    </row>
    <row r="11735" spans="15:119" x14ac:dyDescent="0.25">
      <c r="O11735" s="268" t="s">
        <v>21217</v>
      </c>
      <c r="P11735" s="268" t="s">
        <v>9492</v>
      </c>
      <c r="Q11735" s="269">
        <v>-17</v>
      </c>
      <c r="R11735" s="269">
        <v>-17.25</v>
      </c>
      <c r="S11735" s="269">
        <v>-54.75</v>
      </c>
      <c r="T11735" s="269">
        <v>-55</v>
      </c>
      <c r="DO11735"/>
    </row>
    <row r="11736" spans="15:119" x14ac:dyDescent="0.25">
      <c r="O11736" s="268" t="s">
        <v>21218</v>
      </c>
      <c r="P11736" s="268" t="s">
        <v>9492</v>
      </c>
      <c r="Q11736" s="269">
        <v>-17</v>
      </c>
      <c r="R11736" s="269">
        <v>-17.25</v>
      </c>
      <c r="S11736" s="269">
        <v>-54.5</v>
      </c>
      <c r="T11736" s="269">
        <v>-54.75</v>
      </c>
      <c r="DO11736"/>
    </row>
    <row r="11737" spans="15:119" x14ac:dyDescent="0.25">
      <c r="O11737" s="268" t="s">
        <v>21219</v>
      </c>
      <c r="P11737" s="268" t="s">
        <v>9492</v>
      </c>
      <c r="Q11737" s="269">
        <v>-17.25</v>
      </c>
      <c r="R11737" s="269">
        <v>-17.5</v>
      </c>
      <c r="S11737" s="269">
        <v>-54.75</v>
      </c>
      <c r="T11737" s="269">
        <v>-55</v>
      </c>
      <c r="DO11737"/>
    </row>
    <row r="11738" spans="15:119" x14ac:dyDescent="0.25">
      <c r="O11738" s="268" t="s">
        <v>21220</v>
      </c>
      <c r="P11738" s="268" t="s">
        <v>9492</v>
      </c>
      <c r="Q11738" s="269">
        <v>-17.25</v>
      </c>
      <c r="R11738" s="269">
        <v>-17.5</v>
      </c>
      <c r="S11738" s="269">
        <v>-54.5</v>
      </c>
      <c r="T11738" s="269">
        <v>-54.75</v>
      </c>
      <c r="DO11738"/>
    </row>
    <row r="11739" spans="15:119" x14ac:dyDescent="0.25">
      <c r="O11739" s="268" t="s">
        <v>21221</v>
      </c>
      <c r="P11739" s="268" t="s">
        <v>9490</v>
      </c>
      <c r="Q11739" s="269">
        <v>-17</v>
      </c>
      <c r="R11739" s="269">
        <v>-17.5</v>
      </c>
      <c r="S11739" s="269">
        <v>-54</v>
      </c>
      <c r="T11739" s="269">
        <v>-54.5</v>
      </c>
      <c r="DO11739"/>
    </row>
    <row r="11740" spans="15:119" x14ac:dyDescent="0.25">
      <c r="O11740" s="268" t="s">
        <v>21222</v>
      </c>
      <c r="P11740" s="268" t="s">
        <v>9492</v>
      </c>
      <c r="Q11740" s="269">
        <v>-17</v>
      </c>
      <c r="R11740" s="269">
        <v>-17.25</v>
      </c>
      <c r="S11740" s="269">
        <v>-54.25</v>
      </c>
      <c r="T11740" s="269">
        <v>-54.5</v>
      </c>
      <c r="DO11740"/>
    </row>
    <row r="11741" spans="15:119" x14ac:dyDescent="0.25">
      <c r="O11741" s="268" t="s">
        <v>21223</v>
      </c>
      <c r="P11741" s="268" t="s">
        <v>9492</v>
      </c>
      <c r="Q11741" s="269">
        <v>-17</v>
      </c>
      <c r="R11741" s="269">
        <v>-17.25</v>
      </c>
      <c r="S11741" s="269">
        <v>-54</v>
      </c>
      <c r="T11741" s="269">
        <v>-54.25</v>
      </c>
      <c r="DO11741"/>
    </row>
    <row r="11742" spans="15:119" x14ac:dyDescent="0.25">
      <c r="O11742" s="268" t="s">
        <v>21224</v>
      </c>
      <c r="P11742" s="268" t="s">
        <v>9492</v>
      </c>
      <c r="Q11742" s="269">
        <v>-17.25</v>
      </c>
      <c r="R11742" s="269">
        <v>-17.5</v>
      </c>
      <c r="S11742" s="269">
        <v>-54.25</v>
      </c>
      <c r="T11742" s="269">
        <v>-54.5</v>
      </c>
      <c r="DO11742"/>
    </row>
    <row r="11743" spans="15:119" x14ac:dyDescent="0.25">
      <c r="O11743" s="268" t="s">
        <v>21225</v>
      </c>
      <c r="P11743" s="268" t="s">
        <v>9492</v>
      </c>
      <c r="Q11743" s="269">
        <v>-17.25</v>
      </c>
      <c r="R11743" s="269">
        <v>-17.5</v>
      </c>
      <c r="S11743" s="269">
        <v>-54</v>
      </c>
      <c r="T11743" s="269">
        <v>-54.25</v>
      </c>
      <c r="DO11743"/>
    </row>
    <row r="11744" spans="15:119" x14ac:dyDescent="0.25">
      <c r="O11744" s="268" t="s">
        <v>21226</v>
      </c>
      <c r="P11744" s="268" t="s">
        <v>9490</v>
      </c>
      <c r="Q11744" s="269">
        <v>-17.5</v>
      </c>
      <c r="R11744" s="269">
        <v>-18</v>
      </c>
      <c r="S11744" s="269">
        <v>-55</v>
      </c>
      <c r="T11744" s="269">
        <v>-55.5</v>
      </c>
      <c r="DO11744"/>
    </row>
    <row r="11745" spans="15:119" x14ac:dyDescent="0.25">
      <c r="O11745" s="268" t="s">
        <v>21227</v>
      </c>
      <c r="P11745" s="268" t="s">
        <v>9492</v>
      </c>
      <c r="Q11745" s="269">
        <v>-17.5</v>
      </c>
      <c r="R11745" s="269">
        <v>-17.75</v>
      </c>
      <c r="S11745" s="269">
        <v>-55.25</v>
      </c>
      <c r="T11745" s="269">
        <v>-55.5</v>
      </c>
      <c r="DO11745"/>
    </row>
    <row r="11746" spans="15:119" x14ac:dyDescent="0.25">
      <c r="O11746" s="268" t="s">
        <v>21228</v>
      </c>
      <c r="P11746" s="268" t="s">
        <v>9492</v>
      </c>
      <c r="Q11746" s="269">
        <v>-17.5</v>
      </c>
      <c r="R11746" s="269">
        <v>-17.75</v>
      </c>
      <c r="S11746" s="269">
        <v>-55</v>
      </c>
      <c r="T11746" s="269">
        <v>-55.25</v>
      </c>
      <c r="DO11746"/>
    </row>
    <row r="11747" spans="15:119" x14ac:dyDescent="0.25">
      <c r="O11747" s="268" t="s">
        <v>21229</v>
      </c>
      <c r="P11747" s="268" t="s">
        <v>9492</v>
      </c>
      <c r="Q11747" s="269">
        <v>-17.75</v>
      </c>
      <c r="R11747" s="269">
        <v>-18</v>
      </c>
      <c r="S11747" s="269">
        <v>-55.25</v>
      </c>
      <c r="T11747" s="269">
        <v>-55.5</v>
      </c>
      <c r="DO11747"/>
    </row>
    <row r="11748" spans="15:119" x14ac:dyDescent="0.25">
      <c r="O11748" s="268" t="s">
        <v>21230</v>
      </c>
      <c r="P11748" s="268" t="s">
        <v>9492</v>
      </c>
      <c r="Q11748" s="269">
        <v>-17.75</v>
      </c>
      <c r="R11748" s="269">
        <v>-18</v>
      </c>
      <c r="S11748" s="269">
        <v>-55</v>
      </c>
      <c r="T11748" s="269">
        <v>-55.25</v>
      </c>
      <c r="DO11748"/>
    </row>
    <row r="11749" spans="15:119" x14ac:dyDescent="0.25">
      <c r="O11749" s="268" t="s">
        <v>21231</v>
      </c>
      <c r="P11749" s="268" t="s">
        <v>9490</v>
      </c>
      <c r="Q11749" s="269">
        <v>-17.5</v>
      </c>
      <c r="R11749" s="269">
        <v>-18</v>
      </c>
      <c r="S11749" s="269">
        <v>-54.5</v>
      </c>
      <c r="T11749" s="269">
        <v>-55</v>
      </c>
      <c r="DO11749"/>
    </row>
    <row r="11750" spans="15:119" x14ac:dyDescent="0.25">
      <c r="O11750" s="268" t="s">
        <v>21232</v>
      </c>
      <c r="P11750" s="268" t="s">
        <v>9492</v>
      </c>
      <c r="Q11750" s="269">
        <v>-17.5</v>
      </c>
      <c r="R11750" s="269">
        <v>-17.75</v>
      </c>
      <c r="S11750" s="269">
        <v>-54.75</v>
      </c>
      <c r="T11750" s="269">
        <v>-55</v>
      </c>
      <c r="DO11750"/>
    </row>
    <row r="11751" spans="15:119" x14ac:dyDescent="0.25">
      <c r="O11751" s="268" t="s">
        <v>21233</v>
      </c>
      <c r="P11751" s="268" t="s">
        <v>9492</v>
      </c>
      <c r="Q11751" s="269">
        <v>-17.5</v>
      </c>
      <c r="R11751" s="269">
        <v>-17.75</v>
      </c>
      <c r="S11751" s="269">
        <v>-54.5</v>
      </c>
      <c r="T11751" s="269">
        <v>-54.75</v>
      </c>
      <c r="DO11751"/>
    </row>
    <row r="11752" spans="15:119" x14ac:dyDescent="0.25">
      <c r="O11752" s="268" t="s">
        <v>21234</v>
      </c>
      <c r="P11752" s="268" t="s">
        <v>9492</v>
      </c>
      <c r="Q11752" s="269">
        <v>-17.75</v>
      </c>
      <c r="R11752" s="269">
        <v>-18</v>
      </c>
      <c r="S11752" s="269">
        <v>-54.75</v>
      </c>
      <c r="T11752" s="269">
        <v>-55</v>
      </c>
      <c r="DO11752"/>
    </row>
    <row r="11753" spans="15:119" x14ac:dyDescent="0.25">
      <c r="O11753" s="268" t="s">
        <v>21235</v>
      </c>
      <c r="P11753" s="268" t="s">
        <v>9492</v>
      </c>
      <c r="Q11753" s="269">
        <v>-17.75</v>
      </c>
      <c r="R11753" s="269">
        <v>-18</v>
      </c>
      <c r="S11753" s="269">
        <v>-54.5</v>
      </c>
      <c r="T11753" s="269">
        <v>-54.75</v>
      </c>
      <c r="DO11753"/>
    </row>
    <row r="11754" spans="15:119" x14ac:dyDescent="0.25">
      <c r="O11754" s="268" t="s">
        <v>21236</v>
      </c>
      <c r="P11754" s="268" t="s">
        <v>9490</v>
      </c>
      <c r="Q11754" s="269">
        <v>-17.5</v>
      </c>
      <c r="R11754" s="269">
        <v>-18</v>
      </c>
      <c r="S11754" s="269">
        <v>-54</v>
      </c>
      <c r="T11754" s="269">
        <v>-54.5</v>
      </c>
      <c r="DO11754"/>
    </row>
    <row r="11755" spans="15:119" x14ac:dyDescent="0.25">
      <c r="O11755" s="268" t="s">
        <v>21237</v>
      </c>
      <c r="P11755" s="268" t="s">
        <v>9492</v>
      </c>
      <c r="Q11755" s="269">
        <v>-17.5</v>
      </c>
      <c r="R11755" s="269">
        <v>-17.75</v>
      </c>
      <c r="S11755" s="269">
        <v>-54.25</v>
      </c>
      <c r="T11755" s="269">
        <v>-54.5</v>
      </c>
      <c r="DO11755"/>
    </row>
    <row r="11756" spans="15:119" x14ac:dyDescent="0.25">
      <c r="O11756" s="268" t="s">
        <v>21238</v>
      </c>
      <c r="P11756" s="268" t="s">
        <v>9492</v>
      </c>
      <c r="Q11756" s="269">
        <v>-17.5</v>
      </c>
      <c r="R11756" s="269">
        <v>-17.75</v>
      </c>
      <c r="S11756" s="269">
        <v>-54</v>
      </c>
      <c r="T11756" s="269">
        <v>-54.25</v>
      </c>
      <c r="DO11756"/>
    </row>
    <row r="11757" spans="15:119" x14ac:dyDescent="0.25">
      <c r="O11757" s="268" t="s">
        <v>21239</v>
      </c>
      <c r="P11757" s="268" t="s">
        <v>9492</v>
      </c>
      <c r="Q11757" s="269">
        <v>-17.75</v>
      </c>
      <c r="R11757" s="269">
        <v>-18</v>
      </c>
      <c r="S11757" s="269">
        <v>-54.25</v>
      </c>
      <c r="T11757" s="269">
        <v>-54.5</v>
      </c>
      <c r="DO11757"/>
    </row>
    <row r="11758" spans="15:119" x14ac:dyDescent="0.25">
      <c r="O11758" s="268" t="s">
        <v>21240</v>
      </c>
      <c r="P11758" s="268" t="s">
        <v>9492</v>
      </c>
      <c r="Q11758" s="269">
        <v>-17.75</v>
      </c>
      <c r="R11758" s="269">
        <v>-18</v>
      </c>
      <c r="S11758" s="269">
        <v>-54</v>
      </c>
      <c r="T11758" s="269">
        <v>-54.25</v>
      </c>
      <c r="DO11758"/>
    </row>
    <row r="11759" spans="15:119" x14ac:dyDescent="0.25">
      <c r="O11759" s="268" t="s">
        <v>21241</v>
      </c>
      <c r="P11759" s="268" t="s">
        <v>9486</v>
      </c>
      <c r="Q11759" s="269">
        <v>-18</v>
      </c>
      <c r="R11759" s="269">
        <v>-20</v>
      </c>
      <c r="S11759" s="269">
        <v>-57</v>
      </c>
      <c r="T11759" s="269">
        <v>-60</v>
      </c>
      <c r="DO11759"/>
    </row>
    <row r="11760" spans="15:119" x14ac:dyDescent="0.25">
      <c r="O11760" s="268" t="s">
        <v>21242</v>
      </c>
      <c r="P11760" s="268" t="s">
        <v>9488</v>
      </c>
      <c r="Q11760" s="269">
        <v>-18</v>
      </c>
      <c r="R11760" s="269">
        <v>-19</v>
      </c>
      <c r="S11760" s="269">
        <v>-57</v>
      </c>
      <c r="T11760" s="269">
        <v>-58.5</v>
      </c>
      <c r="DO11760"/>
    </row>
    <row r="11761" spans="15:119" x14ac:dyDescent="0.25">
      <c r="O11761" s="268" t="s">
        <v>21243</v>
      </c>
      <c r="P11761" s="268" t="s">
        <v>9490</v>
      </c>
      <c r="Q11761" s="269">
        <v>-18</v>
      </c>
      <c r="R11761" s="269">
        <v>-18.5</v>
      </c>
      <c r="S11761" s="269">
        <v>-57.5</v>
      </c>
      <c r="T11761" s="269">
        <v>-58</v>
      </c>
      <c r="DO11761"/>
    </row>
    <row r="11762" spans="15:119" x14ac:dyDescent="0.25">
      <c r="O11762" s="268" t="s">
        <v>21244</v>
      </c>
      <c r="P11762" s="268" t="s">
        <v>9492</v>
      </c>
      <c r="Q11762" s="269">
        <v>-18</v>
      </c>
      <c r="R11762" s="269">
        <v>-18.25</v>
      </c>
      <c r="S11762" s="269">
        <v>-57.5</v>
      </c>
      <c r="T11762" s="269">
        <v>-57.75</v>
      </c>
      <c r="DO11762"/>
    </row>
    <row r="11763" spans="15:119" x14ac:dyDescent="0.25">
      <c r="O11763" s="268" t="s">
        <v>21245</v>
      </c>
      <c r="P11763" s="268" t="s">
        <v>9492</v>
      </c>
      <c r="Q11763" s="269">
        <v>-18.25</v>
      </c>
      <c r="R11763" s="269">
        <v>-18.5</v>
      </c>
      <c r="S11763" s="269">
        <v>-57.5</v>
      </c>
      <c r="T11763" s="269">
        <v>-57.75</v>
      </c>
      <c r="DO11763"/>
    </row>
    <row r="11764" spans="15:119" x14ac:dyDescent="0.25">
      <c r="O11764" s="268" t="s">
        <v>21246</v>
      </c>
      <c r="P11764" s="268" t="s">
        <v>9490</v>
      </c>
      <c r="Q11764" s="269">
        <v>-18</v>
      </c>
      <c r="R11764" s="269">
        <v>-18.5</v>
      </c>
      <c r="S11764" s="269">
        <v>-57</v>
      </c>
      <c r="T11764" s="269">
        <v>-57.5</v>
      </c>
      <c r="DO11764"/>
    </row>
    <row r="11765" spans="15:119" x14ac:dyDescent="0.25">
      <c r="O11765" s="268" t="s">
        <v>21247</v>
      </c>
      <c r="P11765" s="268" t="s">
        <v>9492</v>
      </c>
      <c r="Q11765" s="269">
        <v>-18</v>
      </c>
      <c r="R11765" s="269">
        <v>-18.25</v>
      </c>
      <c r="S11765" s="269">
        <v>-57.25</v>
      </c>
      <c r="T11765" s="269">
        <v>-57.5</v>
      </c>
      <c r="DO11765"/>
    </row>
    <row r="11766" spans="15:119" x14ac:dyDescent="0.25">
      <c r="O11766" s="268" t="s">
        <v>21248</v>
      </c>
      <c r="P11766" s="268" t="s">
        <v>9492</v>
      </c>
      <c r="Q11766" s="269">
        <v>-18</v>
      </c>
      <c r="R11766" s="269">
        <v>-18.25</v>
      </c>
      <c r="S11766" s="269">
        <v>-57</v>
      </c>
      <c r="T11766" s="269">
        <v>-57.25</v>
      </c>
      <c r="DO11766"/>
    </row>
    <row r="11767" spans="15:119" x14ac:dyDescent="0.25">
      <c r="O11767" s="268" t="s">
        <v>21249</v>
      </c>
      <c r="P11767" s="268" t="s">
        <v>9492</v>
      </c>
      <c r="Q11767" s="269">
        <v>-18.25</v>
      </c>
      <c r="R11767" s="269">
        <v>-18.5</v>
      </c>
      <c r="S11767" s="269">
        <v>-57.25</v>
      </c>
      <c r="T11767" s="269">
        <v>-57.5</v>
      </c>
      <c r="DO11767"/>
    </row>
    <row r="11768" spans="15:119" x14ac:dyDescent="0.25">
      <c r="O11768" s="268" t="s">
        <v>21250</v>
      </c>
      <c r="P11768" s="268" t="s">
        <v>9492</v>
      </c>
      <c r="Q11768" s="269">
        <v>-18.25</v>
      </c>
      <c r="R11768" s="269">
        <v>-18.5</v>
      </c>
      <c r="S11768" s="269">
        <v>-57</v>
      </c>
      <c r="T11768" s="269">
        <v>-57.25</v>
      </c>
      <c r="DO11768"/>
    </row>
    <row r="11769" spans="15:119" x14ac:dyDescent="0.25">
      <c r="O11769" s="268" t="s">
        <v>21251</v>
      </c>
      <c r="P11769" s="268" t="s">
        <v>9490</v>
      </c>
      <c r="Q11769" s="269">
        <v>-18.5</v>
      </c>
      <c r="R11769" s="269">
        <v>-19</v>
      </c>
      <c r="S11769" s="269">
        <v>-57.5</v>
      </c>
      <c r="T11769" s="269">
        <v>-58</v>
      </c>
      <c r="DO11769"/>
    </row>
    <row r="11770" spans="15:119" x14ac:dyDescent="0.25">
      <c r="O11770" s="268" t="s">
        <v>21252</v>
      </c>
      <c r="P11770" s="268" t="s">
        <v>9492</v>
      </c>
      <c r="Q11770" s="269">
        <v>-18.5</v>
      </c>
      <c r="R11770" s="269">
        <v>-18.75</v>
      </c>
      <c r="S11770" s="269">
        <v>-57.5</v>
      </c>
      <c r="T11770" s="269">
        <v>-57.75</v>
      </c>
      <c r="DO11770"/>
    </row>
    <row r="11771" spans="15:119" x14ac:dyDescent="0.25">
      <c r="O11771" s="268" t="s">
        <v>21253</v>
      </c>
      <c r="P11771" s="268" t="s">
        <v>9492</v>
      </c>
      <c r="Q11771" s="269">
        <v>-18.75</v>
      </c>
      <c r="R11771" s="269">
        <v>-19</v>
      </c>
      <c r="S11771" s="269">
        <v>-57.75</v>
      </c>
      <c r="T11771" s="269">
        <v>-58</v>
      </c>
      <c r="DO11771"/>
    </row>
    <row r="11772" spans="15:119" x14ac:dyDescent="0.25">
      <c r="O11772" s="268" t="s">
        <v>21254</v>
      </c>
      <c r="P11772" s="268" t="s">
        <v>9492</v>
      </c>
      <c r="Q11772" s="269">
        <v>-18.75</v>
      </c>
      <c r="R11772" s="269">
        <v>-19</v>
      </c>
      <c r="S11772" s="269">
        <v>-57.5</v>
      </c>
      <c r="T11772" s="269">
        <v>-57.75</v>
      </c>
      <c r="DO11772"/>
    </row>
    <row r="11773" spans="15:119" x14ac:dyDescent="0.25">
      <c r="O11773" s="268" t="s">
        <v>21255</v>
      </c>
      <c r="P11773" s="268" t="s">
        <v>9490</v>
      </c>
      <c r="Q11773" s="269">
        <v>-18.5</v>
      </c>
      <c r="R11773" s="269">
        <v>-19</v>
      </c>
      <c r="S11773" s="269">
        <v>-57</v>
      </c>
      <c r="T11773" s="269">
        <v>-57.5</v>
      </c>
      <c r="DO11773"/>
    </row>
    <row r="11774" spans="15:119" x14ac:dyDescent="0.25">
      <c r="O11774" s="268" t="s">
        <v>21256</v>
      </c>
      <c r="P11774" s="268" t="s">
        <v>9492</v>
      </c>
      <c r="Q11774" s="269">
        <v>-18.5</v>
      </c>
      <c r="R11774" s="269">
        <v>-18.75</v>
      </c>
      <c r="S11774" s="269">
        <v>-57.25</v>
      </c>
      <c r="T11774" s="269">
        <v>-57.5</v>
      </c>
      <c r="DO11774"/>
    </row>
    <row r="11775" spans="15:119" x14ac:dyDescent="0.25">
      <c r="O11775" s="268" t="s">
        <v>21257</v>
      </c>
      <c r="P11775" s="268" t="s">
        <v>9492</v>
      </c>
      <c r="Q11775" s="269">
        <v>-18.5</v>
      </c>
      <c r="R11775" s="269">
        <v>-18.75</v>
      </c>
      <c r="S11775" s="269">
        <v>-57</v>
      </c>
      <c r="T11775" s="269">
        <v>-57.25</v>
      </c>
      <c r="DO11775"/>
    </row>
    <row r="11776" spans="15:119" x14ac:dyDescent="0.25">
      <c r="O11776" s="268" t="s">
        <v>21258</v>
      </c>
      <c r="P11776" s="268" t="s">
        <v>9492</v>
      </c>
      <c r="Q11776" s="269">
        <v>-18.75</v>
      </c>
      <c r="R11776" s="269">
        <v>-19</v>
      </c>
      <c r="S11776" s="269">
        <v>-57.25</v>
      </c>
      <c r="T11776" s="269">
        <v>-57.5</v>
      </c>
      <c r="DO11776"/>
    </row>
    <row r="11777" spans="15:119" x14ac:dyDescent="0.25">
      <c r="O11777" s="268" t="s">
        <v>21259</v>
      </c>
      <c r="P11777" s="268" t="s">
        <v>9492</v>
      </c>
      <c r="Q11777" s="269">
        <v>-18.75</v>
      </c>
      <c r="R11777" s="269">
        <v>-19</v>
      </c>
      <c r="S11777" s="269">
        <v>-57</v>
      </c>
      <c r="T11777" s="269">
        <v>-57.25</v>
      </c>
      <c r="DO11777"/>
    </row>
    <row r="11778" spans="15:119" x14ac:dyDescent="0.25">
      <c r="O11778" s="268" t="s">
        <v>21260</v>
      </c>
      <c r="P11778" s="268" t="s">
        <v>9488</v>
      </c>
      <c r="Q11778" s="269">
        <v>-19</v>
      </c>
      <c r="R11778" s="269">
        <v>-20</v>
      </c>
      <c r="S11778" s="269">
        <v>-57</v>
      </c>
      <c r="T11778" s="269">
        <v>-58.5</v>
      </c>
      <c r="DO11778"/>
    </row>
    <row r="11779" spans="15:119" x14ac:dyDescent="0.25">
      <c r="O11779" s="268" t="s">
        <v>21261</v>
      </c>
      <c r="P11779" s="268" t="s">
        <v>9492</v>
      </c>
      <c r="Q11779" s="269">
        <v>-19.25</v>
      </c>
      <c r="R11779" s="269">
        <v>-19.5</v>
      </c>
      <c r="S11779" s="269">
        <v>-58</v>
      </c>
      <c r="T11779" s="269">
        <v>-58.25</v>
      </c>
      <c r="DO11779"/>
    </row>
    <row r="11780" spans="15:119" x14ac:dyDescent="0.25">
      <c r="O11780" s="268" t="s">
        <v>21262</v>
      </c>
      <c r="P11780" s="268" t="s">
        <v>9490</v>
      </c>
      <c r="Q11780" s="269">
        <v>-19</v>
      </c>
      <c r="R11780" s="269">
        <v>-19.5</v>
      </c>
      <c r="S11780" s="269">
        <v>-57.5</v>
      </c>
      <c r="T11780" s="269">
        <v>-58</v>
      </c>
      <c r="DO11780"/>
    </row>
    <row r="11781" spans="15:119" x14ac:dyDescent="0.25">
      <c r="O11781" s="268" t="s">
        <v>21263</v>
      </c>
      <c r="P11781" s="268" t="s">
        <v>9492</v>
      </c>
      <c r="Q11781" s="269">
        <v>-19</v>
      </c>
      <c r="R11781" s="269">
        <v>-19.25</v>
      </c>
      <c r="S11781" s="269">
        <v>-57.75</v>
      </c>
      <c r="T11781" s="269">
        <v>-58</v>
      </c>
      <c r="DO11781"/>
    </row>
    <row r="11782" spans="15:119" x14ac:dyDescent="0.25">
      <c r="O11782" s="268" t="s">
        <v>21264</v>
      </c>
      <c r="P11782" s="268" t="s">
        <v>9492</v>
      </c>
      <c r="Q11782" s="269">
        <v>-19</v>
      </c>
      <c r="R11782" s="269">
        <v>-19.25</v>
      </c>
      <c r="S11782" s="269">
        <v>-57.5</v>
      </c>
      <c r="T11782" s="269">
        <v>-57.75</v>
      </c>
      <c r="DO11782"/>
    </row>
    <row r="11783" spans="15:119" x14ac:dyDescent="0.25">
      <c r="O11783" s="268" t="s">
        <v>21265</v>
      </c>
      <c r="P11783" s="268" t="s">
        <v>9492</v>
      </c>
      <c r="Q11783" s="269">
        <v>-19.25</v>
      </c>
      <c r="R11783" s="269">
        <v>-19.5</v>
      </c>
      <c r="S11783" s="269">
        <v>-57.75</v>
      </c>
      <c r="T11783" s="269">
        <v>-58</v>
      </c>
      <c r="DO11783"/>
    </row>
    <row r="11784" spans="15:119" x14ac:dyDescent="0.25">
      <c r="O11784" s="268" t="s">
        <v>21266</v>
      </c>
      <c r="P11784" s="268" t="s">
        <v>9492</v>
      </c>
      <c r="Q11784" s="269">
        <v>-19.25</v>
      </c>
      <c r="R11784" s="269">
        <v>-19.5</v>
      </c>
      <c r="S11784" s="269">
        <v>-57.5</v>
      </c>
      <c r="T11784" s="269">
        <v>-57.75</v>
      </c>
      <c r="DO11784"/>
    </row>
    <row r="11785" spans="15:119" x14ac:dyDescent="0.25">
      <c r="O11785" s="268" t="s">
        <v>21267</v>
      </c>
      <c r="P11785" s="268" t="s">
        <v>9490</v>
      </c>
      <c r="Q11785" s="269">
        <v>-19</v>
      </c>
      <c r="R11785" s="269">
        <v>-19.5</v>
      </c>
      <c r="S11785" s="269">
        <v>-57</v>
      </c>
      <c r="T11785" s="269">
        <v>-57.5</v>
      </c>
      <c r="DO11785"/>
    </row>
    <row r="11786" spans="15:119" x14ac:dyDescent="0.25">
      <c r="O11786" s="268" t="s">
        <v>21268</v>
      </c>
      <c r="P11786" s="268" t="s">
        <v>9492</v>
      </c>
      <c r="Q11786" s="269">
        <v>-19</v>
      </c>
      <c r="R11786" s="269">
        <v>-19.25</v>
      </c>
      <c r="S11786" s="269">
        <v>-57.25</v>
      </c>
      <c r="T11786" s="269">
        <v>-57.5</v>
      </c>
      <c r="DO11786"/>
    </row>
    <row r="11787" spans="15:119" x14ac:dyDescent="0.25">
      <c r="O11787" s="268" t="s">
        <v>21269</v>
      </c>
      <c r="P11787" s="268" t="s">
        <v>9492</v>
      </c>
      <c r="Q11787" s="269">
        <v>-19</v>
      </c>
      <c r="R11787" s="269">
        <v>-19.25</v>
      </c>
      <c r="S11787" s="269">
        <v>-57</v>
      </c>
      <c r="T11787" s="269">
        <v>-57.25</v>
      </c>
      <c r="DO11787"/>
    </row>
    <row r="11788" spans="15:119" x14ac:dyDescent="0.25">
      <c r="O11788" s="268" t="s">
        <v>21270</v>
      </c>
      <c r="P11788" s="268" t="s">
        <v>9492</v>
      </c>
      <c r="Q11788" s="269">
        <v>-19.25</v>
      </c>
      <c r="R11788" s="269">
        <v>-19.5</v>
      </c>
      <c r="S11788" s="269">
        <v>-57.25</v>
      </c>
      <c r="T11788" s="269">
        <v>-57.5</v>
      </c>
      <c r="DO11788"/>
    </row>
    <row r="11789" spans="15:119" x14ac:dyDescent="0.25">
      <c r="O11789" s="268" t="s">
        <v>21271</v>
      </c>
      <c r="P11789" s="268" t="s">
        <v>9492</v>
      </c>
      <c r="Q11789" s="269">
        <v>-19.25</v>
      </c>
      <c r="R11789" s="269">
        <v>-19.5</v>
      </c>
      <c r="S11789" s="269">
        <v>-57</v>
      </c>
      <c r="T11789" s="269">
        <v>-57.25</v>
      </c>
      <c r="DO11789"/>
    </row>
    <row r="11790" spans="15:119" x14ac:dyDescent="0.25">
      <c r="O11790" s="268" t="s">
        <v>21272</v>
      </c>
      <c r="P11790" s="268" t="s">
        <v>9490</v>
      </c>
      <c r="Q11790" s="269">
        <v>-19.5</v>
      </c>
      <c r="R11790" s="269">
        <v>-20</v>
      </c>
      <c r="S11790" s="269">
        <v>-58</v>
      </c>
      <c r="T11790" s="269">
        <v>-58.5</v>
      </c>
      <c r="DO11790"/>
    </row>
    <row r="11791" spans="15:119" x14ac:dyDescent="0.25">
      <c r="O11791" s="268" t="s">
        <v>21273</v>
      </c>
      <c r="P11791" s="268" t="s">
        <v>9492</v>
      </c>
      <c r="Q11791" s="269">
        <v>-19.5</v>
      </c>
      <c r="R11791" s="269">
        <v>-19.75</v>
      </c>
      <c r="S11791" s="269">
        <v>-58</v>
      </c>
      <c r="T11791" s="269">
        <v>-58.25</v>
      </c>
      <c r="DO11791"/>
    </row>
    <row r="11792" spans="15:119" x14ac:dyDescent="0.25">
      <c r="O11792" s="268" t="s">
        <v>21274</v>
      </c>
      <c r="P11792" s="268" t="s">
        <v>9492</v>
      </c>
      <c r="Q11792" s="269">
        <v>-19.75</v>
      </c>
      <c r="R11792" s="269">
        <v>-20</v>
      </c>
      <c r="S11792" s="269">
        <v>-58</v>
      </c>
      <c r="T11792" s="269">
        <v>-58.25</v>
      </c>
      <c r="DO11792"/>
    </row>
    <row r="11793" spans="15:119" x14ac:dyDescent="0.25">
      <c r="O11793" s="268" t="s">
        <v>21275</v>
      </c>
      <c r="P11793" s="268" t="s">
        <v>9490</v>
      </c>
      <c r="Q11793" s="269">
        <v>-19.5</v>
      </c>
      <c r="R11793" s="269">
        <v>-20</v>
      </c>
      <c r="S11793" s="269">
        <v>-57.5</v>
      </c>
      <c r="T11793" s="269">
        <v>-58</v>
      </c>
      <c r="DO11793"/>
    </row>
    <row r="11794" spans="15:119" x14ac:dyDescent="0.25">
      <c r="O11794" s="268" t="s">
        <v>21276</v>
      </c>
      <c r="P11794" s="268" t="s">
        <v>9492</v>
      </c>
      <c r="Q11794" s="269">
        <v>-19.5</v>
      </c>
      <c r="R11794" s="269">
        <v>-19.75</v>
      </c>
      <c r="S11794" s="269">
        <v>-57.75</v>
      </c>
      <c r="T11794" s="269">
        <v>-58</v>
      </c>
      <c r="DO11794"/>
    </row>
    <row r="11795" spans="15:119" x14ac:dyDescent="0.25">
      <c r="O11795" s="268" t="s">
        <v>21277</v>
      </c>
      <c r="P11795" s="268" t="s">
        <v>9492</v>
      </c>
      <c r="Q11795" s="269">
        <v>-19.5</v>
      </c>
      <c r="R11795" s="269">
        <v>-19.75</v>
      </c>
      <c r="S11795" s="269">
        <v>-57.5</v>
      </c>
      <c r="T11795" s="269">
        <v>-57.75</v>
      </c>
      <c r="DO11795"/>
    </row>
    <row r="11796" spans="15:119" x14ac:dyDescent="0.25">
      <c r="O11796" s="268" t="s">
        <v>21278</v>
      </c>
      <c r="P11796" s="268" t="s">
        <v>9492</v>
      </c>
      <c r="Q11796" s="269">
        <v>-19.75</v>
      </c>
      <c r="R11796" s="269">
        <v>-20</v>
      </c>
      <c r="S11796" s="269">
        <v>-57.75</v>
      </c>
      <c r="T11796" s="269">
        <v>-58</v>
      </c>
      <c r="DO11796"/>
    </row>
    <row r="11797" spans="15:119" x14ac:dyDescent="0.25">
      <c r="O11797" s="268" t="s">
        <v>21279</v>
      </c>
      <c r="P11797" s="268" t="s">
        <v>9492</v>
      </c>
      <c r="Q11797" s="269">
        <v>-19.75</v>
      </c>
      <c r="R11797" s="269">
        <v>-20</v>
      </c>
      <c r="S11797" s="269">
        <v>-57.5</v>
      </c>
      <c r="T11797" s="269">
        <v>-57.75</v>
      </c>
      <c r="DO11797"/>
    </row>
    <row r="11798" spans="15:119" x14ac:dyDescent="0.25">
      <c r="O11798" s="268" t="s">
        <v>21280</v>
      </c>
      <c r="P11798" s="268" t="s">
        <v>9490</v>
      </c>
      <c r="Q11798" s="269">
        <v>-19.5</v>
      </c>
      <c r="R11798" s="269">
        <v>-20</v>
      </c>
      <c r="S11798" s="269">
        <v>-57</v>
      </c>
      <c r="T11798" s="269">
        <v>-57.5</v>
      </c>
      <c r="DO11798"/>
    </row>
    <row r="11799" spans="15:119" x14ac:dyDescent="0.25">
      <c r="O11799" s="268" t="s">
        <v>21281</v>
      </c>
      <c r="P11799" s="268" t="s">
        <v>9492</v>
      </c>
      <c r="Q11799" s="269">
        <v>-19.5</v>
      </c>
      <c r="R11799" s="269">
        <v>-19.75</v>
      </c>
      <c r="S11799" s="269">
        <v>-57.25</v>
      </c>
      <c r="T11799" s="269">
        <v>-57.5</v>
      </c>
      <c r="DO11799"/>
    </row>
    <row r="11800" spans="15:119" x14ac:dyDescent="0.25">
      <c r="O11800" s="268" t="s">
        <v>21282</v>
      </c>
      <c r="P11800" s="268" t="s">
        <v>9492</v>
      </c>
      <c r="Q11800" s="269">
        <v>-19.5</v>
      </c>
      <c r="R11800" s="269">
        <v>-19.75</v>
      </c>
      <c r="S11800" s="269">
        <v>-57</v>
      </c>
      <c r="T11800" s="269">
        <v>-57.25</v>
      </c>
      <c r="DO11800"/>
    </row>
    <row r="11801" spans="15:119" x14ac:dyDescent="0.25">
      <c r="O11801" s="268" t="s">
        <v>21283</v>
      </c>
      <c r="P11801" s="268" t="s">
        <v>9492</v>
      </c>
      <c r="Q11801" s="269">
        <v>-19.75</v>
      </c>
      <c r="R11801" s="269">
        <v>-20</v>
      </c>
      <c r="S11801" s="269">
        <v>-57.25</v>
      </c>
      <c r="T11801" s="269">
        <v>-57.5</v>
      </c>
      <c r="DO11801"/>
    </row>
    <row r="11802" spans="15:119" x14ac:dyDescent="0.25">
      <c r="O11802" s="268" t="s">
        <v>21284</v>
      </c>
      <c r="P11802" s="268" t="s">
        <v>9492</v>
      </c>
      <c r="Q11802" s="269">
        <v>-19.75</v>
      </c>
      <c r="R11802" s="269">
        <v>-20</v>
      </c>
      <c r="S11802" s="269">
        <v>-57</v>
      </c>
      <c r="T11802" s="269">
        <v>-57.25</v>
      </c>
      <c r="DO11802"/>
    </row>
    <row r="11803" spans="15:119" x14ac:dyDescent="0.25">
      <c r="O11803" s="268" t="s">
        <v>21285</v>
      </c>
      <c r="P11803" s="268" t="s">
        <v>9486</v>
      </c>
      <c r="Q11803" s="269">
        <v>-18</v>
      </c>
      <c r="R11803" s="269">
        <v>-20</v>
      </c>
      <c r="S11803" s="269">
        <v>-54</v>
      </c>
      <c r="T11803" s="269">
        <v>-57</v>
      </c>
      <c r="DO11803"/>
    </row>
    <row r="11804" spans="15:119" x14ac:dyDescent="0.25">
      <c r="O11804" s="268" t="s">
        <v>21286</v>
      </c>
      <c r="P11804" s="268" t="s">
        <v>9488</v>
      </c>
      <c r="Q11804" s="269">
        <v>-18</v>
      </c>
      <c r="R11804" s="269">
        <v>-19</v>
      </c>
      <c r="S11804" s="269">
        <v>-55.5</v>
      </c>
      <c r="T11804" s="269">
        <v>-57</v>
      </c>
      <c r="DO11804"/>
    </row>
    <row r="11805" spans="15:119" x14ac:dyDescent="0.25">
      <c r="O11805" s="268" t="s">
        <v>21287</v>
      </c>
      <c r="P11805" s="268" t="s">
        <v>9490</v>
      </c>
      <c r="Q11805" s="269">
        <v>-18</v>
      </c>
      <c r="R11805" s="269">
        <v>-18.5</v>
      </c>
      <c r="S11805" s="269">
        <v>-56.5</v>
      </c>
      <c r="T11805" s="269">
        <v>-57</v>
      </c>
      <c r="DO11805"/>
    </row>
    <row r="11806" spans="15:119" x14ac:dyDescent="0.25">
      <c r="O11806" s="268" t="s">
        <v>21288</v>
      </c>
      <c r="P11806" s="268" t="s">
        <v>9492</v>
      </c>
      <c r="Q11806" s="269">
        <v>-18</v>
      </c>
      <c r="R11806" s="269">
        <v>-18.25</v>
      </c>
      <c r="S11806" s="269">
        <v>-56.75</v>
      </c>
      <c r="T11806" s="269">
        <v>-57</v>
      </c>
      <c r="DO11806"/>
    </row>
    <row r="11807" spans="15:119" x14ac:dyDescent="0.25">
      <c r="O11807" s="268" t="s">
        <v>21289</v>
      </c>
      <c r="P11807" s="268" t="s">
        <v>9492</v>
      </c>
      <c r="Q11807" s="269">
        <v>-18</v>
      </c>
      <c r="R11807" s="269">
        <v>-18.25</v>
      </c>
      <c r="S11807" s="269">
        <v>-56.5</v>
      </c>
      <c r="T11807" s="269">
        <v>-56.75</v>
      </c>
      <c r="DO11807"/>
    </row>
    <row r="11808" spans="15:119" x14ac:dyDescent="0.25">
      <c r="O11808" s="268" t="s">
        <v>21290</v>
      </c>
      <c r="P11808" s="268" t="s">
        <v>9492</v>
      </c>
      <c r="Q11808" s="269">
        <v>-18.25</v>
      </c>
      <c r="R11808" s="269">
        <v>-18.5</v>
      </c>
      <c r="S11808" s="269">
        <v>-56.75</v>
      </c>
      <c r="T11808" s="269">
        <v>-57</v>
      </c>
      <c r="DO11808"/>
    </row>
    <row r="11809" spans="15:119" x14ac:dyDescent="0.25">
      <c r="O11809" s="268" t="s">
        <v>21291</v>
      </c>
      <c r="P11809" s="268" t="s">
        <v>9492</v>
      </c>
      <c r="Q11809" s="269">
        <v>-18.25</v>
      </c>
      <c r="R11809" s="269">
        <v>-18.5</v>
      </c>
      <c r="S11809" s="269">
        <v>-56.5</v>
      </c>
      <c r="T11809" s="269">
        <v>-56.75</v>
      </c>
      <c r="DO11809"/>
    </row>
    <row r="11810" spans="15:119" x14ac:dyDescent="0.25">
      <c r="O11810" s="268" t="s">
        <v>21292</v>
      </c>
      <c r="P11810" s="268" t="s">
        <v>9490</v>
      </c>
      <c r="Q11810" s="269">
        <v>-18</v>
      </c>
      <c r="R11810" s="269">
        <v>-18.5</v>
      </c>
      <c r="S11810" s="269">
        <v>-56</v>
      </c>
      <c r="T11810" s="269">
        <v>-56.5</v>
      </c>
      <c r="DO11810"/>
    </row>
    <row r="11811" spans="15:119" x14ac:dyDescent="0.25">
      <c r="O11811" s="268" t="s">
        <v>21293</v>
      </c>
      <c r="P11811" s="268" t="s">
        <v>9492</v>
      </c>
      <c r="Q11811" s="269">
        <v>-18</v>
      </c>
      <c r="R11811" s="269">
        <v>-18.25</v>
      </c>
      <c r="S11811" s="269">
        <v>-56.25</v>
      </c>
      <c r="T11811" s="269">
        <v>-56.5</v>
      </c>
      <c r="DO11811"/>
    </row>
    <row r="11812" spans="15:119" x14ac:dyDescent="0.25">
      <c r="O11812" s="268" t="s">
        <v>21294</v>
      </c>
      <c r="P11812" s="268" t="s">
        <v>9492</v>
      </c>
      <c r="Q11812" s="269">
        <v>-18</v>
      </c>
      <c r="R11812" s="269">
        <v>-18.25</v>
      </c>
      <c r="S11812" s="269">
        <v>-56</v>
      </c>
      <c r="T11812" s="269">
        <v>-56.25</v>
      </c>
      <c r="DO11812"/>
    </row>
    <row r="11813" spans="15:119" x14ac:dyDescent="0.25">
      <c r="O11813" s="268" t="s">
        <v>21295</v>
      </c>
      <c r="P11813" s="268" t="s">
        <v>9492</v>
      </c>
      <c r="Q11813" s="269">
        <v>-18.25</v>
      </c>
      <c r="R11813" s="269">
        <v>-18.5</v>
      </c>
      <c r="S11813" s="269">
        <v>-56.25</v>
      </c>
      <c r="T11813" s="269">
        <v>-56.5</v>
      </c>
      <c r="DO11813"/>
    </row>
    <row r="11814" spans="15:119" x14ac:dyDescent="0.25">
      <c r="O11814" s="268" t="s">
        <v>21296</v>
      </c>
      <c r="P11814" s="268" t="s">
        <v>9492</v>
      </c>
      <c r="Q11814" s="269">
        <v>-18.25</v>
      </c>
      <c r="R11814" s="269">
        <v>-18.5</v>
      </c>
      <c r="S11814" s="269">
        <v>-56</v>
      </c>
      <c r="T11814" s="269">
        <v>-56.25</v>
      </c>
      <c r="DO11814"/>
    </row>
    <row r="11815" spans="15:119" x14ac:dyDescent="0.25">
      <c r="O11815" s="268" t="s">
        <v>21297</v>
      </c>
      <c r="P11815" s="268" t="s">
        <v>9490</v>
      </c>
      <c r="Q11815" s="269">
        <v>-18</v>
      </c>
      <c r="R11815" s="269">
        <v>-18.5</v>
      </c>
      <c r="S11815" s="269">
        <v>-55.5</v>
      </c>
      <c r="T11815" s="269">
        <v>-56</v>
      </c>
      <c r="DO11815"/>
    </row>
    <row r="11816" spans="15:119" x14ac:dyDescent="0.25">
      <c r="O11816" s="268" t="s">
        <v>21298</v>
      </c>
      <c r="P11816" s="268" t="s">
        <v>9492</v>
      </c>
      <c r="Q11816" s="269">
        <v>-18</v>
      </c>
      <c r="R11816" s="269">
        <v>-18.25</v>
      </c>
      <c r="S11816" s="269">
        <v>-55.75</v>
      </c>
      <c r="T11816" s="269">
        <v>-56</v>
      </c>
      <c r="DO11816"/>
    </row>
    <row r="11817" spans="15:119" x14ac:dyDescent="0.25">
      <c r="O11817" s="268" t="s">
        <v>21299</v>
      </c>
      <c r="P11817" s="268" t="s">
        <v>9492</v>
      </c>
      <c r="Q11817" s="269">
        <v>-18</v>
      </c>
      <c r="R11817" s="269">
        <v>-18.25</v>
      </c>
      <c r="S11817" s="269">
        <v>-55.5</v>
      </c>
      <c r="T11817" s="269">
        <v>-55.75</v>
      </c>
      <c r="DO11817"/>
    </row>
    <row r="11818" spans="15:119" x14ac:dyDescent="0.25">
      <c r="O11818" s="268" t="s">
        <v>21300</v>
      </c>
      <c r="P11818" s="268" t="s">
        <v>9492</v>
      </c>
      <c r="Q11818" s="269">
        <v>-18.25</v>
      </c>
      <c r="R11818" s="269">
        <v>-18.5</v>
      </c>
      <c r="S11818" s="269">
        <v>-55.75</v>
      </c>
      <c r="T11818" s="269">
        <v>-56</v>
      </c>
      <c r="DO11818"/>
    </row>
    <row r="11819" spans="15:119" x14ac:dyDescent="0.25">
      <c r="O11819" s="268" t="s">
        <v>21301</v>
      </c>
      <c r="P11819" s="268" t="s">
        <v>9492</v>
      </c>
      <c r="Q11819" s="269">
        <v>-18.25</v>
      </c>
      <c r="R11819" s="269">
        <v>-18.5</v>
      </c>
      <c r="S11819" s="269">
        <v>-55.5</v>
      </c>
      <c r="T11819" s="269">
        <v>-55.75</v>
      </c>
      <c r="DO11819"/>
    </row>
    <row r="11820" spans="15:119" x14ac:dyDescent="0.25">
      <c r="O11820" s="268" t="s">
        <v>21302</v>
      </c>
      <c r="P11820" s="268" t="s">
        <v>9490</v>
      </c>
      <c r="Q11820" s="269">
        <v>-18.5</v>
      </c>
      <c r="R11820" s="269">
        <v>-19</v>
      </c>
      <c r="S11820" s="269">
        <v>-56.5</v>
      </c>
      <c r="T11820" s="269">
        <v>-57</v>
      </c>
      <c r="DO11820"/>
    </row>
    <row r="11821" spans="15:119" x14ac:dyDescent="0.25">
      <c r="O11821" s="268" t="s">
        <v>21303</v>
      </c>
      <c r="P11821" s="268" t="s">
        <v>9492</v>
      </c>
      <c r="Q11821" s="269">
        <v>-18.5</v>
      </c>
      <c r="R11821" s="269">
        <v>-18.75</v>
      </c>
      <c r="S11821" s="269">
        <v>-56.75</v>
      </c>
      <c r="T11821" s="269">
        <v>-57</v>
      </c>
      <c r="DO11821"/>
    </row>
    <row r="11822" spans="15:119" x14ac:dyDescent="0.25">
      <c r="O11822" s="268" t="s">
        <v>21304</v>
      </c>
      <c r="P11822" s="268" t="s">
        <v>9492</v>
      </c>
      <c r="Q11822" s="269">
        <v>-18.5</v>
      </c>
      <c r="R11822" s="269">
        <v>-18.75</v>
      </c>
      <c r="S11822" s="269">
        <v>-56.5</v>
      </c>
      <c r="T11822" s="269">
        <v>-56.75</v>
      </c>
      <c r="DO11822"/>
    </row>
    <row r="11823" spans="15:119" x14ac:dyDescent="0.25">
      <c r="O11823" s="268" t="s">
        <v>21305</v>
      </c>
      <c r="P11823" s="268" t="s">
        <v>9492</v>
      </c>
      <c r="Q11823" s="269">
        <v>-18.75</v>
      </c>
      <c r="R11823" s="269">
        <v>-19</v>
      </c>
      <c r="S11823" s="269">
        <v>-56.75</v>
      </c>
      <c r="T11823" s="269">
        <v>-57</v>
      </c>
      <c r="DO11823"/>
    </row>
    <row r="11824" spans="15:119" x14ac:dyDescent="0.25">
      <c r="O11824" s="268" t="s">
        <v>21306</v>
      </c>
      <c r="P11824" s="268" t="s">
        <v>9492</v>
      </c>
      <c r="Q11824" s="269">
        <v>-18.75</v>
      </c>
      <c r="R11824" s="269">
        <v>-19</v>
      </c>
      <c r="S11824" s="269">
        <v>-56.5</v>
      </c>
      <c r="T11824" s="269">
        <v>-56.75</v>
      </c>
      <c r="DO11824"/>
    </row>
    <row r="11825" spans="15:119" x14ac:dyDescent="0.25">
      <c r="O11825" s="268" t="s">
        <v>21307</v>
      </c>
      <c r="P11825" s="268" t="s">
        <v>9490</v>
      </c>
      <c r="Q11825" s="269">
        <v>-18.5</v>
      </c>
      <c r="R11825" s="269">
        <v>-19</v>
      </c>
      <c r="S11825" s="269">
        <v>-56</v>
      </c>
      <c r="T11825" s="269">
        <v>-56.5</v>
      </c>
      <c r="DO11825"/>
    </row>
    <row r="11826" spans="15:119" x14ac:dyDescent="0.25">
      <c r="O11826" s="268" t="s">
        <v>21308</v>
      </c>
      <c r="P11826" s="268" t="s">
        <v>9492</v>
      </c>
      <c r="Q11826" s="269">
        <v>-18.5</v>
      </c>
      <c r="R11826" s="269">
        <v>-18.75</v>
      </c>
      <c r="S11826" s="269">
        <v>-56.25</v>
      </c>
      <c r="T11826" s="269">
        <v>-56.5</v>
      </c>
      <c r="DO11826"/>
    </row>
    <row r="11827" spans="15:119" x14ac:dyDescent="0.25">
      <c r="O11827" s="268" t="s">
        <v>21309</v>
      </c>
      <c r="P11827" s="268" t="s">
        <v>9492</v>
      </c>
      <c r="Q11827" s="269">
        <v>-18.5</v>
      </c>
      <c r="R11827" s="269">
        <v>-18.75</v>
      </c>
      <c r="S11827" s="269">
        <v>-56</v>
      </c>
      <c r="T11827" s="269">
        <v>-56.25</v>
      </c>
      <c r="DO11827"/>
    </row>
    <row r="11828" spans="15:119" x14ac:dyDescent="0.25">
      <c r="O11828" s="268" t="s">
        <v>21310</v>
      </c>
      <c r="P11828" s="268" t="s">
        <v>9492</v>
      </c>
      <c r="Q11828" s="269">
        <v>-18.75</v>
      </c>
      <c r="R11828" s="269">
        <v>-19</v>
      </c>
      <c r="S11828" s="269">
        <v>-56.25</v>
      </c>
      <c r="T11828" s="269">
        <v>-56.5</v>
      </c>
      <c r="DO11828"/>
    </row>
    <row r="11829" spans="15:119" x14ac:dyDescent="0.25">
      <c r="O11829" s="268" t="s">
        <v>21311</v>
      </c>
      <c r="P11829" s="268" t="s">
        <v>9492</v>
      </c>
      <c r="Q11829" s="269">
        <v>-18.75</v>
      </c>
      <c r="R11829" s="269">
        <v>-19</v>
      </c>
      <c r="S11829" s="269">
        <v>-56</v>
      </c>
      <c r="T11829" s="269">
        <v>-56.25</v>
      </c>
      <c r="DO11829"/>
    </row>
    <row r="11830" spans="15:119" x14ac:dyDescent="0.25">
      <c r="O11830" s="268" t="s">
        <v>21312</v>
      </c>
      <c r="P11830" s="268" t="s">
        <v>9490</v>
      </c>
      <c r="Q11830" s="269">
        <v>-18.5</v>
      </c>
      <c r="R11830" s="269">
        <v>-19</v>
      </c>
      <c r="S11830" s="269">
        <v>-55.5</v>
      </c>
      <c r="T11830" s="269">
        <v>-56</v>
      </c>
      <c r="DO11830"/>
    </row>
    <row r="11831" spans="15:119" x14ac:dyDescent="0.25">
      <c r="O11831" s="268" t="s">
        <v>21313</v>
      </c>
      <c r="P11831" s="268" t="s">
        <v>9492</v>
      </c>
      <c r="Q11831" s="269">
        <v>-18.5</v>
      </c>
      <c r="R11831" s="269">
        <v>-18.75</v>
      </c>
      <c r="S11831" s="269">
        <v>-55.75</v>
      </c>
      <c r="T11831" s="269">
        <v>-56</v>
      </c>
      <c r="DO11831"/>
    </row>
    <row r="11832" spans="15:119" x14ac:dyDescent="0.25">
      <c r="O11832" s="268" t="s">
        <v>21314</v>
      </c>
      <c r="P11832" s="268" t="s">
        <v>9492</v>
      </c>
      <c r="Q11832" s="269">
        <v>-18.5</v>
      </c>
      <c r="R11832" s="269">
        <v>-18.75</v>
      </c>
      <c r="S11832" s="269">
        <v>-55.5</v>
      </c>
      <c r="T11832" s="269">
        <v>-55.75</v>
      </c>
      <c r="DO11832"/>
    </row>
    <row r="11833" spans="15:119" x14ac:dyDescent="0.25">
      <c r="O11833" s="268" t="s">
        <v>21315</v>
      </c>
      <c r="P11833" s="268" t="s">
        <v>9492</v>
      </c>
      <c r="Q11833" s="269">
        <v>-18.75</v>
      </c>
      <c r="R11833" s="269">
        <v>-19</v>
      </c>
      <c r="S11833" s="269">
        <v>-55.75</v>
      </c>
      <c r="T11833" s="269">
        <v>-56</v>
      </c>
      <c r="DO11833"/>
    </row>
    <row r="11834" spans="15:119" x14ac:dyDescent="0.25">
      <c r="O11834" s="268" t="s">
        <v>21316</v>
      </c>
      <c r="P11834" s="268" t="s">
        <v>9492</v>
      </c>
      <c r="Q11834" s="269">
        <v>-18.75</v>
      </c>
      <c r="R11834" s="269">
        <v>-19</v>
      </c>
      <c r="S11834" s="269">
        <v>-55.5</v>
      </c>
      <c r="T11834" s="269">
        <v>-55.75</v>
      </c>
      <c r="DO11834"/>
    </row>
    <row r="11835" spans="15:119" x14ac:dyDescent="0.25">
      <c r="O11835" s="268" t="s">
        <v>21317</v>
      </c>
      <c r="P11835" s="268" t="s">
        <v>9488</v>
      </c>
      <c r="Q11835" s="269">
        <v>-18</v>
      </c>
      <c r="R11835" s="269">
        <v>-19</v>
      </c>
      <c r="S11835" s="269">
        <v>-54</v>
      </c>
      <c r="T11835" s="269">
        <v>-55.5</v>
      </c>
      <c r="DO11835"/>
    </row>
    <row r="11836" spans="15:119" x14ac:dyDescent="0.25">
      <c r="O11836" s="268" t="s">
        <v>21318</v>
      </c>
      <c r="P11836" s="268" t="s">
        <v>9490</v>
      </c>
      <c r="Q11836" s="269">
        <v>-18</v>
      </c>
      <c r="R11836" s="269">
        <v>-18.5</v>
      </c>
      <c r="S11836" s="269">
        <v>-55</v>
      </c>
      <c r="T11836" s="269">
        <v>-55.5</v>
      </c>
      <c r="DO11836"/>
    </row>
    <row r="11837" spans="15:119" x14ac:dyDescent="0.25">
      <c r="O11837" s="268" t="s">
        <v>21319</v>
      </c>
      <c r="P11837" s="268" t="s">
        <v>9492</v>
      </c>
      <c r="Q11837" s="269">
        <v>-18</v>
      </c>
      <c r="R11837" s="269">
        <v>-18.25</v>
      </c>
      <c r="S11837" s="269">
        <v>-55.25</v>
      </c>
      <c r="T11837" s="269">
        <v>-55.5</v>
      </c>
      <c r="DO11837"/>
    </row>
    <row r="11838" spans="15:119" x14ac:dyDescent="0.25">
      <c r="O11838" s="268" t="s">
        <v>21320</v>
      </c>
      <c r="P11838" s="268" t="s">
        <v>9492</v>
      </c>
      <c r="Q11838" s="269">
        <v>-18</v>
      </c>
      <c r="R11838" s="269">
        <v>-18.25</v>
      </c>
      <c r="S11838" s="269">
        <v>-55</v>
      </c>
      <c r="T11838" s="269">
        <v>-55.25</v>
      </c>
      <c r="DO11838"/>
    </row>
    <row r="11839" spans="15:119" x14ac:dyDescent="0.25">
      <c r="O11839" s="268" t="s">
        <v>21321</v>
      </c>
      <c r="P11839" s="268" t="s">
        <v>9492</v>
      </c>
      <c r="Q11839" s="269">
        <v>-18.25</v>
      </c>
      <c r="R11839" s="269">
        <v>-18.5</v>
      </c>
      <c r="S11839" s="269">
        <v>-55.25</v>
      </c>
      <c r="T11839" s="269">
        <v>-55.5</v>
      </c>
      <c r="DO11839"/>
    </row>
    <row r="11840" spans="15:119" x14ac:dyDescent="0.25">
      <c r="O11840" s="268" t="s">
        <v>21322</v>
      </c>
      <c r="P11840" s="268" t="s">
        <v>9492</v>
      </c>
      <c r="Q11840" s="269">
        <v>-18.25</v>
      </c>
      <c r="R11840" s="269">
        <v>-18.5</v>
      </c>
      <c r="S11840" s="269">
        <v>-55</v>
      </c>
      <c r="T11840" s="269">
        <v>-55.25</v>
      </c>
      <c r="DO11840"/>
    </row>
    <row r="11841" spans="15:119" x14ac:dyDescent="0.25">
      <c r="O11841" s="268" t="s">
        <v>21323</v>
      </c>
      <c r="P11841" s="268" t="s">
        <v>9490</v>
      </c>
      <c r="Q11841" s="269">
        <v>-18</v>
      </c>
      <c r="R11841" s="269">
        <v>-18.5</v>
      </c>
      <c r="S11841" s="269">
        <v>-54.5</v>
      </c>
      <c r="T11841" s="269">
        <v>-55</v>
      </c>
      <c r="DO11841"/>
    </row>
    <row r="11842" spans="15:119" x14ac:dyDescent="0.25">
      <c r="O11842" s="268" t="s">
        <v>21324</v>
      </c>
      <c r="P11842" s="268" t="s">
        <v>9492</v>
      </c>
      <c r="Q11842" s="269">
        <v>-18</v>
      </c>
      <c r="R11842" s="269">
        <v>-18.25</v>
      </c>
      <c r="S11842" s="269">
        <v>-54.75</v>
      </c>
      <c r="T11842" s="269">
        <v>-55</v>
      </c>
      <c r="DO11842"/>
    </row>
    <row r="11843" spans="15:119" x14ac:dyDescent="0.25">
      <c r="O11843" s="268" t="s">
        <v>21325</v>
      </c>
      <c r="P11843" s="268" t="s">
        <v>9492</v>
      </c>
      <c r="Q11843" s="269">
        <v>-18</v>
      </c>
      <c r="R11843" s="269">
        <v>-18.25</v>
      </c>
      <c r="S11843" s="269">
        <v>-54.5</v>
      </c>
      <c r="T11843" s="269">
        <v>-54.75</v>
      </c>
      <c r="DO11843"/>
    </row>
    <row r="11844" spans="15:119" x14ac:dyDescent="0.25">
      <c r="O11844" s="268" t="s">
        <v>21326</v>
      </c>
      <c r="P11844" s="268" t="s">
        <v>9492</v>
      </c>
      <c r="Q11844" s="269">
        <v>-18.25</v>
      </c>
      <c r="R11844" s="269">
        <v>-18.5</v>
      </c>
      <c r="S11844" s="269">
        <v>-54.75</v>
      </c>
      <c r="T11844" s="269">
        <v>-55</v>
      </c>
      <c r="DO11844"/>
    </row>
    <row r="11845" spans="15:119" x14ac:dyDescent="0.25">
      <c r="O11845" s="268" t="s">
        <v>21327</v>
      </c>
      <c r="P11845" s="268" t="s">
        <v>9492</v>
      </c>
      <c r="Q11845" s="269">
        <v>-18.25</v>
      </c>
      <c r="R11845" s="269">
        <v>-18.5</v>
      </c>
      <c r="S11845" s="269">
        <v>-54.5</v>
      </c>
      <c r="T11845" s="269">
        <v>-54.75</v>
      </c>
      <c r="DO11845"/>
    </row>
    <row r="11846" spans="15:119" x14ac:dyDescent="0.25">
      <c r="O11846" s="268" t="s">
        <v>21328</v>
      </c>
      <c r="P11846" s="268" t="s">
        <v>9490</v>
      </c>
      <c r="Q11846" s="269">
        <v>-18</v>
      </c>
      <c r="R11846" s="269">
        <v>-18.5</v>
      </c>
      <c r="S11846" s="269">
        <v>-54</v>
      </c>
      <c r="T11846" s="269">
        <v>-54.5</v>
      </c>
      <c r="DO11846"/>
    </row>
    <row r="11847" spans="15:119" x14ac:dyDescent="0.25">
      <c r="O11847" s="268" t="s">
        <v>21329</v>
      </c>
      <c r="P11847" s="268" t="s">
        <v>9492</v>
      </c>
      <c r="Q11847" s="269">
        <v>-18</v>
      </c>
      <c r="R11847" s="269">
        <v>-18.25</v>
      </c>
      <c r="S11847" s="269">
        <v>-54.25</v>
      </c>
      <c r="T11847" s="269">
        <v>-54.5</v>
      </c>
      <c r="DO11847"/>
    </row>
    <row r="11848" spans="15:119" x14ac:dyDescent="0.25">
      <c r="O11848" s="268" t="s">
        <v>21330</v>
      </c>
      <c r="P11848" s="268" t="s">
        <v>9492</v>
      </c>
      <c r="Q11848" s="269">
        <v>-18</v>
      </c>
      <c r="R11848" s="269">
        <v>-18.25</v>
      </c>
      <c r="S11848" s="269">
        <v>-54</v>
      </c>
      <c r="T11848" s="269">
        <v>-54.25</v>
      </c>
      <c r="DO11848"/>
    </row>
    <row r="11849" spans="15:119" x14ac:dyDescent="0.25">
      <c r="O11849" s="268" t="s">
        <v>21331</v>
      </c>
      <c r="P11849" s="268" t="s">
        <v>9492</v>
      </c>
      <c r="Q11849" s="269">
        <v>-18.25</v>
      </c>
      <c r="R11849" s="269">
        <v>-18.5</v>
      </c>
      <c r="S11849" s="269">
        <v>-54.25</v>
      </c>
      <c r="T11849" s="269">
        <v>-54.5</v>
      </c>
      <c r="DO11849"/>
    </row>
    <row r="11850" spans="15:119" x14ac:dyDescent="0.25">
      <c r="O11850" s="268" t="s">
        <v>21332</v>
      </c>
      <c r="P11850" s="268" t="s">
        <v>9492</v>
      </c>
      <c r="Q11850" s="269">
        <v>-18.25</v>
      </c>
      <c r="R11850" s="269">
        <v>-18.5</v>
      </c>
      <c r="S11850" s="269">
        <v>-54</v>
      </c>
      <c r="T11850" s="269">
        <v>-54.25</v>
      </c>
      <c r="DO11850"/>
    </row>
    <row r="11851" spans="15:119" x14ac:dyDescent="0.25">
      <c r="O11851" s="268" t="s">
        <v>21333</v>
      </c>
      <c r="P11851" s="268" t="s">
        <v>9490</v>
      </c>
      <c r="Q11851" s="269">
        <v>-18.5</v>
      </c>
      <c r="R11851" s="269">
        <v>-19</v>
      </c>
      <c r="S11851" s="269">
        <v>-55</v>
      </c>
      <c r="T11851" s="269">
        <v>-55.5</v>
      </c>
      <c r="DO11851"/>
    </row>
    <row r="11852" spans="15:119" x14ac:dyDescent="0.25">
      <c r="O11852" s="268" t="s">
        <v>21334</v>
      </c>
      <c r="P11852" s="268" t="s">
        <v>9492</v>
      </c>
      <c r="Q11852" s="269">
        <v>-18.5</v>
      </c>
      <c r="R11852" s="269">
        <v>-18.75</v>
      </c>
      <c r="S11852" s="269">
        <v>-55.25</v>
      </c>
      <c r="T11852" s="269">
        <v>-55.5</v>
      </c>
      <c r="DO11852"/>
    </row>
    <row r="11853" spans="15:119" x14ac:dyDescent="0.25">
      <c r="O11853" s="268" t="s">
        <v>21335</v>
      </c>
      <c r="P11853" s="268" t="s">
        <v>9492</v>
      </c>
      <c r="Q11853" s="269">
        <v>-18.5</v>
      </c>
      <c r="R11853" s="269">
        <v>-18.75</v>
      </c>
      <c r="S11853" s="269">
        <v>-55</v>
      </c>
      <c r="T11853" s="269">
        <v>-55.25</v>
      </c>
      <c r="DO11853"/>
    </row>
    <row r="11854" spans="15:119" x14ac:dyDescent="0.25">
      <c r="O11854" s="268" t="s">
        <v>21336</v>
      </c>
      <c r="P11854" s="268" t="s">
        <v>9492</v>
      </c>
      <c r="Q11854" s="269">
        <v>-18.75</v>
      </c>
      <c r="R11854" s="269">
        <v>-19</v>
      </c>
      <c r="S11854" s="269">
        <v>-55.25</v>
      </c>
      <c r="T11854" s="269">
        <v>-55.5</v>
      </c>
      <c r="DO11854"/>
    </row>
    <row r="11855" spans="15:119" x14ac:dyDescent="0.25">
      <c r="O11855" s="268" t="s">
        <v>21337</v>
      </c>
      <c r="P11855" s="268" t="s">
        <v>9492</v>
      </c>
      <c r="Q11855" s="269">
        <v>-18.75</v>
      </c>
      <c r="R11855" s="269">
        <v>-19</v>
      </c>
      <c r="S11855" s="269">
        <v>-55</v>
      </c>
      <c r="T11855" s="269">
        <v>-55.25</v>
      </c>
      <c r="DO11855"/>
    </row>
    <row r="11856" spans="15:119" x14ac:dyDescent="0.25">
      <c r="O11856" s="268" t="s">
        <v>21338</v>
      </c>
      <c r="P11856" s="268" t="s">
        <v>9490</v>
      </c>
      <c r="Q11856" s="269">
        <v>-18.5</v>
      </c>
      <c r="R11856" s="269">
        <v>-19</v>
      </c>
      <c r="S11856" s="269">
        <v>-54.5</v>
      </c>
      <c r="T11856" s="269">
        <v>-55</v>
      </c>
      <c r="DO11856"/>
    </row>
    <row r="11857" spans="15:119" x14ac:dyDescent="0.25">
      <c r="O11857" s="268" t="s">
        <v>21339</v>
      </c>
      <c r="P11857" s="268" t="s">
        <v>9492</v>
      </c>
      <c r="Q11857" s="269">
        <v>-18.5</v>
      </c>
      <c r="R11857" s="269">
        <v>-18.75</v>
      </c>
      <c r="S11857" s="269">
        <v>-54.75</v>
      </c>
      <c r="T11857" s="269">
        <v>-55</v>
      </c>
      <c r="DO11857"/>
    </row>
    <row r="11858" spans="15:119" x14ac:dyDescent="0.25">
      <c r="O11858" s="268" t="s">
        <v>21340</v>
      </c>
      <c r="P11858" s="268" t="s">
        <v>9492</v>
      </c>
      <c r="Q11858" s="269">
        <v>-18.5</v>
      </c>
      <c r="R11858" s="269">
        <v>-18.75</v>
      </c>
      <c r="S11858" s="269">
        <v>-54.5</v>
      </c>
      <c r="T11858" s="269">
        <v>-54.75</v>
      </c>
      <c r="DO11858"/>
    </row>
    <row r="11859" spans="15:119" x14ac:dyDescent="0.25">
      <c r="O11859" s="268" t="s">
        <v>21341</v>
      </c>
      <c r="P11859" s="268" t="s">
        <v>9492</v>
      </c>
      <c r="Q11859" s="269">
        <v>-18.75</v>
      </c>
      <c r="R11859" s="269">
        <v>-19</v>
      </c>
      <c r="S11859" s="269">
        <v>-54.75</v>
      </c>
      <c r="T11859" s="269">
        <v>-55</v>
      </c>
      <c r="DO11859"/>
    </row>
    <row r="11860" spans="15:119" x14ac:dyDescent="0.25">
      <c r="O11860" s="268" t="s">
        <v>21342</v>
      </c>
      <c r="P11860" s="268" t="s">
        <v>9492</v>
      </c>
      <c r="Q11860" s="269">
        <v>-18.75</v>
      </c>
      <c r="R11860" s="269">
        <v>-19</v>
      </c>
      <c r="S11860" s="269">
        <v>-54.5</v>
      </c>
      <c r="T11860" s="269">
        <v>-54.75</v>
      </c>
      <c r="DO11860"/>
    </row>
    <row r="11861" spans="15:119" x14ac:dyDescent="0.25">
      <c r="O11861" s="268" t="s">
        <v>21343</v>
      </c>
      <c r="P11861" s="268" t="s">
        <v>9490</v>
      </c>
      <c r="Q11861" s="269">
        <v>-18.5</v>
      </c>
      <c r="R11861" s="269">
        <v>-19</v>
      </c>
      <c r="S11861" s="269">
        <v>-54</v>
      </c>
      <c r="T11861" s="269">
        <v>-54.5</v>
      </c>
      <c r="DO11861"/>
    </row>
    <row r="11862" spans="15:119" x14ac:dyDescent="0.25">
      <c r="O11862" s="268" t="s">
        <v>21344</v>
      </c>
      <c r="P11862" s="268" t="s">
        <v>9492</v>
      </c>
      <c r="Q11862" s="269">
        <v>-18.5</v>
      </c>
      <c r="R11862" s="269">
        <v>-18.75</v>
      </c>
      <c r="S11862" s="269">
        <v>-54.25</v>
      </c>
      <c r="T11862" s="269">
        <v>-54.5</v>
      </c>
      <c r="DO11862"/>
    </row>
    <row r="11863" spans="15:119" x14ac:dyDescent="0.25">
      <c r="O11863" s="268" t="s">
        <v>21345</v>
      </c>
      <c r="P11863" s="268" t="s">
        <v>9492</v>
      </c>
      <c r="Q11863" s="269">
        <v>-18.5</v>
      </c>
      <c r="R11863" s="269">
        <v>-18.75</v>
      </c>
      <c r="S11863" s="269">
        <v>-54</v>
      </c>
      <c r="T11863" s="269">
        <v>-54.25</v>
      </c>
      <c r="DO11863"/>
    </row>
    <row r="11864" spans="15:119" x14ac:dyDescent="0.25">
      <c r="O11864" s="268" t="s">
        <v>21346</v>
      </c>
      <c r="P11864" s="268" t="s">
        <v>9492</v>
      </c>
      <c r="Q11864" s="269">
        <v>-18.75</v>
      </c>
      <c r="R11864" s="269">
        <v>-19</v>
      </c>
      <c r="S11864" s="269">
        <v>-54.25</v>
      </c>
      <c r="T11864" s="269">
        <v>-54.5</v>
      </c>
      <c r="DO11864"/>
    </row>
    <row r="11865" spans="15:119" x14ac:dyDescent="0.25">
      <c r="O11865" s="268" t="s">
        <v>21347</v>
      </c>
      <c r="P11865" s="268" t="s">
        <v>9492</v>
      </c>
      <c r="Q11865" s="269">
        <v>-18.75</v>
      </c>
      <c r="R11865" s="269">
        <v>-19</v>
      </c>
      <c r="S11865" s="269">
        <v>-54</v>
      </c>
      <c r="T11865" s="269">
        <v>-54.25</v>
      </c>
      <c r="DO11865"/>
    </row>
    <row r="11866" spans="15:119" x14ac:dyDescent="0.25">
      <c r="O11866" s="268" t="s">
        <v>21348</v>
      </c>
      <c r="P11866" s="268" t="s">
        <v>9488</v>
      </c>
      <c r="Q11866" s="269">
        <v>-19</v>
      </c>
      <c r="R11866" s="269">
        <v>-20</v>
      </c>
      <c r="S11866" s="269">
        <v>-55.5</v>
      </c>
      <c r="T11866" s="269">
        <v>-57</v>
      </c>
      <c r="DO11866"/>
    </row>
    <row r="11867" spans="15:119" x14ac:dyDescent="0.25">
      <c r="O11867" s="268" t="s">
        <v>21349</v>
      </c>
      <c r="P11867" s="268" t="s">
        <v>9490</v>
      </c>
      <c r="Q11867" s="269">
        <v>-19</v>
      </c>
      <c r="R11867" s="269">
        <v>-19.5</v>
      </c>
      <c r="S11867" s="269">
        <v>-56.5</v>
      </c>
      <c r="T11867" s="269">
        <v>-57</v>
      </c>
      <c r="DO11867"/>
    </row>
    <row r="11868" spans="15:119" x14ac:dyDescent="0.25">
      <c r="O11868" s="268" t="s">
        <v>21350</v>
      </c>
      <c r="P11868" s="268" t="s">
        <v>9492</v>
      </c>
      <c r="Q11868" s="269">
        <v>-19</v>
      </c>
      <c r="R11868" s="269">
        <v>-19.25</v>
      </c>
      <c r="S11868" s="269">
        <v>-56.75</v>
      </c>
      <c r="T11868" s="269">
        <v>-57</v>
      </c>
      <c r="DO11868"/>
    </row>
    <row r="11869" spans="15:119" x14ac:dyDescent="0.25">
      <c r="O11869" s="268" t="s">
        <v>21351</v>
      </c>
      <c r="P11869" s="268" t="s">
        <v>9492</v>
      </c>
      <c r="Q11869" s="269">
        <v>-19</v>
      </c>
      <c r="R11869" s="269">
        <v>-19.25</v>
      </c>
      <c r="S11869" s="269">
        <v>-56.5</v>
      </c>
      <c r="T11869" s="269">
        <v>-56.75</v>
      </c>
      <c r="DO11869"/>
    </row>
    <row r="11870" spans="15:119" x14ac:dyDescent="0.25">
      <c r="O11870" s="268" t="s">
        <v>21352</v>
      </c>
      <c r="P11870" s="268" t="s">
        <v>9492</v>
      </c>
      <c r="Q11870" s="269">
        <v>-19.25</v>
      </c>
      <c r="R11870" s="269">
        <v>-19.5</v>
      </c>
      <c r="S11870" s="269">
        <v>-56.75</v>
      </c>
      <c r="T11870" s="269">
        <v>-57</v>
      </c>
      <c r="DO11870"/>
    </row>
    <row r="11871" spans="15:119" x14ac:dyDescent="0.25">
      <c r="O11871" s="268" t="s">
        <v>21353</v>
      </c>
      <c r="P11871" s="268" t="s">
        <v>9492</v>
      </c>
      <c r="Q11871" s="269">
        <v>-19.25</v>
      </c>
      <c r="R11871" s="269">
        <v>-19.5</v>
      </c>
      <c r="S11871" s="269">
        <v>-56.5</v>
      </c>
      <c r="T11871" s="269">
        <v>-56.75</v>
      </c>
      <c r="DO11871"/>
    </row>
    <row r="11872" spans="15:119" x14ac:dyDescent="0.25">
      <c r="O11872" s="268" t="s">
        <v>21354</v>
      </c>
      <c r="P11872" s="268" t="s">
        <v>9490</v>
      </c>
      <c r="Q11872" s="269">
        <v>-19</v>
      </c>
      <c r="R11872" s="269">
        <v>-19.5</v>
      </c>
      <c r="S11872" s="269">
        <v>-56</v>
      </c>
      <c r="T11872" s="269">
        <v>-56.5</v>
      </c>
      <c r="DO11872"/>
    </row>
    <row r="11873" spans="15:119" x14ac:dyDescent="0.25">
      <c r="O11873" s="268" t="s">
        <v>21355</v>
      </c>
      <c r="P11873" s="268" t="s">
        <v>9492</v>
      </c>
      <c r="Q11873" s="269">
        <v>-19</v>
      </c>
      <c r="R11873" s="269">
        <v>-19.25</v>
      </c>
      <c r="S11873" s="269">
        <v>-56.25</v>
      </c>
      <c r="T11873" s="269">
        <v>-56.5</v>
      </c>
      <c r="DO11873"/>
    </row>
    <row r="11874" spans="15:119" x14ac:dyDescent="0.25">
      <c r="O11874" s="268" t="s">
        <v>21356</v>
      </c>
      <c r="P11874" s="268" t="s">
        <v>9492</v>
      </c>
      <c r="Q11874" s="269">
        <v>-19</v>
      </c>
      <c r="R11874" s="269">
        <v>-19.25</v>
      </c>
      <c r="S11874" s="269">
        <v>-56</v>
      </c>
      <c r="T11874" s="269">
        <v>-56.25</v>
      </c>
      <c r="DO11874"/>
    </row>
    <row r="11875" spans="15:119" x14ac:dyDescent="0.25">
      <c r="O11875" s="268" t="s">
        <v>21357</v>
      </c>
      <c r="P11875" s="268" t="s">
        <v>9492</v>
      </c>
      <c r="Q11875" s="269">
        <v>-19.25</v>
      </c>
      <c r="R11875" s="269">
        <v>-19.5</v>
      </c>
      <c r="S11875" s="269">
        <v>-56.25</v>
      </c>
      <c r="T11875" s="269">
        <v>-56.5</v>
      </c>
      <c r="DO11875"/>
    </row>
    <row r="11876" spans="15:119" x14ac:dyDescent="0.25">
      <c r="O11876" s="268" t="s">
        <v>21358</v>
      </c>
      <c r="P11876" s="268" t="s">
        <v>9492</v>
      </c>
      <c r="Q11876" s="269">
        <v>-19.25</v>
      </c>
      <c r="R11876" s="269">
        <v>-19.5</v>
      </c>
      <c r="S11876" s="269">
        <v>-56</v>
      </c>
      <c r="T11876" s="269">
        <v>-56.25</v>
      </c>
      <c r="DO11876"/>
    </row>
    <row r="11877" spans="15:119" x14ac:dyDescent="0.25">
      <c r="O11877" s="268" t="s">
        <v>21359</v>
      </c>
      <c r="P11877" s="268" t="s">
        <v>9490</v>
      </c>
      <c r="Q11877" s="269">
        <v>-19</v>
      </c>
      <c r="R11877" s="269">
        <v>-19.5</v>
      </c>
      <c r="S11877" s="269">
        <v>-55.5</v>
      </c>
      <c r="T11877" s="269">
        <v>-56</v>
      </c>
      <c r="DO11877"/>
    </row>
    <row r="11878" spans="15:119" x14ac:dyDescent="0.25">
      <c r="O11878" s="268" t="s">
        <v>21360</v>
      </c>
      <c r="P11878" s="268" t="s">
        <v>9492</v>
      </c>
      <c r="Q11878" s="269">
        <v>-19</v>
      </c>
      <c r="R11878" s="269">
        <v>-19.25</v>
      </c>
      <c r="S11878" s="269">
        <v>-55.75</v>
      </c>
      <c r="T11878" s="269">
        <v>-56</v>
      </c>
      <c r="DO11878"/>
    </row>
    <row r="11879" spans="15:119" x14ac:dyDescent="0.25">
      <c r="O11879" s="268" t="s">
        <v>21361</v>
      </c>
      <c r="P11879" s="268" t="s">
        <v>9492</v>
      </c>
      <c r="Q11879" s="269">
        <v>-19</v>
      </c>
      <c r="R11879" s="269">
        <v>-19.25</v>
      </c>
      <c r="S11879" s="269">
        <v>-55.5</v>
      </c>
      <c r="T11879" s="269">
        <v>-55.75</v>
      </c>
      <c r="DO11879"/>
    </row>
    <row r="11880" spans="15:119" x14ac:dyDescent="0.25">
      <c r="O11880" s="268" t="s">
        <v>21362</v>
      </c>
      <c r="P11880" s="268" t="s">
        <v>9492</v>
      </c>
      <c r="Q11880" s="269">
        <v>-19.25</v>
      </c>
      <c r="R11880" s="269">
        <v>-19.5</v>
      </c>
      <c r="S11880" s="269">
        <v>-55.75</v>
      </c>
      <c r="T11880" s="269">
        <v>-56</v>
      </c>
      <c r="DO11880"/>
    </row>
    <row r="11881" spans="15:119" x14ac:dyDescent="0.25">
      <c r="O11881" s="268" t="s">
        <v>21363</v>
      </c>
      <c r="P11881" s="268" t="s">
        <v>9492</v>
      </c>
      <c r="Q11881" s="269">
        <v>-19.25</v>
      </c>
      <c r="R11881" s="269">
        <v>-19.5</v>
      </c>
      <c r="S11881" s="269">
        <v>-55.5</v>
      </c>
      <c r="T11881" s="269">
        <v>-55.75</v>
      </c>
      <c r="DO11881"/>
    </row>
    <row r="11882" spans="15:119" x14ac:dyDescent="0.25">
      <c r="O11882" s="268" t="s">
        <v>21364</v>
      </c>
      <c r="P11882" s="268" t="s">
        <v>9490</v>
      </c>
      <c r="Q11882" s="269">
        <v>-19.5</v>
      </c>
      <c r="R11882" s="269">
        <v>-20</v>
      </c>
      <c r="S11882" s="269">
        <v>-56.5</v>
      </c>
      <c r="T11882" s="269">
        <v>-57</v>
      </c>
      <c r="DO11882"/>
    </row>
    <row r="11883" spans="15:119" x14ac:dyDescent="0.25">
      <c r="O11883" s="268" t="s">
        <v>21365</v>
      </c>
      <c r="P11883" s="268" t="s">
        <v>9492</v>
      </c>
      <c r="Q11883" s="269">
        <v>-19.5</v>
      </c>
      <c r="R11883" s="269">
        <v>-19.75</v>
      </c>
      <c r="S11883" s="269">
        <v>-56.75</v>
      </c>
      <c r="T11883" s="269">
        <v>-57</v>
      </c>
      <c r="DO11883"/>
    </row>
    <row r="11884" spans="15:119" x14ac:dyDescent="0.25">
      <c r="O11884" s="268" t="s">
        <v>21366</v>
      </c>
      <c r="P11884" s="268" t="s">
        <v>9492</v>
      </c>
      <c r="Q11884" s="269">
        <v>-19.5</v>
      </c>
      <c r="R11884" s="269">
        <v>-19.75</v>
      </c>
      <c r="S11884" s="269">
        <v>-56.5</v>
      </c>
      <c r="T11884" s="269">
        <v>-56.75</v>
      </c>
      <c r="DO11884"/>
    </row>
    <row r="11885" spans="15:119" x14ac:dyDescent="0.25">
      <c r="O11885" s="268" t="s">
        <v>21367</v>
      </c>
      <c r="P11885" s="268" t="s">
        <v>9492</v>
      </c>
      <c r="Q11885" s="269">
        <v>-19.75</v>
      </c>
      <c r="R11885" s="269">
        <v>-20</v>
      </c>
      <c r="S11885" s="269">
        <v>-56.75</v>
      </c>
      <c r="T11885" s="269">
        <v>-57</v>
      </c>
      <c r="DO11885"/>
    </row>
    <row r="11886" spans="15:119" x14ac:dyDescent="0.25">
      <c r="O11886" s="268" t="s">
        <v>21368</v>
      </c>
      <c r="P11886" s="268" t="s">
        <v>9492</v>
      </c>
      <c r="Q11886" s="269">
        <v>-19.75</v>
      </c>
      <c r="R11886" s="269">
        <v>-20</v>
      </c>
      <c r="S11886" s="269">
        <v>-56.5</v>
      </c>
      <c r="T11886" s="269">
        <v>-56.75</v>
      </c>
      <c r="DO11886"/>
    </row>
    <row r="11887" spans="15:119" x14ac:dyDescent="0.25">
      <c r="O11887" s="268" t="s">
        <v>21369</v>
      </c>
      <c r="P11887" s="268" t="s">
        <v>9490</v>
      </c>
      <c r="Q11887" s="269">
        <v>-19.5</v>
      </c>
      <c r="R11887" s="269">
        <v>-20</v>
      </c>
      <c r="S11887" s="269">
        <v>-56</v>
      </c>
      <c r="T11887" s="269">
        <v>-56.5</v>
      </c>
      <c r="DO11887"/>
    </row>
    <row r="11888" spans="15:119" x14ac:dyDescent="0.25">
      <c r="O11888" s="268" t="s">
        <v>21370</v>
      </c>
      <c r="P11888" s="268" t="s">
        <v>9492</v>
      </c>
      <c r="Q11888" s="269">
        <v>-19.5</v>
      </c>
      <c r="R11888" s="269">
        <v>-19.75</v>
      </c>
      <c r="S11888" s="269">
        <v>-56.25</v>
      </c>
      <c r="T11888" s="269">
        <v>-56.5</v>
      </c>
      <c r="DO11888"/>
    </row>
    <row r="11889" spans="15:119" x14ac:dyDescent="0.25">
      <c r="O11889" s="268" t="s">
        <v>21371</v>
      </c>
      <c r="P11889" s="268" t="s">
        <v>9492</v>
      </c>
      <c r="Q11889" s="269">
        <v>-19.5</v>
      </c>
      <c r="R11889" s="269">
        <v>-19.75</v>
      </c>
      <c r="S11889" s="269">
        <v>-56</v>
      </c>
      <c r="T11889" s="269">
        <v>-56.25</v>
      </c>
      <c r="DO11889"/>
    </row>
    <row r="11890" spans="15:119" x14ac:dyDescent="0.25">
      <c r="O11890" s="268" t="s">
        <v>21372</v>
      </c>
      <c r="P11890" s="268" t="s">
        <v>9492</v>
      </c>
      <c r="Q11890" s="269">
        <v>-19.75</v>
      </c>
      <c r="R11890" s="269">
        <v>-20</v>
      </c>
      <c r="S11890" s="269">
        <v>-56.25</v>
      </c>
      <c r="T11890" s="269">
        <v>-56.5</v>
      </c>
      <c r="DO11890"/>
    </row>
    <row r="11891" spans="15:119" x14ac:dyDescent="0.25">
      <c r="O11891" s="268" t="s">
        <v>21373</v>
      </c>
      <c r="P11891" s="268" t="s">
        <v>9492</v>
      </c>
      <c r="Q11891" s="269">
        <v>-19.75</v>
      </c>
      <c r="R11891" s="269">
        <v>-20</v>
      </c>
      <c r="S11891" s="269">
        <v>-56</v>
      </c>
      <c r="T11891" s="269">
        <v>-56.25</v>
      </c>
      <c r="DO11891"/>
    </row>
    <row r="11892" spans="15:119" x14ac:dyDescent="0.25">
      <c r="O11892" s="268" t="s">
        <v>21374</v>
      </c>
      <c r="P11892" s="268" t="s">
        <v>9490</v>
      </c>
      <c r="Q11892" s="269">
        <v>-19.5</v>
      </c>
      <c r="R11892" s="269">
        <v>-20</v>
      </c>
      <c r="S11892" s="269">
        <v>-55.5</v>
      </c>
      <c r="T11892" s="269">
        <v>-56</v>
      </c>
      <c r="DO11892"/>
    </row>
    <row r="11893" spans="15:119" x14ac:dyDescent="0.25">
      <c r="O11893" s="268" t="s">
        <v>21375</v>
      </c>
      <c r="P11893" s="268" t="s">
        <v>9492</v>
      </c>
      <c r="Q11893" s="269">
        <v>-19.5</v>
      </c>
      <c r="R11893" s="269">
        <v>-19.75</v>
      </c>
      <c r="S11893" s="269">
        <v>-55.75</v>
      </c>
      <c r="T11893" s="269">
        <v>-56</v>
      </c>
      <c r="DO11893"/>
    </row>
    <row r="11894" spans="15:119" x14ac:dyDescent="0.25">
      <c r="O11894" s="268" t="s">
        <v>21376</v>
      </c>
      <c r="P11894" s="268" t="s">
        <v>9492</v>
      </c>
      <c r="Q11894" s="269">
        <v>-19.5</v>
      </c>
      <c r="R11894" s="269">
        <v>-19.75</v>
      </c>
      <c r="S11894" s="269">
        <v>-55.5</v>
      </c>
      <c r="T11894" s="269">
        <v>-55.75</v>
      </c>
      <c r="DO11894"/>
    </row>
    <row r="11895" spans="15:119" x14ac:dyDescent="0.25">
      <c r="O11895" s="268" t="s">
        <v>21377</v>
      </c>
      <c r="P11895" s="268" t="s">
        <v>9492</v>
      </c>
      <c r="Q11895" s="269">
        <v>-19.75</v>
      </c>
      <c r="R11895" s="269">
        <v>-20</v>
      </c>
      <c r="S11895" s="269">
        <v>-55.75</v>
      </c>
      <c r="T11895" s="269">
        <v>-56</v>
      </c>
      <c r="DO11895"/>
    </row>
    <row r="11896" spans="15:119" x14ac:dyDescent="0.25">
      <c r="O11896" s="268" t="s">
        <v>21378</v>
      </c>
      <c r="P11896" s="268" t="s">
        <v>9492</v>
      </c>
      <c r="Q11896" s="269">
        <v>-19.75</v>
      </c>
      <c r="R11896" s="269">
        <v>-20</v>
      </c>
      <c r="S11896" s="269">
        <v>-55.5</v>
      </c>
      <c r="T11896" s="269">
        <v>-55.75</v>
      </c>
      <c r="DO11896"/>
    </row>
    <row r="11897" spans="15:119" x14ac:dyDescent="0.25">
      <c r="O11897" s="268" t="s">
        <v>21379</v>
      </c>
      <c r="P11897" s="268" t="s">
        <v>9488</v>
      </c>
      <c r="Q11897" s="269">
        <v>-19</v>
      </c>
      <c r="R11897" s="269">
        <v>-20</v>
      </c>
      <c r="S11897" s="269">
        <v>-54</v>
      </c>
      <c r="T11897" s="269">
        <v>-55.5</v>
      </c>
      <c r="DO11897"/>
    </row>
    <row r="11898" spans="15:119" x14ac:dyDescent="0.25">
      <c r="O11898" s="268" t="s">
        <v>21380</v>
      </c>
      <c r="P11898" s="268" t="s">
        <v>9490</v>
      </c>
      <c r="Q11898" s="269">
        <v>-19</v>
      </c>
      <c r="R11898" s="269">
        <v>-19.5</v>
      </c>
      <c r="S11898" s="269">
        <v>-55</v>
      </c>
      <c r="T11898" s="269">
        <v>-55.5</v>
      </c>
      <c r="DO11898"/>
    </row>
    <row r="11899" spans="15:119" x14ac:dyDescent="0.25">
      <c r="O11899" s="268" t="s">
        <v>21381</v>
      </c>
      <c r="P11899" s="268" t="s">
        <v>9492</v>
      </c>
      <c r="Q11899" s="269">
        <v>-19</v>
      </c>
      <c r="R11899" s="269">
        <v>-19.25</v>
      </c>
      <c r="S11899" s="269">
        <v>-55.25</v>
      </c>
      <c r="T11899" s="269">
        <v>-55.5</v>
      </c>
      <c r="DO11899"/>
    </row>
    <row r="11900" spans="15:119" x14ac:dyDescent="0.25">
      <c r="O11900" s="268" t="s">
        <v>21382</v>
      </c>
      <c r="P11900" s="268" t="s">
        <v>9492</v>
      </c>
      <c r="Q11900" s="269">
        <v>-19</v>
      </c>
      <c r="R11900" s="269">
        <v>-19.25</v>
      </c>
      <c r="S11900" s="269">
        <v>-55</v>
      </c>
      <c r="T11900" s="269">
        <v>-55.25</v>
      </c>
      <c r="DO11900"/>
    </row>
    <row r="11901" spans="15:119" x14ac:dyDescent="0.25">
      <c r="O11901" s="268" t="s">
        <v>21383</v>
      </c>
      <c r="P11901" s="268" t="s">
        <v>9492</v>
      </c>
      <c r="Q11901" s="269">
        <v>-19.25</v>
      </c>
      <c r="R11901" s="269">
        <v>-19.5</v>
      </c>
      <c r="S11901" s="269">
        <v>-55.25</v>
      </c>
      <c r="T11901" s="269">
        <v>-55.5</v>
      </c>
      <c r="DO11901"/>
    </row>
    <row r="11902" spans="15:119" x14ac:dyDescent="0.25">
      <c r="O11902" s="268" t="s">
        <v>21384</v>
      </c>
      <c r="P11902" s="268" t="s">
        <v>9492</v>
      </c>
      <c r="Q11902" s="269">
        <v>-19.25</v>
      </c>
      <c r="R11902" s="269">
        <v>-19.5</v>
      </c>
      <c r="S11902" s="269">
        <v>-55</v>
      </c>
      <c r="T11902" s="269">
        <v>-55.25</v>
      </c>
      <c r="DO11902"/>
    </row>
    <row r="11903" spans="15:119" x14ac:dyDescent="0.25">
      <c r="O11903" s="268" t="s">
        <v>21385</v>
      </c>
      <c r="P11903" s="268" t="s">
        <v>9490</v>
      </c>
      <c r="Q11903" s="269">
        <v>-19</v>
      </c>
      <c r="R11903" s="269">
        <v>-19.5</v>
      </c>
      <c r="S11903" s="269">
        <v>-54.5</v>
      </c>
      <c r="T11903" s="269">
        <v>-55</v>
      </c>
      <c r="DO11903"/>
    </row>
    <row r="11904" spans="15:119" x14ac:dyDescent="0.25">
      <c r="O11904" s="268" t="s">
        <v>21386</v>
      </c>
      <c r="P11904" s="268" t="s">
        <v>9492</v>
      </c>
      <c r="Q11904" s="269">
        <v>-19</v>
      </c>
      <c r="R11904" s="269">
        <v>-19.25</v>
      </c>
      <c r="S11904" s="269">
        <v>-54.75</v>
      </c>
      <c r="T11904" s="269">
        <v>-55</v>
      </c>
      <c r="DO11904"/>
    </row>
    <row r="11905" spans="15:119" x14ac:dyDescent="0.25">
      <c r="O11905" s="268" t="s">
        <v>21387</v>
      </c>
      <c r="P11905" s="268" t="s">
        <v>9492</v>
      </c>
      <c r="Q11905" s="269">
        <v>-19</v>
      </c>
      <c r="R11905" s="269">
        <v>-19.25</v>
      </c>
      <c r="S11905" s="269">
        <v>-54.5</v>
      </c>
      <c r="T11905" s="269">
        <v>-54.75</v>
      </c>
      <c r="DO11905"/>
    </row>
    <row r="11906" spans="15:119" x14ac:dyDescent="0.25">
      <c r="O11906" s="268" t="s">
        <v>21388</v>
      </c>
      <c r="P11906" s="268" t="s">
        <v>9492</v>
      </c>
      <c r="Q11906" s="269">
        <v>-19.25</v>
      </c>
      <c r="R11906" s="269">
        <v>-19.5</v>
      </c>
      <c r="S11906" s="269">
        <v>-54.75</v>
      </c>
      <c r="T11906" s="269">
        <v>-55</v>
      </c>
      <c r="DO11906"/>
    </row>
    <row r="11907" spans="15:119" x14ac:dyDescent="0.25">
      <c r="O11907" s="268" t="s">
        <v>21389</v>
      </c>
      <c r="P11907" s="268" t="s">
        <v>9492</v>
      </c>
      <c r="Q11907" s="269">
        <v>-19.25</v>
      </c>
      <c r="R11907" s="269">
        <v>-19.5</v>
      </c>
      <c r="S11907" s="269">
        <v>-54.5</v>
      </c>
      <c r="T11907" s="269">
        <v>-54.75</v>
      </c>
      <c r="DO11907"/>
    </row>
    <row r="11908" spans="15:119" x14ac:dyDescent="0.25">
      <c r="O11908" s="268" t="s">
        <v>21390</v>
      </c>
      <c r="P11908" s="268" t="s">
        <v>9490</v>
      </c>
      <c r="Q11908" s="269">
        <v>-19</v>
      </c>
      <c r="R11908" s="269">
        <v>-19.5</v>
      </c>
      <c r="S11908" s="269">
        <v>-54</v>
      </c>
      <c r="T11908" s="269">
        <v>-54.5</v>
      </c>
      <c r="DO11908"/>
    </row>
    <row r="11909" spans="15:119" x14ac:dyDescent="0.25">
      <c r="O11909" s="268" t="s">
        <v>21391</v>
      </c>
      <c r="P11909" s="268" t="s">
        <v>9492</v>
      </c>
      <c r="Q11909" s="269">
        <v>-19</v>
      </c>
      <c r="R11909" s="269">
        <v>-19.25</v>
      </c>
      <c r="S11909" s="269">
        <v>-54.25</v>
      </c>
      <c r="T11909" s="269">
        <v>-54.5</v>
      </c>
      <c r="DO11909"/>
    </row>
    <row r="11910" spans="15:119" x14ac:dyDescent="0.25">
      <c r="O11910" s="268" t="s">
        <v>21392</v>
      </c>
      <c r="P11910" s="268" t="s">
        <v>9492</v>
      </c>
      <c r="Q11910" s="269">
        <v>-19</v>
      </c>
      <c r="R11910" s="269">
        <v>-19.25</v>
      </c>
      <c r="S11910" s="269">
        <v>-54</v>
      </c>
      <c r="T11910" s="269">
        <v>-54.25</v>
      </c>
      <c r="DO11910"/>
    </row>
    <row r="11911" spans="15:119" x14ac:dyDescent="0.25">
      <c r="O11911" s="268" t="s">
        <v>21393</v>
      </c>
      <c r="P11911" s="268" t="s">
        <v>9492</v>
      </c>
      <c r="Q11911" s="269">
        <v>-19.25</v>
      </c>
      <c r="R11911" s="269">
        <v>-19.5</v>
      </c>
      <c r="S11911" s="269">
        <v>-54.25</v>
      </c>
      <c r="T11911" s="269">
        <v>-54.5</v>
      </c>
      <c r="DO11911"/>
    </row>
    <row r="11912" spans="15:119" x14ac:dyDescent="0.25">
      <c r="O11912" s="268" t="s">
        <v>21394</v>
      </c>
      <c r="P11912" s="268" t="s">
        <v>9492</v>
      </c>
      <c r="Q11912" s="269">
        <v>-19.25</v>
      </c>
      <c r="R11912" s="269">
        <v>-19.5</v>
      </c>
      <c r="S11912" s="269">
        <v>-54</v>
      </c>
      <c r="T11912" s="269">
        <v>-54.25</v>
      </c>
      <c r="DO11912"/>
    </row>
    <row r="11913" spans="15:119" x14ac:dyDescent="0.25">
      <c r="O11913" s="268" t="s">
        <v>21395</v>
      </c>
      <c r="P11913" s="268" t="s">
        <v>9490</v>
      </c>
      <c r="Q11913" s="269">
        <v>-19.5</v>
      </c>
      <c r="R11913" s="269">
        <v>-20</v>
      </c>
      <c r="S11913" s="269">
        <v>-55</v>
      </c>
      <c r="T11913" s="269">
        <v>-55.5</v>
      </c>
      <c r="DO11913"/>
    </row>
    <row r="11914" spans="15:119" x14ac:dyDescent="0.25">
      <c r="O11914" s="268" t="s">
        <v>21396</v>
      </c>
      <c r="P11914" s="268" t="s">
        <v>9492</v>
      </c>
      <c r="Q11914" s="269">
        <v>-19.5</v>
      </c>
      <c r="R11914" s="269">
        <v>-19.75</v>
      </c>
      <c r="S11914" s="269">
        <v>-55.25</v>
      </c>
      <c r="T11914" s="269">
        <v>-55.5</v>
      </c>
      <c r="DO11914"/>
    </row>
    <row r="11915" spans="15:119" x14ac:dyDescent="0.25">
      <c r="O11915" s="268" t="s">
        <v>21397</v>
      </c>
      <c r="P11915" s="268" t="s">
        <v>9492</v>
      </c>
      <c r="Q11915" s="269">
        <v>-19.5</v>
      </c>
      <c r="R11915" s="269">
        <v>-19.75</v>
      </c>
      <c r="S11915" s="269">
        <v>-55</v>
      </c>
      <c r="T11915" s="269">
        <v>-55.25</v>
      </c>
      <c r="DO11915"/>
    </row>
    <row r="11916" spans="15:119" x14ac:dyDescent="0.25">
      <c r="O11916" s="268" t="s">
        <v>21398</v>
      </c>
      <c r="P11916" s="268" t="s">
        <v>9492</v>
      </c>
      <c r="Q11916" s="269">
        <v>-19.75</v>
      </c>
      <c r="R11916" s="269">
        <v>-20</v>
      </c>
      <c r="S11916" s="269">
        <v>-55.25</v>
      </c>
      <c r="T11916" s="269">
        <v>-55.5</v>
      </c>
      <c r="DO11916"/>
    </row>
    <row r="11917" spans="15:119" x14ac:dyDescent="0.25">
      <c r="O11917" s="268" t="s">
        <v>21399</v>
      </c>
      <c r="P11917" s="268" t="s">
        <v>9492</v>
      </c>
      <c r="Q11917" s="269">
        <v>-19.75</v>
      </c>
      <c r="R11917" s="269">
        <v>-20</v>
      </c>
      <c r="S11917" s="269">
        <v>-55</v>
      </c>
      <c r="T11917" s="269">
        <v>-55.25</v>
      </c>
      <c r="DO11917"/>
    </row>
    <row r="11918" spans="15:119" x14ac:dyDescent="0.25">
      <c r="O11918" s="268" t="s">
        <v>21400</v>
      </c>
      <c r="P11918" s="268" t="s">
        <v>9490</v>
      </c>
      <c r="Q11918" s="269">
        <v>-19.5</v>
      </c>
      <c r="R11918" s="269">
        <v>-20</v>
      </c>
      <c r="S11918" s="269">
        <v>-54.5</v>
      </c>
      <c r="T11918" s="269">
        <v>-55</v>
      </c>
      <c r="DO11918"/>
    </row>
    <row r="11919" spans="15:119" x14ac:dyDescent="0.25">
      <c r="O11919" s="268" t="s">
        <v>21401</v>
      </c>
      <c r="P11919" s="268" t="s">
        <v>9492</v>
      </c>
      <c r="Q11919" s="269">
        <v>-19.5</v>
      </c>
      <c r="R11919" s="269">
        <v>-19.75</v>
      </c>
      <c r="S11919" s="269">
        <v>-54.75</v>
      </c>
      <c r="T11919" s="269">
        <v>-55</v>
      </c>
      <c r="DO11919"/>
    </row>
    <row r="11920" spans="15:119" x14ac:dyDescent="0.25">
      <c r="O11920" s="268" t="s">
        <v>21402</v>
      </c>
      <c r="P11920" s="268" t="s">
        <v>9492</v>
      </c>
      <c r="Q11920" s="269">
        <v>-19.5</v>
      </c>
      <c r="R11920" s="269">
        <v>-19.75</v>
      </c>
      <c r="S11920" s="269">
        <v>-54.5</v>
      </c>
      <c r="T11920" s="269">
        <v>-54.75</v>
      </c>
      <c r="DO11920"/>
    </row>
    <row r="11921" spans="15:119" x14ac:dyDescent="0.25">
      <c r="O11921" s="268" t="s">
        <v>21403</v>
      </c>
      <c r="P11921" s="268" t="s">
        <v>9492</v>
      </c>
      <c r="Q11921" s="269">
        <v>-19.75</v>
      </c>
      <c r="R11921" s="269">
        <v>-20</v>
      </c>
      <c r="S11921" s="269">
        <v>-54.75</v>
      </c>
      <c r="T11921" s="269">
        <v>-55</v>
      </c>
      <c r="DO11921"/>
    </row>
    <row r="11922" spans="15:119" x14ac:dyDescent="0.25">
      <c r="O11922" s="268" t="s">
        <v>21404</v>
      </c>
      <c r="P11922" s="268" t="s">
        <v>9492</v>
      </c>
      <c r="Q11922" s="269">
        <v>-19.75</v>
      </c>
      <c r="R11922" s="269">
        <v>-20</v>
      </c>
      <c r="S11922" s="269">
        <v>-54.5</v>
      </c>
      <c r="T11922" s="269">
        <v>-54.75</v>
      </c>
      <c r="DO11922"/>
    </row>
    <row r="11923" spans="15:119" x14ac:dyDescent="0.25">
      <c r="O11923" s="268" t="s">
        <v>21405</v>
      </c>
      <c r="P11923" s="268" t="s">
        <v>9490</v>
      </c>
      <c r="Q11923" s="269">
        <v>-19.5</v>
      </c>
      <c r="R11923" s="269">
        <v>-20</v>
      </c>
      <c r="S11923" s="269">
        <v>-54</v>
      </c>
      <c r="T11923" s="269">
        <v>-54.5</v>
      </c>
      <c r="DO11923"/>
    </row>
    <row r="11924" spans="15:119" x14ac:dyDescent="0.25">
      <c r="O11924" s="268" t="s">
        <v>21406</v>
      </c>
      <c r="P11924" s="268" t="s">
        <v>9492</v>
      </c>
      <c r="Q11924" s="269">
        <v>-19.5</v>
      </c>
      <c r="R11924" s="269">
        <v>-19.75</v>
      </c>
      <c r="S11924" s="269">
        <v>-54.25</v>
      </c>
      <c r="T11924" s="269">
        <v>-54.5</v>
      </c>
      <c r="DO11924"/>
    </row>
    <row r="11925" spans="15:119" x14ac:dyDescent="0.25">
      <c r="O11925" s="268" t="s">
        <v>21407</v>
      </c>
      <c r="P11925" s="268" t="s">
        <v>9492</v>
      </c>
      <c r="Q11925" s="269">
        <v>-19.5</v>
      </c>
      <c r="R11925" s="269">
        <v>-19.75</v>
      </c>
      <c r="S11925" s="269">
        <v>-54</v>
      </c>
      <c r="T11925" s="269">
        <v>-54.25</v>
      </c>
      <c r="DO11925"/>
    </row>
    <row r="11926" spans="15:119" x14ac:dyDescent="0.25">
      <c r="O11926" s="268" t="s">
        <v>21408</v>
      </c>
      <c r="P11926" s="268" t="s">
        <v>9492</v>
      </c>
      <c r="Q11926" s="269">
        <v>-19.75</v>
      </c>
      <c r="R11926" s="269">
        <v>-20</v>
      </c>
      <c r="S11926" s="269">
        <v>-54.25</v>
      </c>
      <c r="T11926" s="269">
        <v>-54.5</v>
      </c>
      <c r="DO11926"/>
    </row>
    <row r="11927" spans="15:119" x14ac:dyDescent="0.25">
      <c r="O11927" s="268" t="s">
        <v>21409</v>
      </c>
      <c r="P11927" s="268" t="s">
        <v>9492</v>
      </c>
      <c r="Q11927" s="269">
        <v>-19.75</v>
      </c>
      <c r="R11927" s="269">
        <v>-20</v>
      </c>
      <c r="S11927" s="269">
        <v>-54</v>
      </c>
      <c r="T11927" s="269">
        <v>-54.25</v>
      </c>
      <c r="DO11927"/>
    </row>
    <row r="11928" spans="15:119" x14ac:dyDescent="0.25">
      <c r="O11928" s="268" t="s">
        <v>21410</v>
      </c>
      <c r="P11928" s="268" t="s">
        <v>9484</v>
      </c>
      <c r="Q11928" s="269">
        <v>-16</v>
      </c>
      <c r="R11928" s="269">
        <v>-20</v>
      </c>
      <c r="S11928" s="269">
        <v>-48</v>
      </c>
      <c r="T11928" s="269">
        <v>-54</v>
      </c>
      <c r="DO11928"/>
    </row>
    <row r="11929" spans="15:119" x14ac:dyDescent="0.25">
      <c r="O11929" s="268" t="s">
        <v>21411</v>
      </c>
      <c r="P11929" s="268" t="s">
        <v>9486</v>
      </c>
      <c r="Q11929" s="269">
        <v>-16</v>
      </c>
      <c r="R11929" s="269">
        <v>-18</v>
      </c>
      <c r="S11929" s="269">
        <v>-51</v>
      </c>
      <c r="T11929" s="269">
        <v>-54</v>
      </c>
      <c r="DO11929"/>
    </row>
    <row r="11930" spans="15:119" x14ac:dyDescent="0.25">
      <c r="O11930" s="268" t="s">
        <v>21412</v>
      </c>
      <c r="P11930" s="268" t="s">
        <v>9488</v>
      </c>
      <c r="Q11930" s="269">
        <v>-16</v>
      </c>
      <c r="R11930" s="269">
        <v>-17</v>
      </c>
      <c r="S11930" s="269">
        <v>-52.5</v>
      </c>
      <c r="T11930" s="269">
        <v>-54</v>
      </c>
      <c r="DO11930"/>
    </row>
    <row r="11931" spans="15:119" x14ac:dyDescent="0.25">
      <c r="O11931" s="268" t="s">
        <v>21413</v>
      </c>
      <c r="P11931" s="268" t="s">
        <v>9490</v>
      </c>
      <c r="Q11931" s="269">
        <v>-16</v>
      </c>
      <c r="R11931" s="269">
        <v>-16.5</v>
      </c>
      <c r="S11931" s="269">
        <v>-53.5</v>
      </c>
      <c r="T11931" s="269">
        <v>-54</v>
      </c>
      <c r="DO11931"/>
    </row>
    <row r="11932" spans="15:119" x14ac:dyDescent="0.25">
      <c r="O11932" s="268" t="s">
        <v>21414</v>
      </c>
      <c r="P11932" s="268" t="s">
        <v>9492</v>
      </c>
      <c r="Q11932" s="269">
        <v>-16</v>
      </c>
      <c r="R11932" s="269">
        <v>-16.25</v>
      </c>
      <c r="S11932" s="269">
        <v>-53.75</v>
      </c>
      <c r="T11932" s="269">
        <v>-54</v>
      </c>
      <c r="DO11932"/>
    </row>
    <row r="11933" spans="15:119" x14ac:dyDescent="0.25">
      <c r="O11933" s="268" t="s">
        <v>21415</v>
      </c>
      <c r="P11933" s="268" t="s">
        <v>9492</v>
      </c>
      <c r="Q11933" s="269">
        <v>-16</v>
      </c>
      <c r="R11933" s="269">
        <v>-16.25</v>
      </c>
      <c r="S11933" s="269">
        <v>-53.5</v>
      </c>
      <c r="T11933" s="269">
        <v>-53.75</v>
      </c>
      <c r="DO11933"/>
    </row>
    <row r="11934" spans="15:119" x14ac:dyDescent="0.25">
      <c r="O11934" s="268" t="s">
        <v>21416</v>
      </c>
      <c r="P11934" s="268" t="s">
        <v>9492</v>
      </c>
      <c r="Q11934" s="269">
        <v>-16.25</v>
      </c>
      <c r="R11934" s="269">
        <v>-16.5</v>
      </c>
      <c r="S11934" s="269">
        <v>-53.75</v>
      </c>
      <c r="T11934" s="269">
        <v>-54</v>
      </c>
      <c r="DO11934"/>
    </row>
    <row r="11935" spans="15:119" x14ac:dyDescent="0.25">
      <c r="O11935" s="268" t="s">
        <v>21417</v>
      </c>
      <c r="P11935" s="268" t="s">
        <v>9492</v>
      </c>
      <c r="Q11935" s="269">
        <v>-16.25</v>
      </c>
      <c r="R11935" s="269">
        <v>-16.5</v>
      </c>
      <c r="S11935" s="269">
        <v>-53.5</v>
      </c>
      <c r="T11935" s="269">
        <v>-53.75</v>
      </c>
      <c r="DO11935"/>
    </row>
    <row r="11936" spans="15:119" x14ac:dyDescent="0.25">
      <c r="O11936" s="268" t="s">
        <v>21418</v>
      </c>
      <c r="P11936" s="268" t="s">
        <v>9490</v>
      </c>
      <c r="Q11936" s="269">
        <v>-16</v>
      </c>
      <c r="R11936" s="269">
        <v>-16.5</v>
      </c>
      <c r="S11936" s="269">
        <v>-53</v>
      </c>
      <c r="T11936" s="269">
        <v>-53.5</v>
      </c>
      <c r="DO11936"/>
    </row>
    <row r="11937" spans="15:119" x14ac:dyDescent="0.25">
      <c r="O11937" s="268" t="s">
        <v>21419</v>
      </c>
      <c r="P11937" s="268" t="s">
        <v>9492</v>
      </c>
      <c r="Q11937" s="269">
        <v>-16</v>
      </c>
      <c r="R11937" s="269">
        <v>-16.25</v>
      </c>
      <c r="S11937" s="269">
        <v>-53.25</v>
      </c>
      <c r="T11937" s="269">
        <v>-53.5</v>
      </c>
      <c r="DO11937"/>
    </row>
    <row r="11938" spans="15:119" x14ac:dyDescent="0.25">
      <c r="O11938" s="268" t="s">
        <v>21420</v>
      </c>
      <c r="P11938" s="268" t="s">
        <v>9492</v>
      </c>
      <c r="Q11938" s="269">
        <v>-16</v>
      </c>
      <c r="R11938" s="269">
        <v>-16.25</v>
      </c>
      <c r="S11938" s="269">
        <v>-53</v>
      </c>
      <c r="T11938" s="269">
        <v>-53.25</v>
      </c>
      <c r="DO11938"/>
    </row>
    <row r="11939" spans="15:119" x14ac:dyDescent="0.25">
      <c r="O11939" s="268" t="s">
        <v>21421</v>
      </c>
      <c r="P11939" s="268" t="s">
        <v>9492</v>
      </c>
      <c r="Q11939" s="269">
        <v>-16.25</v>
      </c>
      <c r="R11939" s="269">
        <v>-16.5</v>
      </c>
      <c r="S11939" s="269">
        <v>-53.25</v>
      </c>
      <c r="T11939" s="269">
        <v>-53.5</v>
      </c>
      <c r="DO11939"/>
    </row>
    <row r="11940" spans="15:119" x14ac:dyDescent="0.25">
      <c r="O11940" s="268" t="s">
        <v>21422</v>
      </c>
      <c r="P11940" s="268" t="s">
        <v>9492</v>
      </c>
      <c r="Q11940" s="269">
        <v>-16.25</v>
      </c>
      <c r="R11940" s="269">
        <v>-16.5</v>
      </c>
      <c r="S11940" s="269">
        <v>-53</v>
      </c>
      <c r="T11940" s="269">
        <v>-53.25</v>
      </c>
      <c r="DO11940"/>
    </row>
    <row r="11941" spans="15:119" x14ac:dyDescent="0.25">
      <c r="O11941" s="268" t="s">
        <v>21423</v>
      </c>
      <c r="P11941" s="268" t="s">
        <v>9490</v>
      </c>
      <c r="Q11941" s="269">
        <v>-16</v>
      </c>
      <c r="R11941" s="269">
        <v>-16.5</v>
      </c>
      <c r="S11941" s="269">
        <v>-52.5</v>
      </c>
      <c r="T11941" s="269">
        <v>-53</v>
      </c>
      <c r="DO11941"/>
    </row>
    <row r="11942" spans="15:119" x14ac:dyDescent="0.25">
      <c r="O11942" s="268" t="s">
        <v>21424</v>
      </c>
      <c r="P11942" s="268" t="s">
        <v>9492</v>
      </c>
      <c r="Q11942" s="269">
        <v>-16</v>
      </c>
      <c r="R11942" s="269">
        <v>-16.25</v>
      </c>
      <c r="S11942" s="269">
        <v>-52.75</v>
      </c>
      <c r="T11942" s="269">
        <v>-53</v>
      </c>
      <c r="DO11942"/>
    </row>
    <row r="11943" spans="15:119" x14ac:dyDescent="0.25">
      <c r="O11943" s="268" t="s">
        <v>21425</v>
      </c>
      <c r="P11943" s="268" t="s">
        <v>9492</v>
      </c>
      <c r="Q11943" s="269">
        <v>-16</v>
      </c>
      <c r="R11943" s="269">
        <v>-16.25</v>
      </c>
      <c r="S11943" s="269">
        <v>-52.5</v>
      </c>
      <c r="T11943" s="269">
        <v>-52.75</v>
      </c>
      <c r="DO11943"/>
    </row>
    <row r="11944" spans="15:119" x14ac:dyDescent="0.25">
      <c r="O11944" s="268" t="s">
        <v>21426</v>
      </c>
      <c r="P11944" s="268" t="s">
        <v>9492</v>
      </c>
      <c r="Q11944" s="269">
        <v>-16.25</v>
      </c>
      <c r="R11944" s="269">
        <v>-16.5</v>
      </c>
      <c r="S11944" s="269">
        <v>-52.75</v>
      </c>
      <c r="T11944" s="269">
        <v>-53</v>
      </c>
      <c r="DO11944"/>
    </row>
    <row r="11945" spans="15:119" x14ac:dyDescent="0.25">
      <c r="O11945" s="268" t="s">
        <v>21427</v>
      </c>
      <c r="P11945" s="268" t="s">
        <v>9492</v>
      </c>
      <c r="Q11945" s="269">
        <v>-16.25</v>
      </c>
      <c r="R11945" s="269">
        <v>-16.5</v>
      </c>
      <c r="S11945" s="269">
        <v>-52.5</v>
      </c>
      <c r="T11945" s="269">
        <v>-52.75</v>
      </c>
      <c r="DO11945"/>
    </row>
    <row r="11946" spans="15:119" x14ac:dyDescent="0.25">
      <c r="O11946" s="268" t="s">
        <v>21428</v>
      </c>
      <c r="P11946" s="268" t="s">
        <v>9490</v>
      </c>
      <c r="Q11946" s="269">
        <v>-16.5</v>
      </c>
      <c r="R11946" s="269">
        <v>-17</v>
      </c>
      <c r="S11946" s="269">
        <v>-53.5</v>
      </c>
      <c r="T11946" s="269">
        <v>-54</v>
      </c>
      <c r="DO11946"/>
    </row>
    <row r="11947" spans="15:119" x14ac:dyDescent="0.25">
      <c r="O11947" s="268" t="s">
        <v>21429</v>
      </c>
      <c r="P11947" s="268" t="s">
        <v>9492</v>
      </c>
      <c r="Q11947" s="269">
        <v>-16.5</v>
      </c>
      <c r="R11947" s="269">
        <v>-16.75</v>
      </c>
      <c r="S11947" s="269">
        <v>-53.75</v>
      </c>
      <c r="T11947" s="269">
        <v>-54</v>
      </c>
      <c r="DO11947"/>
    </row>
    <row r="11948" spans="15:119" x14ac:dyDescent="0.25">
      <c r="O11948" s="268" t="s">
        <v>21430</v>
      </c>
      <c r="P11948" s="268" t="s">
        <v>9492</v>
      </c>
      <c r="Q11948" s="269">
        <v>-16.5</v>
      </c>
      <c r="R11948" s="269">
        <v>-16.75</v>
      </c>
      <c r="S11948" s="269">
        <v>-53.5</v>
      </c>
      <c r="T11948" s="269">
        <v>-53.75</v>
      </c>
      <c r="DO11948"/>
    </row>
    <row r="11949" spans="15:119" x14ac:dyDescent="0.25">
      <c r="O11949" s="268" t="s">
        <v>21431</v>
      </c>
      <c r="P11949" s="268" t="s">
        <v>9492</v>
      </c>
      <c r="Q11949" s="269">
        <v>-16.75</v>
      </c>
      <c r="R11949" s="269">
        <v>-17</v>
      </c>
      <c r="S11949" s="269">
        <v>-53.75</v>
      </c>
      <c r="T11949" s="269">
        <v>-54</v>
      </c>
      <c r="DO11949"/>
    </row>
    <row r="11950" spans="15:119" x14ac:dyDescent="0.25">
      <c r="O11950" s="268" t="s">
        <v>21432</v>
      </c>
      <c r="P11950" s="268" t="s">
        <v>9492</v>
      </c>
      <c r="Q11950" s="269">
        <v>-16.75</v>
      </c>
      <c r="R11950" s="269">
        <v>-17</v>
      </c>
      <c r="S11950" s="269">
        <v>-53.5</v>
      </c>
      <c r="T11950" s="269">
        <v>-53.75</v>
      </c>
      <c r="DO11950"/>
    </row>
    <row r="11951" spans="15:119" x14ac:dyDescent="0.25">
      <c r="O11951" s="268" t="s">
        <v>21433</v>
      </c>
      <c r="P11951" s="268" t="s">
        <v>9490</v>
      </c>
      <c r="Q11951" s="269">
        <v>-16.5</v>
      </c>
      <c r="R11951" s="269">
        <v>-17</v>
      </c>
      <c r="S11951" s="269">
        <v>-53</v>
      </c>
      <c r="T11951" s="269">
        <v>-53.5</v>
      </c>
      <c r="DO11951"/>
    </row>
    <row r="11952" spans="15:119" x14ac:dyDescent="0.25">
      <c r="O11952" s="268" t="s">
        <v>21434</v>
      </c>
      <c r="P11952" s="268" t="s">
        <v>9492</v>
      </c>
      <c r="Q11952" s="269">
        <v>-16.5</v>
      </c>
      <c r="R11952" s="269">
        <v>-16.75</v>
      </c>
      <c r="S11952" s="269">
        <v>-53.25</v>
      </c>
      <c r="T11952" s="269">
        <v>-53.5</v>
      </c>
      <c r="DO11952"/>
    </row>
    <row r="11953" spans="15:119" x14ac:dyDescent="0.25">
      <c r="O11953" s="268" t="s">
        <v>21435</v>
      </c>
      <c r="P11953" s="268" t="s">
        <v>9492</v>
      </c>
      <c r="Q11953" s="269">
        <v>-16.5</v>
      </c>
      <c r="R11953" s="269">
        <v>-16.75</v>
      </c>
      <c r="S11953" s="269">
        <v>-53</v>
      </c>
      <c r="T11953" s="269">
        <v>-53.25</v>
      </c>
      <c r="DO11953"/>
    </row>
    <row r="11954" spans="15:119" x14ac:dyDescent="0.25">
      <c r="O11954" s="268" t="s">
        <v>21436</v>
      </c>
      <c r="P11954" s="268" t="s">
        <v>9492</v>
      </c>
      <c r="Q11954" s="269">
        <v>-16.75</v>
      </c>
      <c r="R11954" s="269">
        <v>-17</v>
      </c>
      <c r="S11954" s="269">
        <v>-53.25</v>
      </c>
      <c r="T11954" s="269">
        <v>-53.5</v>
      </c>
      <c r="DO11954"/>
    </row>
    <row r="11955" spans="15:119" x14ac:dyDescent="0.25">
      <c r="O11955" s="268" t="s">
        <v>21437</v>
      </c>
      <c r="P11955" s="268" t="s">
        <v>9492</v>
      </c>
      <c r="Q11955" s="269">
        <v>-16.75</v>
      </c>
      <c r="R11955" s="269">
        <v>-17</v>
      </c>
      <c r="S11955" s="269">
        <v>-53</v>
      </c>
      <c r="T11955" s="269">
        <v>-53.25</v>
      </c>
      <c r="DO11955"/>
    </row>
    <row r="11956" spans="15:119" x14ac:dyDescent="0.25">
      <c r="O11956" s="268" t="s">
        <v>21438</v>
      </c>
      <c r="P11956" s="268" t="s">
        <v>9490</v>
      </c>
      <c r="Q11956" s="269">
        <v>-16.5</v>
      </c>
      <c r="R11956" s="269">
        <v>-17</v>
      </c>
      <c r="S11956" s="269">
        <v>-52.5</v>
      </c>
      <c r="T11956" s="269">
        <v>-53</v>
      </c>
      <c r="DO11956"/>
    </row>
    <row r="11957" spans="15:119" x14ac:dyDescent="0.25">
      <c r="O11957" s="268" t="s">
        <v>21439</v>
      </c>
      <c r="P11957" s="268" t="s">
        <v>9492</v>
      </c>
      <c r="Q11957" s="269">
        <v>-16.5</v>
      </c>
      <c r="R11957" s="269">
        <v>-16.75</v>
      </c>
      <c r="S11957" s="269">
        <v>-52.75</v>
      </c>
      <c r="T11957" s="269">
        <v>-53</v>
      </c>
      <c r="DO11957"/>
    </row>
    <row r="11958" spans="15:119" x14ac:dyDescent="0.25">
      <c r="O11958" s="268" t="s">
        <v>21440</v>
      </c>
      <c r="P11958" s="268" t="s">
        <v>9492</v>
      </c>
      <c r="Q11958" s="269">
        <v>-16.5</v>
      </c>
      <c r="R11958" s="269">
        <v>-16.75</v>
      </c>
      <c r="S11958" s="269">
        <v>-52.5</v>
      </c>
      <c r="T11958" s="269">
        <v>-52.75</v>
      </c>
      <c r="DO11958"/>
    </row>
    <row r="11959" spans="15:119" x14ac:dyDescent="0.25">
      <c r="O11959" s="268" t="s">
        <v>21441</v>
      </c>
      <c r="P11959" s="268" t="s">
        <v>9492</v>
      </c>
      <c r="Q11959" s="269">
        <v>-16.75</v>
      </c>
      <c r="R11959" s="269">
        <v>-17</v>
      </c>
      <c r="S11959" s="269">
        <v>-52.75</v>
      </c>
      <c r="T11959" s="269">
        <v>-53</v>
      </c>
      <c r="DO11959"/>
    </row>
    <row r="11960" spans="15:119" x14ac:dyDescent="0.25">
      <c r="O11960" s="268" t="s">
        <v>21442</v>
      </c>
      <c r="P11960" s="268" t="s">
        <v>9492</v>
      </c>
      <c r="Q11960" s="269">
        <v>-16.75</v>
      </c>
      <c r="R11960" s="269">
        <v>-17</v>
      </c>
      <c r="S11960" s="269">
        <v>-52.5</v>
      </c>
      <c r="T11960" s="269">
        <v>-52.75</v>
      </c>
      <c r="DO11960"/>
    </row>
    <row r="11961" spans="15:119" x14ac:dyDescent="0.25">
      <c r="O11961" s="268" t="s">
        <v>21443</v>
      </c>
      <c r="P11961" s="268" t="s">
        <v>9488</v>
      </c>
      <c r="Q11961" s="269">
        <v>-16</v>
      </c>
      <c r="R11961" s="269">
        <v>-17</v>
      </c>
      <c r="S11961" s="269">
        <v>-51</v>
      </c>
      <c r="T11961" s="269">
        <v>-52.5</v>
      </c>
      <c r="DO11961"/>
    </row>
    <row r="11962" spans="15:119" x14ac:dyDescent="0.25">
      <c r="O11962" s="268" t="s">
        <v>21444</v>
      </c>
      <c r="P11962" s="268" t="s">
        <v>9490</v>
      </c>
      <c r="Q11962" s="269">
        <v>-16</v>
      </c>
      <c r="R11962" s="269">
        <v>-16.5</v>
      </c>
      <c r="S11962" s="269">
        <v>-52</v>
      </c>
      <c r="T11962" s="269">
        <v>-52.5</v>
      </c>
      <c r="DO11962"/>
    </row>
    <row r="11963" spans="15:119" x14ac:dyDescent="0.25">
      <c r="O11963" s="268" t="s">
        <v>21445</v>
      </c>
      <c r="P11963" s="268" t="s">
        <v>9492</v>
      </c>
      <c r="Q11963" s="269">
        <v>-16</v>
      </c>
      <c r="R11963" s="269">
        <v>-16.25</v>
      </c>
      <c r="S11963" s="269">
        <v>-52.25</v>
      </c>
      <c r="T11963" s="269">
        <v>-52.5</v>
      </c>
      <c r="DO11963"/>
    </row>
    <row r="11964" spans="15:119" x14ac:dyDescent="0.25">
      <c r="O11964" s="268" t="s">
        <v>21446</v>
      </c>
      <c r="P11964" s="268" t="s">
        <v>9492</v>
      </c>
      <c r="Q11964" s="269">
        <v>-16</v>
      </c>
      <c r="R11964" s="269">
        <v>-16.25</v>
      </c>
      <c r="S11964" s="269">
        <v>-52</v>
      </c>
      <c r="T11964" s="269">
        <v>-52.25</v>
      </c>
      <c r="DO11964"/>
    </row>
    <row r="11965" spans="15:119" x14ac:dyDescent="0.25">
      <c r="O11965" s="268" t="s">
        <v>21447</v>
      </c>
      <c r="P11965" s="268" t="s">
        <v>9492</v>
      </c>
      <c r="Q11965" s="269">
        <v>-16.25</v>
      </c>
      <c r="R11965" s="269">
        <v>-16.5</v>
      </c>
      <c r="S11965" s="269">
        <v>-52.25</v>
      </c>
      <c r="T11965" s="269">
        <v>-52.5</v>
      </c>
      <c r="DO11965"/>
    </row>
    <row r="11966" spans="15:119" x14ac:dyDescent="0.25">
      <c r="O11966" s="268" t="s">
        <v>21448</v>
      </c>
      <c r="P11966" s="268" t="s">
        <v>9492</v>
      </c>
      <c r="Q11966" s="269">
        <v>-16.25</v>
      </c>
      <c r="R11966" s="269">
        <v>-16.5</v>
      </c>
      <c r="S11966" s="269">
        <v>-52</v>
      </c>
      <c r="T11966" s="269">
        <v>-52.25</v>
      </c>
      <c r="DO11966"/>
    </row>
    <row r="11967" spans="15:119" x14ac:dyDescent="0.25">
      <c r="O11967" s="268" t="s">
        <v>21449</v>
      </c>
      <c r="P11967" s="268" t="s">
        <v>9490</v>
      </c>
      <c r="Q11967" s="269">
        <v>-16</v>
      </c>
      <c r="R11967" s="269">
        <v>-16.5</v>
      </c>
      <c r="S11967" s="269">
        <v>-51.5</v>
      </c>
      <c r="T11967" s="269">
        <v>-52</v>
      </c>
      <c r="DO11967"/>
    </row>
    <row r="11968" spans="15:119" x14ac:dyDescent="0.25">
      <c r="O11968" s="268" t="s">
        <v>21450</v>
      </c>
      <c r="P11968" s="268" t="s">
        <v>9492</v>
      </c>
      <c r="Q11968" s="269">
        <v>-16</v>
      </c>
      <c r="R11968" s="269">
        <v>-16.25</v>
      </c>
      <c r="S11968" s="269">
        <v>-51.75</v>
      </c>
      <c r="T11968" s="269">
        <v>-52</v>
      </c>
      <c r="DO11968"/>
    </row>
    <row r="11969" spans="15:119" x14ac:dyDescent="0.25">
      <c r="O11969" s="268" t="s">
        <v>21451</v>
      </c>
      <c r="P11969" s="268" t="s">
        <v>9492</v>
      </c>
      <c r="Q11969" s="269">
        <v>-16</v>
      </c>
      <c r="R11969" s="269">
        <v>-16.25</v>
      </c>
      <c r="S11969" s="269">
        <v>-51.5</v>
      </c>
      <c r="T11969" s="269">
        <v>-51.75</v>
      </c>
      <c r="DO11969"/>
    </row>
    <row r="11970" spans="15:119" x14ac:dyDescent="0.25">
      <c r="O11970" s="268" t="s">
        <v>21452</v>
      </c>
      <c r="P11970" s="268" t="s">
        <v>9492</v>
      </c>
      <c r="Q11970" s="269">
        <v>-16.25</v>
      </c>
      <c r="R11970" s="269">
        <v>-16.5</v>
      </c>
      <c r="S11970" s="269">
        <v>-51.75</v>
      </c>
      <c r="T11970" s="269">
        <v>-52</v>
      </c>
      <c r="DO11970"/>
    </row>
    <row r="11971" spans="15:119" x14ac:dyDescent="0.25">
      <c r="O11971" s="268" t="s">
        <v>21453</v>
      </c>
      <c r="P11971" s="268" t="s">
        <v>9492</v>
      </c>
      <c r="Q11971" s="269">
        <v>-16.25</v>
      </c>
      <c r="R11971" s="269">
        <v>-16.5</v>
      </c>
      <c r="S11971" s="269">
        <v>-51.5</v>
      </c>
      <c r="T11971" s="269">
        <v>-51.75</v>
      </c>
      <c r="DO11971"/>
    </row>
    <row r="11972" spans="15:119" x14ac:dyDescent="0.25">
      <c r="O11972" s="268" t="s">
        <v>21454</v>
      </c>
      <c r="P11972" s="268" t="s">
        <v>9490</v>
      </c>
      <c r="Q11972" s="269">
        <v>-16</v>
      </c>
      <c r="R11972" s="269">
        <v>-16.5</v>
      </c>
      <c r="S11972" s="269">
        <v>-51</v>
      </c>
      <c r="T11972" s="269">
        <v>-51.5</v>
      </c>
      <c r="DO11972"/>
    </row>
    <row r="11973" spans="15:119" x14ac:dyDescent="0.25">
      <c r="O11973" s="268" t="s">
        <v>21455</v>
      </c>
      <c r="P11973" s="268" t="s">
        <v>9492</v>
      </c>
      <c r="Q11973" s="269">
        <v>-16</v>
      </c>
      <c r="R11973" s="269">
        <v>-16.25</v>
      </c>
      <c r="S11973" s="269">
        <v>-51.25</v>
      </c>
      <c r="T11973" s="269">
        <v>-51.5</v>
      </c>
      <c r="DO11973"/>
    </row>
    <row r="11974" spans="15:119" x14ac:dyDescent="0.25">
      <c r="O11974" s="268" t="s">
        <v>21456</v>
      </c>
      <c r="P11974" s="268" t="s">
        <v>9492</v>
      </c>
      <c r="Q11974" s="269">
        <v>-16</v>
      </c>
      <c r="R11974" s="269">
        <v>-16.25</v>
      </c>
      <c r="S11974" s="269">
        <v>-51</v>
      </c>
      <c r="T11974" s="269">
        <v>-51.25</v>
      </c>
      <c r="DO11974"/>
    </row>
    <row r="11975" spans="15:119" x14ac:dyDescent="0.25">
      <c r="O11975" s="268" t="s">
        <v>21457</v>
      </c>
      <c r="P11975" s="268" t="s">
        <v>9492</v>
      </c>
      <c r="Q11975" s="269">
        <v>-16.25</v>
      </c>
      <c r="R11975" s="269">
        <v>-16.5</v>
      </c>
      <c r="S11975" s="269">
        <v>-51.25</v>
      </c>
      <c r="T11975" s="269">
        <v>-51.5</v>
      </c>
      <c r="DO11975"/>
    </row>
    <row r="11976" spans="15:119" x14ac:dyDescent="0.25">
      <c r="O11976" s="268" t="s">
        <v>21458</v>
      </c>
      <c r="P11976" s="268" t="s">
        <v>9492</v>
      </c>
      <c r="Q11976" s="269">
        <v>-16.25</v>
      </c>
      <c r="R11976" s="269">
        <v>-16.5</v>
      </c>
      <c r="S11976" s="269">
        <v>-51</v>
      </c>
      <c r="T11976" s="269">
        <v>-51.25</v>
      </c>
      <c r="DO11976"/>
    </row>
    <row r="11977" spans="15:119" x14ac:dyDescent="0.25">
      <c r="O11977" s="268" t="s">
        <v>21459</v>
      </c>
      <c r="P11977" s="268" t="s">
        <v>9490</v>
      </c>
      <c r="Q11977" s="269">
        <v>-16.5</v>
      </c>
      <c r="R11977" s="269">
        <v>-17</v>
      </c>
      <c r="S11977" s="269">
        <v>-52</v>
      </c>
      <c r="T11977" s="269">
        <v>-52.5</v>
      </c>
      <c r="DO11977"/>
    </row>
    <row r="11978" spans="15:119" x14ac:dyDescent="0.25">
      <c r="O11978" s="268" t="s">
        <v>21460</v>
      </c>
      <c r="P11978" s="268" t="s">
        <v>9492</v>
      </c>
      <c r="Q11978" s="269">
        <v>-16.5</v>
      </c>
      <c r="R11978" s="269">
        <v>-16.75</v>
      </c>
      <c r="S11978" s="269">
        <v>-52.25</v>
      </c>
      <c r="T11978" s="269">
        <v>-52.5</v>
      </c>
      <c r="DO11978"/>
    </row>
    <row r="11979" spans="15:119" x14ac:dyDescent="0.25">
      <c r="O11979" s="268" t="s">
        <v>21461</v>
      </c>
      <c r="P11979" s="268" t="s">
        <v>9492</v>
      </c>
      <c r="Q11979" s="269">
        <v>-16.5</v>
      </c>
      <c r="R11979" s="269">
        <v>-16.75</v>
      </c>
      <c r="S11979" s="269">
        <v>-52</v>
      </c>
      <c r="T11979" s="269">
        <v>-52.25</v>
      </c>
      <c r="DO11979"/>
    </row>
    <row r="11980" spans="15:119" x14ac:dyDescent="0.25">
      <c r="O11980" s="268" t="s">
        <v>21462</v>
      </c>
      <c r="P11980" s="268" t="s">
        <v>9492</v>
      </c>
      <c r="Q11980" s="269">
        <v>-16.75</v>
      </c>
      <c r="R11980" s="269">
        <v>-17</v>
      </c>
      <c r="S11980" s="269">
        <v>-52.25</v>
      </c>
      <c r="T11980" s="269">
        <v>-52.5</v>
      </c>
      <c r="DO11980"/>
    </row>
    <row r="11981" spans="15:119" x14ac:dyDescent="0.25">
      <c r="O11981" s="268" t="s">
        <v>21463</v>
      </c>
      <c r="P11981" s="268" t="s">
        <v>9492</v>
      </c>
      <c r="Q11981" s="269">
        <v>-16.75</v>
      </c>
      <c r="R11981" s="269">
        <v>-17</v>
      </c>
      <c r="S11981" s="269">
        <v>-52</v>
      </c>
      <c r="T11981" s="269">
        <v>-52.25</v>
      </c>
      <c r="DO11981"/>
    </row>
    <row r="11982" spans="15:119" x14ac:dyDescent="0.25">
      <c r="O11982" s="268" t="s">
        <v>21464</v>
      </c>
      <c r="P11982" s="268" t="s">
        <v>9490</v>
      </c>
      <c r="Q11982" s="269">
        <v>-16.5</v>
      </c>
      <c r="R11982" s="269">
        <v>-17</v>
      </c>
      <c r="S11982" s="269">
        <v>-51.5</v>
      </c>
      <c r="T11982" s="269">
        <v>-52</v>
      </c>
      <c r="DO11982"/>
    </row>
    <row r="11983" spans="15:119" x14ac:dyDescent="0.25">
      <c r="O11983" s="268" t="s">
        <v>21465</v>
      </c>
      <c r="P11983" s="268" t="s">
        <v>9492</v>
      </c>
      <c r="Q11983" s="269">
        <v>-16.5</v>
      </c>
      <c r="R11983" s="269">
        <v>-16.75</v>
      </c>
      <c r="S11983" s="269">
        <v>-51.75</v>
      </c>
      <c r="T11983" s="269">
        <v>-52</v>
      </c>
      <c r="DO11983"/>
    </row>
    <row r="11984" spans="15:119" x14ac:dyDescent="0.25">
      <c r="O11984" s="268" t="s">
        <v>21466</v>
      </c>
      <c r="P11984" s="268" t="s">
        <v>9492</v>
      </c>
      <c r="Q11984" s="269">
        <v>-16.5</v>
      </c>
      <c r="R11984" s="269">
        <v>-16.75</v>
      </c>
      <c r="S11984" s="269">
        <v>-51.5</v>
      </c>
      <c r="T11984" s="269">
        <v>-51.75</v>
      </c>
      <c r="DO11984"/>
    </row>
    <row r="11985" spans="15:119" x14ac:dyDescent="0.25">
      <c r="O11985" s="268" t="s">
        <v>21467</v>
      </c>
      <c r="P11985" s="268" t="s">
        <v>9492</v>
      </c>
      <c r="Q11985" s="269">
        <v>-16.75</v>
      </c>
      <c r="R11985" s="269">
        <v>-17</v>
      </c>
      <c r="S11985" s="269">
        <v>-51.75</v>
      </c>
      <c r="T11985" s="269">
        <v>-52</v>
      </c>
      <c r="DO11985"/>
    </row>
    <row r="11986" spans="15:119" x14ac:dyDescent="0.25">
      <c r="O11986" s="268" t="s">
        <v>21468</v>
      </c>
      <c r="P11986" s="268" t="s">
        <v>9492</v>
      </c>
      <c r="Q11986" s="269">
        <v>-16.75</v>
      </c>
      <c r="R11986" s="269">
        <v>-17</v>
      </c>
      <c r="S11986" s="269">
        <v>-51.5</v>
      </c>
      <c r="T11986" s="269">
        <v>-51.75</v>
      </c>
      <c r="DO11986"/>
    </row>
    <row r="11987" spans="15:119" x14ac:dyDescent="0.25">
      <c r="O11987" s="268" t="s">
        <v>21469</v>
      </c>
      <c r="P11987" s="268" t="s">
        <v>9490</v>
      </c>
      <c r="Q11987" s="269">
        <v>-16.5</v>
      </c>
      <c r="R11987" s="269">
        <v>-17</v>
      </c>
      <c r="S11987" s="269">
        <v>-51</v>
      </c>
      <c r="T11987" s="269">
        <v>-51.5</v>
      </c>
      <c r="DO11987"/>
    </row>
    <row r="11988" spans="15:119" x14ac:dyDescent="0.25">
      <c r="O11988" s="268" t="s">
        <v>21470</v>
      </c>
      <c r="P11988" s="268" t="s">
        <v>9492</v>
      </c>
      <c r="Q11988" s="269">
        <v>-16.5</v>
      </c>
      <c r="R11988" s="269">
        <v>-16.75</v>
      </c>
      <c r="S11988" s="269">
        <v>-51.25</v>
      </c>
      <c r="T11988" s="269">
        <v>-51.5</v>
      </c>
      <c r="DO11988"/>
    </row>
    <row r="11989" spans="15:119" x14ac:dyDescent="0.25">
      <c r="O11989" s="268" t="s">
        <v>21471</v>
      </c>
      <c r="P11989" s="268" t="s">
        <v>9492</v>
      </c>
      <c r="Q11989" s="269">
        <v>-16.5</v>
      </c>
      <c r="R11989" s="269">
        <v>-16.75</v>
      </c>
      <c r="S11989" s="269">
        <v>-51</v>
      </c>
      <c r="T11989" s="269">
        <v>-51.25</v>
      </c>
      <c r="DO11989"/>
    </row>
    <row r="11990" spans="15:119" x14ac:dyDescent="0.25">
      <c r="O11990" s="268" t="s">
        <v>21472</v>
      </c>
      <c r="P11990" s="268" t="s">
        <v>9492</v>
      </c>
      <c r="Q11990" s="269">
        <v>-16.75</v>
      </c>
      <c r="R11990" s="269">
        <v>-17</v>
      </c>
      <c r="S11990" s="269">
        <v>-51.25</v>
      </c>
      <c r="T11990" s="269">
        <v>-51.5</v>
      </c>
      <c r="DO11990"/>
    </row>
    <row r="11991" spans="15:119" x14ac:dyDescent="0.25">
      <c r="O11991" s="268" t="s">
        <v>21473</v>
      </c>
      <c r="P11991" s="268" t="s">
        <v>9492</v>
      </c>
      <c r="Q11991" s="269">
        <v>-16.75</v>
      </c>
      <c r="R11991" s="269">
        <v>-17</v>
      </c>
      <c r="S11991" s="269">
        <v>-51</v>
      </c>
      <c r="T11991" s="269">
        <v>-51.25</v>
      </c>
      <c r="DO11991"/>
    </row>
    <row r="11992" spans="15:119" x14ac:dyDescent="0.25">
      <c r="O11992" s="268" t="s">
        <v>21474</v>
      </c>
      <c r="P11992" s="268" t="s">
        <v>9488</v>
      </c>
      <c r="Q11992" s="269">
        <v>-17</v>
      </c>
      <c r="R11992" s="269">
        <v>-18</v>
      </c>
      <c r="S11992" s="269">
        <v>-52.5</v>
      </c>
      <c r="T11992" s="269">
        <v>-54</v>
      </c>
      <c r="DO11992"/>
    </row>
    <row r="11993" spans="15:119" x14ac:dyDescent="0.25">
      <c r="O11993" s="268" t="s">
        <v>21475</v>
      </c>
      <c r="P11993" s="268" t="s">
        <v>9490</v>
      </c>
      <c r="Q11993" s="269">
        <v>-17</v>
      </c>
      <c r="R11993" s="269">
        <v>-17.5</v>
      </c>
      <c r="S11993" s="269">
        <v>-53.5</v>
      </c>
      <c r="T11993" s="269">
        <v>-54</v>
      </c>
      <c r="DO11993"/>
    </row>
    <row r="11994" spans="15:119" x14ac:dyDescent="0.25">
      <c r="O11994" s="268" t="s">
        <v>21476</v>
      </c>
      <c r="P11994" s="268" t="s">
        <v>9492</v>
      </c>
      <c r="Q11994" s="269">
        <v>-17</v>
      </c>
      <c r="R11994" s="269">
        <v>-17.25</v>
      </c>
      <c r="S11994" s="269">
        <v>-53.75</v>
      </c>
      <c r="T11994" s="269">
        <v>-54</v>
      </c>
      <c r="DO11994"/>
    </row>
    <row r="11995" spans="15:119" x14ac:dyDescent="0.25">
      <c r="O11995" s="268" t="s">
        <v>21477</v>
      </c>
      <c r="P11995" s="268" t="s">
        <v>9492</v>
      </c>
      <c r="Q11995" s="269">
        <v>-17</v>
      </c>
      <c r="R11995" s="269">
        <v>-17.25</v>
      </c>
      <c r="S11995" s="269">
        <v>-53.5</v>
      </c>
      <c r="T11995" s="269">
        <v>-53.75</v>
      </c>
      <c r="DO11995"/>
    </row>
    <row r="11996" spans="15:119" x14ac:dyDescent="0.25">
      <c r="O11996" s="268" t="s">
        <v>21478</v>
      </c>
      <c r="P11996" s="268" t="s">
        <v>9492</v>
      </c>
      <c r="Q11996" s="269">
        <v>-17.25</v>
      </c>
      <c r="R11996" s="269">
        <v>-17.5</v>
      </c>
      <c r="S11996" s="269">
        <v>-53.75</v>
      </c>
      <c r="T11996" s="269">
        <v>-54</v>
      </c>
      <c r="DO11996"/>
    </row>
    <row r="11997" spans="15:119" x14ac:dyDescent="0.25">
      <c r="O11997" s="268" t="s">
        <v>21479</v>
      </c>
      <c r="P11997" s="268" t="s">
        <v>9492</v>
      </c>
      <c r="Q11997" s="269">
        <v>-17.25</v>
      </c>
      <c r="R11997" s="269">
        <v>-17.5</v>
      </c>
      <c r="S11997" s="269">
        <v>-53.5</v>
      </c>
      <c r="T11997" s="269">
        <v>-53.75</v>
      </c>
      <c r="DO11997"/>
    </row>
    <row r="11998" spans="15:119" x14ac:dyDescent="0.25">
      <c r="O11998" s="268" t="s">
        <v>21480</v>
      </c>
      <c r="P11998" s="268" t="s">
        <v>9490</v>
      </c>
      <c r="Q11998" s="269">
        <v>-17</v>
      </c>
      <c r="R11998" s="269">
        <v>-17.5</v>
      </c>
      <c r="S11998" s="269">
        <v>-53</v>
      </c>
      <c r="T11998" s="269">
        <v>-53.5</v>
      </c>
      <c r="DO11998"/>
    </row>
    <row r="11999" spans="15:119" x14ac:dyDescent="0.25">
      <c r="O11999" s="268" t="s">
        <v>21481</v>
      </c>
      <c r="P11999" s="268" t="s">
        <v>9492</v>
      </c>
      <c r="Q11999" s="269">
        <v>-17</v>
      </c>
      <c r="R11999" s="269">
        <v>-17.25</v>
      </c>
      <c r="S11999" s="269">
        <v>-53.25</v>
      </c>
      <c r="T11999" s="269">
        <v>-53.5</v>
      </c>
      <c r="DO11999"/>
    </row>
    <row r="12000" spans="15:119" x14ac:dyDescent="0.25">
      <c r="O12000" s="268" t="s">
        <v>21482</v>
      </c>
      <c r="P12000" s="268" t="s">
        <v>9492</v>
      </c>
      <c r="Q12000" s="269">
        <v>-17</v>
      </c>
      <c r="R12000" s="269">
        <v>-17.25</v>
      </c>
      <c r="S12000" s="269">
        <v>-53</v>
      </c>
      <c r="T12000" s="269">
        <v>-53.25</v>
      </c>
      <c r="DO12000"/>
    </row>
    <row r="12001" spans="15:119" x14ac:dyDescent="0.25">
      <c r="O12001" s="268" t="s">
        <v>21483</v>
      </c>
      <c r="P12001" s="268" t="s">
        <v>9492</v>
      </c>
      <c r="Q12001" s="269">
        <v>-17.25</v>
      </c>
      <c r="R12001" s="269">
        <v>-17.5</v>
      </c>
      <c r="S12001" s="269">
        <v>-53.25</v>
      </c>
      <c r="T12001" s="269">
        <v>-53.5</v>
      </c>
      <c r="DO12001"/>
    </row>
    <row r="12002" spans="15:119" x14ac:dyDescent="0.25">
      <c r="O12002" s="268" t="s">
        <v>21484</v>
      </c>
      <c r="P12002" s="268" t="s">
        <v>9492</v>
      </c>
      <c r="Q12002" s="269">
        <v>-17.25</v>
      </c>
      <c r="R12002" s="269">
        <v>-17.5</v>
      </c>
      <c r="S12002" s="269">
        <v>-53</v>
      </c>
      <c r="T12002" s="269">
        <v>-53.25</v>
      </c>
      <c r="DO12002"/>
    </row>
    <row r="12003" spans="15:119" x14ac:dyDescent="0.25">
      <c r="O12003" s="268" t="s">
        <v>21485</v>
      </c>
      <c r="P12003" s="268" t="s">
        <v>9490</v>
      </c>
      <c r="Q12003" s="269">
        <v>-17</v>
      </c>
      <c r="R12003" s="269">
        <v>-17.5</v>
      </c>
      <c r="S12003" s="269">
        <v>-52.5</v>
      </c>
      <c r="T12003" s="269">
        <v>-53</v>
      </c>
      <c r="DO12003"/>
    </row>
    <row r="12004" spans="15:119" x14ac:dyDescent="0.25">
      <c r="O12004" s="268" t="s">
        <v>21486</v>
      </c>
      <c r="P12004" s="268" t="s">
        <v>9492</v>
      </c>
      <c r="Q12004" s="269">
        <v>-17</v>
      </c>
      <c r="R12004" s="269">
        <v>-17.25</v>
      </c>
      <c r="S12004" s="269">
        <v>-52.75</v>
      </c>
      <c r="T12004" s="269">
        <v>-53</v>
      </c>
      <c r="DO12004"/>
    </row>
    <row r="12005" spans="15:119" x14ac:dyDescent="0.25">
      <c r="O12005" s="268" t="s">
        <v>21487</v>
      </c>
      <c r="P12005" s="268" t="s">
        <v>9492</v>
      </c>
      <c r="Q12005" s="269">
        <v>-17</v>
      </c>
      <c r="R12005" s="269">
        <v>-17.25</v>
      </c>
      <c r="S12005" s="269">
        <v>-52.5</v>
      </c>
      <c r="T12005" s="269">
        <v>-52.75</v>
      </c>
      <c r="DO12005"/>
    </row>
    <row r="12006" spans="15:119" x14ac:dyDescent="0.25">
      <c r="O12006" s="268" t="s">
        <v>21488</v>
      </c>
      <c r="P12006" s="268" t="s">
        <v>9492</v>
      </c>
      <c r="Q12006" s="269">
        <v>-17.25</v>
      </c>
      <c r="R12006" s="269">
        <v>-17.5</v>
      </c>
      <c r="S12006" s="269">
        <v>-52.75</v>
      </c>
      <c r="T12006" s="269">
        <v>-53</v>
      </c>
      <c r="DO12006"/>
    </row>
    <row r="12007" spans="15:119" x14ac:dyDescent="0.25">
      <c r="O12007" s="268" t="s">
        <v>21489</v>
      </c>
      <c r="P12007" s="268" t="s">
        <v>9492</v>
      </c>
      <c r="Q12007" s="269">
        <v>-17.25</v>
      </c>
      <c r="R12007" s="269">
        <v>-17.5</v>
      </c>
      <c r="S12007" s="269">
        <v>-52.5</v>
      </c>
      <c r="T12007" s="269">
        <v>-52.75</v>
      </c>
      <c r="DO12007"/>
    </row>
    <row r="12008" spans="15:119" x14ac:dyDescent="0.25">
      <c r="O12008" s="268" t="s">
        <v>21490</v>
      </c>
      <c r="P12008" s="268" t="s">
        <v>9490</v>
      </c>
      <c r="Q12008" s="269">
        <v>-17.5</v>
      </c>
      <c r="R12008" s="269">
        <v>-18</v>
      </c>
      <c r="S12008" s="269">
        <v>-53.5</v>
      </c>
      <c r="T12008" s="269">
        <v>-54</v>
      </c>
      <c r="DO12008"/>
    </row>
    <row r="12009" spans="15:119" x14ac:dyDescent="0.25">
      <c r="O12009" s="268" t="s">
        <v>21491</v>
      </c>
      <c r="P12009" s="268" t="s">
        <v>9492</v>
      </c>
      <c r="Q12009" s="269">
        <v>-17.5</v>
      </c>
      <c r="R12009" s="269">
        <v>-17.75</v>
      </c>
      <c r="S12009" s="269">
        <v>-53.75</v>
      </c>
      <c r="T12009" s="269">
        <v>-54</v>
      </c>
      <c r="DO12009"/>
    </row>
    <row r="12010" spans="15:119" x14ac:dyDescent="0.25">
      <c r="O12010" s="268" t="s">
        <v>21492</v>
      </c>
      <c r="P12010" s="268" t="s">
        <v>9492</v>
      </c>
      <c r="Q12010" s="269">
        <v>-17.5</v>
      </c>
      <c r="R12010" s="269">
        <v>-17.75</v>
      </c>
      <c r="S12010" s="269">
        <v>-53.5</v>
      </c>
      <c r="T12010" s="269">
        <v>-53.75</v>
      </c>
      <c r="DO12010"/>
    </row>
    <row r="12011" spans="15:119" x14ac:dyDescent="0.25">
      <c r="O12011" s="268" t="s">
        <v>21493</v>
      </c>
      <c r="P12011" s="268" t="s">
        <v>9492</v>
      </c>
      <c r="Q12011" s="269">
        <v>-17.75</v>
      </c>
      <c r="R12011" s="269">
        <v>-18</v>
      </c>
      <c r="S12011" s="269">
        <v>-53.75</v>
      </c>
      <c r="T12011" s="269">
        <v>-54</v>
      </c>
      <c r="DO12011"/>
    </row>
    <row r="12012" spans="15:119" x14ac:dyDescent="0.25">
      <c r="O12012" s="268" t="s">
        <v>21494</v>
      </c>
      <c r="P12012" s="268" t="s">
        <v>9492</v>
      </c>
      <c r="Q12012" s="269">
        <v>-17.75</v>
      </c>
      <c r="R12012" s="269">
        <v>-18</v>
      </c>
      <c r="S12012" s="269">
        <v>-53.5</v>
      </c>
      <c r="T12012" s="269">
        <v>-53.75</v>
      </c>
      <c r="DO12012"/>
    </row>
    <row r="12013" spans="15:119" x14ac:dyDescent="0.25">
      <c r="O12013" s="268" t="s">
        <v>21495</v>
      </c>
      <c r="P12013" s="268" t="s">
        <v>9490</v>
      </c>
      <c r="Q12013" s="269">
        <v>-17.5</v>
      </c>
      <c r="R12013" s="269">
        <v>-18</v>
      </c>
      <c r="S12013" s="269">
        <v>-53</v>
      </c>
      <c r="T12013" s="269">
        <v>-53.5</v>
      </c>
      <c r="DO12013"/>
    </row>
    <row r="12014" spans="15:119" x14ac:dyDescent="0.25">
      <c r="O12014" s="268" t="s">
        <v>21496</v>
      </c>
      <c r="P12014" s="268" t="s">
        <v>9492</v>
      </c>
      <c r="Q12014" s="269">
        <v>-17.5</v>
      </c>
      <c r="R12014" s="269">
        <v>-17.75</v>
      </c>
      <c r="S12014" s="269">
        <v>-53.25</v>
      </c>
      <c r="T12014" s="269">
        <v>-53.5</v>
      </c>
      <c r="DO12014"/>
    </row>
    <row r="12015" spans="15:119" x14ac:dyDescent="0.25">
      <c r="O12015" s="268" t="s">
        <v>21497</v>
      </c>
      <c r="P12015" s="268" t="s">
        <v>9492</v>
      </c>
      <c r="Q12015" s="269">
        <v>-17.5</v>
      </c>
      <c r="R12015" s="269">
        <v>-17.75</v>
      </c>
      <c r="S12015" s="269">
        <v>-53</v>
      </c>
      <c r="T12015" s="269">
        <v>-53.25</v>
      </c>
      <c r="DO12015"/>
    </row>
    <row r="12016" spans="15:119" x14ac:dyDescent="0.25">
      <c r="O12016" s="268" t="s">
        <v>21498</v>
      </c>
      <c r="P12016" s="268" t="s">
        <v>9492</v>
      </c>
      <c r="Q12016" s="269">
        <v>-17.75</v>
      </c>
      <c r="R12016" s="269">
        <v>-18</v>
      </c>
      <c r="S12016" s="269">
        <v>-53.25</v>
      </c>
      <c r="T12016" s="269">
        <v>-53.5</v>
      </c>
      <c r="DO12016"/>
    </row>
    <row r="12017" spans="15:119" x14ac:dyDescent="0.25">
      <c r="O12017" s="268" t="s">
        <v>21499</v>
      </c>
      <c r="P12017" s="268" t="s">
        <v>9492</v>
      </c>
      <c r="Q12017" s="269">
        <v>-17.75</v>
      </c>
      <c r="R12017" s="269">
        <v>-18</v>
      </c>
      <c r="S12017" s="269">
        <v>-53</v>
      </c>
      <c r="T12017" s="269">
        <v>-53.25</v>
      </c>
      <c r="DO12017"/>
    </row>
    <row r="12018" spans="15:119" x14ac:dyDescent="0.25">
      <c r="O12018" s="268" t="s">
        <v>21500</v>
      </c>
      <c r="P12018" s="268" t="s">
        <v>9490</v>
      </c>
      <c r="Q12018" s="269">
        <v>-17.5</v>
      </c>
      <c r="R12018" s="269">
        <v>-18</v>
      </c>
      <c r="S12018" s="269">
        <v>-52.5</v>
      </c>
      <c r="T12018" s="269">
        <v>-53</v>
      </c>
      <c r="DO12018"/>
    </row>
    <row r="12019" spans="15:119" x14ac:dyDescent="0.25">
      <c r="O12019" s="268" t="s">
        <v>21501</v>
      </c>
      <c r="P12019" s="268" t="s">
        <v>9492</v>
      </c>
      <c r="Q12019" s="269">
        <v>-17.5</v>
      </c>
      <c r="R12019" s="269">
        <v>-17.75</v>
      </c>
      <c r="S12019" s="269">
        <v>-52.75</v>
      </c>
      <c r="T12019" s="269">
        <v>-53</v>
      </c>
      <c r="DO12019"/>
    </row>
    <row r="12020" spans="15:119" x14ac:dyDescent="0.25">
      <c r="O12020" s="268" t="s">
        <v>21502</v>
      </c>
      <c r="P12020" s="268" t="s">
        <v>9492</v>
      </c>
      <c r="Q12020" s="269">
        <v>-17.5</v>
      </c>
      <c r="R12020" s="269">
        <v>-17.75</v>
      </c>
      <c r="S12020" s="269">
        <v>-52.5</v>
      </c>
      <c r="T12020" s="269">
        <v>-52.75</v>
      </c>
      <c r="DO12020"/>
    </row>
    <row r="12021" spans="15:119" x14ac:dyDescent="0.25">
      <c r="O12021" s="268" t="s">
        <v>21503</v>
      </c>
      <c r="P12021" s="268" t="s">
        <v>9492</v>
      </c>
      <c r="Q12021" s="269">
        <v>-17.75</v>
      </c>
      <c r="R12021" s="269">
        <v>-18</v>
      </c>
      <c r="S12021" s="269">
        <v>-52.75</v>
      </c>
      <c r="T12021" s="269">
        <v>-53</v>
      </c>
      <c r="DO12021"/>
    </row>
    <row r="12022" spans="15:119" x14ac:dyDescent="0.25">
      <c r="O12022" s="268" t="s">
        <v>21504</v>
      </c>
      <c r="P12022" s="268" t="s">
        <v>9492</v>
      </c>
      <c r="Q12022" s="269">
        <v>-17.75</v>
      </c>
      <c r="R12022" s="269">
        <v>-18</v>
      </c>
      <c r="S12022" s="269">
        <v>-52.5</v>
      </c>
      <c r="T12022" s="269">
        <v>-52.75</v>
      </c>
      <c r="DO12022"/>
    </row>
    <row r="12023" spans="15:119" x14ac:dyDescent="0.25">
      <c r="O12023" s="268" t="s">
        <v>21505</v>
      </c>
      <c r="P12023" s="268" t="s">
        <v>9488</v>
      </c>
      <c r="Q12023" s="269">
        <v>-17</v>
      </c>
      <c r="R12023" s="269">
        <v>-18</v>
      </c>
      <c r="S12023" s="269">
        <v>-51</v>
      </c>
      <c r="T12023" s="269">
        <v>-52.5</v>
      </c>
      <c r="DO12023"/>
    </row>
    <row r="12024" spans="15:119" x14ac:dyDescent="0.25">
      <c r="O12024" s="268" t="s">
        <v>21506</v>
      </c>
      <c r="P12024" s="268" t="s">
        <v>9490</v>
      </c>
      <c r="Q12024" s="269">
        <v>-17</v>
      </c>
      <c r="R12024" s="269">
        <v>-17.5</v>
      </c>
      <c r="S12024" s="269">
        <v>-52</v>
      </c>
      <c r="T12024" s="269">
        <v>-52.5</v>
      </c>
      <c r="DO12024"/>
    </row>
    <row r="12025" spans="15:119" x14ac:dyDescent="0.25">
      <c r="O12025" s="268" t="s">
        <v>21507</v>
      </c>
      <c r="P12025" s="268" t="s">
        <v>9492</v>
      </c>
      <c r="Q12025" s="269">
        <v>-17</v>
      </c>
      <c r="R12025" s="269">
        <v>-17.25</v>
      </c>
      <c r="S12025" s="269">
        <v>-52.25</v>
      </c>
      <c r="T12025" s="269">
        <v>-52.5</v>
      </c>
      <c r="DO12025"/>
    </row>
    <row r="12026" spans="15:119" x14ac:dyDescent="0.25">
      <c r="O12026" s="268" t="s">
        <v>21508</v>
      </c>
      <c r="P12026" s="268" t="s">
        <v>9492</v>
      </c>
      <c r="Q12026" s="269">
        <v>-17</v>
      </c>
      <c r="R12026" s="269">
        <v>-17.25</v>
      </c>
      <c r="S12026" s="269">
        <v>-52</v>
      </c>
      <c r="T12026" s="269">
        <v>-52.25</v>
      </c>
      <c r="DO12026"/>
    </row>
    <row r="12027" spans="15:119" x14ac:dyDescent="0.25">
      <c r="O12027" s="268" t="s">
        <v>21509</v>
      </c>
      <c r="P12027" s="268" t="s">
        <v>9492</v>
      </c>
      <c r="Q12027" s="269">
        <v>-17.25</v>
      </c>
      <c r="R12027" s="269">
        <v>-17.5</v>
      </c>
      <c r="S12027" s="269">
        <v>-52.25</v>
      </c>
      <c r="T12027" s="269">
        <v>-52.5</v>
      </c>
      <c r="DO12027"/>
    </row>
    <row r="12028" spans="15:119" x14ac:dyDescent="0.25">
      <c r="O12028" s="268" t="s">
        <v>21510</v>
      </c>
      <c r="P12028" s="268" t="s">
        <v>9492</v>
      </c>
      <c r="Q12028" s="269">
        <v>-17.25</v>
      </c>
      <c r="R12028" s="269">
        <v>-17.5</v>
      </c>
      <c r="S12028" s="269">
        <v>-52</v>
      </c>
      <c r="T12028" s="269">
        <v>-52.25</v>
      </c>
      <c r="DO12028"/>
    </row>
    <row r="12029" spans="15:119" x14ac:dyDescent="0.25">
      <c r="O12029" s="268" t="s">
        <v>21511</v>
      </c>
      <c r="P12029" s="268" t="s">
        <v>9490</v>
      </c>
      <c r="Q12029" s="269">
        <v>-17</v>
      </c>
      <c r="R12029" s="269">
        <v>-17.5</v>
      </c>
      <c r="S12029" s="269">
        <v>-51.5</v>
      </c>
      <c r="T12029" s="269">
        <v>-52</v>
      </c>
      <c r="DO12029"/>
    </row>
    <row r="12030" spans="15:119" x14ac:dyDescent="0.25">
      <c r="O12030" s="268" t="s">
        <v>21512</v>
      </c>
      <c r="P12030" s="268" t="s">
        <v>9492</v>
      </c>
      <c r="Q12030" s="269">
        <v>-17</v>
      </c>
      <c r="R12030" s="269">
        <v>-17.25</v>
      </c>
      <c r="S12030" s="269">
        <v>-51.75</v>
      </c>
      <c r="T12030" s="269">
        <v>-52</v>
      </c>
      <c r="DO12030"/>
    </row>
    <row r="12031" spans="15:119" x14ac:dyDescent="0.25">
      <c r="O12031" s="268" t="s">
        <v>21513</v>
      </c>
      <c r="P12031" s="268" t="s">
        <v>9492</v>
      </c>
      <c r="Q12031" s="269">
        <v>-17</v>
      </c>
      <c r="R12031" s="269">
        <v>-17.25</v>
      </c>
      <c r="S12031" s="269">
        <v>-51.5</v>
      </c>
      <c r="T12031" s="269">
        <v>-51.75</v>
      </c>
      <c r="DO12031"/>
    </row>
    <row r="12032" spans="15:119" x14ac:dyDescent="0.25">
      <c r="O12032" s="268" t="s">
        <v>21514</v>
      </c>
      <c r="P12032" s="268" t="s">
        <v>9492</v>
      </c>
      <c r="Q12032" s="269">
        <v>-17.25</v>
      </c>
      <c r="R12032" s="269">
        <v>-17.5</v>
      </c>
      <c r="S12032" s="269">
        <v>-51.75</v>
      </c>
      <c r="T12032" s="269">
        <v>-52</v>
      </c>
      <c r="DO12032"/>
    </row>
    <row r="12033" spans="15:119" x14ac:dyDescent="0.25">
      <c r="O12033" s="268" t="s">
        <v>21515</v>
      </c>
      <c r="P12033" s="268" t="s">
        <v>9492</v>
      </c>
      <c r="Q12033" s="269">
        <v>-17.25</v>
      </c>
      <c r="R12033" s="269">
        <v>-17.5</v>
      </c>
      <c r="S12033" s="269">
        <v>-51.5</v>
      </c>
      <c r="T12033" s="269">
        <v>-51.75</v>
      </c>
      <c r="DO12033"/>
    </row>
    <row r="12034" spans="15:119" x14ac:dyDescent="0.25">
      <c r="O12034" s="268" t="s">
        <v>21516</v>
      </c>
      <c r="P12034" s="268" t="s">
        <v>9490</v>
      </c>
      <c r="Q12034" s="269">
        <v>-17</v>
      </c>
      <c r="R12034" s="269">
        <v>-17.5</v>
      </c>
      <c r="S12034" s="269">
        <v>-51</v>
      </c>
      <c r="T12034" s="269">
        <v>-51.5</v>
      </c>
      <c r="DO12034"/>
    </row>
    <row r="12035" spans="15:119" x14ac:dyDescent="0.25">
      <c r="O12035" s="268" t="s">
        <v>21517</v>
      </c>
      <c r="P12035" s="268" t="s">
        <v>9492</v>
      </c>
      <c r="Q12035" s="269">
        <v>-17</v>
      </c>
      <c r="R12035" s="269">
        <v>-17.25</v>
      </c>
      <c r="S12035" s="269">
        <v>-51.25</v>
      </c>
      <c r="T12035" s="269">
        <v>-51.5</v>
      </c>
      <c r="DO12035"/>
    </row>
    <row r="12036" spans="15:119" x14ac:dyDescent="0.25">
      <c r="O12036" s="268" t="s">
        <v>21518</v>
      </c>
      <c r="P12036" s="268" t="s">
        <v>9492</v>
      </c>
      <c r="Q12036" s="269">
        <v>-17</v>
      </c>
      <c r="R12036" s="269">
        <v>-17.25</v>
      </c>
      <c r="S12036" s="269">
        <v>-51</v>
      </c>
      <c r="T12036" s="269">
        <v>-51.25</v>
      </c>
      <c r="DO12036"/>
    </row>
    <row r="12037" spans="15:119" x14ac:dyDescent="0.25">
      <c r="O12037" s="268" t="s">
        <v>21519</v>
      </c>
      <c r="P12037" s="268" t="s">
        <v>9492</v>
      </c>
      <c r="Q12037" s="269">
        <v>-17.25</v>
      </c>
      <c r="R12037" s="269">
        <v>-17.5</v>
      </c>
      <c r="S12037" s="269">
        <v>-51.25</v>
      </c>
      <c r="T12037" s="269">
        <v>-51.5</v>
      </c>
      <c r="DO12037"/>
    </row>
    <row r="12038" spans="15:119" x14ac:dyDescent="0.25">
      <c r="O12038" s="268" t="s">
        <v>21520</v>
      </c>
      <c r="P12038" s="268" t="s">
        <v>9492</v>
      </c>
      <c r="Q12038" s="269">
        <v>-17.25</v>
      </c>
      <c r="R12038" s="269">
        <v>-17.5</v>
      </c>
      <c r="S12038" s="269">
        <v>-51</v>
      </c>
      <c r="T12038" s="269">
        <v>-51.25</v>
      </c>
      <c r="DO12038"/>
    </row>
    <row r="12039" spans="15:119" x14ac:dyDescent="0.25">
      <c r="O12039" s="268" t="s">
        <v>21521</v>
      </c>
      <c r="P12039" s="268" t="s">
        <v>9490</v>
      </c>
      <c r="Q12039" s="269">
        <v>-17.5</v>
      </c>
      <c r="R12039" s="269">
        <v>-18</v>
      </c>
      <c r="S12039" s="269">
        <v>-52</v>
      </c>
      <c r="T12039" s="269">
        <v>-52.5</v>
      </c>
      <c r="DO12039"/>
    </row>
    <row r="12040" spans="15:119" x14ac:dyDescent="0.25">
      <c r="O12040" s="268" t="s">
        <v>21522</v>
      </c>
      <c r="P12040" s="268" t="s">
        <v>9492</v>
      </c>
      <c r="Q12040" s="269">
        <v>-17.5</v>
      </c>
      <c r="R12040" s="269">
        <v>-17.75</v>
      </c>
      <c r="S12040" s="269">
        <v>-52.25</v>
      </c>
      <c r="T12040" s="269">
        <v>-52.5</v>
      </c>
      <c r="DO12040"/>
    </row>
    <row r="12041" spans="15:119" x14ac:dyDescent="0.25">
      <c r="O12041" s="268" t="s">
        <v>21523</v>
      </c>
      <c r="P12041" s="268" t="s">
        <v>9492</v>
      </c>
      <c r="Q12041" s="269">
        <v>-17.5</v>
      </c>
      <c r="R12041" s="269">
        <v>-17.75</v>
      </c>
      <c r="S12041" s="269">
        <v>-52</v>
      </c>
      <c r="T12041" s="269">
        <v>-52.25</v>
      </c>
      <c r="DO12041"/>
    </row>
    <row r="12042" spans="15:119" x14ac:dyDescent="0.25">
      <c r="O12042" s="268" t="s">
        <v>21524</v>
      </c>
      <c r="P12042" s="268" t="s">
        <v>9492</v>
      </c>
      <c r="Q12042" s="269">
        <v>-17.75</v>
      </c>
      <c r="R12042" s="269">
        <v>-18</v>
      </c>
      <c r="S12042" s="269">
        <v>-52.25</v>
      </c>
      <c r="T12042" s="269">
        <v>-52.5</v>
      </c>
      <c r="DO12042"/>
    </row>
    <row r="12043" spans="15:119" x14ac:dyDescent="0.25">
      <c r="O12043" s="268" t="s">
        <v>21525</v>
      </c>
      <c r="P12043" s="268" t="s">
        <v>9492</v>
      </c>
      <c r="Q12043" s="269">
        <v>-17.75</v>
      </c>
      <c r="R12043" s="269">
        <v>-18</v>
      </c>
      <c r="S12043" s="269">
        <v>-52</v>
      </c>
      <c r="T12043" s="269">
        <v>-52.25</v>
      </c>
      <c r="DO12043"/>
    </row>
    <row r="12044" spans="15:119" x14ac:dyDescent="0.25">
      <c r="O12044" s="268" t="s">
        <v>21526</v>
      </c>
      <c r="P12044" s="268" t="s">
        <v>9490</v>
      </c>
      <c r="Q12044" s="269">
        <v>-17.5</v>
      </c>
      <c r="R12044" s="269">
        <v>-18</v>
      </c>
      <c r="S12044" s="269">
        <v>-51.5</v>
      </c>
      <c r="T12044" s="269">
        <v>-52</v>
      </c>
      <c r="DO12044"/>
    </row>
    <row r="12045" spans="15:119" x14ac:dyDescent="0.25">
      <c r="O12045" s="268" t="s">
        <v>21527</v>
      </c>
      <c r="P12045" s="268" t="s">
        <v>9492</v>
      </c>
      <c r="Q12045" s="269">
        <v>-17.5</v>
      </c>
      <c r="R12045" s="269">
        <v>-17.75</v>
      </c>
      <c r="S12045" s="269">
        <v>-51.75</v>
      </c>
      <c r="T12045" s="269">
        <v>-52</v>
      </c>
      <c r="DO12045"/>
    </row>
    <row r="12046" spans="15:119" x14ac:dyDescent="0.25">
      <c r="O12046" s="268" t="s">
        <v>21528</v>
      </c>
      <c r="P12046" s="268" t="s">
        <v>9492</v>
      </c>
      <c r="Q12046" s="269">
        <v>-17.5</v>
      </c>
      <c r="R12046" s="269">
        <v>-17.75</v>
      </c>
      <c r="S12046" s="269">
        <v>-51.5</v>
      </c>
      <c r="T12046" s="269">
        <v>-51.75</v>
      </c>
      <c r="DO12046"/>
    </row>
    <row r="12047" spans="15:119" x14ac:dyDescent="0.25">
      <c r="O12047" s="268" t="s">
        <v>21529</v>
      </c>
      <c r="P12047" s="268" t="s">
        <v>9492</v>
      </c>
      <c r="Q12047" s="269">
        <v>-17.75</v>
      </c>
      <c r="R12047" s="269">
        <v>-18</v>
      </c>
      <c r="S12047" s="269">
        <v>-51.75</v>
      </c>
      <c r="T12047" s="269">
        <v>-52</v>
      </c>
      <c r="DO12047"/>
    </row>
    <row r="12048" spans="15:119" x14ac:dyDescent="0.25">
      <c r="O12048" s="268" t="s">
        <v>21530</v>
      </c>
      <c r="P12048" s="268" t="s">
        <v>9492</v>
      </c>
      <c r="Q12048" s="269">
        <v>-17.75</v>
      </c>
      <c r="R12048" s="269">
        <v>-18</v>
      </c>
      <c r="S12048" s="269">
        <v>-51.5</v>
      </c>
      <c r="T12048" s="269">
        <v>-51.75</v>
      </c>
      <c r="DO12048"/>
    </row>
    <row r="12049" spans="15:119" x14ac:dyDescent="0.25">
      <c r="O12049" s="268" t="s">
        <v>21531</v>
      </c>
      <c r="P12049" s="268" t="s">
        <v>9490</v>
      </c>
      <c r="Q12049" s="269">
        <v>-17.5</v>
      </c>
      <c r="R12049" s="269">
        <v>-18</v>
      </c>
      <c r="S12049" s="269">
        <v>-51</v>
      </c>
      <c r="T12049" s="269">
        <v>-51.5</v>
      </c>
      <c r="DO12049"/>
    </row>
    <row r="12050" spans="15:119" x14ac:dyDescent="0.25">
      <c r="O12050" s="268" t="s">
        <v>21532</v>
      </c>
      <c r="P12050" s="268" t="s">
        <v>9492</v>
      </c>
      <c r="Q12050" s="269">
        <v>-17.5</v>
      </c>
      <c r="R12050" s="269">
        <v>-17.75</v>
      </c>
      <c r="S12050" s="269">
        <v>-51.25</v>
      </c>
      <c r="T12050" s="269">
        <v>-51.5</v>
      </c>
      <c r="DO12050"/>
    </row>
    <row r="12051" spans="15:119" x14ac:dyDescent="0.25">
      <c r="O12051" s="268" t="s">
        <v>21533</v>
      </c>
      <c r="P12051" s="268" t="s">
        <v>9492</v>
      </c>
      <c r="Q12051" s="269">
        <v>-17.5</v>
      </c>
      <c r="R12051" s="269">
        <v>-17.75</v>
      </c>
      <c r="S12051" s="269">
        <v>-51</v>
      </c>
      <c r="T12051" s="269">
        <v>-51.25</v>
      </c>
      <c r="DO12051"/>
    </row>
    <row r="12052" spans="15:119" x14ac:dyDescent="0.25">
      <c r="O12052" s="268" t="s">
        <v>21534</v>
      </c>
      <c r="P12052" s="268" t="s">
        <v>9492</v>
      </c>
      <c r="Q12052" s="269">
        <v>-17.75</v>
      </c>
      <c r="R12052" s="269">
        <v>-18</v>
      </c>
      <c r="S12052" s="269">
        <v>-51.25</v>
      </c>
      <c r="T12052" s="269">
        <v>-51.5</v>
      </c>
      <c r="DO12052"/>
    </row>
    <row r="12053" spans="15:119" x14ac:dyDescent="0.25">
      <c r="O12053" s="268" t="s">
        <v>21535</v>
      </c>
      <c r="P12053" s="268" t="s">
        <v>9492</v>
      </c>
      <c r="Q12053" s="269">
        <v>-17.75</v>
      </c>
      <c r="R12053" s="269">
        <v>-18</v>
      </c>
      <c r="S12053" s="269">
        <v>-51</v>
      </c>
      <c r="T12053" s="269">
        <v>-51.25</v>
      </c>
      <c r="DO12053"/>
    </row>
    <row r="12054" spans="15:119" x14ac:dyDescent="0.25">
      <c r="O12054" s="268" t="s">
        <v>21536</v>
      </c>
      <c r="P12054" s="268" t="s">
        <v>9486</v>
      </c>
      <c r="Q12054" s="269">
        <v>-16</v>
      </c>
      <c r="R12054" s="269">
        <v>-18</v>
      </c>
      <c r="S12054" s="269">
        <v>-48</v>
      </c>
      <c r="T12054" s="269">
        <v>-51</v>
      </c>
      <c r="DO12054"/>
    </row>
    <row r="12055" spans="15:119" x14ac:dyDescent="0.25">
      <c r="O12055" s="268" t="s">
        <v>21537</v>
      </c>
      <c r="P12055" s="268" t="s">
        <v>9488</v>
      </c>
      <c r="Q12055" s="269">
        <v>-16</v>
      </c>
      <c r="R12055" s="269">
        <v>-17</v>
      </c>
      <c r="S12055" s="269">
        <v>-49.5</v>
      </c>
      <c r="T12055" s="269">
        <v>-51</v>
      </c>
      <c r="DO12055"/>
    </row>
    <row r="12056" spans="15:119" x14ac:dyDescent="0.25">
      <c r="O12056" s="268" t="s">
        <v>21538</v>
      </c>
      <c r="P12056" s="268" t="s">
        <v>9490</v>
      </c>
      <c r="Q12056" s="269">
        <v>-16</v>
      </c>
      <c r="R12056" s="269">
        <v>-16.5</v>
      </c>
      <c r="S12056" s="269">
        <v>-50.5</v>
      </c>
      <c r="T12056" s="269">
        <v>-51</v>
      </c>
      <c r="DO12056"/>
    </row>
    <row r="12057" spans="15:119" x14ac:dyDescent="0.25">
      <c r="O12057" s="268" t="s">
        <v>21539</v>
      </c>
      <c r="P12057" s="268" t="s">
        <v>9492</v>
      </c>
      <c r="Q12057" s="269">
        <v>-16</v>
      </c>
      <c r="R12057" s="269">
        <v>-16.25</v>
      </c>
      <c r="S12057" s="269">
        <v>-50.75</v>
      </c>
      <c r="T12057" s="269">
        <v>-51</v>
      </c>
      <c r="DO12057"/>
    </row>
    <row r="12058" spans="15:119" x14ac:dyDescent="0.25">
      <c r="O12058" s="268" t="s">
        <v>21540</v>
      </c>
      <c r="P12058" s="268" t="s">
        <v>9492</v>
      </c>
      <c r="Q12058" s="269">
        <v>-16</v>
      </c>
      <c r="R12058" s="269">
        <v>-16.25</v>
      </c>
      <c r="S12058" s="269">
        <v>-50.5</v>
      </c>
      <c r="T12058" s="269">
        <v>-50.75</v>
      </c>
      <c r="DO12058"/>
    </row>
    <row r="12059" spans="15:119" x14ac:dyDescent="0.25">
      <c r="O12059" s="268" t="s">
        <v>21541</v>
      </c>
      <c r="P12059" s="268" t="s">
        <v>9492</v>
      </c>
      <c r="Q12059" s="269">
        <v>-16.25</v>
      </c>
      <c r="R12059" s="269">
        <v>-16.5</v>
      </c>
      <c r="S12059" s="269">
        <v>-50.75</v>
      </c>
      <c r="T12059" s="269">
        <v>-51</v>
      </c>
      <c r="DO12059"/>
    </row>
    <row r="12060" spans="15:119" x14ac:dyDescent="0.25">
      <c r="O12060" s="268" t="s">
        <v>21542</v>
      </c>
      <c r="P12060" s="268" t="s">
        <v>9492</v>
      </c>
      <c r="Q12060" s="269">
        <v>-16.25</v>
      </c>
      <c r="R12060" s="269">
        <v>-16.5</v>
      </c>
      <c r="S12060" s="269">
        <v>-50.5</v>
      </c>
      <c r="T12060" s="269">
        <v>-50.75</v>
      </c>
      <c r="DO12060"/>
    </row>
    <row r="12061" spans="15:119" x14ac:dyDescent="0.25">
      <c r="O12061" s="268" t="s">
        <v>21543</v>
      </c>
      <c r="P12061" s="268" t="s">
        <v>9490</v>
      </c>
      <c r="Q12061" s="269">
        <v>-16</v>
      </c>
      <c r="R12061" s="269">
        <v>-16.5</v>
      </c>
      <c r="S12061" s="269">
        <v>-50</v>
      </c>
      <c r="T12061" s="269">
        <v>-50.5</v>
      </c>
      <c r="DO12061"/>
    </row>
    <row r="12062" spans="15:119" x14ac:dyDescent="0.25">
      <c r="O12062" s="268" t="s">
        <v>21544</v>
      </c>
      <c r="P12062" s="268" t="s">
        <v>9492</v>
      </c>
      <c r="Q12062" s="269">
        <v>-16</v>
      </c>
      <c r="R12062" s="269">
        <v>-16.25</v>
      </c>
      <c r="S12062" s="269">
        <v>-50.25</v>
      </c>
      <c r="T12062" s="269">
        <v>-50.5</v>
      </c>
      <c r="DO12062"/>
    </row>
    <row r="12063" spans="15:119" x14ac:dyDescent="0.25">
      <c r="O12063" s="268" t="s">
        <v>21545</v>
      </c>
      <c r="P12063" s="268" t="s">
        <v>9492</v>
      </c>
      <c r="Q12063" s="269">
        <v>-16</v>
      </c>
      <c r="R12063" s="269">
        <v>-16.25</v>
      </c>
      <c r="S12063" s="269">
        <v>-50</v>
      </c>
      <c r="T12063" s="269">
        <v>-50.25</v>
      </c>
      <c r="DO12063"/>
    </row>
    <row r="12064" spans="15:119" x14ac:dyDescent="0.25">
      <c r="O12064" s="268" t="s">
        <v>21546</v>
      </c>
      <c r="P12064" s="268" t="s">
        <v>9492</v>
      </c>
      <c r="Q12064" s="269">
        <v>-16.25</v>
      </c>
      <c r="R12064" s="269">
        <v>-16.5</v>
      </c>
      <c r="S12064" s="269">
        <v>-50.25</v>
      </c>
      <c r="T12064" s="269">
        <v>-50.5</v>
      </c>
      <c r="DO12064"/>
    </row>
    <row r="12065" spans="15:119" x14ac:dyDescent="0.25">
      <c r="O12065" s="268" t="s">
        <v>21547</v>
      </c>
      <c r="P12065" s="268" t="s">
        <v>9492</v>
      </c>
      <c r="Q12065" s="269">
        <v>-16.25</v>
      </c>
      <c r="R12065" s="269">
        <v>-16.5</v>
      </c>
      <c r="S12065" s="269">
        <v>-50</v>
      </c>
      <c r="T12065" s="269">
        <v>-50.25</v>
      </c>
      <c r="DO12065"/>
    </row>
    <row r="12066" spans="15:119" x14ac:dyDescent="0.25">
      <c r="O12066" s="268" t="s">
        <v>21548</v>
      </c>
      <c r="P12066" s="268" t="s">
        <v>9490</v>
      </c>
      <c r="Q12066" s="269">
        <v>-16</v>
      </c>
      <c r="R12066" s="269">
        <v>-16.5</v>
      </c>
      <c r="S12066" s="269">
        <v>-49.5</v>
      </c>
      <c r="T12066" s="269">
        <v>-50</v>
      </c>
      <c r="DO12066"/>
    </row>
    <row r="12067" spans="15:119" x14ac:dyDescent="0.25">
      <c r="O12067" s="268" t="s">
        <v>21549</v>
      </c>
      <c r="P12067" s="268" t="s">
        <v>9492</v>
      </c>
      <c r="Q12067" s="269">
        <v>-16</v>
      </c>
      <c r="R12067" s="269">
        <v>-16.25</v>
      </c>
      <c r="S12067" s="269">
        <v>-49.75</v>
      </c>
      <c r="T12067" s="269">
        <v>-50</v>
      </c>
      <c r="DO12067"/>
    </row>
    <row r="12068" spans="15:119" x14ac:dyDescent="0.25">
      <c r="O12068" s="268" t="s">
        <v>21550</v>
      </c>
      <c r="P12068" s="268" t="s">
        <v>9492</v>
      </c>
      <c r="Q12068" s="269">
        <v>-16</v>
      </c>
      <c r="R12068" s="269">
        <v>-16.25</v>
      </c>
      <c r="S12068" s="269">
        <v>-49.5</v>
      </c>
      <c r="T12068" s="269">
        <v>-49.75</v>
      </c>
      <c r="DO12068"/>
    </row>
    <row r="12069" spans="15:119" x14ac:dyDescent="0.25">
      <c r="O12069" s="268" t="s">
        <v>21551</v>
      </c>
      <c r="P12069" s="268" t="s">
        <v>9492</v>
      </c>
      <c r="Q12069" s="269">
        <v>-16.25</v>
      </c>
      <c r="R12069" s="269">
        <v>-16.5</v>
      </c>
      <c r="S12069" s="269">
        <v>-49.75</v>
      </c>
      <c r="T12069" s="269">
        <v>-50</v>
      </c>
      <c r="DO12069"/>
    </row>
    <row r="12070" spans="15:119" x14ac:dyDescent="0.25">
      <c r="O12070" s="268" t="s">
        <v>21552</v>
      </c>
      <c r="P12070" s="268" t="s">
        <v>9492</v>
      </c>
      <c r="Q12070" s="269">
        <v>-16.25</v>
      </c>
      <c r="R12070" s="269">
        <v>-16.5</v>
      </c>
      <c r="S12070" s="269">
        <v>-49.5</v>
      </c>
      <c r="T12070" s="269">
        <v>-49.75</v>
      </c>
      <c r="DO12070"/>
    </row>
    <row r="12071" spans="15:119" x14ac:dyDescent="0.25">
      <c r="O12071" s="268" t="s">
        <v>21553</v>
      </c>
      <c r="P12071" s="268" t="s">
        <v>9490</v>
      </c>
      <c r="Q12071" s="269">
        <v>-16.5</v>
      </c>
      <c r="R12071" s="269">
        <v>-17</v>
      </c>
      <c r="S12071" s="269">
        <v>-50.5</v>
      </c>
      <c r="T12071" s="269">
        <v>-51</v>
      </c>
      <c r="DO12071"/>
    </row>
    <row r="12072" spans="15:119" x14ac:dyDescent="0.25">
      <c r="O12072" s="268" t="s">
        <v>21554</v>
      </c>
      <c r="P12072" s="268" t="s">
        <v>9492</v>
      </c>
      <c r="Q12072" s="269">
        <v>-16.5</v>
      </c>
      <c r="R12072" s="269">
        <v>-16.75</v>
      </c>
      <c r="S12072" s="269">
        <v>-50.75</v>
      </c>
      <c r="T12072" s="269">
        <v>-51</v>
      </c>
      <c r="DO12072"/>
    </row>
    <row r="12073" spans="15:119" x14ac:dyDescent="0.25">
      <c r="O12073" s="268" t="s">
        <v>21555</v>
      </c>
      <c r="P12073" s="268" t="s">
        <v>9492</v>
      </c>
      <c r="Q12073" s="269">
        <v>-16.5</v>
      </c>
      <c r="R12073" s="269">
        <v>-16.75</v>
      </c>
      <c r="S12073" s="269">
        <v>-50.5</v>
      </c>
      <c r="T12073" s="269">
        <v>-50.75</v>
      </c>
      <c r="DO12073"/>
    </row>
    <row r="12074" spans="15:119" x14ac:dyDescent="0.25">
      <c r="O12074" s="268" t="s">
        <v>21556</v>
      </c>
      <c r="P12074" s="268" t="s">
        <v>9492</v>
      </c>
      <c r="Q12074" s="269">
        <v>-16.75</v>
      </c>
      <c r="R12074" s="269">
        <v>-17</v>
      </c>
      <c r="S12074" s="269">
        <v>-50.75</v>
      </c>
      <c r="T12074" s="269">
        <v>-51</v>
      </c>
      <c r="DO12074"/>
    </row>
    <row r="12075" spans="15:119" x14ac:dyDescent="0.25">
      <c r="O12075" s="268" t="s">
        <v>21557</v>
      </c>
      <c r="P12075" s="268" t="s">
        <v>9492</v>
      </c>
      <c r="Q12075" s="269">
        <v>-16.75</v>
      </c>
      <c r="R12075" s="269">
        <v>-17</v>
      </c>
      <c r="S12075" s="269">
        <v>-50.5</v>
      </c>
      <c r="T12075" s="269">
        <v>-50.75</v>
      </c>
      <c r="DO12075"/>
    </row>
    <row r="12076" spans="15:119" x14ac:dyDescent="0.25">
      <c r="O12076" s="268" t="s">
        <v>21558</v>
      </c>
      <c r="P12076" s="268" t="s">
        <v>9490</v>
      </c>
      <c r="Q12076" s="269">
        <v>-16.5</v>
      </c>
      <c r="R12076" s="269">
        <v>-17</v>
      </c>
      <c r="S12076" s="269">
        <v>-50</v>
      </c>
      <c r="T12076" s="269">
        <v>-50.5</v>
      </c>
      <c r="DO12076"/>
    </row>
    <row r="12077" spans="15:119" x14ac:dyDescent="0.25">
      <c r="O12077" s="268" t="s">
        <v>21559</v>
      </c>
      <c r="P12077" s="268" t="s">
        <v>9492</v>
      </c>
      <c r="Q12077" s="269">
        <v>-16.5</v>
      </c>
      <c r="R12077" s="269">
        <v>-16.75</v>
      </c>
      <c r="S12077" s="269">
        <v>-50.25</v>
      </c>
      <c r="T12077" s="269">
        <v>-50.5</v>
      </c>
      <c r="DO12077"/>
    </row>
    <row r="12078" spans="15:119" x14ac:dyDescent="0.25">
      <c r="O12078" s="268" t="s">
        <v>21560</v>
      </c>
      <c r="P12078" s="268" t="s">
        <v>9492</v>
      </c>
      <c r="Q12078" s="269">
        <v>-16.5</v>
      </c>
      <c r="R12078" s="269">
        <v>-16.75</v>
      </c>
      <c r="S12078" s="269">
        <v>-50</v>
      </c>
      <c r="T12078" s="269">
        <v>-50.25</v>
      </c>
      <c r="DO12078"/>
    </row>
    <row r="12079" spans="15:119" x14ac:dyDescent="0.25">
      <c r="O12079" s="268" t="s">
        <v>21561</v>
      </c>
      <c r="P12079" s="268" t="s">
        <v>9492</v>
      </c>
      <c r="Q12079" s="269">
        <v>-16.75</v>
      </c>
      <c r="R12079" s="269">
        <v>-17</v>
      </c>
      <c r="S12079" s="269">
        <v>-50.25</v>
      </c>
      <c r="T12079" s="269">
        <v>-50.5</v>
      </c>
      <c r="DO12079"/>
    </row>
    <row r="12080" spans="15:119" x14ac:dyDescent="0.25">
      <c r="O12080" s="268" t="s">
        <v>21562</v>
      </c>
      <c r="P12080" s="268" t="s">
        <v>9492</v>
      </c>
      <c r="Q12080" s="269">
        <v>-16.75</v>
      </c>
      <c r="R12080" s="269">
        <v>-17</v>
      </c>
      <c r="S12080" s="269">
        <v>-50</v>
      </c>
      <c r="T12080" s="269">
        <v>-50.25</v>
      </c>
      <c r="DO12080"/>
    </row>
    <row r="12081" spans="15:119" x14ac:dyDescent="0.25">
      <c r="O12081" s="268" t="s">
        <v>21563</v>
      </c>
      <c r="P12081" s="268" t="s">
        <v>9490</v>
      </c>
      <c r="Q12081" s="269">
        <v>-16.5</v>
      </c>
      <c r="R12081" s="269">
        <v>-17</v>
      </c>
      <c r="S12081" s="269">
        <v>-49.5</v>
      </c>
      <c r="T12081" s="269">
        <v>-50</v>
      </c>
      <c r="DO12081"/>
    </row>
    <row r="12082" spans="15:119" x14ac:dyDescent="0.25">
      <c r="O12082" s="268" t="s">
        <v>21564</v>
      </c>
      <c r="P12082" s="268" t="s">
        <v>9492</v>
      </c>
      <c r="Q12082" s="269">
        <v>-16.5</v>
      </c>
      <c r="R12082" s="269">
        <v>-16.75</v>
      </c>
      <c r="S12082" s="269">
        <v>-49.75</v>
      </c>
      <c r="T12082" s="269">
        <v>-50</v>
      </c>
      <c r="DO12082"/>
    </row>
    <row r="12083" spans="15:119" x14ac:dyDescent="0.25">
      <c r="O12083" s="268" t="s">
        <v>21565</v>
      </c>
      <c r="P12083" s="268" t="s">
        <v>9492</v>
      </c>
      <c r="Q12083" s="269">
        <v>-16.5</v>
      </c>
      <c r="R12083" s="269">
        <v>-16.75</v>
      </c>
      <c r="S12083" s="269">
        <v>-49.5</v>
      </c>
      <c r="T12083" s="269">
        <v>-49.75</v>
      </c>
      <c r="DO12083"/>
    </row>
    <row r="12084" spans="15:119" x14ac:dyDescent="0.25">
      <c r="O12084" s="268" t="s">
        <v>21566</v>
      </c>
      <c r="P12084" s="268" t="s">
        <v>9492</v>
      </c>
      <c r="Q12084" s="269">
        <v>-16.75</v>
      </c>
      <c r="R12084" s="269">
        <v>-17</v>
      </c>
      <c r="S12084" s="269">
        <v>-49.75</v>
      </c>
      <c r="T12084" s="269">
        <v>-50</v>
      </c>
      <c r="DO12084"/>
    </row>
    <row r="12085" spans="15:119" x14ac:dyDescent="0.25">
      <c r="O12085" s="268" t="s">
        <v>21567</v>
      </c>
      <c r="P12085" s="268" t="s">
        <v>9492</v>
      </c>
      <c r="Q12085" s="269">
        <v>-16.75</v>
      </c>
      <c r="R12085" s="269">
        <v>-17</v>
      </c>
      <c r="S12085" s="269">
        <v>-49.5</v>
      </c>
      <c r="T12085" s="269">
        <v>-49.75</v>
      </c>
      <c r="DO12085"/>
    </row>
    <row r="12086" spans="15:119" x14ac:dyDescent="0.25">
      <c r="O12086" s="268" t="s">
        <v>21568</v>
      </c>
      <c r="P12086" s="268" t="s">
        <v>9488</v>
      </c>
      <c r="Q12086" s="269">
        <v>-16</v>
      </c>
      <c r="R12086" s="269">
        <v>-17</v>
      </c>
      <c r="S12086" s="269">
        <v>-48</v>
      </c>
      <c r="T12086" s="269">
        <v>-49.5</v>
      </c>
      <c r="DO12086"/>
    </row>
    <row r="12087" spans="15:119" x14ac:dyDescent="0.25">
      <c r="O12087" s="268" t="s">
        <v>21569</v>
      </c>
      <c r="P12087" s="268" t="s">
        <v>9490</v>
      </c>
      <c r="Q12087" s="269">
        <v>-16</v>
      </c>
      <c r="R12087" s="269">
        <v>-16.5</v>
      </c>
      <c r="S12087" s="269">
        <v>-49</v>
      </c>
      <c r="T12087" s="269">
        <v>-49.5</v>
      </c>
      <c r="DO12087"/>
    </row>
    <row r="12088" spans="15:119" x14ac:dyDescent="0.25">
      <c r="O12088" s="268" t="s">
        <v>21570</v>
      </c>
      <c r="P12088" s="268" t="s">
        <v>9492</v>
      </c>
      <c r="Q12088" s="269">
        <v>-16</v>
      </c>
      <c r="R12088" s="269">
        <v>-16.25</v>
      </c>
      <c r="S12088" s="269">
        <v>-49.25</v>
      </c>
      <c r="T12088" s="269">
        <v>-49.5</v>
      </c>
      <c r="DO12088"/>
    </row>
    <row r="12089" spans="15:119" x14ac:dyDescent="0.25">
      <c r="O12089" s="268" t="s">
        <v>21571</v>
      </c>
      <c r="P12089" s="268" t="s">
        <v>9492</v>
      </c>
      <c r="Q12089" s="269">
        <v>-16</v>
      </c>
      <c r="R12089" s="269">
        <v>-16.25</v>
      </c>
      <c r="S12089" s="269">
        <v>-49</v>
      </c>
      <c r="T12089" s="269">
        <v>-49.25</v>
      </c>
      <c r="DO12089"/>
    </row>
    <row r="12090" spans="15:119" x14ac:dyDescent="0.25">
      <c r="O12090" s="268" t="s">
        <v>21572</v>
      </c>
      <c r="P12090" s="268" t="s">
        <v>9492</v>
      </c>
      <c r="Q12090" s="269">
        <v>-16.25</v>
      </c>
      <c r="R12090" s="269">
        <v>-16.5</v>
      </c>
      <c r="S12090" s="269">
        <v>-49.25</v>
      </c>
      <c r="T12090" s="269">
        <v>-49.5</v>
      </c>
      <c r="DO12090"/>
    </row>
    <row r="12091" spans="15:119" x14ac:dyDescent="0.25">
      <c r="O12091" s="268" t="s">
        <v>21573</v>
      </c>
      <c r="P12091" s="268" t="s">
        <v>9492</v>
      </c>
      <c r="Q12091" s="269">
        <v>-16.25</v>
      </c>
      <c r="R12091" s="269">
        <v>-16.5</v>
      </c>
      <c r="S12091" s="269">
        <v>-49</v>
      </c>
      <c r="T12091" s="269">
        <v>-49.25</v>
      </c>
      <c r="DO12091"/>
    </row>
    <row r="12092" spans="15:119" x14ac:dyDescent="0.25">
      <c r="O12092" s="268" t="s">
        <v>21574</v>
      </c>
      <c r="P12092" s="268" t="s">
        <v>9490</v>
      </c>
      <c r="Q12092" s="269">
        <v>-16</v>
      </c>
      <c r="R12092" s="269">
        <v>-16.5</v>
      </c>
      <c r="S12092" s="269">
        <v>-48.5</v>
      </c>
      <c r="T12092" s="269">
        <v>-49</v>
      </c>
      <c r="DO12092"/>
    </row>
    <row r="12093" spans="15:119" x14ac:dyDescent="0.25">
      <c r="O12093" s="268" t="s">
        <v>21575</v>
      </c>
      <c r="P12093" s="268" t="s">
        <v>9492</v>
      </c>
      <c r="Q12093" s="269">
        <v>-16</v>
      </c>
      <c r="R12093" s="269">
        <v>-16.25</v>
      </c>
      <c r="S12093" s="269">
        <v>-48.75</v>
      </c>
      <c r="T12093" s="269">
        <v>-49</v>
      </c>
      <c r="DO12093"/>
    </row>
    <row r="12094" spans="15:119" x14ac:dyDescent="0.25">
      <c r="O12094" s="268" t="s">
        <v>21576</v>
      </c>
      <c r="P12094" s="268" t="s">
        <v>9492</v>
      </c>
      <c r="Q12094" s="269">
        <v>-16</v>
      </c>
      <c r="R12094" s="269">
        <v>-16.25</v>
      </c>
      <c r="S12094" s="269">
        <v>-48.5</v>
      </c>
      <c r="T12094" s="269">
        <v>-48.75</v>
      </c>
      <c r="DO12094"/>
    </row>
    <row r="12095" spans="15:119" x14ac:dyDescent="0.25">
      <c r="O12095" s="268" t="s">
        <v>21577</v>
      </c>
      <c r="P12095" s="268" t="s">
        <v>9492</v>
      </c>
      <c r="Q12095" s="269">
        <v>-16.25</v>
      </c>
      <c r="R12095" s="269">
        <v>-16.5</v>
      </c>
      <c r="S12095" s="269">
        <v>-48.75</v>
      </c>
      <c r="T12095" s="269">
        <v>-49</v>
      </c>
      <c r="DO12095"/>
    </row>
    <row r="12096" spans="15:119" x14ac:dyDescent="0.25">
      <c r="O12096" s="268" t="s">
        <v>21578</v>
      </c>
      <c r="P12096" s="268" t="s">
        <v>9492</v>
      </c>
      <c r="Q12096" s="269">
        <v>-16.25</v>
      </c>
      <c r="R12096" s="269">
        <v>-16.5</v>
      </c>
      <c r="S12096" s="269">
        <v>-48.5</v>
      </c>
      <c r="T12096" s="269">
        <v>-48.75</v>
      </c>
      <c r="DO12096"/>
    </row>
    <row r="12097" spans="15:119" x14ac:dyDescent="0.25">
      <c r="O12097" s="268" t="s">
        <v>21579</v>
      </c>
      <c r="P12097" s="268" t="s">
        <v>9490</v>
      </c>
      <c r="Q12097" s="269">
        <v>-16</v>
      </c>
      <c r="R12097" s="269">
        <v>-16.5</v>
      </c>
      <c r="S12097" s="269">
        <v>-48</v>
      </c>
      <c r="T12097" s="269">
        <v>-48.5</v>
      </c>
      <c r="DO12097"/>
    </row>
    <row r="12098" spans="15:119" x14ac:dyDescent="0.25">
      <c r="O12098" s="268" t="s">
        <v>21580</v>
      </c>
      <c r="P12098" s="268" t="s">
        <v>9492</v>
      </c>
      <c r="Q12098" s="269">
        <v>-16</v>
      </c>
      <c r="R12098" s="269">
        <v>-16.25</v>
      </c>
      <c r="S12098" s="269">
        <v>-48.25</v>
      </c>
      <c r="T12098" s="269">
        <v>-48.5</v>
      </c>
      <c r="DO12098"/>
    </row>
    <row r="12099" spans="15:119" x14ac:dyDescent="0.25">
      <c r="O12099" s="268" t="s">
        <v>21581</v>
      </c>
      <c r="P12099" s="268" t="s">
        <v>9492</v>
      </c>
      <c r="Q12099" s="269">
        <v>-16</v>
      </c>
      <c r="R12099" s="269">
        <v>-16.25</v>
      </c>
      <c r="S12099" s="269">
        <v>-48</v>
      </c>
      <c r="T12099" s="269">
        <v>-48.25</v>
      </c>
      <c r="DO12099"/>
    </row>
    <row r="12100" spans="15:119" x14ac:dyDescent="0.25">
      <c r="O12100" s="268" t="s">
        <v>21582</v>
      </c>
      <c r="P12100" s="268" t="s">
        <v>9492</v>
      </c>
      <c r="Q12100" s="269">
        <v>-16.25</v>
      </c>
      <c r="R12100" s="269">
        <v>-16.5</v>
      </c>
      <c r="S12100" s="269">
        <v>-48.25</v>
      </c>
      <c r="T12100" s="269">
        <v>-48.5</v>
      </c>
      <c r="DO12100"/>
    </row>
    <row r="12101" spans="15:119" x14ac:dyDescent="0.25">
      <c r="O12101" s="268" t="s">
        <v>21583</v>
      </c>
      <c r="P12101" s="268" t="s">
        <v>9492</v>
      </c>
      <c r="Q12101" s="269">
        <v>-16.25</v>
      </c>
      <c r="R12101" s="269">
        <v>-16.5</v>
      </c>
      <c r="S12101" s="269">
        <v>-48</v>
      </c>
      <c r="T12101" s="269">
        <v>-48.25</v>
      </c>
      <c r="DO12101"/>
    </row>
    <row r="12102" spans="15:119" x14ac:dyDescent="0.25">
      <c r="O12102" s="268" t="s">
        <v>21584</v>
      </c>
      <c r="P12102" s="268" t="s">
        <v>9490</v>
      </c>
      <c r="Q12102" s="269">
        <v>-16.5</v>
      </c>
      <c r="R12102" s="269">
        <v>-17</v>
      </c>
      <c r="S12102" s="269">
        <v>-49</v>
      </c>
      <c r="T12102" s="269">
        <v>-49.5</v>
      </c>
      <c r="DO12102"/>
    </row>
    <row r="12103" spans="15:119" x14ac:dyDescent="0.25">
      <c r="O12103" s="268" t="s">
        <v>21585</v>
      </c>
      <c r="P12103" s="268" t="s">
        <v>9492</v>
      </c>
      <c r="Q12103" s="269">
        <v>-16.5</v>
      </c>
      <c r="R12103" s="269">
        <v>-16.75</v>
      </c>
      <c r="S12103" s="269">
        <v>-49.25</v>
      </c>
      <c r="T12103" s="269">
        <v>-49.5</v>
      </c>
      <c r="DO12103"/>
    </row>
    <row r="12104" spans="15:119" x14ac:dyDescent="0.25">
      <c r="O12104" s="268" t="s">
        <v>21586</v>
      </c>
      <c r="P12104" s="268" t="s">
        <v>9492</v>
      </c>
      <c r="Q12104" s="269">
        <v>-16.5</v>
      </c>
      <c r="R12104" s="269">
        <v>-16.75</v>
      </c>
      <c r="S12104" s="269">
        <v>-49</v>
      </c>
      <c r="T12104" s="269">
        <v>-49.25</v>
      </c>
      <c r="DO12104"/>
    </row>
    <row r="12105" spans="15:119" x14ac:dyDescent="0.25">
      <c r="O12105" s="268" t="s">
        <v>21587</v>
      </c>
      <c r="P12105" s="268" t="s">
        <v>9492</v>
      </c>
      <c r="Q12105" s="269">
        <v>-16.75</v>
      </c>
      <c r="R12105" s="269">
        <v>-17</v>
      </c>
      <c r="S12105" s="269">
        <v>-49.25</v>
      </c>
      <c r="T12105" s="269">
        <v>-49.5</v>
      </c>
      <c r="DO12105"/>
    </row>
    <row r="12106" spans="15:119" x14ac:dyDescent="0.25">
      <c r="O12106" s="268" t="s">
        <v>21588</v>
      </c>
      <c r="P12106" s="268" t="s">
        <v>9492</v>
      </c>
      <c r="Q12106" s="269">
        <v>-16.75</v>
      </c>
      <c r="R12106" s="269">
        <v>-17</v>
      </c>
      <c r="S12106" s="269">
        <v>-49</v>
      </c>
      <c r="T12106" s="269">
        <v>-49.25</v>
      </c>
      <c r="DO12106"/>
    </row>
    <row r="12107" spans="15:119" x14ac:dyDescent="0.25">
      <c r="O12107" s="268" t="s">
        <v>21589</v>
      </c>
      <c r="P12107" s="268" t="s">
        <v>9490</v>
      </c>
      <c r="Q12107" s="269">
        <v>-16.5</v>
      </c>
      <c r="R12107" s="269">
        <v>-17</v>
      </c>
      <c r="S12107" s="269">
        <v>-48.5</v>
      </c>
      <c r="T12107" s="269">
        <v>-49</v>
      </c>
      <c r="DO12107"/>
    </row>
    <row r="12108" spans="15:119" x14ac:dyDescent="0.25">
      <c r="O12108" s="268" t="s">
        <v>21590</v>
      </c>
      <c r="P12108" s="268" t="s">
        <v>9492</v>
      </c>
      <c r="Q12108" s="269">
        <v>-16.5</v>
      </c>
      <c r="R12108" s="269">
        <v>-16.75</v>
      </c>
      <c r="S12108" s="269">
        <v>-48.75</v>
      </c>
      <c r="T12108" s="269">
        <v>-49</v>
      </c>
      <c r="DO12108"/>
    </row>
    <row r="12109" spans="15:119" x14ac:dyDescent="0.25">
      <c r="O12109" s="268" t="s">
        <v>21591</v>
      </c>
      <c r="P12109" s="268" t="s">
        <v>9492</v>
      </c>
      <c r="Q12109" s="269">
        <v>-16.5</v>
      </c>
      <c r="R12109" s="269">
        <v>-16.75</v>
      </c>
      <c r="S12109" s="269">
        <v>-48.5</v>
      </c>
      <c r="T12109" s="269">
        <v>-48.75</v>
      </c>
      <c r="DO12109"/>
    </row>
    <row r="12110" spans="15:119" x14ac:dyDescent="0.25">
      <c r="O12110" s="268" t="s">
        <v>21592</v>
      </c>
      <c r="P12110" s="268" t="s">
        <v>9492</v>
      </c>
      <c r="Q12110" s="269">
        <v>-16.75</v>
      </c>
      <c r="R12110" s="269">
        <v>-17</v>
      </c>
      <c r="S12110" s="269">
        <v>-48.75</v>
      </c>
      <c r="T12110" s="269">
        <v>-49</v>
      </c>
      <c r="DO12110"/>
    </row>
    <row r="12111" spans="15:119" x14ac:dyDescent="0.25">
      <c r="O12111" s="268" t="s">
        <v>21593</v>
      </c>
      <c r="P12111" s="268" t="s">
        <v>9492</v>
      </c>
      <c r="Q12111" s="269">
        <v>-16.75</v>
      </c>
      <c r="R12111" s="269">
        <v>-17</v>
      </c>
      <c r="S12111" s="269">
        <v>-48.5</v>
      </c>
      <c r="T12111" s="269">
        <v>-48.75</v>
      </c>
      <c r="DO12111"/>
    </row>
    <row r="12112" spans="15:119" x14ac:dyDescent="0.25">
      <c r="O12112" s="268" t="s">
        <v>21594</v>
      </c>
      <c r="P12112" s="268" t="s">
        <v>9490</v>
      </c>
      <c r="Q12112" s="269">
        <v>-16.5</v>
      </c>
      <c r="R12112" s="269">
        <v>-17</v>
      </c>
      <c r="S12112" s="269">
        <v>-48</v>
      </c>
      <c r="T12112" s="269">
        <v>-48.5</v>
      </c>
      <c r="DO12112"/>
    </row>
    <row r="12113" spans="15:119" x14ac:dyDescent="0.25">
      <c r="O12113" s="268" t="s">
        <v>21595</v>
      </c>
      <c r="P12113" s="268" t="s">
        <v>9492</v>
      </c>
      <c r="Q12113" s="269">
        <v>-16.5</v>
      </c>
      <c r="R12113" s="269">
        <v>-16.75</v>
      </c>
      <c r="S12113" s="269">
        <v>-48.25</v>
      </c>
      <c r="T12113" s="269">
        <v>-48.5</v>
      </c>
      <c r="DO12113"/>
    </row>
    <row r="12114" spans="15:119" x14ac:dyDescent="0.25">
      <c r="O12114" s="268" t="s">
        <v>21596</v>
      </c>
      <c r="P12114" s="268" t="s">
        <v>9492</v>
      </c>
      <c r="Q12114" s="269">
        <v>-16.5</v>
      </c>
      <c r="R12114" s="269">
        <v>-16.75</v>
      </c>
      <c r="S12114" s="269">
        <v>-48</v>
      </c>
      <c r="T12114" s="269">
        <v>-48.25</v>
      </c>
      <c r="DO12114"/>
    </row>
    <row r="12115" spans="15:119" x14ac:dyDescent="0.25">
      <c r="O12115" s="268" t="s">
        <v>21597</v>
      </c>
      <c r="P12115" s="268" t="s">
        <v>9492</v>
      </c>
      <c r="Q12115" s="269">
        <v>-16.75</v>
      </c>
      <c r="R12115" s="269">
        <v>-17</v>
      </c>
      <c r="S12115" s="269">
        <v>-48.25</v>
      </c>
      <c r="T12115" s="269">
        <v>-48.5</v>
      </c>
      <c r="DO12115"/>
    </row>
    <row r="12116" spans="15:119" x14ac:dyDescent="0.25">
      <c r="O12116" s="268" t="s">
        <v>21598</v>
      </c>
      <c r="P12116" s="268" t="s">
        <v>9492</v>
      </c>
      <c r="Q12116" s="269">
        <v>-16.75</v>
      </c>
      <c r="R12116" s="269">
        <v>-17</v>
      </c>
      <c r="S12116" s="269">
        <v>-48</v>
      </c>
      <c r="T12116" s="269">
        <v>-48.25</v>
      </c>
      <c r="DO12116"/>
    </row>
    <row r="12117" spans="15:119" x14ac:dyDescent="0.25">
      <c r="O12117" s="268" t="s">
        <v>21599</v>
      </c>
      <c r="P12117" s="268" t="s">
        <v>9488</v>
      </c>
      <c r="Q12117" s="269">
        <v>-17</v>
      </c>
      <c r="R12117" s="269">
        <v>-18</v>
      </c>
      <c r="S12117" s="269">
        <v>-49.5</v>
      </c>
      <c r="T12117" s="269">
        <v>-51</v>
      </c>
      <c r="DO12117"/>
    </row>
    <row r="12118" spans="15:119" x14ac:dyDescent="0.25">
      <c r="O12118" s="268" t="s">
        <v>21600</v>
      </c>
      <c r="P12118" s="268" t="s">
        <v>9490</v>
      </c>
      <c r="Q12118" s="269">
        <v>-17</v>
      </c>
      <c r="R12118" s="269">
        <v>-17.5</v>
      </c>
      <c r="S12118" s="269">
        <v>-50.5</v>
      </c>
      <c r="T12118" s="269">
        <v>-51</v>
      </c>
      <c r="DO12118"/>
    </row>
    <row r="12119" spans="15:119" x14ac:dyDescent="0.25">
      <c r="O12119" s="268" t="s">
        <v>21601</v>
      </c>
      <c r="P12119" s="268" t="s">
        <v>9492</v>
      </c>
      <c r="Q12119" s="269">
        <v>-17</v>
      </c>
      <c r="R12119" s="269">
        <v>-17.25</v>
      </c>
      <c r="S12119" s="269">
        <v>-50.75</v>
      </c>
      <c r="T12119" s="269">
        <v>-51</v>
      </c>
      <c r="DO12119"/>
    </row>
    <row r="12120" spans="15:119" x14ac:dyDescent="0.25">
      <c r="O12120" s="268" t="s">
        <v>21602</v>
      </c>
      <c r="P12120" s="268" t="s">
        <v>9492</v>
      </c>
      <c r="Q12120" s="269">
        <v>-17</v>
      </c>
      <c r="R12120" s="269">
        <v>-17.25</v>
      </c>
      <c r="S12120" s="269">
        <v>-50.5</v>
      </c>
      <c r="T12120" s="269">
        <v>-50.75</v>
      </c>
      <c r="DO12120"/>
    </row>
    <row r="12121" spans="15:119" x14ac:dyDescent="0.25">
      <c r="O12121" s="268" t="s">
        <v>21603</v>
      </c>
      <c r="P12121" s="268" t="s">
        <v>9492</v>
      </c>
      <c r="Q12121" s="269">
        <v>-17.25</v>
      </c>
      <c r="R12121" s="269">
        <v>-17.5</v>
      </c>
      <c r="S12121" s="269">
        <v>-50.75</v>
      </c>
      <c r="T12121" s="269">
        <v>-51</v>
      </c>
      <c r="DO12121"/>
    </row>
    <row r="12122" spans="15:119" x14ac:dyDescent="0.25">
      <c r="O12122" s="268" t="s">
        <v>21604</v>
      </c>
      <c r="P12122" s="268" t="s">
        <v>9492</v>
      </c>
      <c r="Q12122" s="269">
        <v>-17.25</v>
      </c>
      <c r="R12122" s="269">
        <v>-17.5</v>
      </c>
      <c r="S12122" s="269">
        <v>-50.5</v>
      </c>
      <c r="T12122" s="269">
        <v>-50.75</v>
      </c>
      <c r="DO12122"/>
    </row>
    <row r="12123" spans="15:119" x14ac:dyDescent="0.25">
      <c r="O12123" s="268" t="s">
        <v>21605</v>
      </c>
      <c r="P12123" s="268" t="s">
        <v>9490</v>
      </c>
      <c r="Q12123" s="269">
        <v>-17</v>
      </c>
      <c r="R12123" s="269">
        <v>-17.5</v>
      </c>
      <c r="S12123" s="269">
        <v>-50</v>
      </c>
      <c r="T12123" s="269">
        <v>-50.5</v>
      </c>
      <c r="DO12123"/>
    </row>
    <row r="12124" spans="15:119" x14ac:dyDescent="0.25">
      <c r="O12124" s="268" t="s">
        <v>21606</v>
      </c>
      <c r="P12124" s="268" t="s">
        <v>9492</v>
      </c>
      <c r="Q12124" s="269">
        <v>-17</v>
      </c>
      <c r="R12124" s="269">
        <v>-17.25</v>
      </c>
      <c r="S12124" s="269">
        <v>-50.25</v>
      </c>
      <c r="T12124" s="269">
        <v>-50.5</v>
      </c>
      <c r="DO12124"/>
    </row>
    <row r="12125" spans="15:119" x14ac:dyDescent="0.25">
      <c r="O12125" s="268" t="s">
        <v>21607</v>
      </c>
      <c r="P12125" s="268" t="s">
        <v>9492</v>
      </c>
      <c r="Q12125" s="269">
        <v>-17</v>
      </c>
      <c r="R12125" s="269">
        <v>-17.25</v>
      </c>
      <c r="S12125" s="269">
        <v>-50</v>
      </c>
      <c r="T12125" s="269">
        <v>-50.25</v>
      </c>
      <c r="DO12125"/>
    </row>
    <row r="12126" spans="15:119" x14ac:dyDescent="0.25">
      <c r="O12126" s="268" t="s">
        <v>21608</v>
      </c>
      <c r="P12126" s="268" t="s">
        <v>9492</v>
      </c>
      <c r="Q12126" s="269">
        <v>-17.25</v>
      </c>
      <c r="R12126" s="269">
        <v>-17.5</v>
      </c>
      <c r="S12126" s="269">
        <v>-50.25</v>
      </c>
      <c r="T12126" s="269">
        <v>-50.5</v>
      </c>
      <c r="DO12126"/>
    </row>
    <row r="12127" spans="15:119" x14ac:dyDescent="0.25">
      <c r="O12127" s="268" t="s">
        <v>21609</v>
      </c>
      <c r="P12127" s="268" t="s">
        <v>9492</v>
      </c>
      <c r="Q12127" s="269">
        <v>-17.25</v>
      </c>
      <c r="R12127" s="269">
        <v>-17.5</v>
      </c>
      <c r="S12127" s="269">
        <v>-50</v>
      </c>
      <c r="T12127" s="269">
        <v>-50.25</v>
      </c>
      <c r="DO12127"/>
    </row>
    <row r="12128" spans="15:119" x14ac:dyDescent="0.25">
      <c r="O12128" s="268" t="s">
        <v>21610</v>
      </c>
      <c r="P12128" s="268" t="s">
        <v>9490</v>
      </c>
      <c r="Q12128" s="269">
        <v>-17</v>
      </c>
      <c r="R12128" s="269">
        <v>-17.5</v>
      </c>
      <c r="S12128" s="269">
        <v>-49.5</v>
      </c>
      <c r="T12128" s="269">
        <v>-50</v>
      </c>
      <c r="DO12128"/>
    </row>
    <row r="12129" spans="15:119" x14ac:dyDescent="0.25">
      <c r="O12129" s="268" t="s">
        <v>21611</v>
      </c>
      <c r="P12129" s="268" t="s">
        <v>9492</v>
      </c>
      <c r="Q12129" s="269">
        <v>-17</v>
      </c>
      <c r="R12129" s="269">
        <v>-17.25</v>
      </c>
      <c r="S12129" s="269">
        <v>-49.75</v>
      </c>
      <c r="T12129" s="269">
        <v>-50</v>
      </c>
      <c r="DO12129"/>
    </row>
    <row r="12130" spans="15:119" x14ac:dyDescent="0.25">
      <c r="O12130" s="268" t="s">
        <v>21612</v>
      </c>
      <c r="P12130" s="268" t="s">
        <v>9492</v>
      </c>
      <c r="Q12130" s="269">
        <v>-17</v>
      </c>
      <c r="R12130" s="269">
        <v>-17.25</v>
      </c>
      <c r="S12130" s="269">
        <v>-49.5</v>
      </c>
      <c r="T12130" s="269">
        <v>-49.75</v>
      </c>
      <c r="DO12130"/>
    </row>
    <row r="12131" spans="15:119" x14ac:dyDescent="0.25">
      <c r="O12131" s="268" t="s">
        <v>21613</v>
      </c>
      <c r="P12131" s="268" t="s">
        <v>9492</v>
      </c>
      <c r="Q12131" s="269">
        <v>-17.25</v>
      </c>
      <c r="R12131" s="269">
        <v>-17.5</v>
      </c>
      <c r="S12131" s="269">
        <v>-49.75</v>
      </c>
      <c r="T12131" s="269">
        <v>-50</v>
      </c>
      <c r="DO12131"/>
    </row>
    <row r="12132" spans="15:119" x14ac:dyDescent="0.25">
      <c r="O12132" s="268" t="s">
        <v>21614</v>
      </c>
      <c r="P12132" s="268" t="s">
        <v>9492</v>
      </c>
      <c r="Q12132" s="269">
        <v>-17.25</v>
      </c>
      <c r="R12132" s="269">
        <v>-17.5</v>
      </c>
      <c r="S12132" s="269">
        <v>-49.5</v>
      </c>
      <c r="T12132" s="269">
        <v>-49.75</v>
      </c>
      <c r="DO12132"/>
    </row>
    <row r="12133" spans="15:119" x14ac:dyDescent="0.25">
      <c r="O12133" s="268" t="s">
        <v>21615</v>
      </c>
      <c r="P12133" s="268" t="s">
        <v>9490</v>
      </c>
      <c r="Q12133" s="269">
        <v>-17.5</v>
      </c>
      <c r="R12133" s="269">
        <v>-18</v>
      </c>
      <c r="S12133" s="269">
        <v>-50.5</v>
      </c>
      <c r="T12133" s="269">
        <v>-51</v>
      </c>
      <c r="DO12133"/>
    </row>
    <row r="12134" spans="15:119" x14ac:dyDescent="0.25">
      <c r="O12134" s="268" t="s">
        <v>21616</v>
      </c>
      <c r="P12134" s="268" t="s">
        <v>9492</v>
      </c>
      <c r="Q12134" s="269">
        <v>-17.5</v>
      </c>
      <c r="R12134" s="269">
        <v>-17.75</v>
      </c>
      <c r="S12134" s="269">
        <v>-50.75</v>
      </c>
      <c r="T12134" s="269">
        <v>-51</v>
      </c>
      <c r="DO12134"/>
    </row>
    <row r="12135" spans="15:119" x14ac:dyDescent="0.25">
      <c r="O12135" s="268" t="s">
        <v>21617</v>
      </c>
      <c r="P12135" s="268" t="s">
        <v>9492</v>
      </c>
      <c r="Q12135" s="269">
        <v>-17.5</v>
      </c>
      <c r="R12135" s="269">
        <v>-17.75</v>
      </c>
      <c r="S12135" s="269">
        <v>-50.5</v>
      </c>
      <c r="T12135" s="269">
        <v>-50.75</v>
      </c>
      <c r="DO12135"/>
    </row>
    <row r="12136" spans="15:119" x14ac:dyDescent="0.25">
      <c r="O12136" s="268" t="s">
        <v>21618</v>
      </c>
      <c r="P12136" s="268" t="s">
        <v>9492</v>
      </c>
      <c r="Q12136" s="269">
        <v>-17.75</v>
      </c>
      <c r="R12136" s="269">
        <v>-18</v>
      </c>
      <c r="S12136" s="269">
        <v>-50.75</v>
      </c>
      <c r="T12136" s="269">
        <v>-51</v>
      </c>
      <c r="DO12136"/>
    </row>
    <row r="12137" spans="15:119" x14ac:dyDescent="0.25">
      <c r="O12137" s="268" t="s">
        <v>21619</v>
      </c>
      <c r="P12137" s="268" t="s">
        <v>9492</v>
      </c>
      <c r="Q12137" s="269">
        <v>-17.75</v>
      </c>
      <c r="R12137" s="269">
        <v>-18</v>
      </c>
      <c r="S12137" s="269">
        <v>-50.5</v>
      </c>
      <c r="T12137" s="269">
        <v>-50.75</v>
      </c>
      <c r="DO12137"/>
    </row>
    <row r="12138" spans="15:119" x14ac:dyDescent="0.25">
      <c r="O12138" s="268" t="s">
        <v>21620</v>
      </c>
      <c r="P12138" s="268" t="s">
        <v>9490</v>
      </c>
      <c r="Q12138" s="269">
        <v>-17.5</v>
      </c>
      <c r="R12138" s="269">
        <v>-18</v>
      </c>
      <c r="S12138" s="269">
        <v>-50</v>
      </c>
      <c r="T12138" s="269">
        <v>-50.5</v>
      </c>
      <c r="DO12138"/>
    </row>
    <row r="12139" spans="15:119" x14ac:dyDescent="0.25">
      <c r="O12139" s="268" t="s">
        <v>21621</v>
      </c>
      <c r="P12139" s="268" t="s">
        <v>9492</v>
      </c>
      <c r="Q12139" s="269">
        <v>-17.5</v>
      </c>
      <c r="R12139" s="269">
        <v>-17.75</v>
      </c>
      <c r="S12139" s="269">
        <v>-50.25</v>
      </c>
      <c r="T12139" s="269">
        <v>-50.5</v>
      </c>
      <c r="DO12139"/>
    </row>
    <row r="12140" spans="15:119" x14ac:dyDescent="0.25">
      <c r="O12140" s="268" t="s">
        <v>21622</v>
      </c>
      <c r="P12140" s="268" t="s">
        <v>9492</v>
      </c>
      <c r="Q12140" s="269">
        <v>-17.5</v>
      </c>
      <c r="R12140" s="269">
        <v>-17.75</v>
      </c>
      <c r="S12140" s="269">
        <v>-50</v>
      </c>
      <c r="T12140" s="269">
        <v>-50.25</v>
      </c>
      <c r="DO12140"/>
    </row>
    <row r="12141" spans="15:119" x14ac:dyDescent="0.25">
      <c r="O12141" s="268" t="s">
        <v>21623</v>
      </c>
      <c r="P12141" s="268" t="s">
        <v>9492</v>
      </c>
      <c r="Q12141" s="269">
        <v>-17.75</v>
      </c>
      <c r="R12141" s="269">
        <v>-18</v>
      </c>
      <c r="S12141" s="269">
        <v>-50.25</v>
      </c>
      <c r="T12141" s="269">
        <v>-50.5</v>
      </c>
      <c r="DO12141"/>
    </row>
    <row r="12142" spans="15:119" x14ac:dyDescent="0.25">
      <c r="O12142" s="268" t="s">
        <v>21624</v>
      </c>
      <c r="P12142" s="268" t="s">
        <v>9492</v>
      </c>
      <c r="Q12142" s="269">
        <v>-17.75</v>
      </c>
      <c r="R12142" s="269">
        <v>-18</v>
      </c>
      <c r="S12142" s="269">
        <v>-50</v>
      </c>
      <c r="T12142" s="269">
        <v>-50.25</v>
      </c>
      <c r="DO12142"/>
    </row>
    <row r="12143" spans="15:119" x14ac:dyDescent="0.25">
      <c r="O12143" s="268" t="s">
        <v>21625</v>
      </c>
      <c r="P12143" s="268" t="s">
        <v>9490</v>
      </c>
      <c r="Q12143" s="269">
        <v>-17.5</v>
      </c>
      <c r="R12143" s="269">
        <v>-18</v>
      </c>
      <c r="S12143" s="269">
        <v>-49.5</v>
      </c>
      <c r="T12143" s="269">
        <v>-50</v>
      </c>
      <c r="DO12143"/>
    </row>
    <row r="12144" spans="15:119" x14ac:dyDescent="0.25">
      <c r="O12144" s="268" t="s">
        <v>21626</v>
      </c>
      <c r="P12144" s="268" t="s">
        <v>9492</v>
      </c>
      <c r="Q12144" s="269">
        <v>-17.5</v>
      </c>
      <c r="R12144" s="269">
        <v>-17.75</v>
      </c>
      <c r="S12144" s="269">
        <v>-49.75</v>
      </c>
      <c r="T12144" s="269">
        <v>-50</v>
      </c>
      <c r="DO12144"/>
    </row>
    <row r="12145" spans="15:119" x14ac:dyDescent="0.25">
      <c r="O12145" s="268" t="s">
        <v>21627</v>
      </c>
      <c r="P12145" s="268" t="s">
        <v>9492</v>
      </c>
      <c r="Q12145" s="269">
        <v>-17.5</v>
      </c>
      <c r="R12145" s="269">
        <v>-17.75</v>
      </c>
      <c r="S12145" s="269">
        <v>-49.5</v>
      </c>
      <c r="T12145" s="269">
        <v>-49.75</v>
      </c>
      <c r="DO12145"/>
    </row>
    <row r="12146" spans="15:119" x14ac:dyDescent="0.25">
      <c r="O12146" s="268" t="s">
        <v>21628</v>
      </c>
      <c r="P12146" s="268" t="s">
        <v>9492</v>
      </c>
      <c r="Q12146" s="269">
        <v>-17.75</v>
      </c>
      <c r="R12146" s="269">
        <v>-18</v>
      </c>
      <c r="S12146" s="269">
        <v>-49.75</v>
      </c>
      <c r="T12146" s="269">
        <v>-50</v>
      </c>
      <c r="DO12146"/>
    </row>
    <row r="12147" spans="15:119" x14ac:dyDescent="0.25">
      <c r="O12147" s="268" t="s">
        <v>21629</v>
      </c>
      <c r="P12147" s="268" t="s">
        <v>9492</v>
      </c>
      <c r="Q12147" s="269">
        <v>-17.75</v>
      </c>
      <c r="R12147" s="269">
        <v>-18</v>
      </c>
      <c r="S12147" s="269">
        <v>-49.5</v>
      </c>
      <c r="T12147" s="269">
        <v>-49.75</v>
      </c>
      <c r="DO12147"/>
    </row>
    <row r="12148" spans="15:119" x14ac:dyDescent="0.25">
      <c r="O12148" s="268" t="s">
        <v>21630</v>
      </c>
      <c r="P12148" s="268" t="s">
        <v>9488</v>
      </c>
      <c r="Q12148" s="269">
        <v>-17</v>
      </c>
      <c r="R12148" s="269">
        <v>-18</v>
      </c>
      <c r="S12148" s="269">
        <v>-48</v>
      </c>
      <c r="T12148" s="269">
        <v>-49.5</v>
      </c>
      <c r="DO12148"/>
    </row>
    <row r="12149" spans="15:119" x14ac:dyDescent="0.25">
      <c r="O12149" s="268" t="s">
        <v>21631</v>
      </c>
      <c r="P12149" s="268" t="s">
        <v>9490</v>
      </c>
      <c r="Q12149" s="269">
        <v>-17</v>
      </c>
      <c r="R12149" s="269">
        <v>-17.5</v>
      </c>
      <c r="S12149" s="269">
        <v>-49</v>
      </c>
      <c r="T12149" s="269">
        <v>-49.5</v>
      </c>
      <c r="DO12149"/>
    </row>
    <row r="12150" spans="15:119" x14ac:dyDescent="0.25">
      <c r="O12150" s="268" t="s">
        <v>21632</v>
      </c>
      <c r="P12150" s="268" t="s">
        <v>9492</v>
      </c>
      <c r="Q12150" s="269">
        <v>-17</v>
      </c>
      <c r="R12150" s="269">
        <v>-17.25</v>
      </c>
      <c r="S12150" s="269">
        <v>-49.25</v>
      </c>
      <c r="T12150" s="269">
        <v>-49.5</v>
      </c>
      <c r="DO12150"/>
    </row>
    <row r="12151" spans="15:119" x14ac:dyDescent="0.25">
      <c r="O12151" s="268" t="s">
        <v>21633</v>
      </c>
      <c r="P12151" s="268" t="s">
        <v>9492</v>
      </c>
      <c r="Q12151" s="269">
        <v>-17</v>
      </c>
      <c r="R12151" s="269">
        <v>-17.25</v>
      </c>
      <c r="S12151" s="269">
        <v>-49</v>
      </c>
      <c r="T12151" s="269">
        <v>-49.25</v>
      </c>
      <c r="DO12151"/>
    </row>
    <row r="12152" spans="15:119" x14ac:dyDescent="0.25">
      <c r="O12152" s="268" t="s">
        <v>21634</v>
      </c>
      <c r="P12152" s="268" t="s">
        <v>9492</v>
      </c>
      <c r="Q12152" s="269">
        <v>-17.25</v>
      </c>
      <c r="R12152" s="269">
        <v>-17.5</v>
      </c>
      <c r="S12152" s="269">
        <v>-49.25</v>
      </c>
      <c r="T12152" s="269">
        <v>-49.5</v>
      </c>
      <c r="DO12152"/>
    </row>
    <row r="12153" spans="15:119" x14ac:dyDescent="0.25">
      <c r="O12153" s="268" t="s">
        <v>21635</v>
      </c>
      <c r="P12153" s="268" t="s">
        <v>9492</v>
      </c>
      <c r="Q12153" s="269">
        <v>-17.25</v>
      </c>
      <c r="R12153" s="269">
        <v>-17.5</v>
      </c>
      <c r="S12153" s="269">
        <v>-49</v>
      </c>
      <c r="T12153" s="269">
        <v>-49.25</v>
      </c>
      <c r="DO12153"/>
    </row>
    <row r="12154" spans="15:119" x14ac:dyDescent="0.25">
      <c r="O12154" s="268" t="s">
        <v>21636</v>
      </c>
      <c r="P12154" s="268" t="s">
        <v>9490</v>
      </c>
      <c r="Q12154" s="269">
        <v>-17</v>
      </c>
      <c r="R12154" s="269">
        <v>-17.5</v>
      </c>
      <c r="S12154" s="269">
        <v>-48.5</v>
      </c>
      <c r="T12154" s="269">
        <v>-49</v>
      </c>
      <c r="DO12154"/>
    </row>
    <row r="12155" spans="15:119" x14ac:dyDescent="0.25">
      <c r="O12155" s="268" t="s">
        <v>21637</v>
      </c>
      <c r="P12155" s="268" t="s">
        <v>9492</v>
      </c>
      <c r="Q12155" s="269">
        <v>-17</v>
      </c>
      <c r="R12155" s="269">
        <v>-17.25</v>
      </c>
      <c r="S12155" s="269">
        <v>-48.75</v>
      </c>
      <c r="T12155" s="269">
        <v>-49</v>
      </c>
      <c r="DO12155"/>
    </row>
    <row r="12156" spans="15:119" x14ac:dyDescent="0.25">
      <c r="O12156" s="268" t="s">
        <v>21638</v>
      </c>
      <c r="P12156" s="268" t="s">
        <v>9492</v>
      </c>
      <c r="Q12156" s="269">
        <v>-17</v>
      </c>
      <c r="R12156" s="269">
        <v>-17.25</v>
      </c>
      <c r="S12156" s="269">
        <v>-48.5</v>
      </c>
      <c r="T12156" s="269">
        <v>-48.75</v>
      </c>
      <c r="DO12156"/>
    </row>
    <row r="12157" spans="15:119" x14ac:dyDescent="0.25">
      <c r="O12157" s="268" t="s">
        <v>21639</v>
      </c>
      <c r="P12157" s="268" t="s">
        <v>9492</v>
      </c>
      <c r="Q12157" s="269">
        <v>-17.25</v>
      </c>
      <c r="R12157" s="269">
        <v>-17.5</v>
      </c>
      <c r="S12157" s="269">
        <v>-48.75</v>
      </c>
      <c r="T12157" s="269">
        <v>-49</v>
      </c>
      <c r="DO12157"/>
    </row>
    <row r="12158" spans="15:119" x14ac:dyDescent="0.25">
      <c r="O12158" s="268" t="s">
        <v>21640</v>
      </c>
      <c r="P12158" s="268" t="s">
        <v>9492</v>
      </c>
      <c r="Q12158" s="269">
        <v>-17.25</v>
      </c>
      <c r="R12158" s="269">
        <v>-17.5</v>
      </c>
      <c r="S12158" s="269">
        <v>-48.5</v>
      </c>
      <c r="T12158" s="269">
        <v>-48.75</v>
      </c>
      <c r="DO12158"/>
    </row>
    <row r="12159" spans="15:119" x14ac:dyDescent="0.25">
      <c r="O12159" s="268" t="s">
        <v>21641</v>
      </c>
      <c r="P12159" s="268" t="s">
        <v>9490</v>
      </c>
      <c r="Q12159" s="269">
        <v>-17</v>
      </c>
      <c r="R12159" s="269">
        <v>-17.5</v>
      </c>
      <c r="S12159" s="269">
        <v>-48</v>
      </c>
      <c r="T12159" s="269">
        <v>-48.5</v>
      </c>
      <c r="DO12159"/>
    </row>
    <row r="12160" spans="15:119" x14ac:dyDescent="0.25">
      <c r="O12160" s="268" t="s">
        <v>21642</v>
      </c>
      <c r="P12160" s="268" t="s">
        <v>9492</v>
      </c>
      <c r="Q12160" s="269">
        <v>-17</v>
      </c>
      <c r="R12160" s="269">
        <v>-17.25</v>
      </c>
      <c r="S12160" s="269">
        <v>-48.25</v>
      </c>
      <c r="T12160" s="269">
        <v>-48.5</v>
      </c>
      <c r="DO12160"/>
    </row>
    <row r="12161" spans="15:119" x14ac:dyDescent="0.25">
      <c r="O12161" s="268" t="s">
        <v>21643</v>
      </c>
      <c r="P12161" s="268" t="s">
        <v>9492</v>
      </c>
      <c r="Q12161" s="269">
        <v>-17</v>
      </c>
      <c r="R12161" s="269">
        <v>-17.25</v>
      </c>
      <c r="S12161" s="269">
        <v>-48</v>
      </c>
      <c r="T12161" s="269">
        <v>-48.25</v>
      </c>
      <c r="DO12161"/>
    </row>
    <row r="12162" spans="15:119" x14ac:dyDescent="0.25">
      <c r="O12162" s="268" t="s">
        <v>21644</v>
      </c>
      <c r="P12162" s="268" t="s">
        <v>9492</v>
      </c>
      <c r="Q12162" s="269">
        <v>-17.25</v>
      </c>
      <c r="R12162" s="269">
        <v>-17.5</v>
      </c>
      <c r="S12162" s="269">
        <v>-48.25</v>
      </c>
      <c r="T12162" s="269">
        <v>-48.5</v>
      </c>
      <c r="DO12162"/>
    </row>
    <row r="12163" spans="15:119" x14ac:dyDescent="0.25">
      <c r="O12163" s="268" t="s">
        <v>21645</v>
      </c>
      <c r="P12163" s="268" t="s">
        <v>9492</v>
      </c>
      <c r="Q12163" s="269">
        <v>-17.25</v>
      </c>
      <c r="R12163" s="269">
        <v>-17.5</v>
      </c>
      <c r="S12163" s="269">
        <v>-48</v>
      </c>
      <c r="T12163" s="269">
        <v>-48.25</v>
      </c>
      <c r="DO12163"/>
    </row>
    <row r="12164" spans="15:119" x14ac:dyDescent="0.25">
      <c r="O12164" s="268" t="s">
        <v>21646</v>
      </c>
      <c r="P12164" s="268" t="s">
        <v>9490</v>
      </c>
      <c r="Q12164" s="269">
        <v>-17.5</v>
      </c>
      <c r="R12164" s="269">
        <v>-18</v>
      </c>
      <c r="S12164" s="269">
        <v>-49</v>
      </c>
      <c r="T12164" s="269">
        <v>-49.5</v>
      </c>
      <c r="DO12164"/>
    </row>
    <row r="12165" spans="15:119" x14ac:dyDescent="0.25">
      <c r="O12165" s="268" t="s">
        <v>21647</v>
      </c>
      <c r="P12165" s="268" t="s">
        <v>9492</v>
      </c>
      <c r="Q12165" s="269">
        <v>-17.5</v>
      </c>
      <c r="R12165" s="269">
        <v>-17.75</v>
      </c>
      <c r="S12165" s="269">
        <v>-49.25</v>
      </c>
      <c r="T12165" s="269">
        <v>-49.5</v>
      </c>
      <c r="DO12165"/>
    </row>
    <row r="12166" spans="15:119" x14ac:dyDescent="0.25">
      <c r="O12166" s="268" t="s">
        <v>21648</v>
      </c>
      <c r="P12166" s="268" t="s">
        <v>9492</v>
      </c>
      <c r="Q12166" s="269">
        <v>-17.5</v>
      </c>
      <c r="R12166" s="269">
        <v>-17.75</v>
      </c>
      <c r="S12166" s="269">
        <v>-49</v>
      </c>
      <c r="T12166" s="269">
        <v>-49.25</v>
      </c>
      <c r="DO12166"/>
    </row>
    <row r="12167" spans="15:119" x14ac:dyDescent="0.25">
      <c r="O12167" s="268" t="s">
        <v>21649</v>
      </c>
      <c r="P12167" s="268" t="s">
        <v>9492</v>
      </c>
      <c r="Q12167" s="269">
        <v>-17.75</v>
      </c>
      <c r="R12167" s="269">
        <v>-18</v>
      </c>
      <c r="S12167" s="269">
        <v>-49.25</v>
      </c>
      <c r="T12167" s="269">
        <v>-49.5</v>
      </c>
      <c r="DO12167"/>
    </row>
    <row r="12168" spans="15:119" x14ac:dyDescent="0.25">
      <c r="O12168" s="268" t="s">
        <v>21650</v>
      </c>
      <c r="P12168" s="268" t="s">
        <v>9492</v>
      </c>
      <c r="Q12168" s="269">
        <v>-17.75</v>
      </c>
      <c r="R12168" s="269">
        <v>-18</v>
      </c>
      <c r="S12168" s="269">
        <v>-49</v>
      </c>
      <c r="T12168" s="269">
        <v>-49.25</v>
      </c>
      <c r="DO12168"/>
    </row>
    <row r="12169" spans="15:119" x14ac:dyDescent="0.25">
      <c r="O12169" s="268" t="s">
        <v>21651</v>
      </c>
      <c r="P12169" s="268" t="s">
        <v>9490</v>
      </c>
      <c r="Q12169" s="269">
        <v>-17.5</v>
      </c>
      <c r="R12169" s="269">
        <v>-18</v>
      </c>
      <c r="S12169" s="269">
        <v>-48.5</v>
      </c>
      <c r="T12169" s="269">
        <v>-49</v>
      </c>
      <c r="DO12169"/>
    </row>
    <row r="12170" spans="15:119" x14ac:dyDescent="0.25">
      <c r="O12170" s="268" t="s">
        <v>21652</v>
      </c>
      <c r="P12170" s="268" t="s">
        <v>9492</v>
      </c>
      <c r="Q12170" s="269">
        <v>-17.5</v>
      </c>
      <c r="R12170" s="269">
        <v>-17.75</v>
      </c>
      <c r="S12170" s="269">
        <v>-48.75</v>
      </c>
      <c r="T12170" s="269">
        <v>-49</v>
      </c>
      <c r="DO12170"/>
    </row>
    <row r="12171" spans="15:119" x14ac:dyDescent="0.25">
      <c r="O12171" s="268" t="s">
        <v>21653</v>
      </c>
      <c r="P12171" s="268" t="s">
        <v>9492</v>
      </c>
      <c r="Q12171" s="269">
        <v>-17.5</v>
      </c>
      <c r="R12171" s="269">
        <v>-17.75</v>
      </c>
      <c r="S12171" s="269">
        <v>-48.5</v>
      </c>
      <c r="T12171" s="269">
        <v>-48.75</v>
      </c>
      <c r="DO12171"/>
    </row>
    <row r="12172" spans="15:119" x14ac:dyDescent="0.25">
      <c r="O12172" s="268" t="s">
        <v>21654</v>
      </c>
      <c r="P12172" s="268" t="s">
        <v>9492</v>
      </c>
      <c r="Q12172" s="269">
        <v>-17.75</v>
      </c>
      <c r="R12172" s="269">
        <v>-18</v>
      </c>
      <c r="S12172" s="269">
        <v>-48.75</v>
      </c>
      <c r="T12172" s="269">
        <v>-49</v>
      </c>
      <c r="DO12172"/>
    </row>
    <row r="12173" spans="15:119" x14ac:dyDescent="0.25">
      <c r="O12173" s="268" t="s">
        <v>21655</v>
      </c>
      <c r="P12173" s="268" t="s">
        <v>9492</v>
      </c>
      <c r="Q12173" s="269">
        <v>-17.75</v>
      </c>
      <c r="R12173" s="269">
        <v>-18</v>
      </c>
      <c r="S12173" s="269">
        <v>-48.5</v>
      </c>
      <c r="T12173" s="269">
        <v>-48.75</v>
      </c>
      <c r="DO12173"/>
    </row>
    <row r="12174" spans="15:119" x14ac:dyDescent="0.25">
      <c r="O12174" s="268" t="s">
        <v>21656</v>
      </c>
      <c r="P12174" s="268" t="s">
        <v>9490</v>
      </c>
      <c r="Q12174" s="269">
        <v>-17.5</v>
      </c>
      <c r="R12174" s="269">
        <v>-18</v>
      </c>
      <c r="S12174" s="269">
        <v>-48</v>
      </c>
      <c r="T12174" s="269">
        <v>-48.5</v>
      </c>
      <c r="DO12174"/>
    </row>
    <row r="12175" spans="15:119" x14ac:dyDescent="0.25">
      <c r="O12175" s="268" t="s">
        <v>21657</v>
      </c>
      <c r="P12175" s="268" t="s">
        <v>9492</v>
      </c>
      <c r="Q12175" s="269">
        <v>-17.5</v>
      </c>
      <c r="R12175" s="269">
        <v>-17.75</v>
      </c>
      <c r="S12175" s="269">
        <v>-48.25</v>
      </c>
      <c r="T12175" s="269">
        <v>-48.5</v>
      </c>
      <c r="DO12175"/>
    </row>
    <row r="12176" spans="15:119" x14ac:dyDescent="0.25">
      <c r="O12176" s="268" t="s">
        <v>21658</v>
      </c>
      <c r="P12176" s="268" t="s">
        <v>9492</v>
      </c>
      <c r="Q12176" s="269">
        <v>-17.5</v>
      </c>
      <c r="R12176" s="269">
        <v>-17.75</v>
      </c>
      <c r="S12176" s="269">
        <v>-48</v>
      </c>
      <c r="T12176" s="269">
        <v>-48.25</v>
      </c>
      <c r="DO12176"/>
    </row>
    <row r="12177" spans="15:119" x14ac:dyDescent="0.25">
      <c r="O12177" s="268" t="s">
        <v>21659</v>
      </c>
      <c r="P12177" s="268" t="s">
        <v>9492</v>
      </c>
      <c r="Q12177" s="269">
        <v>-17.75</v>
      </c>
      <c r="R12177" s="269">
        <v>-18</v>
      </c>
      <c r="S12177" s="269">
        <v>-48.25</v>
      </c>
      <c r="T12177" s="269">
        <v>-48.5</v>
      </c>
      <c r="DO12177"/>
    </row>
    <row r="12178" spans="15:119" x14ac:dyDescent="0.25">
      <c r="O12178" s="268" t="s">
        <v>21660</v>
      </c>
      <c r="P12178" s="268" t="s">
        <v>9492</v>
      </c>
      <c r="Q12178" s="269">
        <v>-17.75</v>
      </c>
      <c r="R12178" s="269">
        <v>-18</v>
      </c>
      <c r="S12178" s="269">
        <v>-48</v>
      </c>
      <c r="T12178" s="269">
        <v>-48.25</v>
      </c>
      <c r="DO12178"/>
    </row>
    <row r="12179" spans="15:119" x14ac:dyDescent="0.25">
      <c r="O12179" s="268" t="s">
        <v>21661</v>
      </c>
      <c r="P12179" s="268" t="s">
        <v>9486</v>
      </c>
      <c r="Q12179" s="269">
        <v>-18</v>
      </c>
      <c r="R12179" s="269">
        <v>-20</v>
      </c>
      <c r="S12179" s="269">
        <v>-51</v>
      </c>
      <c r="T12179" s="269">
        <v>-54</v>
      </c>
      <c r="DO12179"/>
    </row>
    <row r="12180" spans="15:119" x14ac:dyDescent="0.25">
      <c r="O12180" s="268" t="s">
        <v>21662</v>
      </c>
      <c r="P12180" s="268" t="s">
        <v>9488</v>
      </c>
      <c r="Q12180" s="269">
        <v>-18</v>
      </c>
      <c r="R12180" s="269">
        <v>-19</v>
      </c>
      <c r="S12180" s="269">
        <v>-52.5</v>
      </c>
      <c r="T12180" s="269">
        <v>-54</v>
      </c>
      <c r="DO12180"/>
    </row>
    <row r="12181" spans="15:119" x14ac:dyDescent="0.25">
      <c r="O12181" s="268" t="s">
        <v>21663</v>
      </c>
      <c r="P12181" s="268" t="s">
        <v>9490</v>
      </c>
      <c r="Q12181" s="269">
        <v>-18</v>
      </c>
      <c r="R12181" s="269">
        <v>-18.5</v>
      </c>
      <c r="S12181" s="269">
        <v>-53.5</v>
      </c>
      <c r="T12181" s="269">
        <v>-54</v>
      </c>
      <c r="DO12181"/>
    </row>
    <row r="12182" spans="15:119" x14ac:dyDescent="0.25">
      <c r="O12182" s="268" t="s">
        <v>21664</v>
      </c>
      <c r="P12182" s="268" t="s">
        <v>9492</v>
      </c>
      <c r="Q12182" s="269">
        <v>-18</v>
      </c>
      <c r="R12182" s="269">
        <v>-18.25</v>
      </c>
      <c r="S12182" s="269">
        <v>-53.75</v>
      </c>
      <c r="T12182" s="269">
        <v>-54</v>
      </c>
      <c r="DO12182"/>
    </row>
    <row r="12183" spans="15:119" x14ac:dyDescent="0.25">
      <c r="O12183" s="268" t="s">
        <v>21665</v>
      </c>
      <c r="P12183" s="268" t="s">
        <v>9492</v>
      </c>
      <c r="Q12183" s="269">
        <v>-18</v>
      </c>
      <c r="R12183" s="269">
        <v>-18.25</v>
      </c>
      <c r="S12183" s="269">
        <v>-53.5</v>
      </c>
      <c r="T12183" s="269">
        <v>-53.75</v>
      </c>
      <c r="DO12183"/>
    </row>
    <row r="12184" spans="15:119" x14ac:dyDescent="0.25">
      <c r="O12184" s="268" t="s">
        <v>21666</v>
      </c>
      <c r="P12184" s="268" t="s">
        <v>9492</v>
      </c>
      <c r="Q12184" s="269">
        <v>-18.25</v>
      </c>
      <c r="R12184" s="269">
        <v>-18.5</v>
      </c>
      <c r="S12184" s="269">
        <v>-53.75</v>
      </c>
      <c r="T12184" s="269">
        <v>-54</v>
      </c>
      <c r="DO12184"/>
    </row>
    <row r="12185" spans="15:119" x14ac:dyDescent="0.25">
      <c r="O12185" s="268" t="s">
        <v>21667</v>
      </c>
      <c r="P12185" s="268" t="s">
        <v>9492</v>
      </c>
      <c r="Q12185" s="269">
        <v>-18.25</v>
      </c>
      <c r="R12185" s="269">
        <v>-18.5</v>
      </c>
      <c r="S12185" s="269">
        <v>-53.5</v>
      </c>
      <c r="T12185" s="269">
        <v>-53.75</v>
      </c>
      <c r="DO12185"/>
    </row>
    <row r="12186" spans="15:119" x14ac:dyDescent="0.25">
      <c r="O12186" s="268" t="s">
        <v>21668</v>
      </c>
      <c r="P12186" s="268" t="s">
        <v>9490</v>
      </c>
      <c r="Q12186" s="269">
        <v>-18</v>
      </c>
      <c r="R12186" s="269">
        <v>-18.5</v>
      </c>
      <c r="S12186" s="269">
        <v>-53</v>
      </c>
      <c r="T12186" s="269">
        <v>-53.5</v>
      </c>
      <c r="DO12186"/>
    </row>
    <row r="12187" spans="15:119" x14ac:dyDescent="0.25">
      <c r="O12187" s="268" t="s">
        <v>21669</v>
      </c>
      <c r="P12187" s="268" t="s">
        <v>9492</v>
      </c>
      <c r="Q12187" s="269">
        <v>-18</v>
      </c>
      <c r="R12187" s="269">
        <v>-18.25</v>
      </c>
      <c r="S12187" s="269">
        <v>-53.25</v>
      </c>
      <c r="T12187" s="269">
        <v>-53.5</v>
      </c>
      <c r="DO12187"/>
    </row>
    <row r="12188" spans="15:119" x14ac:dyDescent="0.25">
      <c r="O12188" s="268" t="s">
        <v>21670</v>
      </c>
      <c r="P12188" s="268" t="s">
        <v>9492</v>
      </c>
      <c r="Q12188" s="269">
        <v>-18</v>
      </c>
      <c r="R12188" s="269">
        <v>-18.25</v>
      </c>
      <c r="S12188" s="269">
        <v>-53</v>
      </c>
      <c r="T12188" s="269">
        <v>-53.25</v>
      </c>
      <c r="DO12188"/>
    </row>
    <row r="12189" spans="15:119" x14ac:dyDescent="0.25">
      <c r="O12189" s="268" t="s">
        <v>21671</v>
      </c>
      <c r="P12189" s="268" t="s">
        <v>9492</v>
      </c>
      <c r="Q12189" s="269">
        <v>-18.25</v>
      </c>
      <c r="R12189" s="269">
        <v>-18.5</v>
      </c>
      <c r="S12189" s="269">
        <v>-53.25</v>
      </c>
      <c r="T12189" s="269">
        <v>-53.5</v>
      </c>
      <c r="DO12189"/>
    </row>
    <row r="12190" spans="15:119" x14ac:dyDescent="0.25">
      <c r="O12190" s="268" t="s">
        <v>21672</v>
      </c>
      <c r="P12190" s="268" t="s">
        <v>9492</v>
      </c>
      <c r="Q12190" s="269">
        <v>-18.25</v>
      </c>
      <c r="R12190" s="269">
        <v>-18.5</v>
      </c>
      <c r="S12190" s="269">
        <v>-53</v>
      </c>
      <c r="T12190" s="269">
        <v>-53.25</v>
      </c>
      <c r="DO12190"/>
    </row>
    <row r="12191" spans="15:119" x14ac:dyDescent="0.25">
      <c r="O12191" s="268" t="s">
        <v>21673</v>
      </c>
      <c r="P12191" s="268" t="s">
        <v>9490</v>
      </c>
      <c r="Q12191" s="269">
        <v>-18</v>
      </c>
      <c r="R12191" s="269">
        <v>-18.5</v>
      </c>
      <c r="S12191" s="269">
        <v>-52.5</v>
      </c>
      <c r="T12191" s="269">
        <v>-53</v>
      </c>
      <c r="DO12191"/>
    </row>
    <row r="12192" spans="15:119" x14ac:dyDescent="0.25">
      <c r="O12192" s="268" t="s">
        <v>21674</v>
      </c>
      <c r="P12192" s="268" t="s">
        <v>9492</v>
      </c>
      <c r="Q12192" s="269">
        <v>-18</v>
      </c>
      <c r="R12192" s="269">
        <v>-18.25</v>
      </c>
      <c r="S12192" s="269">
        <v>-52.75</v>
      </c>
      <c r="T12192" s="269">
        <v>-53</v>
      </c>
      <c r="DO12192"/>
    </row>
    <row r="12193" spans="15:119" x14ac:dyDescent="0.25">
      <c r="O12193" s="268" t="s">
        <v>21675</v>
      </c>
      <c r="P12193" s="268" t="s">
        <v>9492</v>
      </c>
      <c r="Q12193" s="269">
        <v>-18</v>
      </c>
      <c r="R12193" s="269">
        <v>-18.25</v>
      </c>
      <c r="S12193" s="269">
        <v>-52.5</v>
      </c>
      <c r="T12193" s="269">
        <v>-52.75</v>
      </c>
      <c r="DO12193"/>
    </row>
    <row r="12194" spans="15:119" x14ac:dyDescent="0.25">
      <c r="O12194" s="268" t="s">
        <v>21676</v>
      </c>
      <c r="P12194" s="268" t="s">
        <v>9492</v>
      </c>
      <c r="Q12194" s="269">
        <v>-18.25</v>
      </c>
      <c r="R12194" s="269">
        <v>-18.5</v>
      </c>
      <c r="S12194" s="269">
        <v>-52.75</v>
      </c>
      <c r="T12194" s="269">
        <v>-53</v>
      </c>
      <c r="DO12194"/>
    </row>
    <row r="12195" spans="15:119" x14ac:dyDescent="0.25">
      <c r="O12195" s="268" t="s">
        <v>21677</v>
      </c>
      <c r="P12195" s="268" t="s">
        <v>9492</v>
      </c>
      <c r="Q12195" s="269">
        <v>-18.25</v>
      </c>
      <c r="R12195" s="269">
        <v>-18.5</v>
      </c>
      <c r="S12195" s="269">
        <v>-52.5</v>
      </c>
      <c r="T12195" s="269">
        <v>-52.75</v>
      </c>
      <c r="DO12195"/>
    </row>
    <row r="12196" spans="15:119" x14ac:dyDescent="0.25">
      <c r="O12196" s="268" t="s">
        <v>21678</v>
      </c>
      <c r="P12196" s="268" t="s">
        <v>9490</v>
      </c>
      <c r="Q12196" s="269">
        <v>-18.5</v>
      </c>
      <c r="R12196" s="269">
        <v>-19</v>
      </c>
      <c r="S12196" s="269">
        <v>-53.5</v>
      </c>
      <c r="T12196" s="269">
        <v>-54</v>
      </c>
      <c r="DO12196"/>
    </row>
    <row r="12197" spans="15:119" x14ac:dyDescent="0.25">
      <c r="O12197" s="268" t="s">
        <v>21679</v>
      </c>
      <c r="P12197" s="268" t="s">
        <v>9492</v>
      </c>
      <c r="Q12197" s="269">
        <v>-18.5</v>
      </c>
      <c r="R12197" s="269">
        <v>-18.75</v>
      </c>
      <c r="S12197" s="269">
        <v>-53.75</v>
      </c>
      <c r="T12197" s="269">
        <v>-54</v>
      </c>
      <c r="DO12197"/>
    </row>
    <row r="12198" spans="15:119" x14ac:dyDescent="0.25">
      <c r="O12198" s="268" t="s">
        <v>21680</v>
      </c>
      <c r="P12198" s="268" t="s">
        <v>9492</v>
      </c>
      <c r="Q12198" s="269">
        <v>-18.5</v>
      </c>
      <c r="R12198" s="269">
        <v>-18.75</v>
      </c>
      <c r="S12198" s="269">
        <v>-53.5</v>
      </c>
      <c r="T12198" s="269">
        <v>-53.75</v>
      </c>
      <c r="DO12198"/>
    </row>
    <row r="12199" spans="15:119" x14ac:dyDescent="0.25">
      <c r="O12199" s="268" t="s">
        <v>21681</v>
      </c>
      <c r="P12199" s="268" t="s">
        <v>9492</v>
      </c>
      <c r="Q12199" s="269">
        <v>-18.75</v>
      </c>
      <c r="R12199" s="269">
        <v>-19</v>
      </c>
      <c r="S12199" s="269">
        <v>-53.75</v>
      </c>
      <c r="T12199" s="269">
        <v>-54</v>
      </c>
      <c r="DO12199"/>
    </row>
    <row r="12200" spans="15:119" x14ac:dyDescent="0.25">
      <c r="O12200" s="268" t="s">
        <v>21682</v>
      </c>
      <c r="P12200" s="268" t="s">
        <v>9492</v>
      </c>
      <c r="Q12200" s="269">
        <v>-18.75</v>
      </c>
      <c r="R12200" s="269">
        <v>-19</v>
      </c>
      <c r="S12200" s="269">
        <v>-53.5</v>
      </c>
      <c r="T12200" s="269">
        <v>-53.75</v>
      </c>
      <c r="DO12200"/>
    </row>
    <row r="12201" spans="15:119" x14ac:dyDescent="0.25">
      <c r="O12201" s="268" t="s">
        <v>21683</v>
      </c>
      <c r="P12201" s="268" t="s">
        <v>9490</v>
      </c>
      <c r="Q12201" s="269">
        <v>-18.5</v>
      </c>
      <c r="R12201" s="269">
        <v>-19</v>
      </c>
      <c r="S12201" s="269">
        <v>-53</v>
      </c>
      <c r="T12201" s="269">
        <v>-53.5</v>
      </c>
      <c r="DO12201"/>
    </row>
    <row r="12202" spans="15:119" x14ac:dyDescent="0.25">
      <c r="O12202" s="268" t="s">
        <v>21684</v>
      </c>
      <c r="P12202" s="268" t="s">
        <v>9492</v>
      </c>
      <c r="Q12202" s="269">
        <v>-18.5</v>
      </c>
      <c r="R12202" s="269">
        <v>-18.75</v>
      </c>
      <c r="S12202" s="269">
        <v>-53.25</v>
      </c>
      <c r="T12202" s="269">
        <v>-53.5</v>
      </c>
      <c r="DO12202"/>
    </row>
    <row r="12203" spans="15:119" x14ac:dyDescent="0.25">
      <c r="O12203" s="268" t="s">
        <v>21685</v>
      </c>
      <c r="P12203" s="268" t="s">
        <v>9492</v>
      </c>
      <c r="Q12203" s="269">
        <v>-18.5</v>
      </c>
      <c r="R12203" s="269">
        <v>-18.75</v>
      </c>
      <c r="S12203" s="269">
        <v>-53</v>
      </c>
      <c r="T12203" s="269">
        <v>-53.25</v>
      </c>
      <c r="DO12203"/>
    </row>
    <row r="12204" spans="15:119" x14ac:dyDescent="0.25">
      <c r="O12204" s="268" t="s">
        <v>21686</v>
      </c>
      <c r="P12204" s="268" t="s">
        <v>9492</v>
      </c>
      <c r="Q12204" s="269">
        <v>-18.75</v>
      </c>
      <c r="R12204" s="269">
        <v>-19</v>
      </c>
      <c r="S12204" s="269">
        <v>-53.25</v>
      </c>
      <c r="T12204" s="269">
        <v>-53.5</v>
      </c>
      <c r="DO12204"/>
    </row>
    <row r="12205" spans="15:119" x14ac:dyDescent="0.25">
      <c r="O12205" s="268" t="s">
        <v>21687</v>
      </c>
      <c r="P12205" s="268" t="s">
        <v>9492</v>
      </c>
      <c r="Q12205" s="269">
        <v>-18.75</v>
      </c>
      <c r="R12205" s="269">
        <v>-19</v>
      </c>
      <c r="S12205" s="269">
        <v>-53</v>
      </c>
      <c r="T12205" s="269">
        <v>-53.25</v>
      </c>
      <c r="DO12205"/>
    </row>
    <row r="12206" spans="15:119" x14ac:dyDescent="0.25">
      <c r="O12206" s="268" t="s">
        <v>21688</v>
      </c>
      <c r="P12206" s="268" t="s">
        <v>9490</v>
      </c>
      <c r="Q12206" s="269">
        <v>-18.5</v>
      </c>
      <c r="R12206" s="269">
        <v>-19</v>
      </c>
      <c r="S12206" s="269">
        <v>-52.5</v>
      </c>
      <c r="T12206" s="269">
        <v>-53</v>
      </c>
      <c r="DO12206"/>
    </row>
    <row r="12207" spans="15:119" x14ac:dyDescent="0.25">
      <c r="O12207" s="268" t="s">
        <v>21689</v>
      </c>
      <c r="P12207" s="268" t="s">
        <v>9492</v>
      </c>
      <c r="Q12207" s="269">
        <v>-18.5</v>
      </c>
      <c r="R12207" s="269">
        <v>-18.75</v>
      </c>
      <c r="S12207" s="269">
        <v>-52.75</v>
      </c>
      <c r="T12207" s="269">
        <v>-53</v>
      </c>
      <c r="DO12207"/>
    </row>
    <row r="12208" spans="15:119" x14ac:dyDescent="0.25">
      <c r="O12208" s="268" t="s">
        <v>21690</v>
      </c>
      <c r="P12208" s="268" t="s">
        <v>9492</v>
      </c>
      <c r="Q12208" s="269">
        <v>-18.5</v>
      </c>
      <c r="R12208" s="269">
        <v>-18.75</v>
      </c>
      <c r="S12208" s="269">
        <v>-52.5</v>
      </c>
      <c r="T12208" s="269">
        <v>-52.75</v>
      </c>
      <c r="DO12208"/>
    </row>
    <row r="12209" spans="15:119" x14ac:dyDescent="0.25">
      <c r="O12209" s="268" t="s">
        <v>21691</v>
      </c>
      <c r="P12209" s="268" t="s">
        <v>9492</v>
      </c>
      <c r="Q12209" s="269">
        <v>-18.75</v>
      </c>
      <c r="R12209" s="269">
        <v>-19</v>
      </c>
      <c r="S12209" s="269">
        <v>-52.75</v>
      </c>
      <c r="T12209" s="269">
        <v>-53</v>
      </c>
      <c r="DO12209"/>
    </row>
    <row r="12210" spans="15:119" x14ac:dyDescent="0.25">
      <c r="O12210" s="268" t="s">
        <v>21692</v>
      </c>
      <c r="P12210" s="268" t="s">
        <v>9492</v>
      </c>
      <c r="Q12210" s="269">
        <v>-18.75</v>
      </c>
      <c r="R12210" s="269">
        <v>-19</v>
      </c>
      <c r="S12210" s="269">
        <v>-52.5</v>
      </c>
      <c r="T12210" s="269">
        <v>-52.75</v>
      </c>
      <c r="DO12210"/>
    </row>
    <row r="12211" spans="15:119" x14ac:dyDescent="0.25">
      <c r="O12211" s="268" t="s">
        <v>21693</v>
      </c>
      <c r="P12211" s="268" t="s">
        <v>9488</v>
      </c>
      <c r="Q12211" s="269">
        <v>-18</v>
      </c>
      <c r="R12211" s="269">
        <v>-19</v>
      </c>
      <c r="S12211" s="269">
        <v>-51</v>
      </c>
      <c r="T12211" s="269">
        <v>-52.5</v>
      </c>
      <c r="DO12211"/>
    </row>
    <row r="12212" spans="15:119" x14ac:dyDescent="0.25">
      <c r="O12212" s="268" t="s">
        <v>21694</v>
      </c>
      <c r="P12212" s="268" t="s">
        <v>9490</v>
      </c>
      <c r="Q12212" s="269">
        <v>-18</v>
      </c>
      <c r="R12212" s="269">
        <v>-18.5</v>
      </c>
      <c r="S12212" s="269">
        <v>-52</v>
      </c>
      <c r="T12212" s="269">
        <v>-52.5</v>
      </c>
      <c r="DO12212"/>
    </row>
    <row r="12213" spans="15:119" x14ac:dyDescent="0.25">
      <c r="O12213" s="268" t="s">
        <v>21695</v>
      </c>
      <c r="P12213" s="268" t="s">
        <v>9492</v>
      </c>
      <c r="Q12213" s="269">
        <v>-18</v>
      </c>
      <c r="R12213" s="269">
        <v>-18.25</v>
      </c>
      <c r="S12213" s="269">
        <v>-52.25</v>
      </c>
      <c r="T12213" s="269">
        <v>-52.5</v>
      </c>
      <c r="DO12213"/>
    </row>
    <row r="12214" spans="15:119" x14ac:dyDescent="0.25">
      <c r="O12214" s="268" t="s">
        <v>21696</v>
      </c>
      <c r="P12214" s="268" t="s">
        <v>9492</v>
      </c>
      <c r="Q12214" s="269">
        <v>-18</v>
      </c>
      <c r="R12214" s="269">
        <v>-18.25</v>
      </c>
      <c r="S12214" s="269">
        <v>-52</v>
      </c>
      <c r="T12214" s="269">
        <v>-52.25</v>
      </c>
      <c r="DO12214"/>
    </row>
    <row r="12215" spans="15:119" x14ac:dyDescent="0.25">
      <c r="O12215" s="268" t="s">
        <v>21697</v>
      </c>
      <c r="P12215" s="268" t="s">
        <v>9492</v>
      </c>
      <c r="Q12215" s="269">
        <v>-18.25</v>
      </c>
      <c r="R12215" s="269">
        <v>-18.5</v>
      </c>
      <c r="S12215" s="269">
        <v>-52.25</v>
      </c>
      <c r="T12215" s="269">
        <v>-52.5</v>
      </c>
      <c r="DO12215"/>
    </row>
    <row r="12216" spans="15:119" x14ac:dyDescent="0.25">
      <c r="O12216" s="268" t="s">
        <v>21698</v>
      </c>
      <c r="P12216" s="268" t="s">
        <v>9492</v>
      </c>
      <c r="Q12216" s="269">
        <v>-18.25</v>
      </c>
      <c r="R12216" s="269">
        <v>-18.5</v>
      </c>
      <c r="S12216" s="269">
        <v>-52</v>
      </c>
      <c r="T12216" s="269">
        <v>-52.25</v>
      </c>
      <c r="DO12216"/>
    </row>
    <row r="12217" spans="15:119" x14ac:dyDescent="0.25">
      <c r="O12217" s="268" t="s">
        <v>21699</v>
      </c>
      <c r="P12217" s="268" t="s">
        <v>9490</v>
      </c>
      <c r="Q12217" s="269">
        <v>-18</v>
      </c>
      <c r="R12217" s="269">
        <v>-18.5</v>
      </c>
      <c r="S12217" s="269">
        <v>-51.5</v>
      </c>
      <c r="T12217" s="269">
        <v>-52</v>
      </c>
      <c r="DO12217"/>
    </row>
    <row r="12218" spans="15:119" x14ac:dyDescent="0.25">
      <c r="O12218" s="268" t="s">
        <v>21700</v>
      </c>
      <c r="P12218" s="268" t="s">
        <v>9492</v>
      </c>
      <c r="Q12218" s="269">
        <v>-18</v>
      </c>
      <c r="R12218" s="269">
        <v>-18.25</v>
      </c>
      <c r="S12218" s="269">
        <v>-51.75</v>
      </c>
      <c r="T12218" s="269">
        <v>-52</v>
      </c>
      <c r="DO12218"/>
    </row>
    <row r="12219" spans="15:119" x14ac:dyDescent="0.25">
      <c r="O12219" s="268" t="s">
        <v>21701</v>
      </c>
      <c r="P12219" s="268" t="s">
        <v>9492</v>
      </c>
      <c r="Q12219" s="269">
        <v>-18</v>
      </c>
      <c r="R12219" s="269">
        <v>-18.25</v>
      </c>
      <c r="S12219" s="269">
        <v>-51.5</v>
      </c>
      <c r="T12219" s="269">
        <v>-51.75</v>
      </c>
      <c r="DO12219"/>
    </row>
    <row r="12220" spans="15:119" x14ac:dyDescent="0.25">
      <c r="O12220" s="268" t="s">
        <v>21702</v>
      </c>
      <c r="P12220" s="268" t="s">
        <v>9492</v>
      </c>
      <c r="Q12220" s="269">
        <v>-18.25</v>
      </c>
      <c r="R12220" s="269">
        <v>-18.5</v>
      </c>
      <c r="S12220" s="269">
        <v>-51.75</v>
      </c>
      <c r="T12220" s="269">
        <v>-52</v>
      </c>
      <c r="DO12220"/>
    </row>
    <row r="12221" spans="15:119" x14ac:dyDescent="0.25">
      <c r="O12221" s="268" t="s">
        <v>21703</v>
      </c>
      <c r="P12221" s="268" t="s">
        <v>9492</v>
      </c>
      <c r="Q12221" s="269">
        <v>-18.25</v>
      </c>
      <c r="R12221" s="269">
        <v>-18.5</v>
      </c>
      <c r="S12221" s="269">
        <v>-51.5</v>
      </c>
      <c r="T12221" s="269">
        <v>-51.75</v>
      </c>
      <c r="DO12221"/>
    </row>
    <row r="12222" spans="15:119" x14ac:dyDescent="0.25">
      <c r="O12222" s="268" t="s">
        <v>21704</v>
      </c>
      <c r="P12222" s="268" t="s">
        <v>9490</v>
      </c>
      <c r="Q12222" s="269">
        <v>-18</v>
      </c>
      <c r="R12222" s="269">
        <v>-18.5</v>
      </c>
      <c r="S12222" s="269">
        <v>-51</v>
      </c>
      <c r="T12222" s="269">
        <v>-51.5</v>
      </c>
      <c r="DO12222"/>
    </row>
    <row r="12223" spans="15:119" x14ac:dyDescent="0.25">
      <c r="O12223" s="268" t="s">
        <v>21705</v>
      </c>
      <c r="P12223" s="268" t="s">
        <v>9492</v>
      </c>
      <c r="Q12223" s="269">
        <v>-18</v>
      </c>
      <c r="R12223" s="269">
        <v>-18.25</v>
      </c>
      <c r="S12223" s="269">
        <v>-51.25</v>
      </c>
      <c r="T12223" s="269">
        <v>-51.5</v>
      </c>
      <c r="DO12223"/>
    </row>
    <row r="12224" spans="15:119" x14ac:dyDescent="0.25">
      <c r="O12224" s="268" t="s">
        <v>21706</v>
      </c>
      <c r="P12224" s="268" t="s">
        <v>9492</v>
      </c>
      <c r="Q12224" s="269">
        <v>-18</v>
      </c>
      <c r="R12224" s="269">
        <v>-18.25</v>
      </c>
      <c r="S12224" s="269">
        <v>-51</v>
      </c>
      <c r="T12224" s="269">
        <v>-51.25</v>
      </c>
      <c r="DO12224"/>
    </row>
    <row r="12225" spans="15:119" x14ac:dyDescent="0.25">
      <c r="O12225" s="268" t="s">
        <v>21707</v>
      </c>
      <c r="P12225" s="268" t="s">
        <v>9492</v>
      </c>
      <c r="Q12225" s="269">
        <v>-18.25</v>
      </c>
      <c r="R12225" s="269">
        <v>-18.5</v>
      </c>
      <c r="S12225" s="269">
        <v>-51.25</v>
      </c>
      <c r="T12225" s="269">
        <v>-51.5</v>
      </c>
      <c r="DO12225"/>
    </row>
    <row r="12226" spans="15:119" x14ac:dyDescent="0.25">
      <c r="O12226" s="268" t="s">
        <v>21708</v>
      </c>
      <c r="P12226" s="268" t="s">
        <v>9492</v>
      </c>
      <c r="Q12226" s="269">
        <v>-18.25</v>
      </c>
      <c r="R12226" s="269">
        <v>-18.5</v>
      </c>
      <c r="S12226" s="269">
        <v>-51</v>
      </c>
      <c r="T12226" s="269">
        <v>-51.25</v>
      </c>
      <c r="DO12226"/>
    </row>
    <row r="12227" spans="15:119" x14ac:dyDescent="0.25">
      <c r="O12227" s="268" t="s">
        <v>21709</v>
      </c>
      <c r="P12227" s="268" t="s">
        <v>9490</v>
      </c>
      <c r="Q12227" s="269">
        <v>-18.5</v>
      </c>
      <c r="R12227" s="269">
        <v>-19</v>
      </c>
      <c r="S12227" s="269">
        <v>-52</v>
      </c>
      <c r="T12227" s="269">
        <v>-52.5</v>
      </c>
      <c r="DO12227"/>
    </row>
    <row r="12228" spans="15:119" x14ac:dyDescent="0.25">
      <c r="O12228" s="268" t="s">
        <v>21710</v>
      </c>
      <c r="P12228" s="268" t="s">
        <v>9492</v>
      </c>
      <c r="Q12228" s="269">
        <v>-18.5</v>
      </c>
      <c r="R12228" s="269">
        <v>-18.75</v>
      </c>
      <c r="S12228" s="269">
        <v>-52.25</v>
      </c>
      <c r="T12228" s="269">
        <v>-52.5</v>
      </c>
      <c r="DO12228"/>
    </row>
    <row r="12229" spans="15:119" x14ac:dyDescent="0.25">
      <c r="O12229" s="268" t="s">
        <v>21711</v>
      </c>
      <c r="P12229" s="268" t="s">
        <v>9492</v>
      </c>
      <c r="Q12229" s="269">
        <v>-18.5</v>
      </c>
      <c r="R12229" s="269">
        <v>-18.75</v>
      </c>
      <c r="S12229" s="269">
        <v>-52</v>
      </c>
      <c r="T12229" s="269">
        <v>-52.25</v>
      </c>
      <c r="DO12229"/>
    </row>
    <row r="12230" spans="15:119" x14ac:dyDescent="0.25">
      <c r="O12230" s="268" t="s">
        <v>21712</v>
      </c>
      <c r="P12230" s="268" t="s">
        <v>9492</v>
      </c>
      <c r="Q12230" s="269">
        <v>-18.75</v>
      </c>
      <c r="R12230" s="269">
        <v>-19</v>
      </c>
      <c r="S12230" s="269">
        <v>-52.25</v>
      </c>
      <c r="T12230" s="269">
        <v>-52.5</v>
      </c>
      <c r="DO12230"/>
    </row>
    <row r="12231" spans="15:119" x14ac:dyDescent="0.25">
      <c r="O12231" s="268" t="s">
        <v>21713</v>
      </c>
      <c r="P12231" s="268" t="s">
        <v>9492</v>
      </c>
      <c r="Q12231" s="269">
        <v>-18.75</v>
      </c>
      <c r="R12231" s="269">
        <v>-19</v>
      </c>
      <c r="S12231" s="269">
        <v>-52</v>
      </c>
      <c r="T12231" s="269">
        <v>-52.25</v>
      </c>
      <c r="DO12231"/>
    </row>
    <row r="12232" spans="15:119" x14ac:dyDescent="0.25">
      <c r="O12232" s="268" t="s">
        <v>21714</v>
      </c>
      <c r="P12232" s="268" t="s">
        <v>9490</v>
      </c>
      <c r="Q12232" s="269">
        <v>-18.5</v>
      </c>
      <c r="R12232" s="269">
        <v>-19</v>
      </c>
      <c r="S12232" s="269">
        <v>-51.5</v>
      </c>
      <c r="T12232" s="269">
        <v>-52</v>
      </c>
      <c r="DO12232"/>
    </row>
    <row r="12233" spans="15:119" x14ac:dyDescent="0.25">
      <c r="O12233" s="268" t="s">
        <v>21715</v>
      </c>
      <c r="P12233" s="268" t="s">
        <v>9492</v>
      </c>
      <c r="Q12233" s="269">
        <v>-18.5</v>
      </c>
      <c r="R12233" s="269">
        <v>-18.75</v>
      </c>
      <c r="S12233" s="269">
        <v>-51.75</v>
      </c>
      <c r="T12233" s="269">
        <v>-52</v>
      </c>
      <c r="DO12233"/>
    </row>
    <row r="12234" spans="15:119" x14ac:dyDescent="0.25">
      <c r="O12234" s="268" t="s">
        <v>21716</v>
      </c>
      <c r="P12234" s="268" t="s">
        <v>9492</v>
      </c>
      <c r="Q12234" s="269">
        <v>-18.5</v>
      </c>
      <c r="R12234" s="269">
        <v>-18.75</v>
      </c>
      <c r="S12234" s="269">
        <v>-51.5</v>
      </c>
      <c r="T12234" s="269">
        <v>-51.75</v>
      </c>
      <c r="DO12234"/>
    </row>
    <row r="12235" spans="15:119" x14ac:dyDescent="0.25">
      <c r="O12235" s="268" t="s">
        <v>21717</v>
      </c>
      <c r="P12235" s="268" t="s">
        <v>9492</v>
      </c>
      <c r="Q12235" s="269">
        <v>-18.75</v>
      </c>
      <c r="R12235" s="269">
        <v>-19</v>
      </c>
      <c r="S12235" s="269">
        <v>-51.75</v>
      </c>
      <c r="T12235" s="269">
        <v>-52</v>
      </c>
      <c r="DO12235"/>
    </row>
    <row r="12236" spans="15:119" x14ac:dyDescent="0.25">
      <c r="O12236" s="268" t="s">
        <v>21718</v>
      </c>
      <c r="P12236" s="268" t="s">
        <v>9492</v>
      </c>
      <c r="Q12236" s="269">
        <v>-18.75</v>
      </c>
      <c r="R12236" s="269">
        <v>-19</v>
      </c>
      <c r="S12236" s="269">
        <v>-51.5</v>
      </c>
      <c r="T12236" s="269">
        <v>-51.75</v>
      </c>
      <c r="DO12236"/>
    </row>
    <row r="12237" spans="15:119" x14ac:dyDescent="0.25">
      <c r="O12237" s="268" t="s">
        <v>21719</v>
      </c>
      <c r="P12237" s="268" t="s">
        <v>9490</v>
      </c>
      <c r="Q12237" s="269">
        <v>-18.5</v>
      </c>
      <c r="R12237" s="269">
        <v>-19</v>
      </c>
      <c r="S12237" s="269">
        <v>-51</v>
      </c>
      <c r="T12237" s="269">
        <v>-51.5</v>
      </c>
      <c r="DO12237"/>
    </row>
    <row r="12238" spans="15:119" x14ac:dyDescent="0.25">
      <c r="O12238" s="268" t="s">
        <v>21720</v>
      </c>
      <c r="P12238" s="268" t="s">
        <v>9492</v>
      </c>
      <c r="Q12238" s="269">
        <v>-18.5</v>
      </c>
      <c r="R12238" s="269">
        <v>-18.75</v>
      </c>
      <c r="S12238" s="269">
        <v>-51.25</v>
      </c>
      <c r="T12238" s="269">
        <v>-51.5</v>
      </c>
      <c r="DO12238"/>
    </row>
    <row r="12239" spans="15:119" x14ac:dyDescent="0.25">
      <c r="O12239" s="268" t="s">
        <v>21721</v>
      </c>
      <c r="P12239" s="268" t="s">
        <v>9492</v>
      </c>
      <c r="Q12239" s="269">
        <v>-18.5</v>
      </c>
      <c r="R12239" s="269">
        <v>-18.75</v>
      </c>
      <c r="S12239" s="269">
        <v>-51</v>
      </c>
      <c r="T12239" s="269">
        <v>-51.25</v>
      </c>
      <c r="DO12239"/>
    </row>
    <row r="12240" spans="15:119" x14ac:dyDescent="0.25">
      <c r="O12240" s="268" t="s">
        <v>21722</v>
      </c>
      <c r="P12240" s="268" t="s">
        <v>9492</v>
      </c>
      <c r="Q12240" s="269">
        <v>-18.75</v>
      </c>
      <c r="R12240" s="269">
        <v>-19</v>
      </c>
      <c r="S12240" s="269">
        <v>-51.25</v>
      </c>
      <c r="T12240" s="269">
        <v>-51.5</v>
      </c>
      <c r="DO12240"/>
    </row>
    <row r="12241" spans="15:119" x14ac:dyDescent="0.25">
      <c r="O12241" s="268" t="s">
        <v>21723</v>
      </c>
      <c r="P12241" s="268" t="s">
        <v>9492</v>
      </c>
      <c r="Q12241" s="269">
        <v>-18.75</v>
      </c>
      <c r="R12241" s="269">
        <v>-19</v>
      </c>
      <c r="S12241" s="269">
        <v>-51</v>
      </c>
      <c r="T12241" s="269">
        <v>-51.25</v>
      </c>
      <c r="DO12241"/>
    </row>
    <row r="12242" spans="15:119" x14ac:dyDescent="0.25">
      <c r="O12242" s="268" t="s">
        <v>21724</v>
      </c>
      <c r="P12242" s="268" t="s">
        <v>9488</v>
      </c>
      <c r="Q12242" s="269">
        <v>-19</v>
      </c>
      <c r="R12242" s="269">
        <v>-20</v>
      </c>
      <c r="S12242" s="269">
        <v>-52.5</v>
      </c>
      <c r="T12242" s="269">
        <v>-54</v>
      </c>
      <c r="DO12242"/>
    </row>
    <row r="12243" spans="15:119" x14ac:dyDescent="0.25">
      <c r="O12243" s="268" t="s">
        <v>21725</v>
      </c>
      <c r="P12243" s="268" t="s">
        <v>9490</v>
      </c>
      <c r="Q12243" s="269">
        <v>-19</v>
      </c>
      <c r="R12243" s="269">
        <v>-19.5</v>
      </c>
      <c r="S12243" s="269">
        <v>-53.5</v>
      </c>
      <c r="T12243" s="269">
        <v>-54</v>
      </c>
      <c r="DO12243"/>
    </row>
    <row r="12244" spans="15:119" x14ac:dyDescent="0.25">
      <c r="O12244" s="268" t="s">
        <v>21726</v>
      </c>
      <c r="P12244" s="268" t="s">
        <v>9492</v>
      </c>
      <c r="Q12244" s="269">
        <v>-19</v>
      </c>
      <c r="R12244" s="269">
        <v>-19.25</v>
      </c>
      <c r="S12244" s="269">
        <v>-53.75</v>
      </c>
      <c r="T12244" s="269">
        <v>-54</v>
      </c>
      <c r="DO12244"/>
    </row>
    <row r="12245" spans="15:119" x14ac:dyDescent="0.25">
      <c r="O12245" s="268" t="s">
        <v>21727</v>
      </c>
      <c r="P12245" s="268" t="s">
        <v>9492</v>
      </c>
      <c r="Q12245" s="269">
        <v>-19</v>
      </c>
      <c r="R12245" s="269">
        <v>-19.25</v>
      </c>
      <c r="S12245" s="269">
        <v>-53.5</v>
      </c>
      <c r="T12245" s="269">
        <v>-53.75</v>
      </c>
      <c r="DO12245"/>
    </row>
    <row r="12246" spans="15:119" x14ac:dyDescent="0.25">
      <c r="O12246" s="268" t="s">
        <v>21728</v>
      </c>
      <c r="P12246" s="268" t="s">
        <v>9492</v>
      </c>
      <c r="Q12246" s="269">
        <v>-19.25</v>
      </c>
      <c r="R12246" s="269">
        <v>-19.5</v>
      </c>
      <c r="S12246" s="269">
        <v>-53.75</v>
      </c>
      <c r="T12246" s="269">
        <v>-54</v>
      </c>
      <c r="DO12246"/>
    </row>
    <row r="12247" spans="15:119" x14ac:dyDescent="0.25">
      <c r="O12247" s="268" t="s">
        <v>21729</v>
      </c>
      <c r="P12247" s="268" t="s">
        <v>9492</v>
      </c>
      <c r="Q12247" s="269">
        <v>-19.25</v>
      </c>
      <c r="R12247" s="269">
        <v>-19.5</v>
      </c>
      <c r="S12247" s="269">
        <v>-53.5</v>
      </c>
      <c r="T12247" s="269">
        <v>-53.75</v>
      </c>
      <c r="DO12247"/>
    </row>
    <row r="12248" spans="15:119" x14ac:dyDescent="0.25">
      <c r="O12248" s="268" t="s">
        <v>21730</v>
      </c>
      <c r="P12248" s="268" t="s">
        <v>9490</v>
      </c>
      <c r="Q12248" s="269">
        <v>-19</v>
      </c>
      <c r="R12248" s="269">
        <v>-19.5</v>
      </c>
      <c r="S12248" s="269">
        <v>-53</v>
      </c>
      <c r="T12248" s="269">
        <v>-53.5</v>
      </c>
      <c r="DO12248"/>
    </row>
    <row r="12249" spans="15:119" x14ac:dyDescent="0.25">
      <c r="O12249" s="268" t="s">
        <v>21731</v>
      </c>
      <c r="P12249" s="268" t="s">
        <v>9492</v>
      </c>
      <c r="Q12249" s="269">
        <v>-19</v>
      </c>
      <c r="R12249" s="269">
        <v>-19.25</v>
      </c>
      <c r="S12249" s="269">
        <v>-53.25</v>
      </c>
      <c r="T12249" s="269">
        <v>-53.5</v>
      </c>
      <c r="DO12249"/>
    </row>
    <row r="12250" spans="15:119" x14ac:dyDescent="0.25">
      <c r="O12250" s="268" t="s">
        <v>21732</v>
      </c>
      <c r="P12250" s="268" t="s">
        <v>9492</v>
      </c>
      <c r="Q12250" s="269">
        <v>-19</v>
      </c>
      <c r="R12250" s="269">
        <v>-19.25</v>
      </c>
      <c r="S12250" s="269">
        <v>-53</v>
      </c>
      <c r="T12250" s="269">
        <v>-53.25</v>
      </c>
      <c r="DO12250"/>
    </row>
    <row r="12251" spans="15:119" x14ac:dyDescent="0.25">
      <c r="O12251" s="268" t="s">
        <v>21733</v>
      </c>
      <c r="P12251" s="268" t="s">
        <v>9492</v>
      </c>
      <c r="Q12251" s="269">
        <v>-19.25</v>
      </c>
      <c r="R12251" s="269">
        <v>-19.5</v>
      </c>
      <c r="S12251" s="269">
        <v>-53.25</v>
      </c>
      <c r="T12251" s="269">
        <v>-53.5</v>
      </c>
      <c r="DO12251"/>
    </row>
    <row r="12252" spans="15:119" x14ac:dyDescent="0.25">
      <c r="O12252" s="268" t="s">
        <v>21734</v>
      </c>
      <c r="P12252" s="268" t="s">
        <v>9492</v>
      </c>
      <c r="Q12252" s="269">
        <v>-19.25</v>
      </c>
      <c r="R12252" s="269">
        <v>-19.5</v>
      </c>
      <c r="S12252" s="269">
        <v>-53</v>
      </c>
      <c r="T12252" s="269">
        <v>-53.25</v>
      </c>
      <c r="DO12252"/>
    </row>
    <row r="12253" spans="15:119" x14ac:dyDescent="0.25">
      <c r="O12253" s="268" t="s">
        <v>21735</v>
      </c>
      <c r="P12253" s="268" t="s">
        <v>9490</v>
      </c>
      <c r="Q12253" s="269">
        <v>-19</v>
      </c>
      <c r="R12253" s="269">
        <v>-19.5</v>
      </c>
      <c r="S12253" s="269">
        <v>-52.5</v>
      </c>
      <c r="T12253" s="269">
        <v>-53</v>
      </c>
      <c r="DO12253"/>
    </row>
    <row r="12254" spans="15:119" x14ac:dyDescent="0.25">
      <c r="O12254" s="268" t="s">
        <v>21736</v>
      </c>
      <c r="P12254" s="268" t="s">
        <v>9492</v>
      </c>
      <c r="Q12254" s="269">
        <v>-19</v>
      </c>
      <c r="R12254" s="269">
        <v>-19.25</v>
      </c>
      <c r="S12254" s="269">
        <v>-52.75</v>
      </c>
      <c r="T12254" s="269">
        <v>-53</v>
      </c>
      <c r="DO12254"/>
    </row>
    <row r="12255" spans="15:119" x14ac:dyDescent="0.25">
      <c r="O12255" s="268" t="s">
        <v>21737</v>
      </c>
      <c r="P12255" s="268" t="s">
        <v>9492</v>
      </c>
      <c r="Q12255" s="269">
        <v>-19</v>
      </c>
      <c r="R12255" s="269">
        <v>-19.25</v>
      </c>
      <c r="S12255" s="269">
        <v>-52.5</v>
      </c>
      <c r="T12255" s="269">
        <v>-52.75</v>
      </c>
      <c r="DO12255"/>
    </row>
    <row r="12256" spans="15:119" x14ac:dyDescent="0.25">
      <c r="O12256" s="268" t="s">
        <v>21738</v>
      </c>
      <c r="P12256" s="268" t="s">
        <v>9492</v>
      </c>
      <c r="Q12256" s="269">
        <v>-19.25</v>
      </c>
      <c r="R12256" s="269">
        <v>-19.5</v>
      </c>
      <c r="S12256" s="269">
        <v>-52.75</v>
      </c>
      <c r="T12256" s="269">
        <v>-53</v>
      </c>
      <c r="DO12256"/>
    </row>
    <row r="12257" spans="15:119" x14ac:dyDescent="0.25">
      <c r="O12257" s="268" t="s">
        <v>21739</v>
      </c>
      <c r="P12257" s="268" t="s">
        <v>9492</v>
      </c>
      <c r="Q12257" s="269">
        <v>-19.25</v>
      </c>
      <c r="R12257" s="269">
        <v>-19.5</v>
      </c>
      <c r="S12257" s="269">
        <v>-52.5</v>
      </c>
      <c r="T12257" s="269">
        <v>-52.75</v>
      </c>
      <c r="DO12257"/>
    </row>
    <row r="12258" spans="15:119" x14ac:dyDescent="0.25">
      <c r="O12258" s="268" t="s">
        <v>21740</v>
      </c>
      <c r="P12258" s="268" t="s">
        <v>9490</v>
      </c>
      <c r="Q12258" s="269">
        <v>-19.5</v>
      </c>
      <c r="R12258" s="269">
        <v>-20</v>
      </c>
      <c r="S12258" s="269">
        <v>-53.5</v>
      </c>
      <c r="T12258" s="269">
        <v>-54</v>
      </c>
      <c r="DO12258"/>
    </row>
    <row r="12259" spans="15:119" x14ac:dyDescent="0.25">
      <c r="O12259" s="268" t="s">
        <v>21741</v>
      </c>
      <c r="P12259" s="268" t="s">
        <v>9492</v>
      </c>
      <c r="Q12259" s="269">
        <v>-19.5</v>
      </c>
      <c r="R12259" s="269">
        <v>-19.75</v>
      </c>
      <c r="S12259" s="269">
        <v>-53.75</v>
      </c>
      <c r="T12259" s="269">
        <v>-54</v>
      </c>
      <c r="DO12259"/>
    </row>
    <row r="12260" spans="15:119" x14ac:dyDescent="0.25">
      <c r="O12260" s="268" t="s">
        <v>21742</v>
      </c>
      <c r="P12260" s="268" t="s">
        <v>9492</v>
      </c>
      <c r="Q12260" s="269">
        <v>-19.5</v>
      </c>
      <c r="R12260" s="269">
        <v>-19.75</v>
      </c>
      <c r="S12260" s="269">
        <v>-53.5</v>
      </c>
      <c r="T12260" s="269">
        <v>-53.75</v>
      </c>
      <c r="DO12260"/>
    </row>
    <row r="12261" spans="15:119" x14ac:dyDescent="0.25">
      <c r="O12261" s="268" t="s">
        <v>21743</v>
      </c>
      <c r="P12261" s="268" t="s">
        <v>9492</v>
      </c>
      <c r="Q12261" s="269">
        <v>-19.75</v>
      </c>
      <c r="R12261" s="269">
        <v>-20</v>
      </c>
      <c r="S12261" s="269">
        <v>-53.75</v>
      </c>
      <c r="T12261" s="269">
        <v>-54</v>
      </c>
      <c r="DO12261"/>
    </row>
    <row r="12262" spans="15:119" x14ac:dyDescent="0.25">
      <c r="O12262" s="268" t="s">
        <v>21744</v>
      </c>
      <c r="P12262" s="268" t="s">
        <v>9492</v>
      </c>
      <c r="Q12262" s="269">
        <v>-19.75</v>
      </c>
      <c r="R12262" s="269">
        <v>-20</v>
      </c>
      <c r="S12262" s="269">
        <v>-53.5</v>
      </c>
      <c r="T12262" s="269">
        <v>-53.75</v>
      </c>
      <c r="DO12262"/>
    </row>
    <row r="12263" spans="15:119" x14ac:dyDescent="0.25">
      <c r="O12263" s="268" t="s">
        <v>21745</v>
      </c>
      <c r="P12263" s="268" t="s">
        <v>9490</v>
      </c>
      <c r="Q12263" s="269">
        <v>-19.5</v>
      </c>
      <c r="R12263" s="269">
        <v>-20</v>
      </c>
      <c r="S12263" s="269">
        <v>-53</v>
      </c>
      <c r="T12263" s="269">
        <v>-53.5</v>
      </c>
      <c r="DO12263"/>
    </row>
    <row r="12264" spans="15:119" x14ac:dyDescent="0.25">
      <c r="O12264" s="268" t="s">
        <v>21746</v>
      </c>
      <c r="P12264" s="268" t="s">
        <v>9492</v>
      </c>
      <c r="Q12264" s="269">
        <v>-19.5</v>
      </c>
      <c r="R12264" s="269">
        <v>-19.75</v>
      </c>
      <c r="S12264" s="269">
        <v>-53.25</v>
      </c>
      <c r="T12264" s="269">
        <v>-53.5</v>
      </c>
      <c r="DO12264"/>
    </row>
    <row r="12265" spans="15:119" x14ac:dyDescent="0.25">
      <c r="O12265" s="268" t="s">
        <v>21747</v>
      </c>
      <c r="P12265" s="268" t="s">
        <v>9492</v>
      </c>
      <c r="Q12265" s="269">
        <v>-19.5</v>
      </c>
      <c r="R12265" s="269">
        <v>-19.75</v>
      </c>
      <c r="S12265" s="269">
        <v>-53</v>
      </c>
      <c r="T12265" s="269">
        <v>-53.25</v>
      </c>
      <c r="DO12265"/>
    </row>
    <row r="12266" spans="15:119" x14ac:dyDescent="0.25">
      <c r="O12266" s="268" t="s">
        <v>21748</v>
      </c>
      <c r="P12266" s="268" t="s">
        <v>9492</v>
      </c>
      <c r="Q12266" s="269">
        <v>-19.75</v>
      </c>
      <c r="R12266" s="269">
        <v>-20</v>
      </c>
      <c r="S12266" s="269">
        <v>-53.25</v>
      </c>
      <c r="T12266" s="269">
        <v>-53.5</v>
      </c>
      <c r="DO12266"/>
    </row>
    <row r="12267" spans="15:119" x14ac:dyDescent="0.25">
      <c r="O12267" s="268" t="s">
        <v>21749</v>
      </c>
      <c r="P12267" s="268" t="s">
        <v>9492</v>
      </c>
      <c r="Q12267" s="269">
        <v>-19.75</v>
      </c>
      <c r="R12267" s="269">
        <v>-20</v>
      </c>
      <c r="S12267" s="269">
        <v>-53</v>
      </c>
      <c r="T12267" s="269">
        <v>-53.25</v>
      </c>
      <c r="DO12267"/>
    </row>
    <row r="12268" spans="15:119" x14ac:dyDescent="0.25">
      <c r="O12268" s="268" t="s">
        <v>21750</v>
      </c>
      <c r="P12268" s="268" t="s">
        <v>9490</v>
      </c>
      <c r="Q12268" s="269">
        <v>-19.5</v>
      </c>
      <c r="R12268" s="269">
        <v>-20</v>
      </c>
      <c r="S12268" s="269">
        <v>-52.5</v>
      </c>
      <c r="T12268" s="269">
        <v>-53</v>
      </c>
      <c r="DO12268"/>
    </row>
    <row r="12269" spans="15:119" x14ac:dyDescent="0.25">
      <c r="O12269" s="268" t="s">
        <v>21751</v>
      </c>
      <c r="P12269" s="268" t="s">
        <v>9492</v>
      </c>
      <c r="Q12269" s="269">
        <v>-19.5</v>
      </c>
      <c r="R12269" s="269">
        <v>-19.75</v>
      </c>
      <c r="S12269" s="269">
        <v>-52.75</v>
      </c>
      <c r="T12269" s="269">
        <v>-53</v>
      </c>
      <c r="DO12269"/>
    </row>
    <row r="12270" spans="15:119" x14ac:dyDescent="0.25">
      <c r="O12270" s="268" t="s">
        <v>21752</v>
      </c>
      <c r="P12270" s="268" t="s">
        <v>9492</v>
      </c>
      <c r="Q12270" s="269">
        <v>-19.5</v>
      </c>
      <c r="R12270" s="269">
        <v>-19.75</v>
      </c>
      <c r="S12270" s="269">
        <v>-52.5</v>
      </c>
      <c r="T12270" s="269">
        <v>-52.75</v>
      </c>
      <c r="DO12270"/>
    </row>
    <row r="12271" spans="15:119" x14ac:dyDescent="0.25">
      <c r="O12271" s="268" t="s">
        <v>21753</v>
      </c>
      <c r="P12271" s="268" t="s">
        <v>9492</v>
      </c>
      <c r="Q12271" s="269">
        <v>-19.75</v>
      </c>
      <c r="R12271" s="269">
        <v>-20</v>
      </c>
      <c r="S12271" s="269">
        <v>-52.75</v>
      </c>
      <c r="T12271" s="269">
        <v>-53</v>
      </c>
      <c r="DO12271"/>
    </row>
    <row r="12272" spans="15:119" x14ac:dyDescent="0.25">
      <c r="O12272" s="268" t="s">
        <v>21754</v>
      </c>
      <c r="P12272" s="268" t="s">
        <v>9492</v>
      </c>
      <c r="Q12272" s="269">
        <v>-19.75</v>
      </c>
      <c r="R12272" s="269">
        <v>-20</v>
      </c>
      <c r="S12272" s="269">
        <v>-52.5</v>
      </c>
      <c r="T12272" s="269">
        <v>-52.75</v>
      </c>
      <c r="DO12272"/>
    </row>
    <row r="12273" spans="15:119" x14ac:dyDescent="0.25">
      <c r="O12273" s="268" t="s">
        <v>21755</v>
      </c>
      <c r="P12273" s="268" t="s">
        <v>9488</v>
      </c>
      <c r="Q12273" s="269">
        <v>-19</v>
      </c>
      <c r="R12273" s="269">
        <v>-20</v>
      </c>
      <c r="S12273" s="269">
        <v>-51</v>
      </c>
      <c r="T12273" s="269">
        <v>-52.5</v>
      </c>
      <c r="DO12273"/>
    </row>
    <row r="12274" spans="15:119" x14ac:dyDescent="0.25">
      <c r="O12274" s="268" t="s">
        <v>21756</v>
      </c>
      <c r="P12274" s="268" t="s">
        <v>9490</v>
      </c>
      <c r="Q12274" s="269">
        <v>-19</v>
      </c>
      <c r="R12274" s="269">
        <v>-19.5</v>
      </c>
      <c r="S12274" s="269">
        <v>-52</v>
      </c>
      <c r="T12274" s="269">
        <v>-52.5</v>
      </c>
      <c r="DO12274"/>
    </row>
    <row r="12275" spans="15:119" x14ac:dyDescent="0.25">
      <c r="O12275" s="268" t="s">
        <v>21757</v>
      </c>
      <c r="P12275" s="268" t="s">
        <v>9492</v>
      </c>
      <c r="Q12275" s="269">
        <v>-19</v>
      </c>
      <c r="R12275" s="269">
        <v>-19.25</v>
      </c>
      <c r="S12275" s="269">
        <v>-52.25</v>
      </c>
      <c r="T12275" s="269">
        <v>-52.5</v>
      </c>
      <c r="DO12275"/>
    </row>
    <row r="12276" spans="15:119" x14ac:dyDescent="0.25">
      <c r="O12276" s="268" t="s">
        <v>21758</v>
      </c>
      <c r="P12276" s="268" t="s">
        <v>9492</v>
      </c>
      <c r="Q12276" s="269">
        <v>-19</v>
      </c>
      <c r="R12276" s="269">
        <v>-19.25</v>
      </c>
      <c r="S12276" s="269">
        <v>-52</v>
      </c>
      <c r="T12276" s="269">
        <v>-52.25</v>
      </c>
      <c r="DO12276"/>
    </row>
    <row r="12277" spans="15:119" x14ac:dyDescent="0.25">
      <c r="O12277" s="268" t="s">
        <v>21759</v>
      </c>
      <c r="P12277" s="268" t="s">
        <v>9492</v>
      </c>
      <c r="Q12277" s="269">
        <v>-19.25</v>
      </c>
      <c r="R12277" s="269">
        <v>-19.5</v>
      </c>
      <c r="S12277" s="269">
        <v>-52.25</v>
      </c>
      <c r="T12277" s="269">
        <v>-52.5</v>
      </c>
      <c r="DO12277"/>
    </row>
    <row r="12278" spans="15:119" x14ac:dyDescent="0.25">
      <c r="O12278" s="268" t="s">
        <v>21760</v>
      </c>
      <c r="P12278" s="268" t="s">
        <v>9492</v>
      </c>
      <c r="Q12278" s="269">
        <v>-19.25</v>
      </c>
      <c r="R12278" s="269">
        <v>-19.5</v>
      </c>
      <c r="S12278" s="269">
        <v>-52</v>
      </c>
      <c r="T12278" s="269">
        <v>-52.25</v>
      </c>
      <c r="DO12278"/>
    </row>
    <row r="12279" spans="15:119" x14ac:dyDescent="0.25">
      <c r="O12279" s="268" t="s">
        <v>21761</v>
      </c>
      <c r="P12279" s="268" t="s">
        <v>9490</v>
      </c>
      <c r="Q12279" s="269">
        <v>-19</v>
      </c>
      <c r="R12279" s="269">
        <v>-19.5</v>
      </c>
      <c r="S12279" s="269">
        <v>-51.5</v>
      </c>
      <c r="T12279" s="269">
        <v>-52</v>
      </c>
      <c r="DO12279"/>
    </row>
    <row r="12280" spans="15:119" x14ac:dyDescent="0.25">
      <c r="O12280" s="268" t="s">
        <v>21762</v>
      </c>
      <c r="P12280" s="268" t="s">
        <v>9492</v>
      </c>
      <c r="Q12280" s="269">
        <v>-19</v>
      </c>
      <c r="R12280" s="269">
        <v>-19.25</v>
      </c>
      <c r="S12280" s="269">
        <v>-51.75</v>
      </c>
      <c r="T12280" s="269">
        <v>-52</v>
      </c>
      <c r="DO12280"/>
    </row>
    <row r="12281" spans="15:119" x14ac:dyDescent="0.25">
      <c r="O12281" s="268" t="s">
        <v>21763</v>
      </c>
      <c r="P12281" s="268" t="s">
        <v>9492</v>
      </c>
      <c r="Q12281" s="269">
        <v>-19</v>
      </c>
      <c r="R12281" s="269">
        <v>-19.25</v>
      </c>
      <c r="S12281" s="269">
        <v>-51.5</v>
      </c>
      <c r="T12281" s="269">
        <v>-51.75</v>
      </c>
      <c r="DO12281"/>
    </row>
    <row r="12282" spans="15:119" x14ac:dyDescent="0.25">
      <c r="O12282" s="268" t="s">
        <v>21764</v>
      </c>
      <c r="P12282" s="268" t="s">
        <v>9492</v>
      </c>
      <c r="Q12282" s="269">
        <v>-19.25</v>
      </c>
      <c r="R12282" s="269">
        <v>-19.5</v>
      </c>
      <c r="S12282" s="269">
        <v>-51.75</v>
      </c>
      <c r="T12282" s="269">
        <v>-52</v>
      </c>
      <c r="DO12282"/>
    </row>
    <row r="12283" spans="15:119" x14ac:dyDescent="0.25">
      <c r="O12283" s="268" t="s">
        <v>21765</v>
      </c>
      <c r="P12283" s="268" t="s">
        <v>9492</v>
      </c>
      <c r="Q12283" s="269">
        <v>-19.25</v>
      </c>
      <c r="R12283" s="269">
        <v>-19.5</v>
      </c>
      <c r="S12283" s="269">
        <v>-51.5</v>
      </c>
      <c r="T12283" s="269">
        <v>-51.75</v>
      </c>
      <c r="DO12283"/>
    </row>
    <row r="12284" spans="15:119" x14ac:dyDescent="0.25">
      <c r="O12284" s="268" t="s">
        <v>21766</v>
      </c>
      <c r="P12284" s="268" t="s">
        <v>9490</v>
      </c>
      <c r="Q12284" s="269">
        <v>-19</v>
      </c>
      <c r="R12284" s="269">
        <v>-19.5</v>
      </c>
      <c r="S12284" s="269">
        <v>-51</v>
      </c>
      <c r="T12284" s="269">
        <v>-51.5</v>
      </c>
      <c r="DO12284"/>
    </row>
    <row r="12285" spans="15:119" x14ac:dyDescent="0.25">
      <c r="O12285" s="268" t="s">
        <v>21767</v>
      </c>
      <c r="P12285" s="268" t="s">
        <v>9492</v>
      </c>
      <c r="Q12285" s="269">
        <v>-19</v>
      </c>
      <c r="R12285" s="269">
        <v>-19.25</v>
      </c>
      <c r="S12285" s="269">
        <v>-51.25</v>
      </c>
      <c r="T12285" s="269">
        <v>-51.5</v>
      </c>
      <c r="DO12285"/>
    </row>
    <row r="12286" spans="15:119" x14ac:dyDescent="0.25">
      <c r="O12286" s="268" t="s">
        <v>21768</v>
      </c>
      <c r="P12286" s="268" t="s">
        <v>9492</v>
      </c>
      <c r="Q12286" s="269">
        <v>-19</v>
      </c>
      <c r="R12286" s="269">
        <v>-19.25</v>
      </c>
      <c r="S12286" s="269">
        <v>-51</v>
      </c>
      <c r="T12286" s="269">
        <v>-51.25</v>
      </c>
      <c r="DO12286"/>
    </row>
    <row r="12287" spans="15:119" x14ac:dyDescent="0.25">
      <c r="O12287" s="268" t="s">
        <v>21769</v>
      </c>
      <c r="P12287" s="268" t="s">
        <v>9492</v>
      </c>
      <c r="Q12287" s="269">
        <v>-19.25</v>
      </c>
      <c r="R12287" s="269">
        <v>-19.5</v>
      </c>
      <c r="S12287" s="269">
        <v>-51.25</v>
      </c>
      <c r="T12287" s="269">
        <v>-51.5</v>
      </c>
      <c r="DO12287"/>
    </row>
    <row r="12288" spans="15:119" x14ac:dyDescent="0.25">
      <c r="O12288" s="268" t="s">
        <v>21770</v>
      </c>
      <c r="P12288" s="268" t="s">
        <v>9492</v>
      </c>
      <c r="Q12288" s="269">
        <v>-19.25</v>
      </c>
      <c r="R12288" s="269">
        <v>-19.5</v>
      </c>
      <c r="S12288" s="269">
        <v>-51</v>
      </c>
      <c r="T12288" s="269">
        <v>-51.25</v>
      </c>
      <c r="DO12288"/>
    </row>
    <row r="12289" spans="15:119" x14ac:dyDescent="0.25">
      <c r="O12289" s="268" t="s">
        <v>21771</v>
      </c>
      <c r="P12289" s="268" t="s">
        <v>9490</v>
      </c>
      <c r="Q12289" s="269">
        <v>-19.5</v>
      </c>
      <c r="R12289" s="269">
        <v>-20</v>
      </c>
      <c r="S12289" s="269">
        <v>-52</v>
      </c>
      <c r="T12289" s="269">
        <v>-52.5</v>
      </c>
      <c r="DO12289"/>
    </row>
    <row r="12290" spans="15:119" x14ac:dyDescent="0.25">
      <c r="O12290" s="268" t="s">
        <v>21772</v>
      </c>
      <c r="P12290" s="268" t="s">
        <v>9492</v>
      </c>
      <c r="Q12290" s="269">
        <v>-19.5</v>
      </c>
      <c r="R12290" s="269">
        <v>-19.75</v>
      </c>
      <c r="S12290" s="269">
        <v>-52.25</v>
      </c>
      <c r="T12290" s="269">
        <v>-52.5</v>
      </c>
      <c r="DO12290"/>
    </row>
    <row r="12291" spans="15:119" x14ac:dyDescent="0.25">
      <c r="O12291" s="268" t="s">
        <v>21773</v>
      </c>
      <c r="P12291" s="268" t="s">
        <v>9492</v>
      </c>
      <c r="Q12291" s="269">
        <v>-19.5</v>
      </c>
      <c r="R12291" s="269">
        <v>-19.75</v>
      </c>
      <c r="S12291" s="269">
        <v>-52</v>
      </c>
      <c r="T12291" s="269">
        <v>-52.25</v>
      </c>
      <c r="DO12291"/>
    </row>
    <row r="12292" spans="15:119" x14ac:dyDescent="0.25">
      <c r="O12292" s="268" t="s">
        <v>21774</v>
      </c>
      <c r="P12292" s="268" t="s">
        <v>9492</v>
      </c>
      <c r="Q12292" s="269">
        <v>-19.75</v>
      </c>
      <c r="R12292" s="269">
        <v>-20</v>
      </c>
      <c r="S12292" s="269">
        <v>-52.25</v>
      </c>
      <c r="T12292" s="269">
        <v>-52.5</v>
      </c>
      <c r="DO12292"/>
    </row>
    <row r="12293" spans="15:119" x14ac:dyDescent="0.25">
      <c r="O12293" s="268" t="s">
        <v>21775</v>
      </c>
      <c r="P12293" s="268" t="s">
        <v>9492</v>
      </c>
      <c r="Q12293" s="269">
        <v>-19.75</v>
      </c>
      <c r="R12293" s="269">
        <v>-20</v>
      </c>
      <c r="S12293" s="269">
        <v>-52</v>
      </c>
      <c r="T12293" s="269">
        <v>-52.25</v>
      </c>
      <c r="DO12293"/>
    </row>
    <row r="12294" spans="15:119" x14ac:dyDescent="0.25">
      <c r="O12294" s="268" t="s">
        <v>21776</v>
      </c>
      <c r="P12294" s="268" t="s">
        <v>9490</v>
      </c>
      <c r="Q12294" s="269">
        <v>-19.5</v>
      </c>
      <c r="R12294" s="269">
        <v>-20</v>
      </c>
      <c r="S12294" s="269">
        <v>-51.5</v>
      </c>
      <c r="T12294" s="269">
        <v>-52</v>
      </c>
      <c r="DO12294"/>
    </row>
    <row r="12295" spans="15:119" x14ac:dyDescent="0.25">
      <c r="O12295" s="268" t="s">
        <v>21777</v>
      </c>
      <c r="P12295" s="268" t="s">
        <v>9492</v>
      </c>
      <c r="Q12295" s="269">
        <v>-19.5</v>
      </c>
      <c r="R12295" s="269">
        <v>-19.75</v>
      </c>
      <c r="S12295" s="269">
        <v>-51.75</v>
      </c>
      <c r="T12295" s="269">
        <v>-52</v>
      </c>
      <c r="DO12295"/>
    </row>
    <row r="12296" spans="15:119" x14ac:dyDescent="0.25">
      <c r="O12296" s="268" t="s">
        <v>21778</v>
      </c>
      <c r="P12296" s="268" t="s">
        <v>9492</v>
      </c>
      <c r="Q12296" s="269">
        <v>-19.5</v>
      </c>
      <c r="R12296" s="269">
        <v>-19.75</v>
      </c>
      <c r="S12296" s="269">
        <v>-51.5</v>
      </c>
      <c r="T12296" s="269">
        <v>-51.75</v>
      </c>
      <c r="DO12296"/>
    </row>
    <row r="12297" spans="15:119" x14ac:dyDescent="0.25">
      <c r="O12297" s="268" t="s">
        <v>21779</v>
      </c>
      <c r="P12297" s="268" t="s">
        <v>9492</v>
      </c>
      <c r="Q12297" s="269">
        <v>-19.75</v>
      </c>
      <c r="R12297" s="269">
        <v>-20</v>
      </c>
      <c r="S12297" s="269">
        <v>-51.75</v>
      </c>
      <c r="T12297" s="269">
        <v>-52</v>
      </c>
      <c r="DO12297"/>
    </row>
    <row r="12298" spans="15:119" x14ac:dyDescent="0.25">
      <c r="O12298" s="268" t="s">
        <v>21780</v>
      </c>
      <c r="P12298" s="268" t="s">
        <v>9492</v>
      </c>
      <c r="Q12298" s="269">
        <v>-19.75</v>
      </c>
      <c r="R12298" s="269">
        <v>-20</v>
      </c>
      <c r="S12298" s="269">
        <v>-51.5</v>
      </c>
      <c r="T12298" s="269">
        <v>-51.75</v>
      </c>
      <c r="DO12298"/>
    </row>
    <row r="12299" spans="15:119" x14ac:dyDescent="0.25">
      <c r="O12299" s="268" t="s">
        <v>21781</v>
      </c>
      <c r="P12299" s="268" t="s">
        <v>9490</v>
      </c>
      <c r="Q12299" s="269">
        <v>-19.5</v>
      </c>
      <c r="R12299" s="269">
        <v>-20</v>
      </c>
      <c r="S12299" s="269">
        <v>-51</v>
      </c>
      <c r="T12299" s="269">
        <v>-51.5</v>
      </c>
      <c r="DO12299"/>
    </row>
    <row r="12300" spans="15:119" x14ac:dyDescent="0.25">
      <c r="O12300" s="268" t="s">
        <v>21782</v>
      </c>
      <c r="P12300" s="268" t="s">
        <v>9492</v>
      </c>
      <c r="Q12300" s="269">
        <v>-19.5</v>
      </c>
      <c r="R12300" s="269">
        <v>-19.75</v>
      </c>
      <c r="S12300" s="269">
        <v>-51.25</v>
      </c>
      <c r="T12300" s="269">
        <v>-51.5</v>
      </c>
      <c r="DO12300"/>
    </row>
    <row r="12301" spans="15:119" x14ac:dyDescent="0.25">
      <c r="O12301" s="268" t="s">
        <v>21783</v>
      </c>
      <c r="P12301" s="268" t="s">
        <v>9492</v>
      </c>
      <c r="Q12301" s="269">
        <v>-19.5</v>
      </c>
      <c r="R12301" s="269">
        <v>-19.75</v>
      </c>
      <c r="S12301" s="269">
        <v>-51</v>
      </c>
      <c r="T12301" s="269">
        <v>-51.25</v>
      </c>
      <c r="DO12301"/>
    </row>
    <row r="12302" spans="15:119" x14ac:dyDescent="0.25">
      <c r="O12302" s="268" t="s">
        <v>21784</v>
      </c>
      <c r="P12302" s="268" t="s">
        <v>9492</v>
      </c>
      <c r="Q12302" s="269">
        <v>-19.75</v>
      </c>
      <c r="R12302" s="269">
        <v>-20</v>
      </c>
      <c r="S12302" s="269">
        <v>-51.25</v>
      </c>
      <c r="T12302" s="269">
        <v>-51.5</v>
      </c>
      <c r="DO12302"/>
    </row>
    <row r="12303" spans="15:119" x14ac:dyDescent="0.25">
      <c r="O12303" s="268" t="s">
        <v>21785</v>
      </c>
      <c r="P12303" s="268" t="s">
        <v>9492</v>
      </c>
      <c r="Q12303" s="269">
        <v>-19.75</v>
      </c>
      <c r="R12303" s="269">
        <v>-20</v>
      </c>
      <c r="S12303" s="269">
        <v>-51</v>
      </c>
      <c r="T12303" s="269">
        <v>-51.25</v>
      </c>
      <c r="DO12303"/>
    </row>
    <row r="12304" spans="15:119" x14ac:dyDescent="0.25">
      <c r="O12304" s="268" t="s">
        <v>21786</v>
      </c>
      <c r="P12304" s="268" t="s">
        <v>9486</v>
      </c>
      <c r="Q12304" s="269">
        <v>-18</v>
      </c>
      <c r="R12304" s="269">
        <v>-20</v>
      </c>
      <c r="S12304" s="269">
        <v>-48</v>
      </c>
      <c r="T12304" s="269">
        <v>-51</v>
      </c>
      <c r="DO12304"/>
    </row>
    <row r="12305" spans="15:119" x14ac:dyDescent="0.25">
      <c r="O12305" s="268" t="s">
        <v>21787</v>
      </c>
      <c r="P12305" s="268" t="s">
        <v>9488</v>
      </c>
      <c r="Q12305" s="269">
        <v>-18</v>
      </c>
      <c r="R12305" s="269">
        <v>-19</v>
      </c>
      <c r="S12305" s="269">
        <v>-49.5</v>
      </c>
      <c r="T12305" s="269">
        <v>-51</v>
      </c>
      <c r="DO12305"/>
    </row>
    <row r="12306" spans="15:119" x14ac:dyDescent="0.25">
      <c r="O12306" s="268" t="s">
        <v>21788</v>
      </c>
      <c r="P12306" s="268" t="s">
        <v>9490</v>
      </c>
      <c r="Q12306" s="269">
        <v>-18</v>
      </c>
      <c r="R12306" s="269">
        <v>-18.5</v>
      </c>
      <c r="S12306" s="269">
        <v>-50.5</v>
      </c>
      <c r="T12306" s="269">
        <v>-51</v>
      </c>
      <c r="DO12306"/>
    </row>
    <row r="12307" spans="15:119" x14ac:dyDescent="0.25">
      <c r="O12307" s="268" t="s">
        <v>21789</v>
      </c>
      <c r="P12307" s="268" t="s">
        <v>9492</v>
      </c>
      <c r="Q12307" s="269">
        <v>-18</v>
      </c>
      <c r="R12307" s="269">
        <v>-18.25</v>
      </c>
      <c r="S12307" s="269">
        <v>-50.75</v>
      </c>
      <c r="T12307" s="269">
        <v>-51</v>
      </c>
      <c r="DO12307"/>
    </row>
    <row r="12308" spans="15:119" x14ac:dyDescent="0.25">
      <c r="O12308" s="268" t="s">
        <v>21790</v>
      </c>
      <c r="P12308" s="268" t="s">
        <v>9492</v>
      </c>
      <c r="Q12308" s="269">
        <v>-18</v>
      </c>
      <c r="R12308" s="269">
        <v>-18.25</v>
      </c>
      <c r="S12308" s="269">
        <v>-50.5</v>
      </c>
      <c r="T12308" s="269">
        <v>-50.75</v>
      </c>
      <c r="DO12308"/>
    </row>
    <row r="12309" spans="15:119" x14ac:dyDescent="0.25">
      <c r="O12309" s="268" t="s">
        <v>21791</v>
      </c>
      <c r="P12309" s="268" t="s">
        <v>9492</v>
      </c>
      <c r="Q12309" s="269">
        <v>-18.25</v>
      </c>
      <c r="R12309" s="269">
        <v>-18.5</v>
      </c>
      <c r="S12309" s="269">
        <v>-50.75</v>
      </c>
      <c r="T12309" s="269">
        <v>-51</v>
      </c>
      <c r="DO12309"/>
    </row>
    <row r="12310" spans="15:119" x14ac:dyDescent="0.25">
      <c r="O12310" s="268" t="s">
        <v>21792</v>
      </c>
      <c r="P12310" s="268" t="s">
        <v>9492</v>
      </c>
      <c r="Q12310" s="269">
        <v>-18.25</v>
      </c>
      <c r="R12310" s="269">
        <v>-18.5</v>
      </c>
      <c r="S12310" s="269">
        <v>-50.5</v>
      </c>
      <c r="T12310" s="269">
        <v>-50.75</v>
      </c>
      <c r="DO12310"/>
    </row>
    <row r="12311" spans="15:119" x14ac:dyDescent="0.25">
      <c r="O12311" s="268" t="s">
        <v>21793</v>
      </c>
      <c r="P12311" s="268" t="s">
        <v>9490</v>
      </c>
      <c r="Q12311" s="269">
        <v>-18</v>
      </c>
      <c r="R12311" s="269">
        <v>-18.5</v>
      </c>
      <c r="S12311" s="269">
        <v>-50</v>
      </c>
      <c r="T12311" s="269">
        <v>-50.5</v>
      </c>
      <c r="DO12311"/>
    </row>
    <row r="12312" spans="15:119" x14ac:dyDescent="0.25">
      <c r="O12312" s="268" t="s">
        <v>21794</v>
      </c>
      <c r="P12312" s="268" t="s">
        <v>9492</v>
      </c>
      <c r="Q12312" s="269">
        <v>-18</v>
      </c>
      <c r="R12312" s="269">
        <v>-18.25</v>
      </c>
      <c r="S12312" s="269">
        <v>-50.25</v>
      </c>
      <c r="T12312" s="269">
        <v>-50.5</v>
      </c>
      <c r="DO12312"/>
    </row>
    <row r="12313" spans="15:119" x14ac:dyDescent="0.25">
      <c r="O12313" s="268" t="s">
        <v>21795</v>
      </c>
      <c r="P12313" s="268" t="s">
        <v>9492</v>
      </c>
      <c r="Q12313" s="269">
        <v>-18</v>
      </c>
      <c r="R12313" s="269">
        <v>-18.25</v>
      </c>
      <c r="S12313" s="269">
        <v>-50</v>
      </c>
      <c r="T12313" s="269">
        <v>-50.25</v>
      </c>
      <c r="DO12313"/>
    </row>
    <row r="12314" spans="15:119" x14ac:dyDescent="0.25">
      <c r="O12314" s="268" t="s">
        <v>21796</v>
      </c>
      <c r="P12314" s="268" t="s">
        <v>9492</v>
      </c>
      <c r="Q12314" s="269">
        <v>-18.25</v>
      </c>
      <c r="R12314" s="269">
        <v>-18.5</v>
      </c>
      <c r="S12314" s="269">
        <v>-50.25</v>
      </c>
      <c r="T12314" s="269">
        <v>-50.5</v>
      </c>
      <c r="DO12314"/>
    </row>
    <row r="12315" spans="15:119" x14ac:dyDescent="0.25">
      <c r="O12315" s="268" t="s">
        <v>21797</v>
      </c>
      <c r="P12315" s="268" t="s">
        <v>9492</v>
      </c>
      <c r="Q12315" s="269">
        <v>-18.25</v>
      </c>
      <c r="R12315" s="269">
        <v>-18.5</v>
      </c>
      <c r="S12315" s="269">
        <v>-50</v>
      </c>
      <c r="T12315" s="269">
        <v>-50.25</v>
      </c>
      <c r="DO12315"/>
    </row>
    <row r="12316" spans="15:119" x14ac:dyDescent="0.25">
      <c r="O12316" s="268" t="s">
        <v>21798</v>
      </c>
      <c r="P12316" s="268" t="s">
        <v>9490</v>
      </c>
      <c r="Q12316" s="269">
        <v>-18</v>
      </c>
      <c r="R12316" s="269">
        <v>-18.5</v>
      </c>
      <c r="S12316" s="269">
        <v>-49.5</v>
      </c>
      <c r="T12316" s="269">
        <v>-50</v>
      </c>
      <c r="DO12316"/>
    </row>
    <row r="12317" spans="15:119" x14ac:dyDescent="0.25">
      <c r="O12317" s="268" t="s">
        <v>21799</v>
      </c>
      <c r="P12317" s="268" t="s">
        <v>9492</v>
      </c>
      <c r="Q12317" s="269">
        <v>-18</v>
      </c>
      <c r="R12317" s="269">
        <v>-18.25</v>
      </c>
      <c r="S12317" s="269">
        <v>-49.75</v>
      </c>
      <c r="T12317" s="269">
        <v>-50</v>
      </c>
      <c r="DO12317"/>
    </row>
    <row r="12318" spans="15:119" x14ac:dyDescent="0.25">
      <c r="O12318" s="268" t="s">
        <v>21800</v>
      </c>
      <c r="P12318" s="268" t="s">
        <v>9492</v>
      </c>
      <c r="Q12318" s="269">
        <v>-18</v>
      </c>
      <c r="R12318" s="269">
        <v>-18.25</v>
      </c>
      <c r="S12318" s="269">
        <v>-49.5</v>
      </c>
      <c r="T12318" s="269">
        <v>-49.75</v>
      </c>
      <c r="DO12318"/>
    </row>
    <row r="12319" spans="15:119" x14ac:dyDescent="0.25">
      <c r="O12319" s="268" t="s">
        <v>21801</v>
      </c>
      <c r="P12319" s="268" t="s">
        <v>9492</v>
      </c>
      <c r="Q12319" s="269">
        <v>-18.25</v>
      </c>
      <c r="R12319" s="269">
        <v>-18.5</v>
      </c>
      <c r="S12319" s="269">
        <v>-49.75</v>
      </c>
      <c r="T12319" s="269">
        <v>-50</v>
      </c>
      <c r="DO12319"/>
    </row>
    <row r="12320" spans="15:119" x14ac:dyDescent="0.25">
      <c r="O12320" s="268" t="s">
        <v>21802</v>
      </c>
      <c r="P12320" s="268" t="s">
        <v>9492</v>
      </c>
      <c r="Q12320" s="269">
        <v>-18.25</v>
      </c>
      <c r="R12320" s="269">
        <v>-18.5</v>
      </c>
      <c r="S12320" s="269">
        <v>-49.5</v>
      </c>
      <c r="T12320" s="269">
        <v>-49.75</v>
      </c>
      <c r="DO12320"/>
    </row>
    <row r="12321" spans="15:119" x14ac:dyDescent="0.25">
      <c r="O12321" s="268" t="s">
        <v>21803</v>
      </c>
      <c r="P12321" s="268" t="s">
        <v>9490</v>
      </c>
      <c r="Q12321" s="269">
        <v>-18.5</v>
      </c>
      <c r="R12321" s="269">
        <v>-19</v>
      </c>
      <c r="S12321" s="269">
        <v>-50.5</v>
      </c>
      <c r="T12321" s="269">
        <v>-51</v>
      </c>
      <c r="DO12321"/>
    </row>
    <row r="12322" spans="15:119" x14ac:dyDescent="0.25">
      <c r="O12322" s="268" t="s">
        <v>21804</v>
      </c>
      <c r="P12322" s="268" t="s">
        <v>9492</v>
      </c>
      <c r="Q12322" s="269">
        <v>-18.5</v>
      </c>
      <c r="R12322" s="269">
        <v>-18.75</v>
      </c>
      <c r="S12322" s="269">
        <v>-50.75</v>
      </c>
      <c r="T12322" s="269">
        <v>-51</v>
      </c>
      <c r="DO12322"/>
    </row>
    <row r="12323" spans="15:119" x14ac:dyDescent="0.25">
      <c r="O12323" s="268" t="s">
        <v>21805</v>
      </c>
      <c r="P12323" s="268" t="s">
        <v>9492</v>
      </c>
      <c r="Q12323" s="269">
        <v>-18.5</v>
      </c>
      <c r="R12323" s="269">
        <v>-18.75</v>
      </c>
      <c r="S12323" s="269">
        <v>-50.5</v>
      </c>
      <c r="T12323" s="269">
        <v>-50.75</v>
      </c>
      <c r="DO12323"/>
    </row>
    <row r="12324" spans="15:119" x14ac:dyDescent="0.25">
      <c r="O12324" s="268" t="s">
        <v>21806</v>
      </c>
      <c r="P12324" s="268" t="s">
        <v>9492</v>
      </c>
      <c r="Q12324" s="269">
        <v>-18.75</v>
      </c>
      <c r="R12324" s="269">
        <v>-19</v>
      </c>
      <c r="S12324" s="269">
        <v>-50.75</v>
      </c>
      <c r="T12324" s="269">
        <v>-51</v>
      </c>
      <c r="DO12324"/>
    </row>
    <row r="12325" spans="15:119" x14ac:dyDescent="0.25">
      <c r="O12325" s="268" t="s">
        <v>21807</v>
      </c>
      <c r="P12325" s="268" t="s">
        <v>9492</v>
      </c>
      <c r="Q12325" s="269">
        <v>-18.75</v>
      </c>
      <c r="R12325" s="269">
        <v>-19</v>
      </c>
      <c r="S12325" s="269">
        <v>-50.5</v>
      </c>
      <c r="T12325" s="269">
        <v>-50.75</v>
      </c>
      <c r="DO12325"/>
    </row>
    <row r="12326" spans="15:119" x14ac:dyDescent="0.25">
      <c r="O12326" s="268" t="s">
        <v>21808</v>
      </c>
      <c r="P12326" s="268" t="s">
        <v>9490</v>
      </c>
      <c r="Q12326" s="269">
        <v>-18.5</v>
      </c>
      <c r="R12326" s="269">
        <v>-19</v>
      </c>
      <c r="S12326" s="269">
        <v>-50</v>
      </c>
      <c r="T12326" s="269">
        <v>-50.5</v>
      </c>
      <c r="DO12326"/>
    </row>
    <row r="12327" spans="15:119" x14ac:dyDescent="0.25">
      <c r="O12327" s="268" t="s">
        <v>21809</v>
      </c>
      <c r="P12327" s="268" t="s">
        <v>9492</v>
      </c>
      <c r="Q12327" s="269">
        <v>-18.5</v>
      </c>
      <c r="R12327" s="269">
        <v>-18.75</v>
      </c>
      <c r="S12327" s="269">
        <v>-50.25</v>
      </c>
      <c r="T12327" s="269">
        <v>-50.5</v>
      </c>
      <c r="DO12327"/>
    </row>
    <row r="12328" spans="15:119" x14ac:dyDescent="0.25">
      <c r="O12328" s="268" t="s">
        <v>21810</v>
      </c>
      <c r="P12328" s="268" t="s">
        <v>9492</v>
      </c>
      <c r="Q12328" s="269">
        <v>-18.5</v>
      </c>
      <c r="R12328" s="269">
        <v>-18.75</v>
      </c>
      <c r="S12328" s="269">
        <v>-50</v>
      </c>
      <c r="T12328" s="269">
        <v>-50.25</v>
      </c>
      <c r="DO12328"/>
    </row>
    <row r="12329" spans="15:119" x14ac:dyDescent="0.25">
      <c r="O12329" s="268" t="s">
        <v>21811</v>
      </c>
      <c r="P12329" s="268" t="s">
        <v>9492</v>
      </c>
      <c r="Q12329" s="269">
        <v>-18.75</v>
      </c>
      <c r="R12329" s="269">
        <v>-19</v>
      </c>
      <c r="S12329" s="269">
        <v>-50.25</v>
      </c>
      <c r="T12329" s="269">
        <v>-50.5</v>
      </c>
      <c r="DO12329"/>
    </row>
    <row r="12330" spans="15:119" x14ac:dyDescent="0.25">
      <c r="O12330" s="268" t="s">
        <v>21812</v>
      </c>
      <c r="P12330" s="268" t="s">
        <v>9492</v>
      </c>
      <c r="Q12330" s="269">
        <v>-18.75</v>
      </c>
      <c r="R12330" s="269">
        <v>-19</v>
      </c>
      <c r="S12330" s="269">
        <v>-50</v>
      </c>
      <c r="T12330" s="269">
        <v>-50.25</v>
      </c>
      <c r="DO12330"/>
    </row>
    <row r="12331" spans="15:119" x14ac:dyDescent="0.25">
      <c r="O12331" s="268" t="s">
        <v>21813</v>
      </c>
      <c r="P12331" s="268" t="s">
        <v>9490</v>
      </c>
      <c r="Q12331" s="269">
        <v>-18.5</v>
      </c>
      <c r="R12331" s="269">
        <v>-19</v>
      </c>
      <c r="S12331" s="269">
        <v>-49.5</v>
      </c>
      <c r="T12331" s="269">
        <v>-50</v>
      </c>
      <c r="DO12331"/>
    </row>
    <row r="12332" spans="15:119" x14ac:dyDescent="0.25">
      <c r="O12332" s="268" t="s">
        <v>21814</v>
      </c>
      <c r="P12332" s="268" t="s">
        <v>9492</v>
      </c>
      <c r="Q12332" s="269">
        <v>-18.5</v>
      </c>
      <c r="R12332" s="269">
        <v>-18.75</v>
      </c>
      <c r="S12332" s="269">
        <v>-49.75</v>
      </c>
      <c r="T12332" s="269">
        <v>-50</v>
      </c>
      <c r="DO12332"/>
    </row>
    <row r="12333" spans="15:119" x14ac:dyDescent="0.25">
      <c r="O12333" s="268" t="s">
        <v>21815</v>
      </c>
      <c r="P12333" s="268" t="s">
        <v>9492</v>
      </c>
      <c r="Q12333" s="269">
        <v>-18.5</v>
      </c>
      <c r="R12333" s="269">
        <v>-18.75</v>
      </c>
      <c r="S12333" s="269">
        <v>-49.5</v>
      </c>
      <c r="T12333" s="269">
        <v>-49.75</v>
      </c>
      <c r="DO12333"/>
    </row>
    <row r="12334" spans="15:119" x14ac:dyDescent="0.25">
      <c r="O12334" s="268" t="s">
        <v>21816</v>
      </c>
      <c r="P12334" s="268" t="s">
        <v>9492</v>
      </c>
      <c r="Q12334" s="269">
        <v>-18.75</v>
      </c>
      <c r="R12334" s="269">
        <v>-19</v>
      </c>
      <c r="S12334" s="269">
        <v>-49.75</v>
      </c>
      <c r="T12334" s="269">
        <v>-50</v>
      </c>
      <c r="DO12334"/>
    </row>
    <row r="12335" spans="15:119" x14ac:dyDescent="0.25">
      <c r="O12335" s="268" t="s">
        <v>21817</v>
      </c>
      <c r="P12335" s="268" t="s">
        <v>9492</v>
      </c>
      <c r="Q12335" s="269">
        <v>-18.75</v>
      </c>
      <c r="R12335" s="269">
        <v>-19</v>
      </c>
      <c r="S12335" s="269">
        <v>-49.5</v>
      </c>
      <c r="T12335" s="269">
        <v>-49.75</v>
      </c>
      <c r="DO12335"/>
    </row>
    <row r="12336" spans="15:119" x14ac:dyDescent="0.25">
      <c r="O12336" s="268" t="s">
        <v>21818</v>
      </c>
      <c r="P12336" s="268" t="s">
        <v>9488</v>
      </c>
      <c r="Q12336" s="269">
        <v>-18</v>
      </c>
      <c r="R12336" s="269">
        <v>-19</v>
      </c>
      <c r="S12336" s="269">
        <v>-48</v>
      </c>
      <c r="T12336" s="269">
        <v>-49.5</v>
      </c>
      <c r="DO12336"/>
    </row>
    <row r="12337" spans="15:119" x14ac:dyDescent="0.25">
      <c r="O12337" s="268" t="s">
        <v>21819</v>
      </c>
      <c r="P12337" s="268" t="s">
        <v>9490</v>
      </c>
      <c r="Q12337" s="269">
        <v>-18</v>
      </c>
      <c r="R12337" s="269">
        <v>-18.5</v>
      </c>
      <c r="S12337" s="269">
        <v>-49</v>
      </c>
      <c r="T12337" s="269">
        <v>-49.5</v>
      </c>
      <c r="DO12337"/>
    </row>
    <row r="12338" spans="15:119" x14ac:dyDescent="0.25">
      <c r="O12338" s="268" t="s">
        <v>21820</v>
      </c>
      <c r="P12338" s="268" t="s">
        <v>9492</v>
      </c>
      <c r="Q12338" s="269">
        <v>-18</v>
      </c>
      <c r="R12338" s="269">
        <v>-18.25</v>
      </c>
      <c r="S12338" s="269">
        <v>-49.25</v>
      </c>
      <c r="T12338" s="269">
        <v>-49.5</v>
      </c>
      <c r="DO12338"/>
    </row>
    <row r="12339" spans="15:119" x14ac:dyDescent="0.25">
      <c r="O12339" s="268" t="s">
        <v>21821</v>
      </c>
      <c r="P12339" s="268" t="s">
        <v>9492</v>
      </c>
      <c r="Q12339" s="269">
        <v>-18</v>
      </c>
      <c r="R12339" s="269">
        <v>-18.25</v>
      </c>
      <c r="S12339" s="269">
        <v>-49</v>
      </c>
      <c r="T12339" s="269">
        <v>-49.25</v>
      </c>
      <c r="DO12339"/>
    </row>
    <row r="12340" spans="15:119" x14ac:dyDescent="0.25">
      <c r="O12340" s="268" t="s">
        <v>21822</v>
      </c>
      <c r="P12340" s="268" t="s">
        <v>9492</v>
      </c>
      <c r="Q12340" s="269">
        <v>-18.25</v>
      </c>
      <c r="R12340" s="269">
        <v>-18.5</v>
      </c>
      <c r="S12340" s="269">
        <v>-49.25</v>
      </c>
      <c r="T12340" s="269">
        <v>-49.5</v>
      </c>
      <c r="DO12340"/>
    </row>
    <row r="12341" spans="15:119" x14ac:dyDescent="0.25">
      <c r="O12341" s="268" t="s">
        <v>21823</v>
      </c>
      <c r="P12341" s="268" t="s">
        <v>9492</v>
      </c>
      <c r="Q12341" s="269">
        <v>-18.25</v>
      </c>
      <c r="R12341" s="269">
        <v>-18.5</v>
      </c>
      <c r="S12341" s="269">
        <v>-49</v>
      </c>
      <c r="T12341" s="269">
        <v>-49.25</v>
      </c>
      <c r="DO12341"/>
    </row>
    <row r="12342" spans="15:119" x14ac:dyDescent="0.25">
      <c r="O12342" s="268" t="s">
        <v>21824</v>
      </c>
      <c r="P12342" s="268" t="s">
        <v>9490</v>
      </c>
      <c r="Q12342" s="269">
        <v>-18</v>
      </c>
      <c r="R12342" s="269">
        <v>-18.5</v>
      </c>
      <c r="S12342" s="269">
        <v>-48.5</v>
      </c>
      <c r="T12342" s="269">
        <v>-49</v>
      </c>
      <c r="DO12342"/>
    </row>
    <row r="12343" spans="15:119" x14ac:dyDescent="0.25">
      <c r="O12343" s="268" t="s">
        <v>21825</v>
      </c>
      <c r="P12343" s="268" t="s">
        <v>9492</v>
      </c>
      <c r="Q12343" s="269">
        <v>-18</v>
      </c>
      <c r="R12343" s="269">
        <v>-18.25</v>
      </c>
      <c r="S12343" s="269">
        <v>-48.75</v>
      </c>
      <c r="T12343" s="269">
        <v>-49</v>
      </c>
      <c r="DO12343"/>
    </row>
    <row r="12344" spans="15:119" x14ac:dyDescent="0.25">
      <c r="O12344" s="268" t="s">
        <v>21826</v>
      </c>
      <c r="P12344" s="268" t="s">
        <v>9492</v>
      </c>
      <c r="Q12344" s="269">
        <v>-18</v>
      </c>
      <c r="R12344" s="269">
        <v>-18.25</v>
      </c>
      <c r="S12344" s="269">
        <v>-48.5</v>
      </c>
      <c r="T12344" s="269">
        <v>-48.75</v>
      </c>
      <c r="DO12344"/>
    </row>
    <row r="12345" spans="15:119" x14ac:dyDescent="0.25">
      <c r="O12345" s="268" t="s">
        <v>21827</v>
      </c>
      <c r="P12345" s="268" t="s">
        <v>9492</v>
      </c>
      <c r="Q12345" s="269">
        <v>-18.25</v>
      </c>
      <c r="R12345" s="269">
        <v>-18.5</v>
      </c>
      <c r="S12345" s="269">
        <v>-48.75</v>
      </c>
      <c r="T12345" s="269">
        <v>-49</v>
      </c>
      <c r="DO12345"/>
    </row>
    <row r="12346" spans="15:119" x14ac:dyDescent="0.25">
      <c r="O12346" s="268" t="s">
        <v>21828</v>
      </c>
      <c r="P12346" s="268" t="s">
        <v>9492</v>
      </c>
      <c r="Q12346" s="269">
        <v>-18.25</v>
      </c>
      <c r="R12346" s="269">
        <v>-18.5</v>
      </c>
      <c r="S12346" s="269">
        <v>-48.5</v>
      </c>
      <c r="T12346" s="269">
        <v>-48.75</v>
      </c>
      <c r="DO12346"/>
    </row>
    <row r="12347" spans="15:119" x14ac:dyDescent="0.25">
      <c r="O12347" s="268" t="s">
        <v>21829</v>
      </c>
      <c r="P12347" s="268" t="s">
        <v>9490</v>
      </c>
      <c r="Q12347" s="269">
        <v>-18</v>
      </c>
      <c r="R12347" s="269">
        <v>-18.5</v>
      </c>
      <c r="S12347" s="269">
        <v>-48</v>
      </c>
      <c r="T12347" s="269">
        <v>-48.5</v>
      </c>
      <c r="DO12347"/>
    </row>
    <row r="12348" spans="15:119" x14ac:dyDescent="0.25">
      <c r="O12348" s="268" t="s">
        <v>21830</v>
      </c>
      <c r="P12348" s="268" t="s">
        <v>9492</v>
      </c>
      <c r="Q12348" s="269">
        <v>-18</v>
      </c>
      <c r="R12348" s="269">
        <v>-18.25</v>
      </c>
      <c r="S12348" s="269">
        <v>-48.25</v>
      </c>
      <c r="T12348" s="269">
        <v>-48.5</v>
      </c>
      <c r="DO12348"/>
    </row>
    <row r="12349" spans="15:119" x14ac:dyDescent="0.25">
      <c r="O12349" s="268" t="s">
        <v>21831</v>
      </c>
      <c r="P12349" s="268" t="s">
        <v>9492</v>
      </c>
      <c r="Q12349" s="269">
        <v>-18</v>
      </c>
      <c r="R12349" s="269">
        <v>-18.25</v>
      </c>
      <c r="S12349" s="269">
        <v>-48</v>
      </c>
      <c r="T12349" s="269">
        <v>-48.25</v>
      </c>
      <c r="DO12349"/>
    </row>
    <row r="12350" spans="15:119" x14ac:dyDescent="0.25">
      <c r="O12350" s="268" t="s">
        <v>21832</v>
      </c>
      <c r="P12350" s="268" t="s">
        <v>9492</v>
      </c>
      <c r="Q12350" s="269">
        <v>-18.25</v>
      </c>
      <c r="R12350" s="269">
        <v>-18.5</v>
      </c>
      <c r="S12350" s="269">
        <v>-48.25</v>
      </c>
      <c r="T12350" s="269">
        <v>-48.5</v>
      </c>
      <c r="DO12350"/>
    </row>
    <row r="12351" spans="15:119" x14ac:dyDescent="0.25">
      <c r="O12351" s="268" t="s">
        <v>21833</v>
      </c>
      <c r="P12351" s="268" t="s">
        <v>9492</v>
      </c>
      <c r="Q12351" s="269">
        <v>-18.25</v>
      </c>
      <c r="R12351" s="269">
        <v>-18.5</v>
      </c>
      <c r="S12351" s="269">
        <v>-48</v>
      </c>
      <c r="T12351" s="269">
        <v>-48.25</v>
      </c>
      <c r="DO12351"/>
    </row>
    <row r="12352" spans="15:119" x14ac:dyDescent="0.25">
      <c r="O12352" s="268" t="s">
        <v>21834</v>
      </c>
      <c r="P12352" s="268" t="s">
        <v>9490</v>
      </c>
      <c r="Q12352" s="269">
        <v>-18.5</v>
      </c>
      <c r="R12352" s="269">
        <v>-19</v>
      </c>
      <c r="S12352" s="269">
        <v>-49</v>
      </c>
      <c r="T12352" s="269">
        <v>-49.5</v>
      </c>
      <c r="DO12352"/>
    </row>
    <row r="12353" spans="15:119" x14ac:dyDescent="0.25">
      <c r="O12353" s="268" t="s">
        <v>21835</v>
      </c>
      <c r="P12353" s="268" t="s">
        <v>9492</v>
      </c>
      <c r="Q12353" s="269">
        <v>-18.5</v>
      </c>
      <c r="R12353" s="269">
        <v>-18.75</v>
      </c>
      <c r="S12353" s="269">
        <v>-49.25</v>
      </c>
      <c r="T12353" s="269">
        <v>-49.5</v>
      </c>
      <c r="DO12353"/>
    </row>
    <row r="12354" spans="15:119" x14ac:dyDescent="0.25">
      <c r="O12354" s="268" t="s">
        <v>21836</v>
      </c>
      <c r="P12354" s="268" t="s">
        <v>9492</v>
      </c>
      <c r="Q12354" s="269">
        <v>-18.5</v>
      </c>
      <c r="R12354" s="269">
        <v>-18.75</v>
      </c>
      <c r="S12354" s="269">
        <v>-49</v>
      </c>
      <c r="T12354" s="269">
        <v>-49.25</v>
      </c>
      <c r="DO12354"/>
    </row>
    <row r="12355" spans="15:119" x14ac:dyDescent="0.25">
      <c r="O12355" s="268" t="s">
        <v>21837</v>
      </c>
      <c r="P12355" s="268" t="s">
        <v>9492</v>
      </c>
      <c r="Q12355" s="269">
        <v>-18.75</v>
      </c>
      <c r="R12355" s="269">
        <v>-19</v>
      </c>
      <c r="S12355" s="269">
        <v>-49.25</v>
      </c>
      <c r="T12355" s="269">
        <v>-49.5</v>
      </c>
      <c r="DO12355"/>
    </row>
    <row r="12356" spans="15:119" x14ac:dyDescent="0.25">
      <c r="O12356" s="268" t="s">
        <v>21838</v>
      </c>
      <c r="P12356" s="268" t="s">
        <v>9492</v>
      </c>
      <c r="Q12356" s="269">
        <v>-18.75</v>
      </c>
      <c r="R12356" s="269">
        <v>-19</v>
      </c>
      <c r="S12356" s="269">
        <v>-49</v>
      </c>
      <c r="T12356" s="269">
        <v>-49.25</v>
      </c>
      <c r="DO12356"/>
    </row>
    <row r="12357" spans="15:119" x14ac:dyDescent="0.25">
      <c r="O12357" s="268" t="s">
        <v>21839</v>
      </c>
      <c r="P12357" s="268" t="s">
        <v>9490</v>
      </c>
      <c r="Q12357" s="269">
        <v>-18.5</v>
      </c>
      <c r="R12357" s="269">
        <v>-19</v>
      </c>
      <c r="S12357" s="269">
        <v>-48.5</v>
      </c>
      <c r="T12357" s="269">
        <v>-49</v>
      </c>
      <c r="DO12357"/>
    </row>
    <row r="12358" spans="15:119" x14ac:dyDescent="0.25">
      <c r="O12358" s="268" t="s">
        <v>21840</v>
      </c>
      <c r="P12358" s="268" t="s">
        <v>9492</v>
      </c>
      <c r="Q12358" s="269">
        <v>-18.5</v>
      </c>
      <c r="R12358" s="269">
        <v>-18.75</v>
      </c>
      <c r="S12358" s="269">
        <v>-48.75</v>
      </c>
      <c r="T12358" s="269">
        <v>-49</v>
      </c>
      <c r="DO12358"/>
    </row>
    <row r="12359" spans="15:119" x14ac:dyDescent="0.25">
      <c r="O12359" s="268" t="s">
        <v>21841</v>
      </c>
      <c r="P12359" s="268" t="s">
        <v>9492</v>
      </c>
      <c r="Q12359" s="269">
        <v>-18.5</v>
      </c>
      <c r="R12359" s="269">
        <v>-18.75</v>
      </c>
      <c r="S12359" s="269">
        <v>-48.5</v>
      </c>
      <c r="T12359" s="269">
        <v>-48.75</v>
      </c>
      <c r="DO12359"/>
    </row>
    <row r="12360" spans="15:119" x14ac:dyDescent="0.25">
      <c r="O12360" s="268" t="s">
        <v>21842</v>
      </c>
      <c r="P12360" s="268" t="s">
        <v>9492</v>
      </c>
      <c r="Q12360" s="269">
        <v>-18.75</v>
      </c>
      <c r="R12360" s="269">
        <v>-19</v>
      </c>
      <c r="S12360" s="269">
        <v>-48.75</v>
      </c>
      <c r="T12360" s="269">
        <v>-49</v>
      </c>
      <c r="DO12360"/>
    </row>
    <row r="12361" spans="15:119" x14ac:dyDescent="0.25">
      <c r="O12361" s="268" t="s">
        <v>21843</v>
      </c>
      <c r="P12361" s="268" t="s">
        <v>9492</v>
      </c>
      <c r="Q12361" s="269">
        <v>-18.75</v>
      </c>
      <c r="R12361" s="269">
        <v>-19</v>
      </c>
      <c r="S12361" s="269">
        <v>-48.5</v>
      </c>
      <c r="T12361" s="269">
        <v>-48.75</v>
      </c>
      <c r="DO12361"/>
    </row>
    <row r="12362" spans="15:119" x14ac:dyDescent="0.25">
      <c r="O12362" s="268" t="s">
        <v>21844</v>
      </c>
      <c r="P12362" s="268" t="s">
        <v>9490</v>
      </c>
      <c r="Q12362" s="269">
        <v>-18.5</v>
      </c>
      <c r="R12362" s="269">
        <v>-19</v>
      </c>
      <c r="S12362" s="269">
        <v>-48</v>
      </c>
      <c r="T12362" s="269">
        <v>-48.5</v>
      </c>
      <c r="DO12362"/>
    </row>
    <row r="12363" spans="15:119" x14ac:dyDescent="0.25">
      <c r="O12363" s="268" t="s">
        <v>21845</v>
      </c>
      <c r="P12363" s="268" t="s">
        <v>9492</v>
      </c>
      <c r="Q12363" s="269">
        <v>-18.5</v>
      </c>
      <c r="R12363" s="269">
        <v>-18.75</v>
      </c>
      <c r="S12363" s="269">
        <v>-48.25</v>
      </c>
      <c r="T12363" s="269">
        <v>-48.5</v>
      </c>
      <c r="DO12363"/>
    </row>
    <row r="12364" spans="15:119" x14ac:dyDescent="0.25">
      <c r="O12364" s="268" t="s">
        <v>21846</v>
      </c>
      <c r="P12364" s="268" t="s">
        <v>9492</v>
      </c>
      <c r="Q12364" s="269">
        <v>-18.5</v>
      </c>
      <c r="R12364" s="269">
        <v>-18.75</v>
      </c>
      <c r="S12364" s="269">
        <v>-48</v>
      </c>
      <c r="T12364" s="269">
        <v>-48.25</v>
      </c>
      <c r="DO12364"/>
    </row>
    <row r="12365" spans="15:119" x14ac:dyDescent="0.25">
      <c r="O12365" s="268" t="s">
        <v>21847</v>
      </c>
      <c r="P12365" s="268" t="s">
        <v>9492</v>
      </c>
      <c r="Q12365" s="269">
        <v>-18.75</v>
      </c>
      <c r="R12365" s="269">
        <v>-19</v>
      </c>
      <c r="S12365" s="269">
        <v>-48.25</v>
      </c>
      <c r="T12365" s="269">
        <v>-48.5</v>
      </c>
      <c r="DO12365"/>
    </row>
    <row r="12366" spans="15:119" x14ac:dyDescent="0.25">
      <c r="O12366" s="268" t="s">
        <v>21848</v>
      </c>
      <c r="P12366" s="268" t="s">
        <v>9492</v>
      </c>
      <c r="Q12366" s="269">
        <v>-18.75</v>
      </c>
      <c r="R12366" s="269">
        <v>-19</v>
      </c>
      <c r="S12366" s="269">
        <v>-48</v>
      </c>
      <c r="T12366" s="269">
        <v>-48.25</v>
      </c>
      <c r="DO12366"/>
    </row>
    <row r="12367" spans="15:119" x14ac:dyDescent="0.25">
      <c r="O12367" s="268" t="s">
        <v>21849</v>
      </c>
      <c r="P12367" s="268" t="s">
        <v>9488</v>
      </c>
      <c r="Q12367" s="269">
        <v>-19</v>
      </c>
      <c r="R12367" s="269">
        <v>-20</v>
      </c>
      <c r="S12367" s="269">
        <v>-49.5</v>
      </c>
      <c r="T12367" s="269">
        <v>-51</v>
      </c>
      <c r="DO12367"/>
    </row>
    <row r="12368" spans="15:119" x14ac:dyDescent="0.25">
      <c r="O12368" s="268" t="s">
        <v>21850</v>
      </c>
      <c r="P12368" s="268" t="s">
        <v>9490</v>
      </c>
      <c r="Q12368" s="269">
        <v>-19</v>
      </c>
      <c r="R12368" s="269">
        <v>-19.5</v>
      </c>
      <c r="S12368" s="269">
        <v>-50.5</v>
      </c>
      <c r="T12368" s="269">
        <v>-51</v>
      </c>
      <c r="DO12368"/>
    </row>
    <row r="12369" spans="15:119" x14ac:dyDescent="0.25">
      <c r="O12369" s="268" t="s">
        <v>21851</v>
      </c>
      <c r="P12369" s="268" t="s">
        <v>9492</v>
      </c>
      <c r="Q12369" s="269">
        <v>-19</v>
      </c>
      <c r="R12369" s="269">
        <v>-19.25</v>
      </c>
      <c r="S12369" s="269">
        <v>-50.75</v>
      </c>
      <c r="T12369" s="269">
        <v>-51</v>
      </c>
      <c r="DO12369"/>
    </row>
    <row r="12370" spans="15:119" x14ac:dyDescent="0.25">
      <c r="O12370" s="268" t="s">
        <v>21852</v>
      </c>
      <c r="P12370" s="268" t="s">
        <v>9492</v>
      </c>
      <c r="Q12370" s="269">
        <v>-19</v>
      </c>
      <c r="R12370" s="269">
        <v>-19.25</v>
      </c>
      <c r="S12370" s="269">
        <v>-50.5</v>
      </c>
      <c r="T12370" s="269">
        <v>-50.75</v>
      </c>
      <c r="DO12370"/>
    </row>
    <row r="12371" spans="15:119" x14ac:dyDescent="0.25">
      <c r="O12371" s="268" t="s">
        <v>21853</v>
      </c>
      <c r="P12371" s="268" t="s">
        <v>9492</v>
      </c>
      <c r="Q12371" s="269">
        <v>-19.25</v>
      </c>
      <c r="R12371" s="269">
        <v>-19.5</v>
      </c>
      <c r="S12371" s="269">
        <v>-50.75</v>
      </c>
      <c r="T12371" s="269">
        <v>-51</v>
      </c>
      <c r="DO12371"/>
    </row>
    <row r="12372" spans="15:119" x14ac:dyDescent="0.25">
      <c r="O12372" s="268" t="s">
        <v>21854</v>
      </c>
      <c r="P12372" s="268" t="s">
        <v>9492</v>
      </c>
      <c r="Q12372" s="269">
        <v>-19.25</v>
      </c>
      <c r="R12372" s="269">
        <v>-19.5</v>
      </c>
      <c r="S12372" s="269">
        <v>-50.5</v>
      </c>
      <c r="T12372" s="269">
        <v>-50.75</v>
      </c>
      <c r="DO12372"/>
    </row>
    <row r="12373" spans="15:119" x14ac:dyDescent="0.25">
      <c r="O12373" s="268" t="s">
        <v>21855</v>
      </c>
      <c r="P12373" s="268" t="s">
        <v>9490</v>
      </c>
      <c r="Q12373" s="269">
        <v>-19</v>
      </c>
      <c r="R12373" s="269">
        <v>-19.5</v>
      </c>
      <c r="S12373" s="269">
        <v>-50</v>
      </c>
      <c r="T12373" s="269">
        <v>-50.5</v>
      </c>
      <c r="DO12373"/>
    </row>
    <row r="12374" spans="15:119" x14ac:dyDescent="0.25">
      <c r="O12374" s="268" t="s">
        <v>21856</v>
      </c>
      <c r="P12374" s="268" t="s">
        <v>9492</v>
      </c>
      <c r="Q12374" s="269">
        <v>-19</v>
      </c>
      <c r="R12374" s="269">
        <v>-19.25</v>
      </c>
      <c r="S12374" s="269">
        <v>-50.25</v>
      </c>
      <c r="T12374" s="269">
        <v>-50.5</v>
      </c>
      <c r="DO12374"/>
    </row>
    <row r="12375" spans="15:119" x14ac:dyDescent="0.25">
      <c r="O12375" s="268" t="s">
        <v>21857</v>
      </c>
      <c r="P12375" s="268" t="s">
        <v>9492</v>
      </c>
      <c r="Q12375" s="269">
        <v>-19</v>
      </c>
      <c r="R12375" s="269">
        <v>-19.25</v>
      </c>
      <c r="S12375" s="269">
        <v>-50</v>
      </c>
      <c r="T12375" s="269">
        <v>-50.25</v>
      </c>
      <c r="DO12375"/>
    </row>
    <row r="12376" spans="15:119" x14ac:dyDescent="0.25">
      <c r="O12376" s="268" t="s">
        <v>21858</v>
      </c>
      <c r="P12376" s="268" t="s">
        <v>9492</v>
      </c>
      <c r="Q12376" s="269">
        <v>-19.25</v>
      </c>
      <c r="R12376" s="269">
        <v>-19.5</v>
      </c>
      <c r="S12376" s="269">
        <v>-50.25</v>
      </c>
      <c r="T12376" s="269">
        <v>-50.5</v>
      </c>
      <c r="DO12376"/>
    </row>
    <row r="12377" spans="15:119" x14ac:dyDescent="0.25">
      <c r="O12377" s="268" t="s">
        <v>21859</v>
      </c>
      <c r="P12377" s="268" t="s">
        <v>9492</v>
      </c>
      <c r="Q12377" s="269">
        <v>-19.25</v>
      </c>
      <c r="R12377" s="269">
        <v>-19.5</v>
      </c>
      <c r="S12377" s="269">
        <v>-50</v>
      </c>
      <c r="T12377" s="269">
        <v>-50.25</v>
      </c>
      <c r="DO12377"/>
    </row>
    <row r="12378" spans="15:119" x14ac:dyDescent="0.25">
      <c r="O12378" s="268" t="s">
        <v>21860</v>
      </c>
      <c r="P12378" s="268" t="s">
        <v>9490</v>
      </c>
      <c r="Q12378" s="269">
        <v>-19</v>
      </c>
      <c r="R12378" s="269">
        <v>-19.5</v>
      </c>
      <c r="S12378" s="269">
        <v>-49.5</v>
      </c>
      <c r="T12378" s="269">
        <v>-50</v>
      </c>
      <c r="DO12378"/>
    </row>
    <row r="12379" spans="15:119" x14ac:dyDescent="0.25">
      <c r="O12379" s="268" t="s">
        <v>21861</v>
      </c>
      <c r="P12379" s="268" t="s">
        <v>9492</v>
      </c>
      <c r="Q12379" s="269">
        <v>-19</v>
      </c>
      <c r="R12379" s="269">
        <v>-19.25</v>
      </c>
      <c r="S12379" s="269">
        <v>-49.75</v>
      </c>
      <c r="T12379" s="269">
        <v>-50</v>
      </c>
      <c r="DO12379"/>
    </row>
    <row r="12380" spans="15:119" x14ac:dyDescent="0.25">
      <c r="O12380" s="268" t="s">
        <v>21862</v>
      </c>
      <c r="P12380" s="268" t="s">
        <v>9492</v>
      </c>
      <c r="Q12380" s="269">
        <v>-19</v>
      </c>
      <c r="R12380" s="269">
        <v>-19.25</v>
      </c>
      <c r="S12380" s="269">
        <v>-49.5</v>
      </c>
      <c r="T12380" s="269">
        <v>-49.75</v>
      </c>
      <c r="DO12380"/>
    </row>
    <row r="12381" spans="15:119" x14ac:dyDescent="0.25">
      <c r="O12381" s="268" t="s">
        <v>21863</v>
      </c>
      <c r="P12381" s="268" t="s">
        <v>9492</v>
      </c>
      <c r="Q12381" s="269">
        <v>-19.25</v>
      </c>
      <c r="R12381" s="269">
        <v>-19.5</v>
      </c>
      <c r="S12381" s="269">
        <v>-49.75</v>
      </c>
      <c r="T12381" s="269">
        <v>-50</v>
      </c>
      <c r="DO12381"/>
    </row>
    <row r="12382" spans="15:119" x14ac:dyDescent="0.25">
      <c r="O12382" s="268" t="s">
        <v>21864</v>
      </c>
      <c r="P12382" s="268" t="s">
        <v>9492</v>
      </c>
      <c r="Q12382" s="269">
        <v>-19.25</v>
      </c>
      <c r="R12382" s="269">
        <v>-19.5</v>
      </c>
      <c r="S12382" s="269">
        <v>-49.5</v>
      </c>
      <c r="T12382" s="269">
        <v>-49.75</v>
      </c>
      <c r="DO12382"/>
    </row>
    <row r="12383" spans="15:119" x14ac:dyDescent="0.25">
      <c r="O12383" s="268" t="s">
        <v>21865</v>
      </c>
      <c r="P12383" s="268" t="s">
        <v>9490</v>
      </c>
      <c r="Q12383" s="269">
        <v>-19.5</v>
      </c>
      <c r="R12383" s="269">
        <v>-20</v>
      </c>
      <c r="S12383" s="269">
        <v>-50.5</v>
      </c>
      <c r="T12383" s="269">
        <v>-51</v>
      </c>
      <c r="DO12383"/>
    </row>
    <row r="12384" spans="15:119" x14ac:dyDescent="0.25">
      <c r="O12384" s="268" t="s">
        <v>21866</v>
      </c>
      <c r="P12384" s="268" t="s">
        <v>9492</v>
      </c>
      <c r="Q12384" s="269">
        <v>-19.5</v>
      </c>
      <c r="R12384" s="269">
        <v>-19.75</v>
      </c>
      <c r="S12384" s="269">
        <v>-50.75</v>
      </c>
      <c r="T12384" s="269">
        <v>-51</v>
      </c>
      <c r="DO12384"/>
    </row>
    <row r="12385" spans="15:119" x14ac:dyDescent="0.25">
      <c r="O12385" s="268" t="s">
        <v>21867</v>
      </c>
      <c r="P12385" s="268" t="s">
        <v>9492</v>
      </c>
      <c r="Q12385" s="269">
        <v>-19.5</v>
      </c>
      <c r="R12385" s="269">
        <v>-19.75</v>
      </c>
      <c r="S12385" s="269">
        <v>-50.5</v>
      </c>
      <c r="T12385" s="269">
        <v>-50.75</v>
      </c>
      <c r="DO12385"/>
    </row>
    <row r="12386" spans="15:119" x14ac:dyDescent="0.25">
      <c r="O12386" s="268" t="s">
        <v>21868</v>
      </c>
      <c r="P12386" s="268" t="s">
        <v>9492</v>
      </c>
      <c r="Q12386" s="269">
        <v>-19.75</v>
      </c>
      <c r="R12386" s="269">
        <v>-20</v>
      </c>
      <c r="S12386" s="269">
        <v>-50.75</v>
      </c>
      <c r="T12386" s="269">
        <v>-51</v>
      </c>
      <c r="DO12386"/>
    </row>
    <row r="12387" spans="15:119" x14ac:dyDescent="0.25">
      <c r="O12387" s="268" t="s">
        <v>21869</v>
      </c>
      <c r="P12387" s="268" t="s">
        <v>9492</v>
      </c>
      <c r="Q12387" s="269">
        <v>-19.75</v>
      </c>
      <c r="R12387" s="269">
        <v>-20</v>
      </c>
      <c r="S12387" s="269">
        <v>-50.5</v>
      </c>
      <c r="T12387" s="269">
        <v>-50.75</v>
      </c>
      <c r="DO12387"/>
    </row>
    <row r="12388" spans="15:119" x14ac:dyDescent="0.25">
      <c r="O12388" s="268" t="s">
        <v>21870</v>
      </c>
      <c r="P12388" s="268" t="s">
        <v>9490</v>
      </c>
      <c r="Q12388" s="269">
        <v>-19.5</v>
      </c>
      <c r="R12388" s="269">
        <v>-20</v>
      </c>
      <c r="S12388" s="269">
        <v>-50</v>
      </c>
      <c r="T12388" s="269">
        <v>-50.5</v>
      </c>
      <c r="DO12388"/>
    </row>
    <row r="12389" spans="15:119" x14ac:dyDescent="0.25">
      <c r="O12389" s="268" t="s">
        <v>21871</v>
      </c>
      <c r="P12389" s="268" t="s">
        <v>9492</v>
      </c>
      <c r="Q12389" s="269">
        <v>-19.5</v>
      </c>
      <c r="R12389" s="269">
        <v>-19.75</v>
      </c>
      <c r="S12389" s="269">
        <v>-50.25</v>
      </c>
      <c r="T12389" s="269">
        <v>-50.5</v>
      </c>
      <c r="DO12389"/>
    </row>
    <row r="12390" spans="15:119" x14ac:dyDescent="0.25">
      <c r="O12390" s="268" t="s">
        <v>21872</v>
      </c>
      <c r="P12390" s="268" t="s">
        <v>9492</v>
      </c>
      <c r="Q12390" s="269">
        <v>-19.5</v>
      </c>
      <c r="R12390" s="269">
        <v>-19.75</v>
      </c>
      <c r="S12390" s="269">
        <v>-50</v>
      </c>
      <c r="T12390" s="269">
        <v>-50.25</v>
      </c>
      <c r="DO12390"/>
    </row>
    <row r="12391" spans="15:119" x14ac:dyDescent="0.25">
      <c r="O12391" s="268" t="s">
        <v>21873</v>
      </c>
      <c r="P12391" s="268" t="s">
        <v>9492</v>
      </c>
      <c r="Q12391" s="269">
        <v>-19.75</v>
      </c>
      <c r="R12391" s="269">
        <v>-20</v>
      </c>
      <c r="S12391" s="269">
        <v>-50.25</v>
      </c>
      <c r="T12391" s="269">
        <v>-50.5</v>
      </c>
      <c r="DO12391"/>
    </row>
    <row r="12392" spans="15:119" x14ac:dyDescent="0.25">
      <c r="O12392" s="268" t="s">
        <v>21874</v>
      </c>
      <c r="P12392" s="268" t="s">
        <v>9492</v>
      </c>
      <c r="Q12392" s="269">
        <v>-19.75</v>
      </c>
      <c r="R12392" s="269">
        <v>-20</v>
      </c>
      <c r="S12392" s="269">
        <v>-50</v>
      </c>
      <c r="T12392" s="269">
        <v>-50.25</v>
      </c>
      <c r="DO12392"/>
    </row>
    <row r="12393" spans="15:119" x14ac:dyDescent="0.25">
      <c r="O12393" s="268" t="s">
        <v>21875</v>
      </c>
      <c r="P12393" s="268" t="s">
        <v>9490</v>
      </c>
      <c r="Q12393" s="269">
        <v>-19.5</v>
      </c>
      <c r="R12393" s="269">
        <v>-20</v>
      </c>
      <c r="S12393" s="269">
        <v>-49.5</v>
      </c>
      <c r="T12393" s="269">
        <v>-50</v>
      </c>
      <c r="DO12393"/>
    </row>
    <row r="12394" spans="15:119" x14ac:dyDescent="0.25">
      <c r="O12394" s="268" t="s">
        <v>21876</v>
      </c>
      <c r="P12394" s="268" t="s">
        <v>9492</v>
      </c>
      <c r="Q12394" s="269">
        <v>-19.5</v>
      </c>
      <c r="R12394" s="269">
        <v>-19.75</v>
      </c>
      <c r="S12394" s="269">
        <v>-49.75</v>
      </c>
      <c r="T12394" s="269">
        <v>-50</v>
      </c>
      <c r="DO12394"/>
    </row>
    <row r="12395" spans="15:119" x14ac:dyDescent="0.25">
      <c r="O12395" s="268" t="s">
        <v>21877</v>
      </c>
      <c r="P12395" s="268" t="s">
        <v>9492</v>
      </c>
      <c r="Q12395" s="269">
        <v>-19.5</v>
      </c>
      <c r="R12395" s="269">
        <v>-19.75</v>
      </c>
      <c r="S12395" s="269">
        <v>-49.5</v>
      </c>
      <c r="T12395" s="269">
        <v>-49.75</v>
      </c>
      <c r="DO12395"/>
    </row>
    <row r="12396" spans="15:119" x14ac:dyDescent="0.25">
      <c r="O12396" s="268" t="s">
        <v>21878</v>
      </c>
      <c r="P12396" s="268" t="s">
        <v>9492</v>
      </c>
      <c r="Q12396" s="269">
        <v>-19.75</v>
      </c>
      <c r="R12396" s="269">
        <v>-20</v>
      </c>
      <c r="S12396" s="269">
        <v>-49.75</v>
      </c>
      <c r="T12396" s="269">
        <v>-50</v>
      </c>
      <c r="DO12396"/>
    </row>
    <row r="12397" spans="15:119" x14ac:dyDescent="0.25">
      <c r="O12397" s="268" t="s">
        <v>21879</v>
      </c>
      <c r="P12397" s="268" t="s">
        <v>9492</v>
      </c>
      <c r="Q12397" s="269">
        <v>-19.75</v>
      </c>
      <c r="R12397" s="269">
        <v>-20</v>
      </c>
      <c r="S12397" s="269">
        <v>-49.5</v>
      </c>
      <c r="T12397" s="269">
        <v>-49.75</v>
      </c>
      <c r="DO12397"/>
    </row>
    <row r="12398" spans="15:119" x14ac:dyDescent="0.25">
      <c r="O12398" s="268" t="s">
        <v>21880</v>
      </c>
      <c r="P12398" s="268" t="s">
        <v>9488</v>
      </c>
      <c r="Q12398" s="269">
        <v>-19</v>
      </c>
      <c r="R12398" s="269">
        <v>-20</v>
      </c>
      <c r="S12398" s="269">
        <v>-48</v>
      </c>
      <c r="T12398" s="269">
        <v>-49.5</v>
      </c>
      <c r="DO12398"/>
    </row>
    <row r="12399" spans="15:119" x14ac:dyDescent="0.25">
      <c r="O12399" s="268" t="s">
        <v>21881</v>
      </c>
      <c r="P12399" s="268" t="s">
        <v>9490</v>
      </c>
      <c r="Q12399" s="269">
        <v>-19</v>
      </c>
      <c r="R12399" s="269">
        <v>-19.5</v>
      </c>
      <c r="S12399" s="269">
        <v>-49</v>
      </c>
      <c r="T12399" s="269">
        <v>-49.5</v>
      </c>
      <c r="DO12399"/>
    </row>
    <row r="12400" spans="15:119" x14ac:dyDescent="0.25">
      <c r="O12400" s="268" t="s">
        <v>21882</v>
      </c>
      <c r="P12400" s="268" t="s">
        <v>9492</v>
      </c>
      <c r="Q12400" s="269">
        <v>-19</v>
      </c>
      <c r="R12400" s="269">
        <v>-19.25</v>
      </c>
      <c r="S12400" s="269">
        <v>-49.25</v>
      </c>
      <c r="T12400" s="269">
        <v>-49.5</v>
      </c>
      <c r="DO12400"/>
    </row>
    <row r="12401" spans="15:119" x14ac:dyDescent="0.25">
      <c r="O12401" s="268" t="s">
        <v>21883</v>
      </c>
      <c r="P12401" s="268" t="s">
        <v>9492</v>
      </c>
      <c r="Q12401" s="269">
        <v>-19</v>
      </c>
      <c r="R12401" s="269">
        <v>-19.25</v>
      </c>
      <c r="S12401" s="269">
        <v>-49</v>
      </c>
      <c r="T12401" s="269">
        <v>-49.25</v>
      </c>
      <c r="DO12401"/>
    </row>
    <row r="12402" spans="15:119" x14ac:dyDescent="0.25">
      <c r="O12402" s="268" t="s">
        <v>21884</v>
      </c>
      <c r="P12402" s="268" t="s">
        <v>9492</v>
      </c>
      <c r="Q12402" s="269">
        <v>-19.25</v>
      </c>
      <c r="R12402" s="269">
        <v>-19.5</v>
      </c>
      <c r="S12402" s="269">
        <v>-49.25</v>
      </c>
      <c r="T12402" s="269">
        <v>-49.5</v>
      </c>
      <c r="DO12402"/>
    </row>
    <row r="12403" spans="15:119" x14ac:dyDescent="0.25">
      <c r="O12403" s="268" t="s">
        <v>21885</v>
      </c>
      <c r="P12403" s="268" t="s">
        <v>9492</v>
      </c>
      <c r="Q12403" s="269">
        <v>-19.25</v>
      </c>
      <c r="R12403" s="269">
        <v>-19.5</v>
      </c>
      <c r="S12403" s="269">
        <v>-49</v>
      </c>
      <c r="T12403" s="269">
        <v>-49.25</v>
      </c>
      <c r="DO12403"/>
    </row>
    <row r="12404" spans="15:119" x14ac:dyDescent="0.25">
      <c r="O12404" s="268" t="s">
        <v>21886</v>
      </c>
      <c r="P12404" s="268" t="s">
        <v>9490</v>
      </c>
      <c r="Q12404" s="269">
        <v>-19</v>
      </c>
      <c r="R12404" s="269">
        <v>-19.5</v>
      </c>
      <c r="S12404" s="269">
        <v>-48.5</v>
      </c>
      <c r="T12404" s="269">
        <v>-49</v>
      </c>
      <c r="DO12404"/>
    </row>
    <row r="12405" spans="15:119" x14ac:dyDescent="0.25">
      <c r="O12405" s="268" t="s">
        <v>21887</v>
      </c>
      <c r="P12405" s="268" t="s">
        <v>9492</v>
      </c>
      <c r="Q12405" s="269">
        <v>-19</v>
      </c>
      <c r="R12405" s="269">
        <v>-19.25</v>
      </c>
      <c r="S12405" s="269">
        <v>-48.75</v>
      </c>
      <c r="T12405" s="269">
        <v>-49</v>
      </c>
      <c r="DO12405"/>
    </row>
    <row r="12406" spans="15:119" x14ac:dyDescent="0.25">
      <c r="O12406" s="268" t="s">
        <v>21888</v>
      </c>
      <c r="P12406" s="268" t="s">
        <v>9492</v>
      </c>
      <c r="Q12406" s="269">
        <v>-19</v>
      </c>
      <c r="R12406" s="269">
        <v>-19.25</v>
      </c>
      <c r="S12406" s="269">
        <v>-48.5</v>
      </c>
      <c r="T12406" s="269">
        <v>-48.75</v>
      </c>
      <c r="DO12406"/>
    </row>
    <row r="12407" spans="15:119" x14ac:dyDescent="0.25">
      <c r="O12407" s="268" t="s">
        <v>21889</v>
      </c>
      <c r="P12407" s="268" t="s">
        <v>9492</v>
      </c>
      <c r="Q12407" s="269">
        <v>-19.25</v>
      </c>
      <c r="R12407" s="269">
        <v>-19.5</v>
      </c>
      <c r="S12407" s="269">
        <v>-48.75</v>
      </c>
      <c r="T12407" s="269">
        <v>-49</v>
      </c>
      <c r="DO12407"/>
    </row>
    <row r="12408" spans="15:119" x14ac:dyDescent="0.25">
      <c r="O12408" s="268" t="s">
        <v>21890</v>
      </c>
      <c r="P12408" s="268" t="s">
        <v>9492</v>
      </c>
      <c r="Q12408" s="269">
        <v>-19.25</v>
      </c>
      <c r="R12408" s="269">
        <v>-19.5</v>
      </c>
      <c r="S12408" s="269">
        <v>-48.5</v>
      </c>
      <c r="T12408" s="269">
        <v>-48.75</v>
      </c>
      <c r="DO12408"/>
    </row>
    <row r="12409" spans="15:119" x14ac:dyDescent="0.25">
      <c r="O12409" s="268" t="s">
        <v>21891</v>
      </c>
      <c r="P12409" s="268" t="s">
        <v>9490</v>
      </c>
      <c r="Q12409" s="269">
        <v>-19</v>
      </c>
      <c r="R12409" s="269">
        <v>-19.5</v>
      </c>
      <c r="S12409" s="269">
        <v>-48</v>
      </c>
      <c r="T12409" s="269">
        <v>-48.5</v>
      </c>
      <c r="DO12409"/>
    </row>
    <row r="12410" spans="15:119" x14ac:dyDescent="0.25">
      <c r="O12410" s="268" t="s">
        <v>21892</v>
      </c>
      <c r="P12410" s="268" t="s">
        <v>9492</v>
      </c>
      <c r="Q12410" s="269">
        <v>-19</v>
      </c>
      <c r="R12410" s="269">
        <v>-19.25</v>
      </c>
      <c r="S12410" s="269">
        <v>-48.25</v>
      </c>
      <c r="T12410" s="269">
        <v>-48.5</v>
      </c>
      <c r="DO12410"/>
    </row>
    <row r="12411" spans="15:119" x14ac:dyDescent="0.25">
      <c r="O12411" s="268" t="s">
        <v>21893</v>
      </c>
      <c r="P12411" s="268" t="s">
        <v>9492</v>
      </c>
      <c r="Q12411" s="269">
        <v>-19</v>
      </c>
      <c r="R12411" s="269">
        <v>-19.25</v>
      </c>
      <c r="S12411" s="269">
        <v>-48</v>
      </c>
      <c r="T12411" s="269">
        <v>-48.25</v>
      </c>
      <c r="DO12411"/>
    </row>
    <row r="12412" spans="15:119" x14ac:dyDescent="0.25">
      <c r="O12412" s="268" t="s">
        <v>21894</v>
      </c>
      <c r="P12412" s="268" t="s">
        <v>9492</v>
      </c>
      <c r="Q12412" s="269">
        <v>-19.25</v>
      </c>
      <c r="R12412" s="269">
        <v>-19.5</v>
      </c>
      <c r="S12412" s="269">
        <v>-48.25</v>
      </c>
      <c r="T12412" s="269">
        <v>-48.5</v>
      </c>
      <c r="DO12412"/>
    </row>
    <row r="12413" spans="15:119" x14ac:dyDescent="0.25">
      <c r="O12413" s="268" t="s">
        <v>21895</v>
      </c>
      <c r="P12413" s="268" t="s">
        <v>9492</v>
      </c>
      <c r="Q12413" s="269">
        <v>-19.25</v>
      </c>
      <c r="R12413" s="269">
        <v>-19.5</v>
      </c>
      <c r="S12413" s="269">
        <v>-48</v>
      </c>
      <c r="T12413" s="269">
        <v>-48.25</v>
      </c>
      <c r="DO12413"/>
    </row>
    <row r="12414" spans="15:119" x14ac:dyDescent="0.25">
      <c r="O12414" s="268" t="s">
        <v>21896</v>
      </c>
      <c r="P12414" s="268" t="s">
        <v>9490</v>
      </c>
      <c r="Q12414" s="269">
        <v>-19.5</v>
      </c>
      <c r="R12414" s="269">
        <v>-20</v>
      </c>
      <c r="S12414" s="269">
        <v>-49</v>
      </c>
      <c r="T12414" s="269">
        <v>-49.5</v>
      </c>
      <c r="DO12414"/>
    </row>
    <row r="12415" spans="15:119" x14ac:dyDescent="0.25">
      <c r="O12415" s="268" t="s">
        <v>21897</v>
      </c>
      <c r="P12415" s="268" t="s">
        <v>9492</v>
      </c>
      <c r="Q12415" s="269">
        <v>-19.5</v>
      </c>
      <c r="R12415" s="269">
        <v>-19.75</v>
      </c>
      <c r="S12415" s="269">
        <v>-49.25</v>
      </c>
      <c r="T12415" s="269">
        <v>-49.5</v>
      </c>
      <c r="DO12415"/>
    </row>
    <row r="12416" spans="15:119" x14ac:dyDescent="0.25">
      <c r="O12416" s="268" t="s">
        <v>21898</v>
      </c>
      <c r="P12416" s="268" t="s">
        <v>9492</v>
      </c>
      <c r="Q12416" s="269">
        <v>-19.5</v>
      </c>
      <c r="R12416" s="269">
        <v>-19.75</v>
      </c>
      <c r="S12416" s="269">
        <v>-49</v>
      </c>
      <c r="T12416" s="269">
        <v>-49.25</v>
      </c>
      <c r="DO12416"/>
    </row>
    <row r="12417" spans="15:119" x14ac:dyDescent="0.25">
      <c r="O12417" s="268" t="s">
        <v>21899</v>
      </c>
      <c r="P12417" s="268" t="s">
        <v>9492</v>
      </c>
      <c r="Q12417" s="269">
        <v>-19.75</v>
      </c>
      <c r="R12417" s="269">
        <v>-20</v>
      </c>
      <c r="S12417" s="269">
        <v>-49.25</v>
      </c>
      <c r="T12417" s="269">
        <v>-49.5</v>
      </c>
      <c r="DO12417"/>
    </row>
    <row r="12418" spans="15:119" x14ac:dyDescent="0.25">
      <c r="O12418" s="268" t="s">
        <v>21900</v>
      </c>
      <c r="P12418" s="268" t="s">
        <v>9492</v>
      </c>
      <c r="Q12418" s="269">
        <v>-19.75</v>
      </c>
      <c r="R12418" s="269">
        <v>-20</v>
      </c>
      <c r="S12418" s="269">
        <v>-49</v>
      </c>
      <c r="T12418" s="269">
        <v>-49.25</v>
      </c>
      <c r="DO12418"/>
    </row>
    <row r="12419" spans="15:119" x14ac:dyDescent="0.25">
      <c r="O12419" s="268" t="s">
        <v>21901</v>
      </c>
      <c r="P12419" s="268" t="s">
        <v>9490</v>
      </c>
      <c r="Q12419" s="269">
        <v>-19.5</v>
      </c>
      <c r="R12419" s="269">
        <v>-20</v>
      </c>
      <c r="S12419" s="269">
        <v>-48.5</v>
      </c>
      <c r="T12419" s="269">
        <v>-49</v>
      </c>
      <c r="DO12419"/>
    </row>
    <row r="12420" spans="15:119" x14ac:dyDescent="0.25">
      <c r="O12420" s="268" t="s">
        <v>21902</v>
      </c>
      <c r="P12420" s="268" t="s">
        <v>9492</v>
      </c>
      <c r="Q12420" s="269">
        <v>-19.5</v>
      </c>
      <c r="R12420" s="269">
        <v>-19.75</v>
      </c>
      <c r="S12420" s="269">
        <v>-48.75</v>
      </c>
      <c r="T12420" s="269">
        <v>-49</v>
      </c>
      <c r="DO12420"/>
    </row>
    <row r="12421" spans="15:119" x14ac:dyDescent="0.25">
      <c r="O12421" s="268" t="s">
        <v>21903</v>
      </c>
      <c r="P12421" s="268" t="s">
        <v>9492</v>
      </c>
      <c r="Q12421" s="269">
        <v>-19.5</v>
      </c>
      <c r="R12421" s="269">
        <v>-19.75</v>
      </c>
      <c r="S12421" s="269">
        <v>-48.5</v>
      </c>
      <c r="T12421" s="269">
        <v>-48.75</v>
      </c>
      <c r="DO12421"/>
    </row>
    <row r="12422" spans="15:119" x14ac:dyDescent="0.25">
      <c r="O12422" s="268" t="s">
        <v>21904</v>
      </c>
      <c r="P12422" s="268" t="s">
        <v>9492</v>
      </c>
      <c r="Q12422" s="269">
        <v>-19.75</v>
      </c>
      <c r="R12422" s="269">
        <v>-20</v>
      </c>
      <c r="S12422" s="269">
        <v>-48.75</v>
      </c>
      <c r="T12422" s="269">
        <v>-49</v>
      </c>
      <c r="DO12422"/>
    </row>
    <row r="12423" spans="15:119" x14ac:dyDescent="0.25">
      <c r="O12423" s="268" t="s">
        <v>21905</v>
      </c>
      <c r="P12423" s="268" t="s">
        <v>9492</v>
      </c>
      <c r="Q12423" s="269">
        <v>-19.75</v>
      </c>
      <c r="R12423" s="269">
        <v>-20</v>
      </c>
      <c r="S12423" s="269">
        <v>-48.5</v>
      </c>
      <c r="T12423" s="269">
        <v>-48.75</v>
      </c>
      <c r="DO12423"/>
    </row>
    <row r="12424" spans="15:119" x14ac:dyDescent="0.25">
      <c r="O12424" s="268" t="s">
        <v>21906</v>
      </c>
      <c r="P12424" s="268" t="s">
        <v>9490</v>
      </c>
      <c r="Q12424" s="269">
        <v>-19.5</v>
      </c>
      <c r="R12424" s="269">
        <v>-20</v>
      </c>
      <c r="S12424" s="269">
        <v>-48</v>
      </c>
      <c r="T12424" s="269">
        <v>-48.5</v>
      </c>
      <c r="DO12424"/>
    </row>
    <row r="12425" spans="15:119" x14ac:dyDescent="0.25">
      <c r="O12425" s="268" t="s">
        <v>21907</v>
      </c>
      <c r="P12425" s="268" t="s">
        <v>9492</v>
      </c>
      <c r="Q12425" s="269">
        <v>-19.5</v>
      </c>
      <c r="R12425" s="269">
        <v>-19.75</v>
      </c>
      <c r="S12425" s="269">
        <v>-48.25</v>
      </c>
      <c r="T12425" s="269">
        <v>-48.5</v>
      </c>
      <c r="DO12425"/>
    </row>
    <row r="12426" spans="15:119" x14ac:dyDescent="0.25">
      <c r="O12426" s="268" t="s">
        <v>21908</v>
      </c>
      <c r="P12426" s="268" t="s">
        <v>9492</v>
      </c>
      <c r="Q12426" s="269">
        <v>-19.5</v>
      </c>
      <c r="R12426" s="269">
        <v>-19.75</v>
      </c>
      <c r="S12426" s="269">
        <v>-48</v>
      </c>
      <c r="T12426" s="269">
        <v>-48.25</v>
      </c>
      <c r="DO12426"/>
    </row>
    <row r="12427" spans="15:119" x14ac:dyDescent="0.25">
      <c r="O12427" s="268" t="s">
        <v>21909</v>
      </c>
      <c r="P12427" s="268" t="s">
        <v>9492</v>
      </c>
      <c r="Q12427" s="269">
        <v>-19.75</v>
      </c>
      <c r="R12427" s="269">
        <v>-20</v>
      </c>
      <c r="S12427" s="269">
        <v>-48.25</v>
      </c>
      <c r="T12427" s="269">
        <v>-48.5</v>
      </c>
      <c r="DO12427"/>
    </row>
    <row r="12428" spans="15:119" x14ac:dyDescent="0.25">
      <c r="O12428" s="268" t="s">
        <v>21910</v>
      </c>
      <c r="P12428" s="268" t="s">
        <v>9492</v>
      </c>
      <c r="Q12428" s="269">
        <v>-19.75</v>
      </c>
      <c r="R12428" s="269">
        <v>-20</v>
      </c>
      <c r="S12428" s="269">
        <v>-48</v>
      </c>
      <c r="T12428" s="269">
        <v>-48.25</v>
      </c>
      <c r="DO12428"/>
    </row>
    <row r="12429" spans="15:119" x14ac:dyDescent="0.25">
      <c r="O12429" s="268" t="s">
        <v>21911</v>
      </c>
      <c r="P12429" s="268" t="s">
        <v>9484</v>
      </c>
      <c r="Q12429" s="269">
        <v>-16</v>
      </c>
      <c r="R12429" s="269">
        <v>-20</v>
      </c>
      <c r="S12429" s="269">
        <v>-42</v>
      </c>
      <c r="T12429" s="269">
        <v>-48</v>
      </c>
      <c r="DO12429"/>
    </row>
    <row r="12430" spans="15:119" x14ac:dyDescent="0.25">
      <c r="O12430" s="268" t="s">
        <v>21912</v>
      </c>
      <c r="P12430" s="268" t="s">
        <v>9486</v>
      </c>
      <c r="Q12430" s="269">
        <v>-16</v>
      </c>
      <c r="R12430" s="269">
        <v>-18</v>
      </c>
      <c r="S12430" s="269">
        <v>-45</v>
      </c>
      <c r="T12430" s="269">
        <v>-48</v>
      </c>
      <c r="DO12430"/>
    </row>
    <row r="12431" spans="15:119" x14ac:dyDescent="0.25">
      <c r="O12431" s="268" t="s">
        <v>21913</v>
      </c>
      <c r="P12431" s="268" t="s">
        <v>9488</v>
      </c>
      <c r="Q12431" s="269">
        <v>-16</v>
      </c>
      <c r="R12431" s="269">
        <v>-17</v>
      </c>
      <c r="S12431" s="269">
        <v>-46.5</v>
      </c>
      <c r="T12431" s="269">
        <v>-48</v>
      </c>
      <c r="DO12431"/>
    </row>
    <row r="12432" spans="15:119" x14ac:dyDescent="0.25">
      <c r="O12432" s="268" t="s">
        <v>21914</v>
      </c>
      <c r="P12432" s="268" t="s">
        <v>9490</v>
      </c>
      <c r="Q12432" s="269">
        <v>-16</v>
      </c>
      <c r="R12432" s="269">
        <v>-16.5</v>
      </c>
      <c r="S12432" s="269">
        <v>-47.5</v>
      </c>
      <c r="T12432" s="269">
        <v>-48</v>
      </c>
      <c r="DO12432"/>
    </row>
    <row r="12433" spans="15:119" x14ac:dyDescent="0.25">
      <c r="O12433" s="268" t="s">
        <v>21915</v>
      </c>
      <c r="P12433" s="268" t="s">
        <v>9492</v>
      </c>
      <c r="Q12433" s="269">
        <v>-16</v>
      </c>
      <c r="R12433" s="269">
        <v>-16.25</v>
      </c>
      <c r="S12433" s="269">
        <v>-47.75</v>
      </c>
      <c r="T12433" s="269">
        <v>-48</v>
      </c>
      <c r="DO12433"/>
    </row>
    <row r="12434" spans="15:119" x14ac:dyDescent="0.25">
      <c r="O12434" s="268" t="s">
        <v>21916</v>
      </c>
      <c r="P12434" s="268" t="s">
        <v>9492</v>
      </c>
      <c r="Q12434" s="269">
        <v>-16</v>
      </c>
      <c r="R12434" s="269">
        <v>-16.25</v>
      </c>
      <c r="S12434" s="269">
        <v>-47.5</v>
      </c>
      <c r="T12434" s="269">
        <v>-47.75</v>
      </c>
      <c r="DO12434"/>
    </row>
    <row r="12435" spans="15:119" x14ac:dyDescent="0.25">
      <c r="O12435" s="268" t="s">
        <v>21917</v>
      </c>
      <c r="P12435" s="268" t="s">
        <v>9492</v>
      </c>
      <c r="Q12435" s="269">
        <v>-16.25</v>
      </c>
      <c r="R12435" s="269">
        <v>-16.5</v>
      </c>
      <c r="S12435" s="269">
        <v>-47.75</v>
      </c>
      <c r="T12435" s="269">
        <v>-48</v>
      </c>
      <c r="DO12435"/>
    </row>
    <row r="12436" spans="15:119" x14ac:dyDescent="0.25">
      <c r="O12436" s="268" t="s">
        <v>21918</v>
      </c>
      <c r="P12436" s="268" t="s">
        <v>9492</v>
      </c>
      <c r="Q12436" s="269">
        <v>-16.25</v>
      </c>
      <c r="R12436" s="269">
        <v>-16.5</v>
      </c>
      <c r="S12436" s="269">
        <v>-47.5</v>
      </c>
      <c r="T12436" s="269">
        <v>-47.75</v>
      </c>
      <c r="DO12436"/>
    </row>
    <row r="12437" spans="15:119" x14ac:dyDescent="0.25">
      <c r="O12437" s="268" t="s">
        <v>21919</v>
      </c>
      <c r="P12437" s="268" t="s">
        <v>9490</v>
      </c>
      <c r="Q12437" s="269">
        <v>-16</v>
      </c>
      <c r="R12437" s="269">
        <v>-16.5</v>
      </c>
      <c r="S12437" s="269">
        <v>-47</v>
      </c>
      <c r="T12437" s="269">
        <v>-47.5</v>
      </c>
      <c r="DO12437"/>
    </row>
    <row r="12438" spans="15:119" x14ac:dyDescent="0.25">
      <c r="O12438" s="268" t="s">
        <v>21920</v>
      </c>
      <c r="P12438" s="268" t="s">
        <v>9492</v>
      </c>
      <c r="Q12438" s="269">
        <v>-16</v>
      </c>
      <c r="R12438" s="269">
        <v>-16.25</v>
      </c>
      <c r="S12438" s="269">
        <v>-47.25</v>
      </c>
      <c r="T12438" s="269">
        <v>-47.5</v>
      </c>
      <c r="DO12438"/>
    </row>
    <row r="12439" spans="15:119" x14ac:dyDescent="0.25">
      <c r="O12439" s="268" t="s">
        <v>21921</v>
      </c>
      <c r="P12439" s="268" t="s">
        <v>9492</v>
      </c>
      <c r="Q12439" s="269">
        <v>-16</v>
      </c>
      <c r="R12439" s="269">
        <v>-16.25</v>
      </c>
      <c r="S12439" s="269">
        <v>-47</v>
      </c>
      <c r="T12439" s="269">
        <v>-47.25</v>
      </c>
      <c r="DO12439"/>
    </row>
    <row r="12440" spans="15:119" x14ac:dyDescent="0.25">
      <c r="O12440" s="268" t="s">
        <v>21922</v>
      </c>
      <c r="P12440" s="268" t="s">
        <v>9492</v>
      </c>
      <c r="Q12440" s="269">
        <v>-16.25</v>
      </c>
      <c r="R12440" s="269">
        <v>-16.5</v>
      </c>
      <c r="S12440" s="269">
        <v>-47.25</v>
      </c>
      <c r="T12440" s="269">
        <v>-47.5</v>
      </c>
      <c r="DO12440"/>
    </row>
    <row r="12441" spans="15:119" x14ac:dyDescent="0.25">
      <c r="O12441" s="268" t="s">
        <v>21923</v>
      </c>
      <c r="P12441" s="268" t="s">
        <v>9492</v>
      </c>
      <c r="Q12441" s="269">
        <v>-16.25</v>
      </c>
      <c r="R12441" s="269">
        <v>-16.5</v>
      </c>
      <c r="S12441" s="269">
        <v>-47</v>
      </c>
      <c r="T12441" s="269">
        <v>-47.25</v>
      </c>
      <c r="DO12441"/>
    </row>
    <row r="12442" spans="15:119" x14ac:dyDescent="0.25">
      <c r="O12442" s="268" t="s">
        <v>21924</v>
      </c>
      <c r="P12442" s="268" t="s">
        <v>9490</v>
      </c>
      <c r="Q12442" s="269">
        <v>-16</v>
      </c>
      <c r="R12442" s="269">
        <v>-16.5</v>
      </c>
      <c r="S12442" s="269">
        <v>-46.5</v>
      </c>
      <c r="T12442" s="269">
        <v>-47</v>
      </c>
      <c r="DO12442"/>
    </row>
    <row r="12443" spans="15:119" x14ac:dyDescent="0.25">
      <c r="O12443" s="268" t="s">
        <v>21925</v>
      </c>
      <c r="P12443" s="268" t="s">
        <v>9492</v>
      </c>
      <c r="Q12443" s="269">
        <v>-16</v>
      </c>
      <c r="R12443" s="269">
        <v>-16.25</v>
      </c>
      <c r="S12443" s="269">
        <v>-46.75</v>
      </c>
      <c r="T12443" s="269">
        <v>-47</v>
      </c>
      <c r="DO12443"/>
    </row>
    <row r="12444" spans="15:119" x14ac:dyDescent="0.25">
      <c r="O12444" s="268" t="s">
        <v>21926</v>
      </c>
      <c r="P12444" s="268" t="s">
        <v>9492</v>
      </c>
      <c r="Q12444" s="269">
        <v>-16</v>
      </c>
      <c r="R12444" s="269">
        <v>-16.25</v>
      </c>
      <c r="S12444" s="269">
        <v>-46.5</v>
      </c>
      <c r="T12444" s="269">
        <v>-46.75</v>
      </c>
      <c r="DO12444"/>
    </row>
    <row r="12445" spans="15:119" x14ac:dyDescent="0.25">
      <c r="O12445" s="268" t="s">
        <v>21927</v>
      </c>
      <c r="P12445" s="268" t="s">
        <v>9492</v>
      </c>
      <c r="Q12445" s="269">
        <v>-16.25</v>
      </c>
      <c r="R12445" s="269">
        <v>-16.5</v>
      </c>
      <c r="S12445" s="269">
        <v>-46.75</v>
      </c>
      <c r="T12445" s="269">
        <v>-47</v>
      </c>
      <c r="DO12445"/>
    </row>
    <row r="12446" spans="15:119" x14ac:dyDescent="0.25">
      <c r="O12446" s="268" t="s">
        <v>21928</v>
      </c>
      <c r="P12446" s="268" t="s">
        <v>9492</v>
      </c>
      <c r="Q12446" s="269">
        <v>-16.25</v>
      </c>
      <c r="R12446" s="269">
        <v>-16.5</v>
      </c>
      <c r="S12446" s="269">
        <v>-46.5</v>
      </c>
      <c r="T12446" s="269">
        <v>-46.75</v>
      </c>
      <c r="DO12446"/>
    </row>
    <row r="12447" spans="15:119" x14ac:dyDescent="0.25">
      <c r="O12447" s="268" t="s">
        <v>21929</v>
      </c>
      <c r="P12447" s="268" t="s">
        <v>9490</v>
      </c>
      <c r="Q12447" s="269">
        <v>-16.5</v>
      </c>
      <c r="R12447" s="269">
        <v>-17</v>
      </c>
      <c r="S12447" s="269">
        <v>-47.5</v>
      </c>
      <c r="T12447" s="269">
        <v>-48</v>
      </c>
      <c r="DO12447"/>
    </row>
    <row r="12448" spans="15:119" x14ac:dyDescent="0.25">
      <c r="O12448" s="268" t="s">
        <v>21930</v>
      </c>
      <c r="P12448" s="268" t="s">
        <v>9492</v>
      </c>
      <c r="Q12448" s="269">
        <v>-16.5</v>
      </c>
      <c r="R12448" s="269">
        <v>-16.75</v>
      </c>
      <c r="S12448" s="269">
        <v>-47.75</v>
      </c>
      <c r="T12448" s="269">
        <v>-48</v>
      </c>
      <c r="DO12448"/>
    </row>
    <row r="12449" spans="15:119" x14ac:dyDescent="0.25">
      <c r="O12449" s="268" t="s">
        <v>21931</v>
      </c>
      <c r="P12449" s="268" t="s">
        <v>9492</v>
      </c>
      <c r="Q12449" s="269">
        <v>-16.5</v>
      </c>
      <c r="R12449" s="269">
        <v>-16.75</v>
      </c>
      <c r="S12449" s="269">
        <v>-47.5</v>
      </c>
      <c r="T12449" s="269">
        <v>-47.75</v>
      </c>
      <c r="DO12449"/>
    </row>
    <row r="12450" spans="15:119" x14ac:dyDescent="0.25">
      <c r="O12450" s="268" t="s">
        <v>21932</v>
      </c>
      <c r="P12450" s="268" t="s">
        <v>9492</v>
      </c>
      <c r="Q12450" s="269">
        <v>-16.75</v>
      </c>
      <c r="R12450" s="269">
        <v>-17</v>
      </c>
      <c r="S12450" s="269">
        <v>-47.75</v>
      </c>
      <c r="T12450" s="269">
        <v>-48</v>
      </c>
      <c r="DO12450"/>
    </row>
    <row r="12451" spans="15:119" x14ac:dyDescent="0.25">
      <c r="O12451" s="268" t="s">
        <v>21933</v>
      </c>
      <c r="P12451" s="268" t="s">
        <v>9492</v>
      </c>
      <c r="Q12451" s="269">
        <v>-16.75</v>
      </c>
      <c r="R12451" s="269">
        <v>-17</v>
      </c>
      <c r="S12451" s="269">
        <v>-47.5</v>
      </c>
      <c r="T12451" s="269">
        <v>-47.75</v>
      </c>
      <c r="DO12451"/>
    </row>
    <row r="12452" spans="15:119" x14ac:dyDescent="0.25">
      <c r="O12452" s="268" t="s">
        <v>21934</v>
      </c>
      <c r="P12452" s="268" t="s">
        <v>9490</v>
      </c>
      <c r="Q12452" s="269">
        <v>-16.5</v>
      </c>
      <c r="R12452" s="269">
        <v>-17</v>
      </c>
      <c r="S12452" s="269">
        <v>-47</v>
      </c>
      <c r="T12452" s="269">
        <v>-47.5</v>
      </c>
      <c r="DO12452"/>
    </row>
    <row r="12453" spans="15:119" x14ac:dyDescent="0.25">
      <c r="O12453" s="268" t="s">
        <v>21935</v>
      </c>
      <c r="P12453" s="268" t="s">
        <v>9492</v>
      </c>
      <c r="Q12453" s="269">
        <v>-16.5</v>
      </c>
      <c r="R12453" s="269">
        <v>-16.75</v>
      </c>
      <c r="S12453" s="269">
        <v>-47.25</v>
      </c>
      <c r="T12453" s="269">
        <v>-47.5</v>
      </c>
      <c r="DO12453"/>
    </row>
    <row r="12454" spans="15:119" x14ac:dyDescent="0.25">
      <c r="O12454" s="268" t="s">
        <v>21936</v>
      </c>
      <c r="P12454" s="268" t="s">
        <v>9492</v>
      </c>
      <c r="Q12454" s="269">
        <v>-16.5</v>
      </c>
      <c r="R12454" s="269">
        <v>-16.75</v>
      </c>
      <c r="S12454" s="269">
        <v>-47</v>
      </c>
      <c r="T12454" s="269">
        <v>-47.25</v>
      </c>
      <c r="DO12454"/>
    </row>
    <row r="12455" spans="15:119" x14ac:dyDescent="0.25">
      <c r="O12455" s="268" t="s">
        <v>21937</v>
      </c>
      <c r="P12455" s="268" t="s">
        <v>9492</v>
      </c>
      <c r="Q12455" s="269">
        <v>-16.75</v>
      </c>
      <c r="R12455" s="269">
        <v>-17</v>
      </c>
      <c r="S12455" s="269">
        <v>-47.25</v>
      </c>
      <c r="T12455" s="269">
        <v>-47.5</v>
      </c>
      <c r="DO12455"/>
    </row>
    <row r="12456" spans="15:119" x14ac:dyDescent="0.25">
      <c r="O12456" s="268" t="s">
        <v>21938</v>
      </c>
      <c r="P12456" s="268" t="s">
        <v>9492</v>
      </c>
      <c r="Q12456" s="269">
        <v>-16.75</v>
      </c>
      <c r="R12456" s="269">
        <v>-17</v>
      </c>
      <c r="S12456" s="269">
        <v>-47</v>
      </c>
      <c r="T12456" s="269">
        <v>-47.25</v>
      </c>
      <c r="DO12456"/>
    </row>
    <row r="12457" spans="15:119" x14ac:dyDescent="0.25">
      <c r="O12457" s="268" t="s">
        <v>21939</v>
      </c>
      <c r="P12457" s="268" t="s">
        <v>9490</v>
      </c>
      <c r="Q12457" s="269">
        <v>-16.5</v>
      </c>
      <c r="R12457" s="269">
        <v>-17</v>
      </c>
      <c r="S12457" s="269">
        <v>-46.5</v>
      </c>
      <c r="T12457" s="269">
        <v>-47</v>
      </c>
      <c r="DO12457"/>
    </row>
    <row r="12458" spans="15:119" x14ac:dyDescent="0.25">
      <c r="O12458" s="268" t="s">
        <v>21940</v>
      </c>
      <c r="P12458" s="268" t="s">
        <v>9492</v>
      </c>
      <c r="Q12458" s="269">
        <v>-16.5</v>
      </c>
      <c r="R12458" s="269">
        <v>-16.75</v>
      </c>
      <c r="S12458" s="269">
        <v>-46.75</v>
      </c>
      <c r="T12458" s="269">
        <v>-47</v>
      </c>
      <c r="DO12458"/>
    </row>
    <row r="12459" spans="15:119" x14ac:dyDescent="0.25">
      <c r="O12459" s="268" t="s">
        <v>21941</v>
      </c>
      <c r="P12459" s="268" t="s">
        <v>9492</v>
      </c>
      <c r="Q12459" s="269">
        <v>-16.5</v>
      </c>
      <c r="R12459" s="269">
        <v>-16.75</v>
      </c>
      <c r="S12459" s="269">
        <v>-46.5</v>
      </c>
      <c r="T12459" s="269">
        <v>-46.75</v>
      </c>
      <c r="DO12459"/>
    </row>
    <row r="12460" spans="15:119" x14ac:dyDescent="0.25">
      <c r="O12460" s="268" t="s">
        <v>21942</v>
      </c>
      <c r="P12460" s="268" t="s">
        <v>9492</v>
      </c>
      <c r="Q12460" s="269">
        <v>-16.75</v>
      </c>
      <c r="R12460" s="269">
        <v>-17</v>
      </c>
      <c r="S12460" s="269">
        <v>-46.75</v>
      </c>
      <c r="T12460" s="269">
        <v>-47</v>
      </c>
      <c r="DO12460"/>
    </row>
    <row r="12461" spans="15:119" x14ac:dyDescent="0.25">
      <c r="O12461" s="268" t="s">
        <v>21943</v>
      </c>
      <c r="P12461" s="268" t="s">
        <v>9492</v>
      </c>
      <c r="Q12461" s="269">
        <v>-16.75</v>
      </c>
      <c r="R12461" s="269">
        <v>-17</v>
      </c>
      <c r="S12461" s="269">
        <v>-46.5</v>
      </c>
      <c r="T12461" s="269">
        <v>-46.75</v>
      </c>
      <c r="DO12461"/>
    </row>
    <row r="12462" spans="15:119" x14ac:dyDescent="0.25">
      <c r="O12462" s="268" t="s">
        <v>21944</v>
      </c>
      <c r="P12462" s="268" t="s">
        <v>9488</v>
      </c>
      <c r="Q12462" s="269">
        <v>-16</v>
      </c>
      <c r="R12462" s="269">
        <v>-17</v>
      </c>
      <c r="S12462" s="269">
        <v>-45</v>
      </c>
      <c r="T12462" s="269">
        <v>-46.5</v>
      </c>
      <c r="DO12462"/>
    </row>
    <row r="12463" spans="15:119" x14ac:dyDescent="0.25">
      <c r="O12463" s="268" t="s">
        <v>21945</v>
      </c>
      <c r="P12463" s="268" t="s">
        <v>9490</v>
      </c>
      <c r="Q12463" s="269">
        <v>-16</v>
      </c>
      <c r="R12463" s="269">
        <v>-16.5</v>
      </c>
      <c r="S12463" s="269">
        <v>-46</v>
      </c>
      <c r="T12463" s="269">
        <v>-46.5</v>
      </c>
      <c r="DO12463"/>
    </row>
    <row r="12464" spans="15:119" x14ac:dyDescent="0.25">
      <c r="O12464" s="268" t="s">
        <v>21946</v>
      </c>
      <c r="P12464" s="268" t="s">
        <v>9492</v>
      </c>
      <c r="Q12464" s="269">
        <v>-16</v>
      </c>
      <c r="R12464" s="269">
        <v>-16.25</v>
      </c>
      <c r="S12464" s="269">
        <v>-46.25</v>
      </c>
      <c r="T12464" s="269">
        <v>-46.5</v>
      </c>
      <c r="DO12464"/>
    </row>
    <row r="12465" spans="15:119" x14ac:dyDescent="0.25">
      <c r="O12465" s="268" t="s">
        <v>21947</v>
      </c>
      <c r="P12465" s="268" t="s">
        <v>9492</v>
      </c>
      <c r="Q12465" s="269">
        <v>-16</v>
      </c>
      <c r="R12465" s="269">
        <v>-16.25</v>
      </c>
      <c r="S12465" s="269">
        <v>-46</v>
      </c>
      <c r="T12465" s="269">
        <v>-46.25</v>
      </c>
      <c r="DO12465"/>
    </row>
    <row r="12466" spans="15:119" x14ac:dyDescent="0.25">
      <c r="O12466" s="268" t="s">
        <v>21948</v>
      </c>
      <c r="P12466" s="268" t="s">
        <v>9492</v>
      </c>
      <c r="Q12466" s="269">
        <v>-16.25</v>
      </c>
      <c r="R12466" s="269">
        <v>-16.5</v>
      </c>
      <c r="S12466" s="269">
        <v>-46.25</v>
      </c>
      <c r="T12466" s="269">
        <v>-46.5</v>
      </c>
      <c r="DO12466"/>
    </row>
    <row r="12467" spans="15:119" x14ac:dyDescent="0.25">
      <c r="O12467" s="268" t="s">
        <v>21949</v>
      </c>
      <c r="P12467" s="268" t="s">
        <v>9492</v>
      </c>
      <c r="Q12467" s="269">
        <v>-16.25</v>
      </c>
      <c r="R12467" s="269">
        <v>-16.5</v>
      </c>
      <c r="S12467" s="269">
        <v>-46</v>
      </c>
      <c r="T12467" s="269">
        <v>-46.25</v>
      </c>
      <c r="DO12467"/>
    </row>
    <row r="12468" spans="15:119" x14ac:dyDescent="0.25">
      <c r="O12468" s="268" t="s">
        <v>21950</v>
      </c>
      <c r="P12468" s="268" t="s">
        <v>9490</v>
      </c>
      <c r="Q12468" s="269">
        <v>-16</v>
      </c>
      <c r="R12468" s="269">
        <v>-16.5</v>
      </c>
      <c r="S12468" s="269">
        <v>-45.5</v>
      </c>
      <c r="T12468" s="269">
        <v>-46</v>
      </c>
      <c r="DO12468"/>
    </row>
    <row r="12469" spans="15:119" x14ac:dyDescent="0.25">
      <c r="O12469" s="268" t="s">
        <v>21951</v>
      </c>
      <c r="P12469" s="268" t="s">
        <v>9492</v>
      </c>
      <c r="Q12469" s="269">
        <v>-16</v>
      </c>
      <c r="R12469" s="269">
        <v>-16.25</v>
      </c>
      <c r="S12469" s="269">
        <v>-45.75</v>
      </c>
      <c r="T12469" s="269">
        <v>-46</v>
      </c>
      <c r="DO12469"/>
    </row>
    <row r="12470" spans="15:119" x14ac:dyDescent="0.25">
      <c r="O12470" s="268" t="s">
        <v>21952</v>
      </c>
      <c r="P12470" s="268" t="s">
        <v>9492</v>
      </c>
      <c r="Q12470" s="269">
        <v>-16</v>
      </c>
      <c r="R12470" s="269">
        <v>-16.25</v>
      </c>
      <c r="S12470" s="269">
        <v>-45.5</v>
      </c>
      <c r="T12470" s="269">
        <v>-45.75</v>
      </c>
      <c r="DO12470"/>
    </row>
    <row r="12471" spans="15:119" x14ac:dyDescent="0.25">
      <c r="O12471" s="268" t="s">
        <v>21953</v>
      </c>
      <c r="P12471" s="268" t="s">
        <v>9492</v>
      </c>
      <c r="Q12471" s="269">
        <v>-16.25</v>
      </c>
      <c r="R12471" s="269">
        <v>-16.5</v>
      </c>
      <c r="S12471" s="269">
        <v>-45.75</v>
      </c>
      <c r="T12471" s="269">
        <v>-46</v>
      </c>
      <c r="DO12471"/>
    </row>
    <row r="12472" spans="15:119" x14ac:dyDescent="0.25">
      <c r="O12472" s="268" t="s">
        <v>21954</v>
      </c>
      <c r="P12472" s="268" t="s">
        <v>9492</v>
      </c>
      <c r="Q12472" s="269">
        <v>-16.25</v>
      </c>
      <c r="R12472" s="269">
        <v>-16.5</v>
      </c>
      <c r="S12472" s="269">
        <v>-45.5</v>
      </c>
      <c r="T12472" s="269">
        <v>-45.75</v>
      </c>
      <c r="DO12472"/>
    </row>
    <row r="12473" spans="15:119" x14ac:dyDescent="0.25">
      <c r="O12473" s="268" t="s">
        <v>21955</v>
      </c>
      <c r="P12473" s="268" t="s">
        <v>9490</v>
      </c>
      <c r="Q12473" s="269">
        <v>-16</v>
      </c>
      <c r="R12473" s="269">
        <v>-16.5</v>
      </c>
      <c r="S12473" s="269">
        <v>-45</v>
      </c>
      <c r="T12473" s="269">
        <v>-45.5</v>
      </c>
      <c r="DO12473"/>
    </row>
    <row r="12474" spans="15:119" x14ac:dyDescent="0.25">
      <c r="O12474" s="268" t="s">
        <v>21956</v>
      </c>
      <c r="P12474" s="268" t="s">
        <v>9492</v>
      </c>
      <c r="Q12474" s="269">
        <v>-16</v>
      </c>
      <c r="R12474" s="269">
        <v>-16.25</v>
      </c>
      <c r="S12474" s="269">
        <v>-45.25</v>
      </c>
      <c r="T12474" s="269">
        <v>-45.5</v>
      </c>
      <c r="DO12474"/>
    </row>
    <row r="12475" spans="15:119" x14ac:dyDescent="0.25">
      <c r="O12475" s="268" t="s">
        <v>21957</v>
      </c>
      <c r="P12475" s="268" t="s">
        <v>9492</v>
      </c>
      <c r="Q12475" s="269">
        <v>-16</v>
      </c>
      <c r="R12475" s="269">
        <v>-16.25</v>
      </c>
      <c r="S12475" s="269">
        <v>-45</v>
      </c>
      <c r="T12475" s="269">
        <v>-45.25</v>
      </c>
      <c r="DO12475"/>
    </row>
    <row r="12476" spans="15:119" x14ac:dyDescent="0.25">
      <c r="O12476" s="268" t="s">
        <v>21958</v>
      </c>
      <c r="P12476" s="268" t="s">
        <v>9492</v>
      </c>
      <c r="Q12476" s="269">
        <v>-16.25</v>
      </c>
      <c r="R12476" s="269">
        <v>-16.5</v>
      </c>
      <c r="S12476" s="269">
        <v>-45.25</v>
      </c>
      <c r="T12476" s="269">
        <v>-45.5</v>
      </c>
      <c r="DO12476"/>
    </row>
    <row r="12477" spans="15:119" x14ac:dyDescent="0.25">
      <c r="O12477" s="268" t="s">
        <v>21959</v>
      </c>
      <c r="P12477" s="268" t="s">
        <v>9492</v>
      </c>
      <c r="Q12477" s="269">
        <v>-16.25</v>
      </c>
      <c r="R12477" s="269">
        <v>-16.5</v>
      </c>
      <c r="S12477" s="269">
        <v>-45</v>
      </c>
      <c r="T12477" s="269">
        <v>-45.25</v>
      </c>
      <c r="DO12477"/>
    </row>
    <row r="12478" spans="15:119" x14ac:dyDescent="0.25">
      <c r="O12478" s="268" t="s">
        <v>21960</v>
      </c>
      <c r="P12478" s="268" t="s">
        <v>9490</v>
      </c>
      <c r="Q12478" s="269">
        <v>-16.5</v>
      </c>
      <c r="R12478" s="269">
        <v>-17</v>
      </c>
      <c r="S12478" s="269">
        <v>-46</v>
      </c>
      <c r="T12478" s="269">
        <v>-46.5</v>
      </c>
      <c r="DO12478"/>
    </row>
    <row r="12479" spans="15:119" x14ac:dyDescent="0.25">
      <c r="O12479" s="268" t="s">
        <v>21961</v>
      </c>
      <c r="P12479" s="268" t="s">
        <v>9492</v>
      </c>
      <c r="Q12479" s="269">
        <v>-16.5</v>
      </c>
      <c r="R12479" s="269">
        <v>-16.75</v>
      </c>
      <c r="S12479" s="269">
        <v>-46.25</v>
      </c>
      <c r="T12479" s="269">
        <v>-46.5</v>
      </c>
      <c r="DO12479"/>
    </row>
    <row r="12480" spans="15:119" x14ac:dyDescent="0.25">
      <c r="O12480" s="268" t="s">
        <v>21962</v>
      </c>
      <c r="P12480" s="268" t="s">
        <v>9492</v>
      </c>
      <c r="Q12480" s="269">
        <v>-16.5</v>
      </c>
      <c r="R12480" s="269">
        <v>-16.75</v>
      </c>
      <c r="S12480" s="269">
        <v>-46</v>
      </c>
      <c r="T12480" s="269">
        <v>-46.25</v>
      </c>
      <c r="DO12480"/>
    </row>
    <row r="12481" spans="15:119" x14ac:dyDescent="0.25">
      <c r="O12481" s="268" t="s">
        <v>21963</v>
      </c>
      <c r="P12481" s="268" t="s">
        <v>9492</v>
      </c>
      <c r="Q12481" s="269">
        <v>-16.75</v>
      </c>
      <c r="R12481" s="269">
        <v>-17</v>
      </c>
      <c r="S12481" s="269">
        <v>-46.25</v>
      </c>
      <c r="T12481" s="269">
        <v>-46.5</v>
      </c>
      <c r="DO12481"/>
    </row>
    <row r="12482" spans="15:119" x14ac:dyDescent="0.25">
      <c r="O12482" s="268" t="s">
        <v>21964</v>
      </c>
      <c r="P12482" s="268" t="s">
        <v>9492</v>
      </c>
      <c r="Q12482" s="269">
        <v>-16.75</v>
      </c>
      <c r="R12482" s="269">
        <v>-17</v>
      </c>
      <c r="S12482" s="269">
        <v>-46</v>
      </c>
      <c r="T12482" s="269">
        <v>-46.25</v>
      </c>
      <c r="DO12482"/>
    </row>
    <row r="12483" spans="15:119" x14ac:dyDescent="0.25">
      <c r="O12483" s="268" t="s">
        <v>21965</v>
      </c>
      <c r="P12483" s="268" t="s">
        <v>9490</v>
      </c>
      <c r="Q12483" s="269">
        <v>-16.5</v>
      </c>
      <c r="R12483" s="269">
        <v>-17</v>
      </c>
      <c r="S12483" s="269">
        <v>-45.5</v>
      </c>
      <c r="T12483" s="269">
        <v>-46</v>
      </c>
      <c r="DO12483"/>
    </row>
    <row r="12484" spans="15:119" x14ac:dyDescent="0.25">
      <c r="O12484" s="268" t="s">
        <v>21966</v>
      </c>
      <c r="P12484" s="268" t="s">
        <v>9492</v>
      </c>
      <c r="Q12484" s="269">
        <v>-16.5</v>
      </c>
      <c r="R12484" s="269">
        <v>-16.75</v>
      </c>
      <c r="S12484" s="269">
        <v>-45.75</v>
      </c>
      <c r="T12484" s="269">
        <v>-46</v>
      </c>
      <c r="DO12484"/>
    </row>
    <row r="12485" spans="15:119" x14ac:dyDescent="0.25">
      <c r="O12485" s="268" t="s">
        <v>21967</v>
      </c>
      <c r="P12485" s="268" t="s">
        <v>9492</v>
      </c>
      <c r="Q12485" s="269">
        <v>-16.5</v>
      </c>
      <c r="R12485" s="269">
        <v>-16.75</v>
      </c>
      <c r="S12485" s="269">
        <v>-45.5</v>
      </c>
      <c r="T12485" s="269">
        <v>-45.75</v>
      </c>
      <c r="DO12485"/>
    </row>
    <row r="12486" spans="15:119" x14ac:dyDescent="0.25">
      <c r="O12486" s="268" t="s">
        <v>21968</v>
      </c>
      <c r="P12486" s="268" t="s">
        <v>9492</v>
      </c>
      <c r="Q12486" s="269">
        <v>-16.75</v>
      </c>
      <c r="R12486" s="269">
        <v>-17</v>
      </c>
      <c r="S12486" s="269">
        <v>-45.75</v>
      </c>
      <c r="T12486" s="269">
        <v>-46</v>
      </c>
      <c r="DO12486"/>
    </row>
    <row r="12487" spans="15:119" x14ac:dyDescent="0.25">
      <c r="O12487" s="268" t="s">
        <v>21969</v>
      </c>
      <c r="P12487" s="268" t="s">
        <v>9492</v>
      </c>
      <c r="Q12487" s="269">
        <v>-16.75</v>
      </c>
      <c r="R12487" s="269">
        <v>-17</v>
      </c>
      <c r="S12487" s="269">
        <v>-45.5</v>
      </c>
      <c r="T12487" s="269">
        <v>-45.75</v>
      </c>
      <c r="DO12487"/>
    </row>
    <row r="12488" spans="15:119" x14ac:dyDescent="0.25">
      <c r="O12488" s="268" t="s">
        <v>21970</v>
      </c>
      <c r="P12488" s="268" t="s">
        <v>9490</v>
      </c>
      <c r="Q12488" s="269">
        <v>-16.5</v>
      </c>
      <c r="R12488" s="269">
        <v>-17</v>
      </c>
      <c r="S12488" s="269">
        <v>-45</v>
      </c>
      <c r="T12488" s="269">
        <v>-45.5</v>
      </c>
      <c r="DO12488"/>
    </row>
    <row r="12489" spans="15:119" x14ac:dyDescent="0.25">
      <c r="O12489" s="268" t="s">
        <v>21971</v>
      </c>
      <c r="P12489" s="268" t="s">
        <v>9492</v>
      </c>
      <c r="Q12489" s="269">
        <v>-16.5</v>
      </c>
      <c r="R12489" s="269">
        <v>-16.75</v>
      </c>
      <c r="S12489" s="269">
        <v>-45.25</v>
      </c>
      <c r="T12489" s="269">
        <v>-45.5</v>
      </c>
      <c r="DO12489"/>
    </row>
    <row r="12490" spans="15:119" x14ac:dyDescent="0.25">
      <c r="O12490" s="268" t="s">
        <v>21972</v>
      </c>
      <c r="P12490" s="268" t="s">
        <v>9492</v>
      </c>
      <c r="Q12490" s="269">
        <v>-16.5</v>
      </c>
      <c r="R12490" s="269">
        <v>-16.75</v>
      </c>
      <c r="S12490" s="269">
        <v>-45</v>
      </c>
      <c r="T12490" s="269">
        <v>-45.25</v>
      </c>
      <c r="DO12490"/>
    </row>
    <row r="12491" spans="15:119" x14ac:dyDescent="0.25">
      <c r="O12491" s="268" t="s">
        <v>21973</v>
      </c>
      <c r="P12491" s="268" t="s">
        <v>9492</v>
      </c>
      <c r="Q12491" s="269">
        <v>-16.75</v>
      </c>
      <c r="R12491" s="269">
        <v>-17</v>
      </c>
      <c r="S12491" s="269">
        <v>-45.25</v>
      </c>
      <c r="T12491" s="269">
        <v>-45.5</v>
      </c>
      <c r="DO12491"/>
    </row>
    <row r="12492" spans="15:119" x14ac:dyDescent="0.25">
      <c r="O12492" s="268" t="s">
        <v>21974</v>
      </c>
      <c r="P12492" s="268" t="s">
        <v>9492</v>
      </c>
      <c r="Q12492" s="269">
        <v>-16.75</v>
      </c>
      <c r="R12492" s="269">
        <v>-17</v>
      </c>
      <c r="S12492" s="269">
        <v>-45</v>
      </c>
      <c r="T12492" s="269">
        <v>-45.25</v>
      </c>
      <c r="DO12492"/>
    </row>
    <row r="12493" spans="15:119" x14ac:dyDescent="0.25">
      <c r="O12493" s="268" t="s">
        <v>21975</v>
      </c>
      <c r="P12493" s="268" t="s">
        <v>9488</v>
      </c>
      <c r="Q12493" s="269">
        <v>-17</v>
      </c>
      <c r="R12493" s="269">
        <v>-18</v>
      </c>
      <c r="S12493" s="269">
        <v>-46.5</v>
      </c>
      <c r="T12493" s="269">
        <v>-48</v>
      </c>
      <c r="DO12493"/>
    </row>
    <row r="12494" spans="15:119" x14ac:dyDescent="0.25">
      <c r="O12494" s="268" t="s">
        <v>21976</v>
      </c>
      <c r="P12494" s="268" t="s">
        <v>9490</v>
      </c>
      <c r="Q12494" s="269">
        <v>-17</v>
      </c>
      <c r="R12494" s="269">
        <v>-17.5</v>
      </c>
      <c r="S12494" s="269">
        <v>-47.5</v>
      </c>
      <c r="T12494" s="269">
        <v>-48</v>
      </c>
      <c r="DO12494"/>
    </row>
    <row r="12495" spans="15:119" x14ac:dyDescent="0.25">
      <c r="O12495" s="268" t="s">
        <v>21977</v>
      </c>
      <c r="P12495" s="268" t="s">
        <v>9492</v>
      </c>
      <c r="Q12495" s="269">
        <v>-17</v>
      </c>
      <c r="R12495" s="269">
        <v>-17.25</v>
      </c>
      <c r="S12495" s="269">
        <v>-47.75</v>
      </c>
      <c r="T12495" s="269">
        <v>-48</v>
      </c>
      <c r="DO12495"/>
    </row>
    <row r="12496" spans="15:119" x14ac:dyDescent="0.25">
      <c r="O12496" s="268" t="s">
        <v>21978</v>
      </c>
      <c r="P12496" s="268" t="s">
        <v>9492</v>
      </c>
      <c r="Q12496" s="269">
        <v>-17</v>
      </c>
      <c r="R12496" s="269">
        <v>-17.25</v>
      </c>
      <c r="S12496" s="269">
        <v>-47.5</v>
      </c>
      <c r="T12496" s="269">
        <v>-47.75</v>
      </c>
      <c r="DO12496"/>
    </row>
    <row r="12497" spans="15:119" x14ac:dyDescent="0.25">
      <c r="O12497" s="268" t="s">
        <v>21979</v>
      </c>
      <c r="P12497" s="268" t="s">
        <v>9492</v>
      </c>
      <c r="Q12497" s="269">
        <v>-17.25</v>
      </c>
      <c r="R12497" s="269">
        <v>-17.5</v>
      </c>
      <c r="S12497" s="269">
        <v>-47.75</v>
      </c>
      <c r="T12497" s="269">
        <v>-48</v>
      </c>
      <c r="DO12497"/>
    </row>
    <row r="12498" spans="15:119" x14ac:dyDescent="0.25">
      <c r="O12498" s="268" t="s">
        <v>21980</v>
      </c>
      <c r="P12498" s="268" t="s">
        <v>9492</v>
      </c>
      <c r="Q12498" s="269">
        <v>-17.25</v>
      </c>
      <c r="R12498" s="269">
        <v>-17.5</v>
      </c>
      <c r="S12498" s="269">
        <v>-47.5</v>
      </c>
      <c r="T12498" s="269">
        <v>-47.75</v>
      </c>
      <c r="DO12498"/>
    </row>
    <row r="12499" spans="15:119" x14ac:dyDescent="0.25">
      <c r="O12499" s="268" t="s">
        <v>21981</v>
      </c>
      <c r="P12499" s="268" t="s">
        <v>9490</v>
      </c>
      <c r="Q12499" s="269">
        <v>-17</v>
      </c>
      <c r="R12499" s="269">
        <v>-17.5</v>
      </c>
      <c r="S12499" s="269">
        <v>-47</v>
      </c>
      <c r="T12499" s="269">
        <v>-47.5</v>
      </c>
      <c r="DO12499"/>
    </row>
    <row r="12500" spans="15:119" x14ac:dyDescent="0.25">
      <c r="O12500" s="268" t="s">
        <v>21982</v>
      </c>
      <c r="P12500" s="268" t="s">
        <v>9492</v>
      </c>
      <c r="Q12500" s="269">
        <v>-17</v>
      </c>
      <c r="R12500" s="269">
        <v>-17.25</v>
      </c>
      <c r="S12500" s="269">
        <v>-47.25</v>
      </c>
      <c r="T12500" s="269">
        <v>-47.5</v>
      </c>
      <c r="DO12500"/>
    </row>
    <row r="12501" spans="15:119" x14ac:dyDescent="0.25">
      <c r="O12501" s="268" t="s">
        <v>21983</v>
      </c>
      <c r="P12501" s="268" t="s">
        <v>9492</v>
      </c>
      <c r="Q12501" s="269">
        <v>-17</v>
      </c>
      <c r="R12501" s="269">
        <v>-17.25</v>
      </c>
      <c r="S12501" s="269">
        <v>-47</v>
      </c>
      <c r="T12501" s="269">
        <v>-47.25</v>
      </c>
      <c r="DO12501"/>
    </row>
    <row r="12502" spans="15:119" x14ac:dyDescent="0.25">
      <c r="O12502" s="268" t="s">
        <v>21984</v>
      </c>
      <c r="P12502" s="268" t="s">
        <v>9492</v>
      </c>
      <c r="Q12502" s="269">
        <v>-17.25</v>
      </c>
      <c r="R12502" s="269">
        <v>-17.5</v>
      </c>
      <c r="S12502" s="269">
        <v>-47.25</v>
      </c>
      <c r="T12502" s="269">
        <v>-47.5</v>
      </c>
      <c r="DO12502"/>
    </row>
    <row r="12503" spans="15:119" x14ac:dyDescent="0.25">
      <c r="O12503" s="268" t="s">
        <v>21985</v>
      </c>
      <c r="P12503" s="268" t="s">
        <v>9492</v>
      </c>
      <c r="Q12503" s="269">
        <v>-17.25</v>
      </c>
      <c r="R12503" s="269">
        <v>-17.5</v>
      </c>
      <c r="S12503" s="269">
        <v>-47</v>
      </c>
      <c r="T12503" s="269">
        <v>-47.25</v>
      </c>
      <c r="DO12503"/>
    </row>
    <row r="12504" spans="15:119" x14ac:dyDescent="0.25">
      <c r="O12504" s="268" t="s">
        <v>21986</v>
      </c>
      <c r="P12504" s="268" t="s">
        <v>9490</v>
      </c>
      <c r="Q12504" s="269">
        <v>-17</v>
      </c>
      <c r="R12504" s="269">
        <v>-17.5</v>
      </c>
      <c r="S12504" s="269">
        <v>-46.5</v>
      </c>
      <c r="T12504" s="269">
        <v>-47</v>
      </c>
      <c r="DO12504"/>
    </row>
    <row r="12505" spans="15:119" x14ac:dyDescent="0.25">
      <c r="O12505" s="268" t="s">
        <v>21987</v>
      </c>
      <c r="P12505" s="268" t="s">
        <v>9492</v>
      </c>
      <c r="Q12505" s="269">
        <v>-17</v>
      </c>
      <c r="R12505" s="269">
        <v>-17.25</v>
      </c>
      <c r="S12505" s="269">
        <v>-46.75</v>
      </c>
      <c r="T12505" s="269">
        <v>-47</v>
      </c>
      <c r="DO12505"/>
    </row>
    <row r="12506" spans="15:119" x14ac:dyDescent="0.25">
      <c r="O12506" s="268" t="s">
        <v>21988</v>
      </c>
      <c r="P12506" s="268" t="s">
        <v>9492</v>
      </c>
      <c r="Q12506" s="269">
        <v>-17</v>
      </c>
      <c r="R12506" s="269">
        <v>-17.25</v>
      </c>
      <c r="S12506" s="269">
        <v>-46.5</v>
      </c>
      <c r="T12506" s="269">
        <v>-46.75</v>
      </c>
      <c r="DO12506"/>
    </row>
    <row r="12507" spans="15:119" x14ac:dyDescent="0.25">
      <c r="O12507" s="268" t="s">
        <v>21989</v>
      </c>
      <c r="P12507" s="268" t="s">
        <v>9492</v>
      </c>
      <c r="Q12507" s="269">
        <v>-17.25</v>
      </c>
      <c r="R12507" s="269">
        <v>-17.5</v>
      </c>
      <c r="S12507" s="269">
        <v>-46.75</v>
      </c>
      <c r="T12507" s="269">
        <v>-47</v>
      </c>
      <c r="DO12507"/>
    </row>
    <row r="12508" spans="15:119" x14ac:dyDescent="0.25">
      <c r="O12508" s="268" t="s">
        <v>21990</v>
      </c>
      <c r="P12508" s="268" t="s">
        <v>9492</v>
      </c>
      <c r="Q12508" s="269">
        <v>-17.25</v>
      </c>
      <c r="R12508" s="269">
        <v>-17.5</v>
      </c>
      <c r="S12508" s="269">
        <v>-46.5</v>
      </c>
      <c r="T12508" s="269">
        <v>-46.75</v>
      </c>
      <c r="DO12508"/>
    </row>
    <row r="12509" spans="15:119" x14ac:dyDescent="0.25">
      <c r="O12509" s="268" t="s">
        <v>21991</v>
      </c>
      <c r="P12509" s="268" t="s">
        <v>9490</v>
      </c>
      <c r="Q12509" s="269">
        <v>-17.5</v>
      </c>
      <c r="R12509" s="269">
        <v>-18</v>
      </c>
      <c r="S12509" s="269">
        <v>-47.5</v>
      </c>
      <c r="T12509" s="269">
        <v>-48</v>
      </c>
      <c r="DO12509"/>
    </row>
    <row r="12510" spans="15:119" x14ac:dyDescent="0.25">
      <c r="O12510" s="268" t="s">
        <v>21992</v>
      </c>
      <c r="P12510" s="268" t="s">
        <v>9492</v>
      </c>
      <c r="Q12510" s="269">
        <v>-17.5</v>
      </c>
      <c r="R12510" s="269">
        <v>-17.75</v>
      </c>
      <c r="S12510" s="269">
        <v>-47.75</v>
      </c>
      <c r="T12510" s="269">
        <v>-48</v>
      </c>
      <c r="DO12510"/>
    </row>
    <row r="12511" spans="15:119" x14ac:dyDescent="0.25">
      <c r="O12511" s="268" t="s">
        <v>21993</v>
      </c>
      <c r="P12511" s="268" t="s">
        <v>9492</v>
      </c>
      <c r="Q12511" s="269">
        <v>-17.5</v>
      </c>
      <c r="R12511" s="269">
        <v>-17.75</v>
      </c>
      <c r="S12511" s="269">
        <v>-47.5</v>
      </c>
      <c r="T12511" s="269">
        <v>-47.75</v>
      </c>
      <c r="DO12511"/>
    </row>
    <row r="12512" spans="15:119" x14ac:dyDescent="0.25">
      <c r="O12512" s="268" t="s">
        <v>21994</v>
      </c>
      <c r="P12512" s="268" t="s">
        <v>9492</v>
      </c>
      <c r="Q12512" s="269">
        <v>-17.75</v>
      </c>
      <c r="R12512" s="269">
        <v>-18</v>
      </c>
      <c r="S12512" s="269">
        <v>-47.75</v>
      </c>
      <c r="T12512" s="269">
        <v>-48</v>
      </c>
      <c r="DO12512"/>
    </row>
    <row r="12513" spans="15:119" x14ac:dyDescent="0.25">
      <c r="O12513" s="268" t="s">
        <v>21995</v>
      </c>
      <c r="P12513" s="268" t="s">
        <v>9492</v>
      </c>
      <c r="Q12513" s="269">
        <v>-17.75</v>
      </c>
      <c r="R12513" s="269">
        <v>-18</v>
      </c>
      <c r="S12513" s="269">
        <v>-47.5</v>
      </c>
      <c r="T12513" s="269">
        <v>-47.75</v>
      </c>
      <c r="DO12513"/>
    </row>
    <row r="12514" spans="15:119" x14ac:dyDescent="0.25">
      <c r="O12514" s="268" t="s">
        <v>21996</v>
      </c>
      <c r="P12514" s="268" t="s">
        <v>9490</v>
      </c>
      <c r="Q12514" s="269">
        <v>-17.5</v>
      </c>
      <c r="R12514" s="269">
        <v>-18</v>
      </c>
      <c r="S12514" s="269">
        <v>-47</v>
      </c>
      <c r="T12514" s="269">
        <v>-47.5</v>
      </c>
      <c r="DO12514"/>
    </row>
    <row r="12515" spans="15:119" x14ac:dyDescent="0.25">
      <c r="O12515" s="268" t="s">
        <v>21997</v>
      </c>
      <c r="P12515" s="268" t="s">
        <v>9492</v>
      </c>
      <c r="Q12515" s="269">
        <v>-17.5</v>
      </c>
      <c r="R12515" s="269">
        <v>-17.75</v>
      </c>
      <c r="S12515" s="269">
        <v>-47.25</v>
      </c>
      <c r="T12515" s="269">
        <v>-47.5</v>
      </c>
      <c r="DO12515"/>
    </row>
    <row r="12516" spans="15:119" x14ac:dyDescent="0.25">
      <c r="O12516" s="268" t="s">
        <v>21998</v>
      </c>
      <c r="P12516" s="268" t="s">
        <v>9492</v>
      </c>
      <c r="Q12516" s="269">
        <v>-17.5</v>
      </c>
      <c r="R12516" s="269">
        <v>-17.75</v>
      </c>
      <c r="S12516" s="269">
        <v>-47</v>
      </c>
      <c r="T12516" s="269">
        <v>-47.25</v>
      </c>
      <c r="DO12516"/>
    </row>
    <row r="12517" spans="15:119" x14ac:dyDescent="0.25">
      <c r="O12517" s="268" t="s">
        <v>21999</v>
      </c>
      <c r="P12517" s="268" t="s">
        <v>9492</v>
      </c>
      <c r="Q12517" s="269">
        <v>-17.75</v>
      </c>
      <c r="R12517" s="269">
        <v>-18</v>
      </c>
      <c r="S12517" s="269">
        <v>-47.25</v>
      </c>
      <c r="T12517" s="269">
        <v>-47.5</v>
      </c>
      <c r="DO12517"/>
    </row>
    <row r="12518" spans="15:119" x14ac:dyDescent="0.25">
      <c r="O12518" s="268" t="s">
        <v>22000</v>
      </c>
      <c r="P12518" s="268" t="s">
        <v>9492</v>
      </c>
      <c r="Q12518" s="269">
        <v>-17.75</v>
      </c>
      <c r="R12518" s="269">
        <v>-18</v>
      </c>
      <c r="S12518" s="269">
        <v>-47</v>
      </c>
      <c r="T12518" s="269">
        <v>-47.25</v>
      </c>
      <c r="DO12518"/>
    </row>
    <row r="12519" spans="15:119" x14ac:dyDescent="0.25">
      <c r="O12519" s="268" t="s">
        <v>22001</v>
      </c>
      <c r="P12519" s="268" t="s">
        <v>9490</v>
      </c>
      <c r="Q12519" s="269">
        <v>-17.5</v>
      </c>
      <c r="R12519" s="269">
        <v>-18</v>
      </c>
      <c r="S12519" s="269">
        <v>-46.5</v>
      </c>
      <c r="T12519" s="269">
        <v>-47</v>
      </c>
      <c r="DO12519"/>
    </row>
    <row r="12520" spans="15:119" x14ac:dyDescent="0.25">
      <c r="O12520" s="268" t="s">
        <v>22002</v>
      </c>
      <c r="P12520" s="268" t="s">
        <v>9492</v>
      </c>
      <c r="Q12520" s="269">
        <v>-17.5</v>
      </c>
      <c r="R12520" s="269">
        <v>-17.75</v>
      </c>
      <c r="S12520" s="269">
        <v>-46.75</v>
      </c>
      <c r="T12520" s="269">
        <v>-47</v>
      </c>
      <c r="DO12520"/>
    </row>
    <row r="12521" spans="15:119" x14ac:dyDescent="0.25">
      <c r="O12521" s="268" t="s">
        <v>22003</v>
      </c>
      <c r="P12521" s="268" t="s">
        <v>9492</v>
      </c>
      <c r="Q12521" s="269">
        <v>-17.5</v>
      </c>
      <c r="R12521" s="269">
        <v>-17.75</v>
      </c>
      <c r="S12521" s="269">
        <v>-46.5</v>
      </c>
      <c r="T12521" s="269">
        <v>-46.75</v>
      </c>
      <c r="DO12521"/>
    </row>
    <row r="12522" spans="15:119" x14ac:dyDescent="0.25">
      <c r="O12522" s="268" t="s">
        <v>22004</v>
      </c>
      <c r="P12522" s="268" t="s">
        <v>9492</v>
      </c>
      <c r="Q12522" s="269">
        <v>-17.75</v>
      </c>
      <c r="R12522" s="269">
        <v>-18</v>
      </c>
      <c r="S12522" s="269">
        <v>-46.75</v>
      </c>
      <c r="T12522" s="269">
        <v>-47</v>
      </c>
      <c r="DO12522"/>
    </row>
    <row r="12523" spans="15:119" x14ac:dyDescent="0.25">
      <c r="O12523" s="268" t="s">
        <v>22005</v>
      </c>
      <c r="P12523" s="268" t="s">
        <v>9492</v>
      </c>
      <c r="Q12523" s="269">
        <v>-17.75</v>
      </c>
      <c r="R12523" s="269">
        <v>-18</v>
      </c>
      <c r="S12523" s="269">
        <v>-46.5</v>
      </c>
      <c r="T12523" s="269">
        <v>-46.75</v>
      </c>
      <c r="DO12523"/>
    </row>
    <row r="12524" spans="15:119" x14ac:dyDescent="0.25">
      <c r="O12524" s="268" t="s">
        <v>22006</v>
      </c>
      <c r="P12524" s="268" t="s">
        <v>9488</v>
      </c>
      <c r="Q12524" s="269">
        <v>-17</v>
      </c>
      <c r="R12524" s="269">
        <v>-18</v>
      </c>
      <c r="S12524" s="269">
        <v>-45</v>
      </c>
      <c r="T12524" s="269">
        <v>-46.5</v>
      </c>
      <c r="DO12524"/>
    </row>
    <row r="12525" spans="15:119" x14ac:dyDescent="0.25">
      <c r="O12525" s="268" t="s">
        <v>22007</v>
      </c>
      <c r="P12525" s="268" t="s">
        <v>9490</v>
      </c>
      <c r="Q12525" s="269">
        <v>-17</v>
      </c>
      <c r="R12525" s="269">
        <v>-17.5</v>
      </c>
      <c r="S12525" s="269">
        <v>-46</v>
      </c>
      <c r="T12525" s="269">
        <v>-46.5</v>
      </c>
      <c r="DO12525"/>
    </row>
    <row r="12526" spans="15:119" x14ac:dyDescent="0.25">
      <c r="O12526" s="268" t="s">
        <v>22008</v>
      </c>
      <c r="P12526" s="268" t="s">
        <v>9492</v>
      </c>
      <c r="Q12526" s="269">
        <v>-17</v>
      </c>
      <c r="R12526" s="269">
        <v>-17.25</v>
      </c>
      <c r="S12526" s="269">
        <v>-46.25</v>
      </c>
      <c r="T12526" s="269">
        <v>-46.5</v>
      </c>
      <c r="DO12526"/>
    </row>
    <row r="12527" spans="15:119" x14ac:dyDescent="0.25">
      <c r="O12527" s="268" t="s">
        <v>22009</v>
      </c>
      <c r="P12527" s="268" t="s">
        <v>9492</v>
      </c>
      <c r="Q12527" s="269">
        <v>-17</v>
      </c>
      <c r="R12527" s="269">
        <v>-17.25</v>
      </c>
      <c r="S12527" s="269">
        <v>-46</v>
      </c>
      <c r="T12527" s="269">
        <v>-46.25</v>
      </c>
      <c r="DO12527"/>
    </row>
    <row r="12528" spans="15:119" x14ac:dyDescent="0.25">
      <c r="O12528" s="268" t="s">
        <v>22010</v>
      </c>
      <c r="P12528" s="268" t="s">
        <v>9492</v>
      </c>
      <c r="Q12528" s="269">
        <v>-17.25</v>
      </c>
      <c r="R12528" s="269">
        <v>-17.5</v>
      </c>
      <c r="S12528" s="269">
        <v>-46.25</v>
      </c>
      <c r="T12528" s="269">
        <v>-46.5</v>
      </c>
      <c r="DO12528"/>
    </row>
    <row r="12529" spans="15:119" x14ac:dyDescent="0.25">
      <c r="O12529" s="268" t="s">
        <v>22011</v>
      </c>
      <c r="P12529" s="268" t="s">
        <v>9492</v>
      </c>
      <c r="Q12529" s="269">
        <v>-17.25</v>
      </c>
      <c r="R12529" s="269">
        <v>-17.5</v>
      </c>
      <c r="S12529" s="269">
        <v>-46</v>
      </c>
      <c r="T12529" s="269">
        <v>-46.25</v>
      </c>
      <c r="DO12529"/>
    </row>
    <row r="12530" spans="15:119" x14ac:dyDescent="0.25">
      <c r="O12530" s="268" t="s">
        <v>22012</v>
      </c>
      <c r="P12530" s="268" t="s">
        <v>9490</v>
      </c>
      <c r="Q12530" s="269">
        <v>-17</v>
      </c>
      <c r="R12530" s="269">
        <v>-17.5</v>
      </c>
      <c r="S12530" s="269">
        <v>-45.5</v>
      </c>
      <c r="T12530" s="269">
        <v>-46</v>
      </c>
      <c r="DO12530"/>
    </row>
    <row r="12531" spans="15:119" x14ac:dyDescent="0.25">
      <c r="O12531" s="268" t="s">
        <v>22013</v>
      </c>
      <c r="P12531" s="268" t="s">
        <v>9492</v>
      </c>
      <c r="Q12531" s="269">
        <v>-17</v>
      </c>
      <c r="R12531" s="269">
        <v>-17.25</v>
      </c>
      <c r="S12531" s="269">
        <v>-45.75</v>
      </c>
      <c r="T12531" s="269">
        <v>-46</v>
      </c>
      <c r="DO12531"/>
    </row>
    <row r="12532" spans="15:119" x14ac:dyDescent="0.25">
      <c r="O12532" s="268" t="s">
        <v>22014</v>
      </c>
      <c r="P12532" s="268" t="s">
        <v>9492</v>
      </c>
      <c r="Q12532" s="269">
        <v>-17</v>
      </c>
      <c r="R12532" s="269">
        <v>-17.25</v>
      </c>
      <c r="S12532" s="269">
        <v>-45.5</v>
      </c>
      <c r="T12532" s="269">
        <v>-45.75</v>
      </c>
      <c r="DO12532"/>
    </row>
    <row r="12533" spans="15:119" x14ac:dyDescent="0.25">
      <c r="O12533" s="268" t="s">
        <v>22015</v>
      </c>
      <c r="P12533" s="268" t="s">
        <v>9492</v>
      </c>
      <c r="Q12533" s="269">
        <v>-17.25</v>
      </c>
      <c r="R12533" s="269">
        <v>-17.5</v>
      </c>
      <c r="S12533" s="269">
        <v>-45.75</v>
      </c>
      <c r="T12533" s="269">
        <v>-46</v>
      </c>
      <c r="DO12533"/>
    </row>
    <row r="12534" spans="15:119" x14ac:dyDescent="0.25">
      <c r="O12534" s="268" t="s">
        <v>22016</v>
      </c>
      <c r="P12534" s="268" t="s">
        <v>9492</v>
      </c>
      <c r="Q12534" s="269">
        <v>-17.25</v>
      </c>
      <c r="R12534" s="269">
        <v>-17.5</v>
      </c>
      <c r="S12534" s="269">
        <v>-45.5</v>
      </c>
      <c r="T12534" s="269">
        <v>-45.75</v>
      </c>
      <c r="DO12534"/>
    </row>
    <row r="12535" spans="15:119" x14ac:dyDescent="0.25">
      <c r="O12535" s="268" t="s">
        <v>22017</v>
      </c>
      <c r="P12535" s="268" t="s">
        <v>9490</v>
      </c>
      <c r="Q12535" s="269">
        <v>-17</v>
      </c>
      <c r="R12535" s="269">
        <v>-17.5</v>
      </c>
      <c r="S12535" s="269">
        <v>-45</v>
      </c>
      <c r="T12535" s="269">
        <v>-45.5</v>
      </c>
      <c r="DO12535"/>
    </row>
    <row r="12536" spans="15:119" x14ac:dyDescent="0.25">
      <c r="O12536" s="268" t="s">
        <v>22018</v>
      </c>
      <c r="P12536" s="268" t="s">
        <v>9492</v>
      </c>
      <c r="Q12536" s="269">
        <v>-17</v>
      </c>
      <c r="R12536" s="269">
        <v>-17.25</v>
      </c>
      <c r="S12536" s="269">
        <v>-45.25</v>
      </c>
      <c r="T12536" s="269">
        <v>-45.5</v>
      </c>
      <c r="DO12536"/>
    </row>
    <row r="12537" spans="15:119" x14ac:dyDescent="0.25">
      <c r="O12537" s="268" t="s">
        <v>22019</v>
      </c>
      <c r="P12537" s="268" t="s">
        <v>9492</v>
      </c>
      <c r="Q12537" s="269">
        <v>-17</v>
      </c>
      <c r="R12537" s="269">
        <v>-17.25</v>
      </c>
      <c r="S12537" s="269">
        <v>-45</v>
      </c>
      <c r="T12537" s="269">
        <v>-45.25</v>
      </c>
      <c r="DO12537"/>
    </row>
    <row r="12538" spans="15:119" x14ac:dyDescent="0.25">
      <c r="O12538" s="268" t="s">
        <v>22020</v>
      </c>
      <c r="P12538" s="268" t="s">
        <v>9492</v>
      </c>
      <c r="Q12538" s="269">
        <v>-17.25</v>
      </c>
      <c r="R12538" s="269">
        <v>-17.5</v>
      </c>
      <c r="S12538" s="269">
        <v>-45.25</v>
      </c>
      <c r="T12538" s="269">
        <v>-45.5</v>
      </c>
      <c r="DO12538"/>
    </row>
    <row r="12539" spans="15:119" x14ac:dyDescent="0.25">
      <c r="O12539" s="268" t="s">
        <v>22021</v>
      </c>
      <c r="P12539" s="268" t="s">
        <v>9492</v>
      </c>
      <c r="Q12539" s="269">
        <v>-17.25</v>
      </c>
      <c r="R12539" s="269">
        <v>-17.5</v>
      </c>
      <c r="S12539" s="269">
        <v>-45</v>
      </c>
      <c r="T12539" s="269">
        <v>-45.25</v>
      </c>
      <c r="DO12539"/>
    </row>
    <row r="12540" spans="15:119" x14ac:dyDescent="0.25">
      <c r="O12540" s="268" t="s">
        <v>22022</v>
      </c>
      <c r="P12540" s="268" t="s">
        <v>9490</v>
      </c>
      <c r="Q12540" s="269">
        <v>-17.5</v>
      </c>
      <c r="R12540" s="269">
        <v>-18</v>
      </c>
      <c r="S12540" s="269">
        <v>-46</v>
      </c>
      <c r="T12540" s="269">
        <v>-46.5</v>
      </c>
      <c r="DO12540"/>
    </row>
    <row r="12541" spans="15:119" x14ac:dyDescent="0.25">
      <c r="O12541" s="268" t="s">
        <v>22023</v>
      </c>
      <c r="P12541" s="268" t="s">
        <v>9492</v>
      </c>
      <c r="Q12541" s="269">
        <v>-17.5</v>
      </c>
      <c r="R12541" s="269">
        <v>-17.75</v>
      </c>
      <c r="S12541" s="269">
        <v>-46.25</v>
      </c>
      <c r="T12541" s="269">
        <v>-46.5</v>
      </c>
      <c r="DO12541"/>
    </row>
    <row r="12542" spans="15:119" x14ac:dyDescent="0.25">
      <c r="O12542" s="268" t="s">
        <v>22024</v>
      </c>
      <c r="P12542" s="268" t="s">
        <v>9492</v>
      </c>
      <c r="Q12542" s="269">
        <v>-17.5</v>
      </c>
      <c r="R12542" s="269">
        <v>-17.75</v>
      </c>
      <c r="S12542" s="269">
        <v>-46</v>
      </c>
      <c r="T12542" s="269">
        <v>-46.25</v>
      </c>
      <c r="DO12542"/>
    </row>
    <row r="12543" spans="15:119" x14ac:dyDescent="0.25">
      <c r="O12543" s="268" t="s">
        <v>22025</v>
      </c>
      <c r="P12543" s="268" t="s">
        <v>9492</v>
      </c>
      <c r="Q12543" s="269">
        <v>-17.75</v>
      </c>
      <c r="R12543" s="269">
        <v>-18</v>
      </c>
      <c r="S12543" s="269">
        <v>-46.25</v>
      </c>
      <c r="T12543" s="269">
        <v>-46.5</v>
      </c>
      <c r="DO12543"/>
    </row>
    <row r="12544" spans="15:119" x14ac:dyDescent="0.25">
      <c r="O12544" s="268" t="s">
        <v>22026</v>
      </c>
      <c r="P12544" s="268" t="s">
        <v>9492</v>
      </c>
      <c r="Q12544" s="269">
        <v>-17.75</v>
      </c>
      <c r="R12544" s="269">
        <v>-18</v>
      </c>
      <c r="S12544" s="269">
        <v>-46</v>
      </c>
      <c r="T12544" s="269">
        <v>-46.25</v>
      </c>
      <c r="DO12544"/>
    </row>
    <row r="12545" spans="15:119" x14ac:dyDescent="0.25">
      <c r="O12545" s="268" t="s">
        <v>22027</v>
      </c>
      <c r="P12545" s="268" t="s">
        <v>9490</v>
      </c>
      <c r="Q12545" s="269">
        <v>-17.5</v>
      </c>
      <c r="R12545" s="269">
        <v>-18</v>
      </c>
      <c r="S12545" s="269">
        <v>-45.5</v>
      </c>
      <c r="T12545" s="269">
        <v>-46</v>
      </c>
      <c r="DO12545"/>
    </row>
    <row r="12546" spans="15:119" x14ac:dyDescent="0.25">
      <c r="O12546" s="268" t="s">
        <v>22028</v>
      </c>
      <c r="P12546" s="268" t="s">
        <v>9492</v>
      </c>
      <c r="Q12546" s="269">
        <v>-17.5</v>
      </c>
      <c r="R12546" s="269">
        <v>-17.75</v>
      </c>
      <c r="S12546" s="269">
        <v>-45.75</v>
      </c>
      <c r="T12546" s="269">
        <v>-46</v>
      </c>
      <c r="DO12546"/>
    </row>
    <row r="12547" spans="15:119" x14ac:dyDescent="0.25">
      <c r="O12547" s="268" t="s">
        <v>22029</v>
      </c>
      <c r="P12547" s="268" t="s">
        <v>9492</v>
      </c>
      <c r="Q12547" s="269">
        <v>-17.5</v>
      </c>
      <c r="R12547" s="269">
        <v>-17.75</v>
      </c>
      <c r="S12547" s="269">
        <v>-45.5</v>
      </c>
      <c r="T12547" s="269">
        <v>-45.75</v>
      </c>
      <c r="DO12547"/>
    </row>
    <row r="12548" spans="15:119" x14ac:dyDescent="0.25">
      <c r="O12548" s="268" t="s">
        <v>22030</v>
      </c>
      <c r="P12548" s="268" t="s">
        <v>9492</v>
      </c>
      <c r="Q12548" s="269">
        <v>-17.75</v>
      </c>
      <c r="R12548" s="269">
        <v>-18</v>
      </c>
      <c r="S12548" s="269">
        <v>-45.75</v>
      </c>
      <c r="T12548" s="269">
        <v>-46</v>
      </c>
      <c r="DO12548"/>
    </row>
    <row r="12549" spans="15:119" x14ac:dyDescent="0.25">
      <c r="O12549" s="268" t="s">
        <v>22031</v>
      </c>
      <c r="P12549" s="268" t="s">
        <v>9492</v>
      </c>
      <c r="Q12549" s="269">
        <v>-17.75</v>
      </c>
      <c r="R12549" s="269">
        <v>-18</v>
      </c>
      <c r="S12549" s="269">
        <v>-45.5</v>
      </c>
      <c r="T12549" s="269">
        <v>-45.75</v>
      </c>
      <c r="DO12549"/>
    </row>
    <row r="12550" spans="15:119" x14ac:dyDescent="0.25">
      <c r="O12550" s="268" t="s">
        <v>22032</v>
      </c>
      <c r="P12550" s="268" t="s">
        <v>9490</v>
      </c>
      <c r="Q12550" s="269">
        <v>-17.5</v>
      </c>
      <c r="R12550" s="269">
        <v>-18</v>
      </c>
      <c r="S12550" s="269">
        <v>-45</v>
      </c>
      <c r="T12550" s="269">
        <v>-45.5</v>
      </c>
      <c r="DO12550"/>
    </row>
    <row r="12551" spans="15:119" x14ac:dyDescent="0.25">
      <c r="O12551" s="268" t="s">
        <v>22033</v>
      </c>
      <c r="P12551" s="268" t="s">
        <v>9492</v>
      </c>
      <c r="Q12551" s="269">
        <v>-17.5</v>
      </c>
      <c r="R12551" s="269">
        <v>-17.75</v>
      </c>
      <c r="S12551" s="269">
        <v>-45.25</v>
      </c>
      <c r="T12551" s="269">
        <v>-45.5</v>
      </c>
      <c r="DO12551"/>
    </row>
    <row r="12552" spans="15:119" x14ac:dyDescent="0.25">
      <c r="O12552" s="268" t="s">
        <v>22034</v>
      </c>
      <c r="P12552" s="268" t="s">
        <v>9492</v>
      </c>
      <c r="Q12552" s="269">
        <v>-17.5</v>
      </c>
      <c r="R12552" s="269">
        <v>-17.75</v>
      </c>
      <c r="S12552" s="269">
        <v>-45</v>
      </c>
      <c r="T12552" s="269">
        <v>-45.25</v>
      </c>
      <c r="DO12552"/>
    </row>
    <row r="12553" spans="15:119" x14ac:dyDescent="0.25">
      <c r="O12553" s="268" t="s">
        <v>22035</v>
      </c>
      <c r="P12553" s="268" t="s">
        <v>9492</v>
      </c>
      <c r="Q12553" s="269">
        <v>-17.75</v>
      </c>
      <c r="R12553" s="269">
        <v>-18</v>
      </c>
      <c r="S12553" s="269">
        <v>-45.25</v>
      </c>
      <c r="T12553" s="269">
        <v>-45.5</v>
      </c>
      <c r="DO12553"/>
    </row>
    <row r="12554" spans="15:119" x14ac:dyDescent="0.25">
      <c r="O12554" s="268" t="s">
        <v>22036</v>
      </c>
      <c r="P12554" s="268" t="s">
        <v>9492</v>
      </c>
      <c r="Q12554" s="269">
        <v>-17.75</v>
      </c>
      <c r="R12554" s="269">
        <v>-18</v>
      </c>
      <c r="S12554" s="269">
        <v>-45</v>
      </c>
      <c r="T12554" s="269">
        <v>-45.25</v>
      </c>
      <c r="DO12554"/>
    </row>
    <row r="12555" spans="15:119" x14ac:dyDescent="0.25">
      <c r="O12555" s="268" t="s">
        <v>22037</v>
      </c>
      <c r="P12555" s="268" t="s">
        <v>9486</v>
      </c>
      <c r="Q12555" s="269">
        <v>-16</v>
      </c>
      <c r="R12555" s="269">
        <v>-18</v>
      </c>
      <c r="S12555" s="269">
        <v>-42</v>
      </c>
      <c r="T12555" s="269">
        <v>-45</v>
      </c>
      <c r="DO12555"/>
    </row>
    <row r="12556" spans="15:119" x14ac:dyDescent="0.25">
      <c r="O12556" s="268" t="s">
        <v>22038</v>
      </c>
      <c r="P12556" s="268" t="s">
        <v>9488</v>
      </c>
      <c r="Q12556" s="269">
        <v>-16</v>
      </c>
      <c r="R12556" s="269">
        <v>-17</v>
      </c>
      <c r="S12556" s="269">
        <v>-43.5</v>
      </c>
      <c r="T12556" s="269">
        <v>-45</v>
      </c>
      <c r="DO12556"/>
    </row>
    <row r="12557" spans="15:119" x14ac:dyDescent="0.25">
      <c r="O12557" s="268" t="s">
        <v>22039</v>
      </c>
      <c r="P12557" s="268" t="s">
        <v>9490</v>
      </c>
      <c r="Q12557" s="269">
        <v>-16</v>
      </c>
      <c r="R12557" s="269">
        <v>-16.5</v>
      </c>
      <c r="S12557" s="269">
        <v>-44.5</v>
      </c>
      <c r="T12557" s="269">
        <v>-45</v>
      </c>
      <c r="DO12557"/>
    </row>
    <row r="12558" spans="15:119" x14ac:dyDescent="0.25">
      <c r="O12558" s="268" t="s">
        <v>22040</v>
      </c>
      <c r="P12558" s="268" t="s">
        <v>9492</v>
      </c>
      <c r="Q12558" s="269">
        <v>-16</v>
      </c>
      <c r="R12558" s="269">
        <v>-16.25</v>
      </c>
      <c r="S12558" s="269">
        <v>-44.75</v>
      </c>
      <c r="T12558" s="269">
        <v>-45</v>
      </c>
      <c r="DO12558"/>
    </row>
    <row r="12559" spans="15:119" x14ac:dyDescent="0.25">
      <c r="O12559" s="268" t="s">
        <v>22041</v>
      </c>
      <c r="P12559" s="268" t="s">
        <v>9492</v>
      </c>
      <c r="Q12559" s="269">
        <v>-16</v>
      </c>
      <c r="R12559" s="269">
        <v>-16.25</v>
      </c>
      <c r="S12559" s="269">
        <v>-44.5</v>
      </c>
      <c r="T12559" s="269">
        <v>-44.75</v>
      </c>
      <c r="DO12559"/>
    </row>
    <row r="12560" spans="15:119" x14ac:dyDescent="0.25">
      <c r="O12560" s="268" t="s">
        <v>22042</v>
      </c>
      <c r="P12560" s="268" t="s">
        <v>9492</v>
      </c>
      <c r="Q12560" s="269">
        <v>-16.25</v>
      </c>
      <c r="R12560" s="269">
        <v>-16.5</v>
      </c>
      <c r="S12560" s="269">
        <v>-44.75</v>
      </c>
      <c r="T12560" s="269">
        <v>-45</v>
      </c>
      <c r="DO12560"/>
    </row>
    <row r="12561" spans="15:119" x14ac:dyDescent="0.25">
      <c r="O12561" s="268" t="s">
        <v>22043</v>
      </c>
      <c r="P12561" s="268" t="s">
        <v>9492</v>
      </c>
      <c r="Q12561" s="269">
        <v>-16.25</v>
      </c>
      <c r="R12561" s="269">
        <v>-16.5</v>
      </c>
      <c r="S12561" s="269">
        <v>-44.5</v>
      </c>
      <c r="T12561" s="269">
        <v>-44.75</v>
      </c>
      <c r="DO12561"/>
    </row>
    <row r="12562" spans="15:119" x14ac:dyDescent="0.25">
      <c r="O12562" s="268" t="s">
        <v>22044</v>
      </c>
      <c r="P12562" s="268" t="s">
        <v>9490</v>
      </c>
      <c r="Q12562" s="269">
        <v>-16</v>
      </c>
      <c r="R12562" s="269">
        <v>-16.5</v>
      </c>
      <c r="S12562" s="269">
        <v>-44</v>
      </c>
      <c r="T12562" s="269">
        <v>-44.5</v>
      </c>
      <c r="DO12562"/>
    </row>
    <row r="12563" spans="15:119" x14ac:dyDescent="0.25">
      <c r="O12563" s="268" t="s">
        <v>22045</v>
      </c>
      <c r="P12563" s="268" t="s">
        <v>9492</v>
      </c>
      <c r="Q12563" s="269">
        <v>-16</v>
      </c>
      <c r="R12563" s="269">
        <v>-16.25</v>
      </c>
      <c r="S12563" s="269">
        <v>-44.25</v>
      </c>
      <c r="T12563" s="269">
        <v>-44.5</v>
      </c>
      <c r="DO12563"/>
    </row>
    <row r="12564" spans="15:119" x14ac:dyDescent="0.25">
      <c r="O12564" s="268" t="s">
        <v>22046</v>
      </c>
      <c r="P12564" s="268" t="s">
        <v>9492</v>
      </c>
      <c r="Q12564" s="269">
        <v>-16</v>
      </c>
      <c r="R12564" s="269">
        <v>-16.25</v>
      </c>
      <c r="S12564" s="269">
        <v>-44</v>
      </c>
      <c r="T12564" s="269">
        <v>-44.25</v>
      </c>
      <c r="DO12564"/>
    </row>
    <row r="12565" spans="15:119" x14ac:dyDescent="0.25">
      <c r="O12565" s="268" t="s">
        <v>22047</v>
      </c>
      <c r="P12565" s="268" t="s">
        <v>9492</v>
      </c>
      <c r="Q12565" s="269">
        <v>-16.25</v>
      </c>
      <c r="R12565" s="269">
        <v>-16.5</v>
      </c>
      <c r="S12565" s="269">
        <v>-44.25</v>
      </c>
      <c r="T12565" s="269">
        <v>-44.5</v>
      </c>
      <c r="DO12565"/>
    </row>
    <row r="12566" spans="15:119" x14ac:dyDescent="0.25">
      <c r="O12566" s="268" t="s">
        <v>22048</v>
      </c>
      <c r="P12566" s="268" t="s">
        <v>9492</v>
      </c>
      <c r="Q12566" s="269">
        <v>-16.25</v>
      </c>
      <c r="R12566" s="269">
        <v>-16.5</v>
      </c>
      <c r="S12566" s="269">
        <v>-44</v>
      </c>
      <c r="T12566" s="269">
        <v>-44.25</v>
      </c>
      <c r="DO12566"/>
    </row>
    <row r="12567" spans="15:119" x14ac:dyDescent="0.25">
      <c r="O12567" s="268" t="s">
        <v>22049</v>
      </c>
      <c r="P12567" s="268" t="s">
        <v>9490</v>
      </c>
      <c r="Q12567" s="269">
        <v>-16</v>
      </c>
      <c r="R12567" s="269">
        <v>-16.5</v>
      </c>
      <c r="S12567" s="269">
        <v>-43.5</v>
      </c>
      <c r="T12567" s="269">
        <v>-44</v>
      </c>
      <c r="DO12567"/>
    </row>
    <row r="12568" spans="15:119" x14ac:dyDescent="0.25">
      <c r="O12568" s="268" t="s">
        <v>22050</v>
      </c>
      <c r="P12568" s="268" t="s">
        <v>9492</v>
      </c>
      <c r="Q12568" s="269">
        <v>-16</v>
      </c>
      <c r="R12568" s="269">
        <v>-16.25</v>
      </c>
      <c r="S12568" s="269">
        <v>-43.75</v>
      </c>
      <c r="T12568" s="269">
        <v>-44</v>
      </c>
      <c r="DO12568"/>
    </row>
    <row r="12569" spans="15:119" x14ac:dyDescent="0.25">
      <c r="O12569" s="268" t="s">
        <v>22051</v>
      </c>
      <c r="P12569" s="268" t="s">
        <v>9492</v>
      </c>
      <c r="Q12569" s="269">
        <v>-16</v>
      </c>
      <c r="R12569" s="269">
        <v>-16.25</v>
      </c>
      <c r="S12569" s="269">
        <v>-43.5</v>
      </c>
      <c r="T12569" s="269">
        <v>-43.75</v>
      </c>
      <c r="DO12569"/>
    </row>
    <row r="12570" spans="15:119" x14ac:dyDescent="0.25">
      <c r="O12570" s="268" t="s">
        <v>22052</v>
      </c>
      <c r="P12570" s="268" t="s">
        <v>9492</v>
      </c>
      <c r="Q12570" s="269">
        <v>-16.25</v>
      </c>
      <c r="R12570" s="269">
        <v>-16.5</v>
      </c>
      <c r="S12570" s="269">
        <v>-43.75</v>
      </c>
      <c r="T12570" s="269">
        <v>-44</v>
      </c>
      <c r="DO12570"/>
    </row>
    <row r="12571" spans="15:119" x14ac:dyDescent="0.25">
      <c r="O12571" s="268" t="s">
        <v>22053</v>
      </c>
      <c r="P12571" s="268" t="s">
        <v>9492</v>
      </c>
      <c r="Q12571" s="269">
        <v>-16.25</v>
      </c>
      <c r="R12571" s="269">
        <v>-16.5</v>
      </c>
      <c r="S12571" s="269">
        <v>-43.5</v>
      </c>
      <c r="T12571" s="269">
        <v>-43.75</v>
      </c>
      <c r="DO12571"/>
    </row>
    <row r="12572" spans="15:119" x14ac:dyDescent="0.25">
      <c r="O12572" s="268" t="s">
        <v>22054</v>
      </c>
      <c r="P12572" s="268" t="s">
        <v>9490</v>
      </c>
      <c r="Q12572" s="269">
        <v>-16.5</v>
      </c>
      <c r="R12572" s="269">
        <v>-17</v>
      </c>
      <c r="S12572" s="269">
        <v>-44.5</v>
      </c>
      <c r="T12572" s="269">
        <v>-45</v>
      </c>
      <c r="DO12572"/>
    </row>
    <row r="12573" spans="15:119" x14ac:dyDescent="0.25">
      <c r="O12573" s="268" t="s">
        <v>22055</v>
      </c>
      <c r="P12573" s="268" t="s">
        <v>9492</v>
      </c>
      <c r="Q12573" s="269">
        <v>-16.5</v>
      </c>
      <c r="R12573" s="269">
        <v>-16.75</v>
      </c>
      <c r="S12573" s="269">
        <v>-44.75</v>
      </c>
      <c r="T12573" s="269">
        <v>-45</v>
      </c>
      <c r="DO12573"/>
    </row>
    <row r="12574" spans="15:119" x14ac:dyDescent="0.25">
      <c r="O12574" s="268" t="s">
        <v>22056</v>
      </c>
      <c r="P12574" s="268" t="s">
        <v>9492</v>
      </c>
      <c r="Q12574" s="269">
        <v>-16.5</v>
      </c>
      <c r="R12574" s="269">
        <v>-16.75</v>
      </c>
      <c r="S12574" s="269">
        <v>-44.5</v>
      </c>
      <c r="T12574" s="269">
        <v>-44.75</v>
      </c>
      <c r="DO12574"/>
    </row>
    <row r="12575" spans="15:119" x14ac:dyDescent="0.25">
      <c r="O12575" s="268" t="s">
        <v>22057</v>
      </c>
      <c r="P12575" s="268" t="s">
        <v>9492</v>
      </c>
      <c r="Q12575" s="269">
        <v>-16.75</v>
      </c>
      <c r="R12575" s="269">
        <v>-17</v>
      </c>
      <c r="S12575" s="269">
        <v>-44.75</v>
      </c>
      <c r="T12575" s="269">
        <v>-45</v>
      </c>
      <c r="DO12575"/>
    </row>
    <row r="12576" spans="15:119" x14ac:dyDescent="0.25">
      <c r="O12576" s="268" t="s">
        <v>22058</v>
      </c>
      <c r="P12576" s="268" t="s">
        <v>9492</v>
      </c>
      <c r="Q12576" s="269">
        <v>-16.75</v>
      </c>
      <c r="R12576" s="269">
        <v>-17</v>
      </c>
      <c r="S12576" s="269">
        <v>-44.5</v>
      </c>
      <c r="T12576" s="269">
        <v>-44.75</v>
      </c>
      <c r="DO12576"/>
    </row>
    <row r="12577" spans="15:119" x14ac:dyDescent="0.25">
      <c r="O12577" s="268" t="s">
        <v>22059</v>
      </c>
      <c r="P12577" s="268" t="s">
        <v>9490</v>
      </c>
      <c r="Q12577" s="269">
        <v>-16.5</v>
      </c>
      <c r="R12577" s="269">
        <v>-17</v>
      </c>
      <c r="S12577" s="269">
        <v>-44</v>
      </c>
      <c r="T12577" s="269">
        <v>-44.5</v>
      </c>
      <c r="DO12577"/>
    </row>
    <row r="12578" spans="15:119" x14ac:dyDescent="0.25">
      <c r="O12578" s="268" t="s">
        <v>22060</v>
      </c>
      <c r="P12578" s="268" t="s">
        <v>9492</v>
      </c>
      <c r="Q12578" s="269">
        <v>-16.5</v>
      </c>
      <c r="R12578" s="269">
        <v>-16.75</v>
      </c>
      <c r="S12578" s="269">
        <v>-44.25</v>
      </c>
      <c r="T12578" s="269">
        <v>-44.5</v>
      </c>
      <c r="DO12578"/>
    </row>
    <row r="12579" spans="15:119" x14ac:dyDescent="0.25">
      <c r="O12579" s="268" t="s">
        <v>22061</v>
      </c>
      <c r="P12579" s="268" t="s">
        <v>9492</v>
      </c>
      <c r="Q12579" s="269">
        <v>-16.5</v>
      </c>
      <c r="R12579" s="269">
        <v>-16.75</v>
      </c>
      <c r="S12579" s="269">
        <v>-44</v>
      </c>
      <c r="T12579" s="269">
        <v>-44.25</v>
      </c>
      <c r="DO12579"/>
    </row>
    <row r="12580" spans="15:119" x14ac:dyDescent="0.25">
      <c r="O12580" s="268" t="s">
        <v>22062</v>
      </c>
      <c r="P12580" s="268" t="s">
        <v>9492</v>
      </c>
      <c r="Q12580" s="269">
        <v>-16.75</v>
      </c>
      <c r="R12580" s="269">
        <v>-17</v>
      </c>
      <c r="S12580" s="269">
        <v>-44.25</v>
      </c>
      <c r="T12580" s="269">
        <v>-44.5</v>
      </c>
      <c r="DO12580"/>
    </row>
    <row r="12581" spans="15:119" x14ac:dyDescent="0.25">
      <c r="O12581" s="268" t="s">
        <v>22063</v>
      </c>
      <c r="P12581" s="268" t="s">
        <v>9492</v>
      </c>
      <c r="Q12581" s="269">
        <v>-16.75</v>
      </c>
      <c r="R12581" s="269">
        <v>-17</v>
      </c>
      <c r="S12581" s="269">
        <v>-44</v>
      </c>
      <c r="T12581" s="269">
        <v>-44.25</v>
      </c>
      <c r="DO12581"/>
    </row>
    <row r="12582" spans="15:119" x14ac:dyDescent="0.25">
      <c r="O12582" s="268" t="s">
        <v>22064</v>
      </c>
      <c r="P12582" s="268" t="s">
        <v>9490</v>
      </c>
      <c r="Q12582" s="269">
        <v>-16.5</v>
      </c>
      <c r="R12582" s="269">
        <v>-17</v>
      </c>
      <c r="S12582" s="269">
        <v>-43.5</v>
      </c>
      <c r="T12582" s="269">
        <v>-44</v>
      </c>
      <c r="DO12582"/>
    </row>
    <row r="12583" spans="15:119" x14ac:dyDescent="0.25">
      <c r="O12583" s="268" t="s">
        <v>22065</v>
      </c>
      <c r="P12583" s="268" t="s">
        <v>9492</v>
      </c>
      <c r="Q12583" s="269">
        <v>-16.5</v>
      </c>
      <c r="R12583" s="269">
        <v>-16.75</v>
      </c>
      <c r="S12583" s="269">
        <v>-43.75</v>
      </c>
      <c r="T12583" s="269">
        <v>-44</v>
      </c>
      <c r="DO12583"/>
    </row>
    <row r="12584" spans="15:119" x14ac:dyDescent="0.25">
      <c r="O12584" s="268" t="s">
        <v>22066</v>
      </c>
      <c r="P12584" s="268" t="s">
        <v>9492</v>
      </c>
      <c r="Q12584" s="269">
        <v>-16.5</v>
      </c>
      <c r="R12584" s="269">
        <v>-16.75</v>
      </c>
      <c r="S12584" s="269">
        <v>-43.5</v>
      </c>
      <c r="T12584" s="269">
        <v>-43.75</v>
      </c>
      <c r="DO12584"/>
    </row>
    <row r="12585" spans="15:119" x14ac:dyDescent="0.25">
      <c r="O12585" s="268" t="s">
        <v>22067</v>
      </c>
      <c r="P12585" s="268" t="s">
        <v>9492</v>
      </c>
      <c r="Q12585" s="269">
        <v>-16.75</v>
      </c>
      <c r="R12585" s="269">
        <v>-17</v>
      </c>
      <c r="S12585" s="269">
        <v>-43.75</v>
      </c>
      <c r="T12585" s="269">
        <v>-44</v>
      </c>
      <c r="DO12585"/>
    </row>
    <row r="12586" spans="15:119" x14ac:dyDescent="0.25">
      <c r="O12586" s="268" t="s">
        <v>22068</v>
      </c>
      <c r="P12586" s="268" t="s">
        <v>9492</v>
      </c>
      <c r="Q12586" s="269">
        <v>-16.75</v>
      </c>
      <c r="R12586" s="269">
        <v>-17</v>
      </c>
      <c r="S12586" s="269">
        <v>-43.5</v>
      </c>
      <c r="T12586" s="269">
        <v>-43.75</v>
      </c>
      <c r="DO12586"/>
    </row>
    <row r="12587" spans="15:119" x14ac:dyDescent="0.25">
      <c r="O12587" s="268" t="s">
        <v>22069</v>
      </c>
      <c r="P12587" s="268" t="s">
        <v>9488</v>
      </c>
      <c r="Q12587" s="269">
        <v>-16</v>
      </c>
      <c r="R12587" s="269">
        <v>-17</v>
      </c>
      <c r="S12587" s="269">
        <v>-42</v>
      </c>
      <c r="T12587" s="269">
        <v>-43.5</v>
      </c>
      <c r="DO12587"/>
    </row>
    <row r="12588" spans="15:119" x14ac:dyDescent="0.25">
      <c r="O12588" s="268" t="s">
        <v>22070</v>
      </c>
      <c r="P12588" s="268" t="s">
        <v>9490</v>
      </c>
      <c r="Q12588" s="269">
        <v>-16</v>
      </c>
      <c r="R12588" s="269">
        <v>-16.5</v>
      </c>
      <c r="S12588" s="269">
        <v>-43</v>
      </c>
      <c r="T12588" s="269">
        <v>-43.5</v>
      </c>
      <c r="DO12588"/>
    </row>
    <row r="12589" spans="15:119" x14ac:dyDescent="0.25">
      <c r="O12589" s="268" t="s">
        <v>22071</v>
      </c>
      <c r="P12589" s="268" t="s">
        <v>9492</v>
      </c>
      <c r="Q12589" s="269">
        <v>-16</v>
      </c>
      <c r="R12589" s="269">
        <v>-16.25</v>
      </c>
      <c r="S12589" s="269">
        <v>-43.25</v>
      </c>
      <c r="T12589" s="269">
        <v>-43.5</v>
      </c>
      <c r="DO12589"/>
    </row>
    <row r="12590" spans="15:119" x14ac:dyDescent="0.25">
      <c r="O12590" s="268" t="s">
        <v>22072</v>
      </c>
      <c r="P12590" s="268" t="s">
        <v>9492</v>
      </c>
      <c r="Q12590" s="269">
        <v>-16</v>
      </c>
      <c r="R12590" s="269">
        <v>-16.25</v>
      </c>
      <c r="S12590" s="269">
        <v>-43</v>
      </c>
      <c r="T12590" s="269">
        <v>-43.25</v>
      </c>
      <c r="DO12590"/>
    </row>
    <row r="12591" spans="15:119" x14ac:dyDescent="0.25">
      <c r="O12591" s="268" t="s">
        <v>22073</v>
      </c>
      <c r="P12591" s="268" t="s">
        <v>9492</v>
      </c>
      <c r="Q12591" s="269">
        <v>-16.25</v>
      </c>
      <c r="R12591" s="269">
        <v>-16.5</v>
      </c>
      <c r="S12591" s="269">
        <v>-43.25</v>
      </c>
      <c r="T12591" s="269">
        <v>-43.5</v>
      </c>
      <c r="DO12591"/>
    </row>
    <row r="12592" spans="15:119" x14ac:dyDescent="0.25">
      <c r="O12592" s="268" t="s">
        <v>22074</v>
      </c>
      <c r="P12592" s="268" t="s">
        <v>9492</v>
      </c>
      <c r="Q12592" s="269">
        <v>-16.25</v>
      </c>
      <c r="R12592" s="269">
        <v>-16.5</v>
      </c>
      <c r="S12592" s="269">
        <v>-43</v>
      </c>
      <c r="T12592" s="269">
        <v>-43.25</v>
      </c>
      <c r="DO12592"/>
    </row>
    <row r="12593" spans="15:119" x14ac:dyDescent="0.25">
      <c r="O12593" s="268" t="s">
        <v>22075</v>
      </c>
      <c r="P12593" s="268" t="s">
        <v>9490</v>
      </c>
      <c r="Q12593" s="269">
        <v>-16</v>
      </c>
      <c r="R12593" s="269">
        <v>-16.5</v>
      </c>
      <c r="S12593" s="269">
        <v>-42.5</v>
      </c>
      <c r="T12593" s="269">
        <v>-43</v>
      </c>
      <c r="DO12593"/>
    </row>
    <row r="12594" spans="15:119" x14ac:dyDescent="0.25">
      <c r="O12594" s="268" t="s">
        <v>22076</v>
      </c>
      <c r="P12594" s="268" t="s">
        <v>9492</v>
      </c>
      <c r="Q12594" s="269">
        <v>-16</v>
      </c>
      <c r="R12594" s="269">
        <v>-16.25</v>
      </c>
      <c r="S12594" s="269">
        <v>-42.75</v>
      </c>
      <c r="T12594" s="269">
        <v>-43</v>
      </c>
      <c r="DO12594"/>
    </row>
    <row r="12595" spans="15:119" x14ac:dyDescent="0.25">
      <c r="O12595" s="268" t="s">
        <v>22077</v>
      </c>
      <c r="P12595" s="268" t="s">
        <v>9492</v>
      </c>
      <c r="Q12595" s="269">
        <v>-16</v>
      </c>
      <c r="R12595" s="269">
        <v>-16.25</v>
      </c>
      <c r="S12595" s="269">
        <v>-42.5</v>
      </c>
      <c r="T12595" s="269">
        <v>-42.75</v>
      </c>
      <c r="DO12595"/>
    </row>
    <row r="12596" spans="15:119" x14ac:dyDescent="0.25">
      <c r="O12596" s="268" t="s">
        <v>22078</v>
      </c>
      <c r="P12596" s="268" t="s">
        <v>9492</v>
      </c>
      <c r="Q12596" s="269">
        <v>-16.25</v>
      </c>
      <c r="R12596" s="269">
        <v>-16.5</v>
      </c>
      <c r="S12596" s="269">
        <v>-42.75</v>
      </c>
      <c r="T12596" s="269">
        <v>-43</v>
      </c>
      <c r="DO12596"/>
    </row>
    <row r="12597" spans="15:119" x14ac:dyDescent="0.25">
      <c r="O12597" s="268" t="s">
        <v>22079</v>
      </c>
      <c r="P12597" s="268" t="s">
        <v>9492</v>
      </c>
      <c r="Q12597" s="269">
        <v>-16.25</v>
      </c>
      <c r="R12597" s="269">
        <v>-16.5</v>
      </c>
      <c r="S12597" s="269">
        <v>-42.5</v>
      </c>
      <c r="T12597" s="269">
        <v>-42.75</v>
      </c>
      <c r="DO12597"/>
    </row>
    <row r="12598" spans="15:119" x14ac:dyDescent="0.25">
      <c r="O12598" s="268" t="s">
        <v>22080</v>
      </c>
      <c r="P12598" s="268" t="s">
        <v>9490</v>
      </c>
      <c r="Q12598" s="269">
        <v>-16</v>
      </c>
      <c r="R12598" s="269">
        <v>-16.5</v>
      </c>
      <c r="S12598" s="269">
        <v>-42</v>
      </c>
      <c r="T12598" s="269">
        <v>-42.5</v>
      </c>
      <c r="DO12598"/>
    </row>
    <row r="12599" spans="15:119" x14ac:dyDescent="0.25">
      <c r="O12599" s="268" t="s">
        <v>22081</v>
      </c>
      <c r="P12599" s="268" t="s">
        <v>9492</v>
      </c>
      <c r="Q12599" s="269">
        <v>-16</v>
      </c>
      <c r="R12599" s="269">
        <v>-16.25</v>
      </c>
      <c r="S12599" s="269">
        <v>-42.25</v>
      </c>
      <c r="T12599" s="269">
        <v>-42.5</v>
      </c>
      <c r="DO12599"/>
    </row>
    <row r="12600" spans="15:119" x14ac:dyDescent="0.25">
      <c r="O12600" s="268" t="s">
        <v>22082</v>
      </c>
      <c r="P12600" s="268" t="s">
        <v>9492</v>
      </c>
      <c r="Q12600" s="269">
        <v>-16</v>
      </c>
      <c r="R12600" s="269">
        <v>-16.25</v>
      </c>
      <c r="S12600" s="269">
        <v>-42</v>
      </c>
      <c r="T12600" s="269">
        <v>-42.25</v>
      </c>
      <c r="DO12600"/>
    </row>
    <row r="12601" spans="15:119" x14ac:dyDescent="0.25">
      <c r="O12601" s="268" t="s">
        <v>22083</v>
      </c>
      <c r="P12601" s="268" t="s">
        <v>9492</v>
      </c>
      <c r="Q12601" s="269">
        <v>-16.25</v>
      </c>
      <c r="R12601" s="269">
        <v>-16.5</v>
      </c>
      <c r="S12601" s="269">
        <v>-42.25</v>
      </c>
      <c r="T12601" s="269">
        <v>-42.5</v>
      </c>
      <c r="DO12601"/>
    </row>
    <row r="12602" spans="15:119" x14ac:dyDescent="0.25">
      <c r="O12602" s="268" t="s">
        <v>22084</v>
      </c>
      <c r="P12602" s="268" t="s">
        <v>9492</v>
      </c>
      <c r="Q12602" s="269">
        <v>-16.25</v>
      </c>
      <c r="R12602" s="269">
        <v>-16.5</v>
      </c>
      <c r="S12602" s="269">
        <v>-42</v>
      </c>
      <c r="T12602" s="269">
        <v>-42.25</v>
      </c>
      <c r="DO12602"/>
    </row>
    <row r="12603" spans="15:119" x14ac:dyDescent="0.25">
      <c r="O12603" s="268" t="s">
        <v>22085</v>
      </c>
      <c r="P12603" s="268" t="s">
        <v>9490</v>
      </c>
      <c r="Q12603" s="269">
        <v>-16.5</v>
      </c>
      <c r="R12603" s="269">
        <v>-17</v>
      </c>
      <c r="S12603" s="269">
        <v>-43</v>
      </c>
      <c r="T12603" s="269">
        <v>-43.5</v>
      </c>
      <c r="DO12603"/>
    </row>
    <row r="12604" spans="15:119" x14ac:dyDescent="0.25">
      <c r="O12604" s="268" t="s">
        <v>22086</v>
      </c>
      <c r="P12604" s="268" t="s">
        <v>9492</v>
      </c>
      <c r="Q12604" s="269">
        <v>-16.5</v>
      </c>
      <c r="R12604" s="269">
        <v>-16.75</v>
      </c>
      <c r="S12604" s="269">
        <v>-43.25</v>
      </c>
      <c r="T12604" s="269">
        <v>-43.5</v>
      </c>
      <c r="DO12604"/>
    </row>
    <row r="12605" spans="15:119" x14ac:dyDescent="0.25">
      <c r="O12605" s="268" t="s">
        <v>22087</v>
      </c>
      <c r="P12605" s="268" t="s">
        <v>9492</v>
      </c>
      <c r="Q12605" s="269">
        <v>-16.5</v>
      </c>
      <c r="R12605" s="269">
        <v>-16.75</v>
      </c>
      <c r="S12605" s="269">
        <v>-43</v>
      </c>
      <c r="T12605" s="269">
        <v>-43.25</v>
      </c>
      <c r="DO12605"/>
    </row>
    <row r="12606" spans="15:119" x14ac:dyDescent="0.25">
      <c r="O12606" s="268" t="s">
        <v>22088</v>
      </c>
      <c r="P12606" s="268" t="s">
        <v>9492</v>
      </c>
      <c r="Q12606" s="269">
        <v>-16.75</v>
      </c>
      <c r="R12606" s="269">
        <v>-17</v>
      </c>
      <c r="S12606" s="269">
        <v>-43.25</v>
      </c>
      <c r="T12606" s="269">
        <v>-43.5</v>
      </c>
      <c r="DO12606"/>
    </row>
    <row r="12607" spans="15:119" x14ac:dyDescent="0.25">
      <c r="O12607" s="268" t="s">
        <v>22089</v>
      </c>
      <c r="P12607" s="268" t="s">
        <v>9492</v>
      </c>
      <c r="Q12607" s="269">
        <v>-16.75</v>
      </c>
      <c r="R12607" s="269">
        <v>-17</v>
      </c>
      <c r="S12607" s="269">
        <v>-43</v>
      </c>
      <c r="T12607" s="269">
        <v>-43.25</v>
      </c>
      <c r="DO12607"/>
    </row>
    <row r="12608" spans="15:119" x14ac:dyDescent="0.25">
      <c r="O12608" s="268" t="s">
        <v>22090</v>
      </c>
      <c r="P12608" s="268" t="s">
        <v>9490</v>
      </c>
      <c r="Q12608" s="269">
        <v>-16.5</v>
      </c>
      <c r="R12608" s="269">
        <v>-17</v>
      </c>
      <c r="S12608" s="269">
        <v>-42.5</v>
      </c>
      <c r="T12608" s="269">
        <v>-43</v>
      </c>
      <c r="DO12608"/>
    </row>
    <row r="12609" spans="15:119" x14ac:dyDescent="0.25">
      <c r="O12609" s="268" t="s">
        <v>22091</v>
      </c>
      <c r="P12609" s="268" t="s">
        <v>9492</v>
      </c>
      <c r="Q12609" s="269">
        <v>-16.5</v>
      </c>
      <c r="R12609" s="269">
        <v>-16.75</v>
      </c>
      <c r="S12609" s="269">
        <v>-42.75</v>
      </c>
      <c r="T12609" s="269">
        <v>-43</v>
      </c>
      <c r="DO12609"/>
    </row>
    <row r="12610" spans="15:119" x14ac:dyDescent="0.25">
      <c r="O12610" s="268" t="s">
        <v>22092</v>
      </c>
      <c r="P12610" s="268" t="s">
        <v>9492</v>
      </c>
      <c r="Q12610" s="269">
        <v>-16.5</v>
      </c>
      <c r="R12610" s="269">
        <v>-16.75</v>
      </c>
      <c r="S12610" s="269">
        <v>-42.5</v>
      </c>
      <c r="T12610" s="269">
        <v>-42.75</v>
      </c>
      <c r="DO12610"/>
    </row>
    <row r="12611" spans="15:119" x14ac:dyDescent="0.25">
      <c r="O12611" s="268" t="s">
        <v>22093</v>
      </c>
      <c r="P12611" s="268" t="s">
        <v>9492</v>
      </c>
      <c r="Q12611" s="269">
        <v>-16.75</v>
      </c>
      <c r="R12611" s="269">
        <v>-17</v>
      </c>
      <c r="S12611" s="269">
        <v>-42.75</v>
      </c>
      <c r="T12611" s="269">
        <v>-43</v>
      </c>
      <c r="DO12611"/>
    </row>
    <row r="12612" spans="15:119" x14ac:dyDescent="0.25">
      <c r="O12612" s="268" t="s">
        <v>22094</v>
      </c>
      <c r="P12612" s="268" t="s">
        <v>9492</v>
      </c>
      <c r="Q12612" s="269">
        <v>-16.75</v>
      </c>
      <c r="R12612" s="269">
        <v>-17</v>
      </c>
      <c r="S12612" s="269">
        <v>-42.5</v>
      </c>
      <c r="T12612" s="269">
        <v>-42.75</v>
      </c>
      <c r="DO12612"/>
    </row>
    <row r="12613" spans="15:119" x14ac:dyDescent="0.25">
      <c r="O12613" s="268" t="s">
        <v>22095</v>
      </c>
      <c r="P12613" s="268" t="s">
        <v>9490</v>
      </c>
      <c r="Q12613" s="269">
        <v>-16.5</v>
      </c>
      <c r="R12613" s="269">
        <v>-17</v>
      </c>
      <c r="S12613" s="269">
        <v>-42</v>
      </c>
      <c r="T12613" s="269">
        <v>-42.5</v>
      </c>
      <c r="DO12613"/>
    </row>
    <row r="12614" spans="15:119" x14ac:dyDescent="0.25">
      <c r="O12614" s="268" t="s">
        <v>22096</v>
      </c>
      <c r="P12614" s="268" t="s">
        <v>9492</v>
      </c>
      <c r="Q12614" s="269">
        <v>-16.5</v>
      </c>
      <c r="R12614" s="269">
        <v>-16.75</v>
      </c>
      <c r="S12614" s="269">
        <v>-42.25</v>
      </c>
      <c r="T12614" s="269">
        <v>-42.5</v>
      </c>
      <c r="DO12614"/>
    </row>
    <row r="12615" spans="15:119" x14ac:dyDescent="0.25">
      <c r="O12615" s="268" t="s">
        <v>22097</v>
      </c>
      <c r="P12615" s="268" t="s">
        <v>9492</v>
      </c>
      <c r="Q12615" s="269">
        <v>-16.5</v>
      </c>
      <c r="R12615" s="269">
        <v>-16.75</v>
      </c>
      <c r="S12615" s="269">
        <v>-42</v>
      </c>
      <c r="T12615" s="269">
        <v>-42.25</v>
      </c>
      <c r="DO12615"/>
    </row>
    <row r="12616" spans="15:119" x14ac:dyDescent="0.25">
      <c r="O12616" s="268" t="s">
        <v>22098</v>
      </c>
      <c r="P12616" s="268" t="s">
        <v>9492</v>
      </c>
      <c r="Q12616" s="269">
        <v>-16.75</v>
      </c>
      <c r="R12616" s="269">
        <v>-17</v>
      </c>
      <c r="S12616" s="269">
        <v>-42.25</v>
      </c>
      <c r="T12616" s="269">
        <v>-42.5</v>
      </c>
      <c r="DO12616"/>
    </row>
    <row r="12617" spans="15:119" x14ac:dyDescent="0.25">
      <c r="O12617" s="268" t="s">
        <v>22099</v>
      </c>
      <c r="P12617" s="268" t="s">
        <v>9492</v>
      </c>
      <c r="Q12617" s="269">
        <v>-16.75</v>
      </c>
      <c r="R12617" s="269">
        <v>-17</v>
      </c>
      <c r="S12617" s="269">
        <v>-42</v>
      </c>
      <c r="T12617" s="269">
        <v>-42.25</v>
      </c>
      <c r="DO12617"/>
    </row>
    <row r="12618" spans="15:119" x14ac:dyDescent="0.25">
      <c r="O12618" s="268" t="s">
        <v>22100</v>
      </c>
      <c r="P12618" s="268" t="s">
        <v>9488</v>
      </c>
      <c r="Q12618" s="269">
        <v>-17</v>
      </c>
      <c r="R12618" s="269">
        <v>-18</v>
      </c>
      <c r="S12618" s="269">
        <v>-43.5</v>
      </c>
      <c r="T12618" s="269">
        <v>-45</v>
      </c>
      <c r="DO12618"/>
    </row>
    <row r="12619" spans="15:119" x14ac:dyDescent="0.25">
      <c r="O12619" s="268" t="s">
        <v>22101</v>
      </c>
      <c r="P12619" s="268" t="s">
        <v>9490</v>
      </c>
      <c r="Q12619" s="269">
        <v>-17</v>
      </c>
      <c r="R12619" s="269">
        <v>-17.5</v>
      </c>
      <c r="S12619" s="269">
        <v>-44.5</v>
      </c>
      <c r="T12619" s="269">
        <v>-45</v>
      </c>
      <c r="DO12619"/>
    </row>
    <row r="12620" spans="15:119" x14ac:dyDescent="0.25">
      <c r="O12620" s="268" t="s">
        <v>22102</v>
      </c>
      <c r="P12620" s="268" t="s">
        <v>9492</v>
      </c>
      <c r="Q12620" s="269">
        <v>-17</v>
      </c>
      <c r="R12620" s="269">
        <v>-17.25</v>
      </c>
      <c r="S12620" s="269">
        <v>-44.75</v>
      </c>
      <c r="T12620" s="269">
        <v>-45</v>
      </c>
      <c r="DO12620"/>
    </row>
    <row r="12621" spans="15:119" x14ac:dyDescent="0.25">
      <c r="O12621" s="268" t="s">
        <v>22103</v>
      </c>
      <c r="P12621" s="268" t="s">
        <v>9492</v>
      </c>
      <c r="Q12621" s="269">
        <v>-17</v>
      </c>
      <c r="R12621" s="269">
        <v>-17.25</v>
      </c>
      <c r="S12621" s="269">
        <v>-44.5</v>
      </c>
      <c r="T12621" s="269">
        <v>-44.75</v>
      </c>
      <c r="DO12621"/>
    </row>
    <row r="12622" spans="15:119" x14ac:dyDescent="0.25">
      <c r="O12622" s="268" t="s">
        <v>22104</v>
      </c>
      <c r="P12622" s="268" t="s">
        <v>9492</v>
      </c>
      <c r="Q12622" s="269">
        <v>-17.25</v>
      </c>
      <c r="R12622" s="269">
        <v>-17.5</v>
      </c>
      <c r="S12622" s="269">
        <v>-44.75</v>
      </c>
      <c r="T12622" s="269">
        <v>-45</v>
      </c>
      <c r="DO12622"/>
    </row>
    <row r="12623" spans="15:119" x14ac:dyDescent="0.25">
      <c r="O12623" s="268" t="s">
        <v>22105</v>
      </c>
      <c r="P12623" s="268" t="s">
        <v>9492</v>
      </c>
      <c r="Q12623" s="269">
        <v>-17.25</v>
      </c>
      <c r="R12623" s="269">
        <v>-17.5</v>
      </c>
      <c r="S12623" s="269">
        <v>-44.5</v>
      </c>
      <c r="T12623" s="269">
        <v>-44.75</v>
      </c>
      <c r="DO12623"/>
    </row>
    <row r="12624" spans="15:119" x14ac:dyDescent="0.25">
      <c r="O12624" s="268" t="s">
        <v>22106</v>
      </c>
      <c r="P12624" s="268" t="s">
        <v>9490</v>
      </c>
      <c r="Q12624" s="269">
        <v>-17</v>
      </c>
      <c r="R12624" s="269">
        <v>-17.5</v>
      </c>
      <c r="S12624" s="269">
        <v>-44</v>
      </c>
      <c r="T12624" s="269">
        <v>-44.5</v>
      </c>
      <c r="DO12624"/>
    </row>
    <row r="12625" spans="15:119" x14ac:dyDescent="0.25">
      <c r="O12625" s="268" t="s">
        <v>22107</v>
      </c>
      <c r="P12625" s="268" t="s">
        <v>9492</v>
      </c>
      <c r="Q12625" s="269">
        <v>-17</v>
      </c>
      <c r="R12625" s="269">
        <v>-17.25</v>
      </c>
      <c r="S12625" s="269">
        <v>-44.25</v>
      </c>
      <c r="T12625" s="269">
        <v>-44.5</v>
      </c>
      <c r="DO12625"/>
    </row>
    <row r="12626" spans="15:119" x14ac:dyDescent="0.25">
      <c r="O12626" s="268" t="s">
        <v>22108</v>
      </c>
      <c r="P12626" s="268" t="s">
        <v>9492</v>
      </c>
      <c r="Q12626" s="269">
        <v>-17</v>
      </c>
      <c r="R12626" s="269">
        <v>-17.25</v>
      </c>
      <c r="S12626" s="269">
        <v>-44</v>
      </c>
      <c r="T12626" s="269">
        <v>-44.25</v>
      </c>
      <c r="DO12626"/>
    </row>
    <row r="12627" spans="15:119" x14ac:dyDescent="0.25">
      <c r="O12627" s="268" t="s">
        <v>22109</v>
      </c>
      <c r="P12627" s="268" t="s">
        <v>9492</v>
      </c>
      <c r="Q12627" s="269">
        <v>-17.25</v>
      </c>
      <c r="R12627" s="269">
        <v>-17.5</v>
      </c>
      <c r="S12627" s="269">
        <v>-44.25</v>
      </c>
      <c r="T12627" s="269">
        <v>-44.5</v>
      </c>
      <c r="DO12627"/>
    </row>
    <row r="12628" spans="15:119" x14ac:dyDescent="0.25">
      <c r="O12628" s="268" t="s">
        <v>22110</v>
      </c>
      <c r="P12628" s="268" t="s">
        <v>9492</v>
      </c>
      <c r="Q12628" s="269">
        <v>-17.25</v>
      </c>
      <c r="R12628" s="269">
        <v>-17.5</v>
      </c>
      <c r="S12628" s="269">
        <v>-44</v>
      </c>
      <c r="T12628" s="269">
        <v>-44.25</v>
      </c>
      <c r="DO12628"/>
    </row>
    <row r="12629" spans="15:119" x14ac:dyDescent="0.25">
      <c r="O12629" s="268" t="s">
        <v>22111</v>
      </c>
      <c r="P12629" s="268" t="s">
        <v>9490</v>
      </c>
      <c r="Q12629" s="269">
        <v>-17</v>
      </c>
      <c r="R12629" s="269">
        <v>-17.5</v>
      </c>
      <c r="S12629" s="269">
        <v>-43.5</v>
      </c>
      <c r="T12629" s="269">
        <v>-44</v>
      </c>
      <c r="DO12629"/>
    </row>
    <row r="12630" spans="15:119" x14ac:dyDescent="0.25">
      <c r="O12630" s="268" t="s">
        <v>22112</v>
      </c>
      <c r="P12630" s="268" t="s">
        <v>9492</v>
      </c>
      <c r="Q12630" s="269">
        <v>-17</v>
      </c>
      <c r="R12630" s="269">
        <v>-17.25</v>
      </c>
      <c r="S12630" s="269">
        <v>-43.75</v>
      </c>
      <c r="T12630" s="269">
        <v>-44</v>
      </c>
      <c r="DO12630"/>
    </row>
    <row r="12631" spans="15:119" x14ac:dyDescent="0.25">
      <c r="O12631" s="268" t="s">
        <v>22113</v>
      </c>
      <c r="P12631" s="268" t="s">
        <v>9492</v>
      </c>
      <c r="Q12631" s="269">
        <v>-17</v>
      </c>
      <c r="R12631" s="269">
        <v>-17.25</v>
      </c>
      <c r="S12631" s="269">
        <v>-43.5</v>
      </c>
      <c r="T12631" s="269">
        <v>-43.75</v>
      </c>
      <c r="DO12631"/>
    </row>
    <row r="12632" spans="15:119" x14ac:dyDescent="0.25">
      <c r="O12632" s="268" t="s">
        <v>22114</v>
      </c>
      <c r="P12632" s="268" t="s">
        <v>9492</v>
      </c>
      <c r="Q12632" s="269">
        <v>-17.25</v>
      </c>
      <c r="R12632" s="269">
        <v>-17.5</v>
      </c>
      <c r="S12632" s="269">
        <v>-43.75</v>
      </c>
      <c r="T12632" s="269">
        <v>-44</v>
      </c>
      <c r="DO12632"/>
    </row>
    <row r="12633" spans="15:119" x14ac:dyDescent="0.25">
      <c r="O12633" s="268" t="s">
        <v>22115</v>
      </c>
      <c r="P12633" s="268" t="s">
        <v>9492</v>
      </c>
      <c r="Q12633" s="269">
        <v>-17.25</v>
      </c>
      <c r="R12633" s="269">
        <v>-17.5</v>
      </c>
      <c r="S12633" s="269">
        <v>-43.5</v>
      </c>
      <c r="T12633" s="269">
        <v>-43.75</v>
      </c>
      <c r="DO12633"/>
    </row>
    <row r="12634" spans="15:119" x14ac:dyDescent="0.25">
      <c r="O12634" s="268" t="s">
        <v>22116</v>
      </c>
      <c r="P12634" s="268" t="s">
        <v>9490</v>
      </c>
      <c r="Q12634" s="269">
        <v>-17.5</v>
      </c>
      <c r="R12634" s="269">
        <v>-18</v>
      </c>
      <c r="S12634" s="269">
        <v>-44.5</v>
      </c>
      <c r="T12634" s="269">
        <v>-45</v>
      </c>
      <c r="DO12634"/>
    </row>
    <row r="12635" spans="15:119" x14ac:dyDescent="0.25">
      <c r="O12635" s="268" t="s">
        <v>22117</v>
      </c>
      <c r="P12635" s="268" t="s">
        <v>9492</v>
      </c>
      <c r="Q12635" s="269">
        <v>-17.5</v>
      </c>
      <c r="R12635" s="269">
        <v>-17.75</v>
      </c>
      <c r="S12635" s="269">
        <v>-44.75</v>
      </c>
      <c r="T12635" s="269">
        <v>-45</v>
      </c>
      <c r="DO12635"/>
    </row>
    <row r="12636" spans="15:119" x14ac:dyDescent="0.25">
      <c r="O12636" s="268" t="s">
        <v>22118</v>
      </c>
      <c r="P12636" s="268" t="s">
        <v>9492</v>
      </c>
      <c r="Q12636" s="269">
        <v>-17.5</v>
      </c>
      <c r="R12636" s="269">
        <v>-17.75</v>
      </c>
      <c r="S12636" s="269">
        <v>-44.5</v>
      </c>
      <c r="T12636" s="269">
        <v>-44.75</v>
      </c>
      <c r="DO12636"/>
    </row>
    <row r="12637" spans="15:119" x14ac:dyDescent="0.25">
      <c r="O12637" s="268" t="s">
        <v>22119</v>
      </c>
      <c r="P12637" s="268" t="s">
        <v>9492</v>
      </c>
      <c r="Q12637" s="269">
        <v>-17.75</v>
      </c>
      <c r="R12637" s="269">
        <v>-18</v>
      </c>
      <c r="S12637" s="269">
        <v>-44.75</v>
      </c>
      <c r="T12637" s="269">
        <v>-45</v>
      </c>
      <c r="DO12637"/>
    </row>
    <row r="12638" spans="15:119" x14ac:dyDescent="0.25">
      <c r="O12638" s="268" t="s">
        <v>22120</v>
      </c>
      <c r="P12638" s="268" t="s">
        <v>9492</v>
      </c>
      <c r="Q12638" s="269">
        <v>-17.75</v>
      </c>
      <c r="R12638" s="269">
        <v>-18</v>
      </c>
      <c r="S12638" s="269">
        <v>-44.5</v>
      </c>
      <c r="T12638" s="269">
        <v>-44.75</v>
      </c>
      <c r="DO12638"/>
    </row>
    <row r="12639" spans="15:119" x14ac:dyDescent="0.25">
      <c r="O12639" s="268" t="s">
        <v>22121</v>
      </c>
      <c r="P12639" s="268" t="s">
        <v>9490</v>
      </c>
      <c r="Q12639" s="269">
        <v>-17.5</v>
      </c>
      <c r="R12639" s="269">
        <v>-18</v>
      </c>
      <c r="S12639" s="269">
        <v>-44</v>
      </c>
      <c r="T12639" s="269">
        <v>-44.5</v>
      </c>
      <c r="DO12639"/>
    </row>
    <row r="12640" spans="15:119" x14ac:dyDescent="0.25">
      <c r="O12640" s="268" t="s">
        <v>22122</v>
      </c>
      <c r="P12640" s="268" t="s">
        <v>9492</v>
      </c>
      <c r="Q12640" s="269">
        <v>-17.5</v>
      </c>
      <c r="R12640" s="269">
        <v>-17.75</v>
      </c>
      <c r="S12640" s="269">
        <v>-44.25</v>
      </c>
      <c r="T12640" s="269">
        <v>-44.5</v>
      </c>
      <c r="DO12640"/>
    </row>
    <row r="12641" spans="15:119" x14ac:dyDescent="0.25">
      <c r="O12641" s="268" t="s">
        <v>22123</v>
      </c>
      <c r="P12641" s="268" t="s">
        <v>9492</v>
      </c>
      <c r="Q12641" s="269">
        <v>-17.5</v>
      </c>
      <c r="R12641" s="269">
        <v>-17.75</v>
      </c>
      <c r="S12641" s="269">
        <v>-44</v>
      </c>
      <c r="T12641" s="269">
        <v>-44.25</v>
      </c>
      <c r="DO12641"/>
    </row>
    <row r="12642" spans="15:119" x14ac:dyDescent="0.25">
      <c r="O12642" s="268" t="s">
        <v>22124</v>
      </c>
      <c r="P12642" s="268" t="s">
        <v>9492</v>
      </c>
      <c r="Q12642" s="269">
        <v>-17.75</v>
      </c>
      <c r="R12642" s="269">
        <v>-18</v>
      </c>
      <c r="S12642" s="269">
        <v>-44.25</v>
      </c>
      <c r="T12642" s="269">
        <v>-44.5</v>
      </c>
      <c r="DO12642"/>
    </row>
    <row r="12643" spans="15:119" x14ac:dyDescent="0.25">
      <c r="O12643" s="268" t="s">
        <v>22125</v>
      </c>
      <c r="P12643" s="268" t="s">
        <v>9492</v>
      </c>
      <c r="Q12643" s="269">
        <v>-17.75</v>
      </c>
      <c r="R12643" s="269">
        <v>-18</v>
      </c>
      <c r="S12643" s="269">
        <v>-44</v>
      </c>
      <c r="T12643" s="269">
        <v>-44.25</v>
      </c>
      <c r="DO12643"/>
    </row>
    <row r="12644" spans="15:119" x14ac:dyDescent="0.25">
      <c r="O12644" s="268" t="s">
        <v>22126</v>
      </c>
      <c r="P12644" s="268" t="s">
        <v>9490</v>
      </c>
      <c r="Q12644" s="269">
        <v>-17.5</v>
      </c>
      <c r="R12644" s="269">
        <v>-18</v>
      </c>
      <c r="S12644" s="269">
        <v>-43.5</v>
      </c>
      <c r="T12644" s="269">
        <v>-44</v>
      </c>
      <c r="DO12644"/>
    </row>
    <row r="12645" spans="15:119" x14ac:dyDescent="0.25">
      <c r="O12645" s="268" t="s">
        <v>22127</v>
      </c>
      <c r="P12645" s="268" t="s">
        <v>9492</v>
      </c>
      <c r="Q12645" s="269">
        <v>-17.5</v>
      </c>
      <c r="R12645" s="269">
        <v>-17.75</v>
      </c>
      <c r="S12645" s="269">
        <v>-43.75</v>
      </c>
      <c r="T12645" s="269">
        <v>-44</v>
      </c>
      <c r="DO12645"/>
    </row>
    <row r="12646" spans="15:119" x14ac:dyDescent="0.25">
      <c r="O12646" s="268" t="s">
        <v>22128</v>
      </c>
      <c r="P12646" s="268" t="s">
        <v>9492</v>
      </c>
      <c r="Q12646" s="269">
        <v>-17.5</v>
      </c>
      <c r="R12646" s="269">
        <v>-17.75</v>
      </c>
      <c r="S12646" s="269">
        <v>-43.5</v>
      </c>
      <c r="T12646" s="269">
        <v>-43.75</v>
      </c>
      <c r="DO12646"/>
    </row>
    <row r="12647" spans="15:119" x14ac:dyDescent="0.25">
      <c r="O12647" s="268" t="s">
        <v>22129</v>
      </c>
      <c r="P12647" s="268" t="s">
        <v>9492</v>
      </c>
      <c r="Q12647" s="269">
        <v>-17.75</v>
      </c>
      <c r="R12647" s="269">
        <v>-18</v>
      </c>
      <c r="S12647" s="269">
        <v>-43.75</v>
      </c>
      <c r="T12647" s="269">
        <v>-44</v>
      </c>
      <c r="DO12647"/>
    </row>
    <row r="12648" spans="15:119" x14ac:dyDescent="0.25">
      <c r="O12648" s="268" t="s">
        <v>22130</v>
      </c>
      <c r="P12648" s="268" t="s">
        <v>9492</v>
      </c>
      <c r="Q12648" s="269">
        <v>-17.75</v>
      </c>
      <c r="R12648" s="269">
        <v>-18</v>
      </c>
      <c r="S12648" s="269">
        <v>-43.5</v>
      </c>
      <c r="T12648" s="269">
        <v>-43.75</v>
      </c>
      <c r="DO12648"/>
    </row>
    <row r="12649" spans="15:119" x14ac:dyDescent="0.25">
      <c r="O12649" s="268" t="s">
        <v>22131</v>
      </c>
      <c r="P12649" s="268" t="s">
        <v>9488</v>
      </c>
      <c r="Q12649" s="269">
        <v>-17</v>
      </c>
      <c r="R12649" s="269">
        <v>-18</v>
      </c>
      <c r="S12649" s="269">
        <v>-42</v>
      </c>
      <c r="T12649" s="269">
        <v>-43.5</v>
      </c>
      <c r="DO12649"/>
    </row>
    <row r="12650" spans="15:119" x14ac:dyDescent="0.25">
      <c r="O12650" s="268" t="s">
        <v>22132</v>
      </c>
      <c r="P12650" s="268" t="s">
        <v>9490</v>
      </c>
      <c r="Q12650" s="269">
        <v>-17</v>
      </c>
      <c r="R12650" s="269">
        <v>-17.5</v>
      </c>
      <c r="S12650" s="269">
        <v>-43</v>
      </c>
      <c r="T12650" s="269">
        <v>-43.5</v>
      </c>
      <c r="DO12650"/>
    </row>
    <row r="12651" spans="15:119" x14ac:dyDescent="0.25">
      <c r="O12651" s="268" t="s">
        <v>22133</v>
      </c>
      <c r="P12651" s="268" t="s">
        <v>9492</v>
      </c>
      <c r="Q12651" s="269">
        <v>-17</v>
      </c>
      <c r="R12651" s="269">
        <v>-17.25</v>
      </c>
      <c r="S12651" s="269">
        <v>-43.25</v>
      </c>
      <c r="T12651" s="269">
        <v>-43.5</v>
      </c>
      <c r="DO12651"/>
    </row>
    <row r="12652" spans="15:119" x14ac:dyDescent="0.25">
      <c r="O12652" s="268" t="s">
        <v>22134</v>
      </c>
      <c r="P12652" s="268" t="s">
        <v>9492</v>
      </c>
      <c r="Q12652" s="269">
        <v>-17</v>
      </c>
      <c r="R12652" s="269">
        <v>-17.25</v>
      </c>
      <c r="S12652" s="269">
        <v>-43</v>
      </c>
      <c r="T12652" s="269">
        <v>-43.25</v>
      </c>
      <c r="DO12652"/>
    </row>
    <row r="12653" spans="15:119" x14ac:dyDescent="0.25">
      <c r="O12653" s="268" t="s">
        <v>22135</v>
      </c>
      <c r="P12653" s="268" t="s">
        <v>9492</v>
      </c>
      <c r="Q12653" s="269">
        <v>-17.25</v>
      </c>
      <c r="R12653" s="269">
        <v>-17.5</v>
      </c>
      <c r="S12653" s="269">
        <v>-43.25</v>
      </c>
      <c r="T12653" s="269">
        <v>-43.5</v>
      </c>
      <c r="DO12653"/>
    </row>
    <row r="12654" spans="15:119" x14ac:dyDescent="0.25">
      <c r="O12654" s="268" t="s">
        <v>22136</v>
      </c>
      <c r="P12654" s="268" t="s">
        <v>9492</v>
      </c>
      <c r="Q12654" s="269">
        <v>-17.25</v>
      </c>
      <c r="R12654" s="269">
        <v>-17.5</v>
      </c>
      <c r="S12654" s="269">
        <v>-43</v>
      </c>
      <c r="T12654" s="269">
        <v>-43.25</v>
      </c>
      <c r="DO12654"/>
    </row>
    <row r="12655" spans="15:119" x14ac:dyDescent="0.25">
      <c r="O12655" s="268" t="s">
        <v>22137</v>
      </c>
      <c r="P12655" s="268" t="s">
        <v>9490</v>
      </c>
      <c r="Q12655" s="269">
        <v>-17</v>
      </c>
      <c r="R12655" s="269">
        <v>-17.5</v>
      </c>
      <c r="S12655" s="269">
        <v>-42.5</v>
      </c>
      <c r="T12655" s="269">
        <v>-43</v>
      </c>
      <c r="DO12655"/>
    </row>
    <row r="12656" spans="15:119" x14ac:dyDescent="0.25">
      <c r="O12656" s="268" t="s">
        <v>22138</v>
      </c>
      <c r="P12656" s="268" t="s">
        <v>9492</v>
      </c>
      <c r="Q12656" s="269">
        <v>-17</v>
      </c>
      <c r="R12656" s="269">
        <v>-17.25</v>
      </c>
      <c r="S12656" s="269">
        <v>-42.75</v>
      </c>
      <c r="T12656" s="269">
        <v>-43</v>
      </c>
      <c r="DO12656"/>
    </row>
    <row r="12657" spans="15:119" x14ac:dyDescent="0.25">
      <c r="O12657" s="268" t="s">
        <v>22139</v>
      </c>
      <c r="P12657" s="268" t="s">
        <v>9492</v>
      </c>
      <c r="Q12657" s="269">
        <v>-17</v>
      </c>
      <c r="R12657" s="269">
        <v>-17.25</v>
      </c>
      <c r="S12657" s="269">
        <v>-42.5</v>
      </c>
      <c r="T12657" s="269">
        <v>-42.75</v>
      </c>
      <c r="DO12657"/>
    </row>
    <row r="12658" spans="15:119" x14ac:dyDescent="0.25">
      <c r="O12658" s="268" t="s">
        <v>22140</v>
      </c>
      <c r="P12658" s="268" t="s">
        <v>9492</v>
      </c>
      <c r="Q12658" s="269">
        <v>-17.25</v>
      </c>
      <c r="R12658" s="269">
        <v>-17.5</v>
      </c>
      <c r="S12658" s="269">
        <v>-42.75</v>
      </c>
      <c r="T12658" s="269">
        <v>-43</v>
      </c>
      <c r="DO12658"/>
    </row>
    <row r="12659" spans="15:119" x14ac:dyDescent="0.25">
      <c r="O12659" s="268" t="s">
        <v>22141</v>
      </c>
      <c r="P12659" s="268" t="s">
        <v>9492</v>
      </c>
      <c r="Q12659" s="269">
        <v>-17.25</v>
      </c>
      <c r="R12659" s="269">
        <v>-17.5</v>
      </c>
      <c r="S12659" s="269">
        <v>-42.5</v>
      </c>
      <c r="T12659" s="269">
        <v>-42.75</v>
      </c>
      <c r="DO12659"/>
    </row>
    <row r="12660" spans="15:119" x14ac:dyDescent="0.25">
      <c r="O12660" s="268" t="s">
        <v>22142</v>
      </c>
      <c r="P12660" s="268" t="s">
        <v>9490</v>
      </c>
      <c r="Q12660" s="269">
        <v>-17</v>
      </c>
      <c r="R12660" s="269">
        <v>-17.5</v>
      </c>
      <c r="S12660" s="269">
        <v>-42</v>
      </c>
      <c r="T12660" s="269">
        <v>-42.5</v>
      </c>
      <c r="DO12660"/>
    </row>
    <row r="12661" spans="15:119" x14ac:dyDescent="0.25">
      <c r="O12661" s="268" t="s">
        <v>22143</v>
      </c>
      <c r="P12661" s="268" t="s">
        <v>9492</v>
      </c>
      <c r="Q12661" s="269">
        <v>-17</v>
      </c>
      <c r="R12661" s="269">
        <v>-17.25</v>
      </c>
      <c r="S12661" s="269">
        <v>-42.25</v>
      </c>
      <c r="T12661" s="269">
        <v>-42.5</v>
      </c>
      <c r="DO12661"/>
    </row>
    <row r="12662" spans="15:119" x14ac:dyDescent="0.25">
      <c r="O12662" s="268" t="s">
        <v>22144</v>
      </c>
      <c r="P12662" s="268" t="s">
        <v>9492</v>
      </c>
      <c r="Q12662" s="269">
        <v>-17</v>
      </c>
      <c r="R12662" s="269">
        <v>-17.25</v>
      </c>
      <c r="S12662" s="269">
        <v>-42</v>
      </c>
      <c r="T12662" s="269">
        <v>-42.25</v>
      </c>
      <c r="DO12662"/>
    </row>
    <row r="12663" spans="15:119" x14ac:dyDescent="0.25">
      <c r="O12663" s="268" t="s">
        <v>22145</v>
      </c>
      <c r="P12663" s="268" t="s">
        <v>9492</v>
      </c>
      <c r="Q12663" s="269">
        <v>-17.25</v>
      </c>
      <c r="R12663" s="269">
        <v>-17.5</v>
      </c>
      <c r="S12663" s="269">
        <v>-42.25</v>
      </c>
      <c r="T12663" s="269">
        <v>-42.5</v>
      </c>
      <c r="DO12663"/>
    </row>
    <row r="12664" spans="15:119" x14ac:dyDescent="0.25">
      <c r="O12664" s="268" t="s">
        <v>22146</v>
      </c>
      <c r="P12664" s="268" t="s">
        <v>9492</v>
      </c>
      <c r="Q12664" s="269">
        <v>-17.25</v>
      </c>
      <c r="R12664" s="269">
        <v>-17.5</v>
      </c>
      <c r="S12664" s="269">
        <v>-42</v>
      </c>
      <c r="T12664" s="269">
        <v>-42.25</v>
      </c>
      <c r="DO12664"/>
    </row>
    <row r="12665" spans="15:119" x14ac:dyDescent="0.25">
      <c r="O12665" s="268" t="s">
        <v>22147</v>
      </c>
      <c r="P12665" s="268" t="s">
        <v>9490</v>
      </c>
      <c r="Q12665" s="269">
        <v>-17.5</v>
      </c>
      <c r="R12665" s="269">
        <v>-18</v>
      </c>
      <c r="S12665" s="269">
        <v>-43</v>
      </c>
      <c r="T12665" s="269">
        <v>-43.5</v>
      </c>
      <c r="DO12665"/>
    </row>
    <row r="12666" spans="15:119" x14ac:dyDescent="0.25">
      <c r="O12666" s="268" t="s">
        <v>22148</v>
      </c>
      <c r="P12666" s="268" t="s">
        <v>9492</v>
      </c>
      <c r="Q12666" s="269">
        <v>-17.5</v>
      </c>
      <c r="R12666" s="269">
        <v>-17.75</v>
      </c>
      <c r="S12666" s="269">
        <v>-43.25</v>
      </c>
      <c r="T12666" s="269">
        <v>-43.5</v>
      </c>
      <c r="DO12666"/>
    </row>
    <row r="12667" spans="15:119" x14ac:dyDescent="0.25">
      <c r="O12667" s="268" t="s">
        <v>22149</v>
      </c>
      <c r="P12667" s="268" t="s">
        <v>9492</v>
      </c>
      <c r="Q12667" s="269">
        <v>-17.5</v>
      </c>
      <c r="R12667" s="269">
        <v>-17.75</v>
      </c>
      <c r="S12667" s="269">
        <v>-43</v>
      </c>
      <c r="T12667" s="269">
        <v>-43.25</v>
      </c>
      <c r="DO12667"/>
    </row>
    <row r="12668" spans="15:119" x14ac:dyDescent="0.25">
      <c r="O12668" s="268" t="s">
        <v>22150</v>
      </c>
      <c r="P12668" s="268" t="s">
        <v>9492</v>
      </c>
      <c r="Q12668" s="269">
        <v>-17.75</v>
      </c>
      <c r="R12668" s="269">
        <v>-18</v>
      </c>
      <c r="S12668" s="269">
        <v>-43.25</v>
      </c>
      <c r="T12668" s="269">
        <v>-43.5</v>
      </c>
      <c r="DO12668"/>
    </row>
    <row r="12669" spans="15:119" x14ac:dyDescent="0.25">
      <c r="O12669" s="268" t="s">
        <v>22151</v>
      </c>
      <c r="P12669" s="268" t="s">
        <v>9492</v>
      </c>
      <c r="Q12669" s="269">
        <v>-17.75</v>
      </c>
      <c r="R12669" s="269">
        <v>-18</v>
      </c>
      <c r="S12669" s="269">
        <v>-43</v>
      </c>
      <c r="T12669" s="269">
        <v>-43.25</v>
      </c>
      <c r="DO12669"/>
    </row>
    <row r="12670" spans="15:119" x14ac:dyDescent="0.25">
      <c r="O12670" s="268" t="s">
        <v>22152</v>
      </c>
      <c r="P12670" s="268" t="s">
        <v>9490</v>
      </c>
      <c r="Q12670" s="269">
        <v>-17.5</v>
      </c>
      <c r="R12670" s="269">
        <v>-18</v>
      </c>
      <c r="S12670" s="269">
        <v>-42.5</v>
      </c>
      <c r="T12670" s="269">
        <v>-43</v>
      </c>
      <c r="DO12670"/>
    </row>
    <row r="12671" spans="15:119" x14ac:dyDescent="0.25">
      <c r="O12671" s="268" t="s">
        <v>22153</v>
      </c>
      <c r="P12671" s="268" t="s">
        <v>9492</v>
      </c>
      <c r="Q12671" s="269">
        <v>-17.5</v>
      </c>
      <c r="R12671" s="269">
        <v>-17.75</v>
      </c>
      <c r="S12671" s="269">
        <v>-42.75</v>
      </c>
      <c r="T12671" s="269">
        <v>-43</v>
      </c>
      <c r="DO12671"/>
    </row>
    <row r="12672" spans="15:119" x14ac:dyDescent="0.25">
      <c r="O12672" s="268" t="s">
        <v>22154</v>
      </c>
      <c r="P12672" s="268" t="s">
        <v>9492</v>
      </c>
      <c r="Q12672" s="269">
        <v>-17.5</v>
      </c>
      <c r="R12672" s="269">
        <v>-17.75</v>
      </c>
      <c r="S12672" s="269">
        <v>-42.5</v>
      </c>
      <c r="T12672" s="269">
        <v>-42.75</v>
      </c>
      <c r="DO12672"/>
    </row>
    <row r="12673" spans="15:119" x14ac:dyDescent="0.25">
      <c r="O12673" s="268" t="s">
        <v>22155</v>
      </c>
      <c r="P12673" s="268" t="s">
        <v>9492</v>
      </c>
      <c r="Q12673" s="269">
        <v>-17.75</v>
      </c>
      <c r="R12673" s="269">
        <v>-18</v>
      </c>
      <c r="S12673" s="269">
        <v>-42.75</v>
      </c>
      <c r="T12673" s="269">
        <v>-43</v>
      </c>
      <c r="DO12673"/>
    </row>
    <row r="12674" spans="15:119" x14ac:dyDescent="0.25">
      <c r="O12674" s="268" t="s">
        <v>22156</v>
      </c>
      <c r="P12674" s="268" t="s">
        <v>9492</v>
      </c>
      <c r="Q12674" s="269">
        <v>-17.75</v>
      </c>
      <c r="R12674" s="269">
        <v>-18</v>
      </c>
      <c r="S12674" s="269">
        <v>-42.5</v>
      </c>
      <c r="T12674" s="269">
        <v>-42.75</v>
      </c>
      <c r="DO12674"/>
    </row>
    <row r="12675" spans="15:119" x14ac:dyDescent="0.25">
      <c r="O12675" s="268" t="s">
        <v>22157</v>
      </c>
      <c r="P12675" s="268" t="s">
        <v>9490</v>
      </c>
      <c r="Q12675" s="269">
        <v>-17.5</v>
      </c>
      <c r="R12675" s="269">
        <v>-18</v>
      </c>
      <c r="S12675" s="269">
        <v>-42</v>
      </c>
      <c r="T12675" s="269">
        <v>-42.5</v>
      </c>
      <c r="DO12675"/>
    </row>
    <row r="12676" spans="15:119" x14ac:dyDescent="0.25">
      <c r="O12676" s="268" t="s">
        <v>22158</v>
      </c>
      <c r="P12676" s="268" t="s">
        <v>9492</v>
      </c>
      <c r="Q12676" s="269">
        <v>-17.5</v>
      </c>
      <c r="R12676" s="269">
        <v>-17.75</v>
      </c>
      <c r="S12676" s="269">
        <v>-42.25</v>
      </c>
      <c r="T12676" s="269">
        <v>-42.5</v>
      </c>
      <c r="DO12676"/>
    </row>
    <row r="12677" spans="15:119" x14ac:dyDescent="0.25">
      <c r="O12677" s="268" t="s">
        <v>22159</v>
      </c>
      <c r="P12677" s="268" t="s">
        <v>9492</v>
      </c>
      <c r="Q12677" s="269">
        <v>-17.5</v>
      </c>
      <c r="R12677" s="269">
        <v>-17.75</v>
      </c>
      <c r="S12677" s="269">
        <v>-42</v>
      </c>
      <c r="T12677" s="269">
        <v>-42.25</v>
      </c>
      <c r="DO12677"/>
    </row>
    <row r="12678" spans="15:119" x14ac:dyDescent="0.25">
      <c r="O12678" s="268" t="s">
        <v>22160</v>
      </c>
      <c r="P12678" s="268" t="s">
        <v>9492</v>
      </c>
      <c r="Q12678" s="269">
        <v>-17.75</v>
      </c>
      <c r="R12678" s="269">
        <v>-18</v>
      </c>
      <c r="S12678" s="269">
        <v>-42.25</v>
      </c>
      <c r="T12678" s="269">
        <v>-42.5</v>
      </c>
      <c r="DO12678"/>
    </row>
    <row r="12679" spans="15:119" x14ac:dyDescent="0.25">
      <c r="O12679" s="268" t="s">
        <v>22161</v>
      </c>
      <c r="P12679" s="268" t="s">
        <v>9492</v>
      </c>
      <c r="Q12679" s="269">
        <v>-17.75</v>
      </c>
      <c r="R12679" s="269">
        <v>-18</v>
      </c>
      <c r="S12679" s="269">
        <v>-42</v>
      </c>
      <c r="T12679" s="269">
        <v>-42.25</v>
      </c>
      <c r="DO12679"/>
    </row>
    <row r="12680" spans="15:119" x14ac:dyDescent="0.25">
      <c r="O12680" s="268" t="s">
        <v>22162</v>
      </c>
      <c r="P12680" s="268" t="s">
        <v>9486</v>
      </c>
      <c r="Q12680" s="269">
        <v>-18</v>
      </c>
      <c r="R12680" s="269">
        <v>-20</v>
      </c>
      <c r="S12680" s="269">
        <v>-45</v>
      </c>
      <c r="T12680" s="269">
        <v>-48</v>
      </c>
      <c r="DO12680"/>
    </row>
    <row r="12681" spans="15:119" x14ac:dyDescent="0.25">
      <c r="O12681" s="268" t="s">
        <v>22163</v>
      </c>
      <c r="P12681" s="268" t="s">
        <v>9488</v>
      </c>
      <c r="Q12681" s="269">
        <v>-18</v>
      </c>
      <c r="R12681" s="269">
        <v>-19</v>
      </c>
      <c r="S12681" s="269">
        <v>-46.5</v>
      </c>
      <c r="T12681" s="269">
        <v>-48</v>
      </c>
      <c r="DO12681"/>
    </row>
    <row r="12682" spans="15:119" x14ac:dyDescent="0.25">
      <c r="O12682" s="268" t="s">
        <v>22164</v>
      </c>
      <c r="P12682" s="268" t="s">
        <v>9490</v>
      </c>
      <c r="Q12682" s="269">
        <v>-18</v>
      </c>
      <c r="R12682" s="269">
        <v>-18.5</v>
      </c>
      <c r="S12682" s="269">
        <v>-47.5</v>
      </c>
      <c r="T12682" s="269">
        <v>-48</v>
      </c>
      <c r="DO12682"/>
    </row>
    <row r="12683" spans="15:119" x14ac:dyDescent="0.25">
      <c r="O12683" s="268" t="s">
        <v>22165</v>
      </c>
      <c r="P12683" s="268" t="s">
        <v>9492</v>
      </c>
      <c r="Q12683" s="269">
        <v>-18</v>
      </c>
      <c r="R12683" s="269">
        <v>-18.25</v>
      </c>
      <c r="S12683" s="269">
        <v>-47.75</v>
      </c>
      <c r="T12683" s="269">
        <v>-48</v>
      </c>
      <c r="DO12683"/>
    </row>
    <row r="12684" spans="15:119" x14ac:dyDescent="0.25">
      <c r="O12684" s="268" t="s">
        <v>22166</v>
      </c>
      <c r="P12684" s="268" t="s">
        <v>9492</v>
      </c>
      <c r="Q12684" s="269">
        <v>-18</v>
      </c>
      <c r="R12684" s="269">
        <v>-18.25</v>
      </c>
      <c r="S12684" s="269">
        <v>-47.5</v>
      </c>
      <c r="T12684" s="269">
        <v>-47.75</v>
      </c>
      <c r="DO12684"/>
    </row>
    <row r="12685" spans="15:119" x14ac:dyDescent="0.25">
      <c r="O12685" s="268" t="s">
        <v>22167</v>
      </c>
      <c r="P12685" s="268" t="s">
        <v>9492</v>
      </c>
      <c r="Q12685" s="269">
        <v>-18.25</v>
      </c>
      <c r="R12685" s="269">
        <v>-18.5</v>
      </c>
      <c r="S12685" s="269">
        <v>-47.75</v>
      </c>
      <c r="T12685" s="269">
        <v>-48</v>
      </c>
      <c r="DO12685"/>
    </row>
    <row r="12686" spans="15:119" x14ac:dyDescent="0.25">
      <c r="O12686" s="268" t="s">
        <v>22168</v>
      </c>
      <c r="P12686" s="268" t="s">
        <v>9492</v>
      </c>
      <c r="Q12686" s="269">
        <v>-18.25</v>
      </c>
      <c r="R12686" s="269">
        <v>-18.5</v>
      </c>
      <c r="S12686" s="269">
        <v>-47.5</v>
      </c>
      <c r="T12686" s="269">
        <v>-47.75</v>
      </c>
      <c r="DO12686"/>
    </row>
    <row r="12687" spans="15:119" x14ac:dyDescent="0.25">
      <c r="O12687" s="268" t="s">
        <v>22169</v>
      </c>
      <c r="P12687" s="268" t="s">
        <v>9490</v>
      </c>
      <c r="Q12687" s="269">
        <v>-18</v>
      </c>
      <c r="R12687" s="269">
        <v>-18.5</v>
      </c>
      <c r="S12687" s="269">
        <v>-47</v>
      </c>
      <c r="T12687" s="269">
        <v>-47.5</v>
      </c>
      <c r="DO12687"/>
    </row>
    <row r="12688" spans="15:119" x14ac:dyDescent="0.25">
      <c r="O12688" s="268" t="s">
        <v>22170</v>
      </c>
      <c r="P12688" s="268" t="s">
        <v>9492</v>
      </c>
      <c r="Q12688" s="269">
        <v>-18</v>
      </c>
      <c r="R12688" s="269">
        <v>-18.25</v>
      </c>
      <c r="S12688" s="269">
        <v>-47.25</v>
      </c>
      <c r="T12688" s="269">
        <v>-47.5</v>
      </c>
      <c r="DO12688"/>
    </row>
    <row r="12689" spans="15:119" x14ac:dyDescent="0.25">
      <c r="O12689" s="268" t="s">
        <v>22171</v>
      </c>
      <c r="P12689" s="268" t="s">
        <v>9492</v>
      </c>
      <c r="Q12689" s="269">
        <v>-18</v>
      </c>
      <c r="R12689" s="269">
        <v>-18.25</v>
      </c>
      <c r="S12689" s="269">
        <v>-47</v>
      </c>
      <c r="T12689" s="269">
        <v>-47.25</v>
      </c>
      <c r="DO12689"/>
    </row>
    <row r="12690" spans="15:119" x14ac:dyDescent="0.25">
      <c r="O12690" s="268" t="s">
        <v>22172</v>
      </c>
      <c r="P12690" s="268" t="s">
        <v>9492</v>
      </c>
      <c r="Q12690" s="269">
        <v>-18.25</v>
      </c>
      <c r="R12690" s="269">
        <v>-18.5</v>
      </c>
      <c r="S12690" s="269">
        <v>-47.25</v>
      </c>
      <c r="T12690" s="269">
        <v>-47.5</v>
      </c>
      <c r="DO12690"/>
    </row>
    <row r="12691" spans="15:119" x14ac:dyDescent="0.25">
      <c r="O12691" s="268" t="s">
        <v>22173</v>
      </c>
      <c r="P12691" s="268" t="s">
        <v>9492</v>
      </c>
      <c r="Q12691" s="269">
        <v>-18.25</v>
      </c>
      <c r="R12691" s="269">
        <v>-18.5</v>
      </c>
      <c r="S12691" s="269">
        <v>-47</v>
      </c>
      <c r="T12691" s="269">
        <v>-47.25</v>
      </c>
      <c r="DO12691"/>
    </row>
    <row r="12692" spans="15:119" x14ac:dyDescent="0.25">
      <c r="O12692" s="268" t="s">
        <v>22174</v>
      </c>
      <c r="P12692" s="268" t="s">
        <v>9490</v>
      </c>
      <c r="Q12692" s="269">
        <v>-18</v>
      </c>
      <c r="R12692" s="269">
        <v>-18.5</v>
      </c>
      <c r="S12692" s="269">
        <v>-46.5</v>
      </c>
      <c r="T12692" s="269">
        <v>-47</v>
      </c>
      <c r="DO12692"/>
    </row>
    <row r="12693" spans="15:119" x14ac:dyDescent="0.25">
      <c r="O12693" s="268" t="s">
        <v>22175</v>
      </c>
      <c r="P12693" s="268" t="s">
        <v>9492</v>
      </c>
      <c r="Q12693" s="269">
        <v>-18</v>
      </c>
      <c r="R12693" s="269">
        <v>-18.25</v>
      </c>
      <c r="S12693" s="269">
        <v>-46.75</v>
      </c>
      <c r="T12693" s="269">
        <v>-47</v>
      </c>
      <c r="DO12693"/>
    </row>
    <row r="12694" spans="15:119" x14ac:dyDescent="0.25">
      <c r="O12694" s="268" t="s">
        <v>22176</v>
      </c>
      <c r="P12694" s="268" t="s">
        <v>9492</v>
      </c>
      <c r="Q12694" s="269">
        <v>-18</v>
      </c>
      <c r="R12694" s="269">
        <v>-18.25</v>
      </c>
      <c r="S12694" s="269">
        <v>-46.5</v>
      </c>
      <c r="T12694" s="269">
        <v>-46.75</v>
      </c>
      <c r="DO12694"/>
    </row>
    <row r="12695" spans="15:119" x14ac:dyDescent="0.25">
      <c r="O12695" s="268" t="s">
        <v>22177</v>
      </c>
      <c r="P12695" s="268" t="s">
        <v>9492</v>
      </c>
      <c r="Q12695" s="269">
        <v>-18.25</v>
      </c>
      <c r="R12695" s="269">
        <v>-18.5</v>
      </c>
      <c r="S12695" s="269">
        <v>-46.75</v>
      </c>
      <c r="T12695" s="269">
        <v>-47</v>
      </c>
      <c r="DO12695"/>
    </row>
    <row r="12696" spans="15:119" x14ac:dyDescent="0.25">
      <c r="O12696" s="268" t="s">
        <v>22178</v>
      </c>
      <c r="P12696" s="268" t="s">
        <v>9492</v>
      </c>
      <c r="Q12696" s="269">
        <v>-18.25</v>
      </c>
      <c r="R12696" s="269">
        <v>-18.5</v>
      </c>
      <c r="S12696" s="269">
        <v>-46.5</v>
      </c>
      <c r="T12696" s="269">
        <v>-46.75</v>
      </c>
      <c r="DO12696"/>
    </row>
    <row r="12697" spans="15:119" x14ac:dyDescent="0.25">
      <c r="O12697" s="268" t="s">
        <v>22179</v>
      </c>
      <c r="P12697" s="268" t="s">
        <v>9490</v>
      </c>
      <c r="Q12697" s="269">
        <v>-18.5</v>
      </c>
      <c r="R12697" s="269">
        <v>-19</v>
      </c>
      <c r="S12697" s="269">
        <v>-47.5</v>
      </c>
      <c r="T12697" s="269">
        <v>-48</v>
      </c>
      <c r="DO12697"/>
    </row>
    <row r="12698" spans="15:119" x14ac:dyDescent="0.25">
      <c r="O12698" s="268" t="s">
        <v>22180</v>
      </c>
      <c r="P12698" s="268" t="s">
        <v>9492</v>
      </c>
      <c r="Q12698" s="269">
        <v>-18.5</v>
      </c>
      <c r="R12698" s="269">
        <v>-18.75</v>
      </c>
      <c r="S12698" s="269">
        <v>-47.75</v>
      </c>
      <c r="T12698" s="269">
        <v>-48</v>
      </c>
      <c r="DO12698"/>
    </row>
    <row r="12699" spans="15:119" x14ac:dyDescent="0.25">
      <c r="O12699" s="268" t="s">
        <v>22181</v>
      </c>
      <c r="P12699" s="268" t="s">
        <v>9492</v>
      </c>
      <c r="Q12699" s="269">
        <v>-18.5</v>
      </c>
      <c r="R12699" s="269">
        <v>-18.75</v>
      </c>
      <c r="S12699" s="269">
        <v>-47.5</v>
      </c>
      <c r="T12699" s="269">
        <v>-47.75</v>
      </c>
      <c r="DO12699"/>
    </row>
    <row r="12700" spans="15:119" x14ac:dyDescent="0.25">
      <c r="O12700" s="268" t="s">
        <v>22182</v>
      </c>
      <c r="P12700" s="268" t="s">
        <v>9492</v>
      </c>
      <c r="Q12700" s="269">
        <v>-18.75</v>
      </c>
      <c r="R12700" s="269">
        <v>-19</v>
      </c>
      <c r="S12700" s="269">
        <v>-47.75</v>
      </c>
      <c r="T12700" s="269">
        <v>-48</v>
      </c>
      <c r="DO12700"/>
    </row>
    <row r="12701" spans="15:119" x14ac:dyDescent="0.25">
      <c r="O12701" s="268" t="s">
        <v>22183</v>
      </c>
      <c r="P12701" s="268" t="s">
        <v>9492</v>
      </c>
      <c r="Q12701" s="269">
        <v>-18.75</v>
      </c>
      <c r="R12701" s="269">
        <v>-19</v>
      </c>
      <c r="S12701" s="269">
        <v>-47.5</v>
      </c>
      <c r="T12701" s="269">
        <v>-47.75</v>
      </c>
      <c r="DO12701"/>
    </row>
    <row r="12702" spans="15:119" x14ac:dyDescent="0.25">
      <c r="O12702" s="268" t="s">
        <v>22184</v>
      </c>
      <c r="P12702" s="268" t="s">
        <v>9490</v>
      </c>
      <c r="Q12702" s="269">
        <v>-18.5</v>
      </c>
      <c r="R12702" s="269">
        <v>-19</v>
      </c>
      <c r="S12702" s="269">
        <v>-47</v>
      </c>
      <c r="T12702" s="269">
        <v>-47.5</v>
      </c>
      <c r="DO12702"/>
    </row>
    <row r="12703" spans="15:119" x14ac:dyDescent="0.25">
      <c r="O12703" s="268" t="s">
        <v>22185</v>
      </c>
      <c r="P12703" s="268" t="s">
        <v>9492</v>
      </c>
      <c r="Q12703" s="269">
        <v>-18.5</v>
      </c>
      <c r="R12703" s="269">
        <v>-18.75</v>
      </c>
      <c r="S12703" s="269">
        <v>-47.25</v>
      </c>
      <c r="T12703" s="269">
        <v>-47.5</v>
      </c>
      <c r="DO12703"/>
    </row>
    <row r="12704" spans="15:119" x14ac:dyDescent="0.25">
      <c r="O12704" s="268" t="s">
        <v>22186</v>
      </c>
      <c r="P12704" s="268" t="s">
        <v>9492</v>
      </c>
      <c r="Q12704" s="269">
        <v>-18.5</v>
      </c>
      <c r="R12704" s="269">
        <v>-18.75</v>
      </c>
      <c r="S12704" s="269">
        <v>-47</v>
      </c>
      <c r="T12704" s="269">
        <v>-47.25</v>
      </c>
      <c r="DO12704"/>
    </row>
    <row r="12705" spans="15:119" x14ac:dyDescent="0.25">
      <c r="O12705" s="268" t="s">
        <v>22187</v>
      </c>
      <c r="P12705" s="268" t="s">
        <v>9492</v>
      </c>
      <c r="Q12705" s="269">
        <v>-18.75</v>
      </c>
      <c r="R12705" s="269">
        <v>-19</v>
      </c>
      <c r="S12705" s="269">
        <v>-47.25</v>
      </c>
      <c r="T12705" s="269">
        <v>-47.5</v>
      </c>
      <c r="DO12705"/>
    </row>
    <row r="12706" spans="15:119" x14ac:dyDescent="0.25">
      <c r="O12706" s="268" t="s">
        <v>22188</v>
      </c>
      <c r="P12706" s="268" t="s">
        <v>9492</v>
      </c>
      <c r="Q12706" s="269">
        <v>-18.75</v>
      </c>
      <c r="R12706" s="269">
        <v>-19</v>
      </c>
      <c r="S12706" s="269">
        <v>-47</v>
      </c>
      <c r="T12706" s="269">
        <v>-47.25</v>
      </c>
      <c r="DO12706"/>
    </row>
    <row r="12707" spans="15:119" x14ac:dyDescent="0.25">
      <c r="O12707" s="268" t="s">
        <v>22189</v>
      </c>
      <c r="P12707" s="268" t="s">
        <v>9490</v>
      </c>
      <c r="Q12707" s="269">
        <v>-18.5</v>
      </c>
      <c r="R12707" s="269">
        <v>-19</v>
      </c>
      <c r="S12707" s="269">
        <v>-46.5</v>
      </c>
      <c r="T12707" s="269">
        <v>-47</v>
      </c>
      <c r="DO12707"/>
    </row>
    <row r="12708" spans="15:119" x14ac:dyDescent="0.25">
      <c r="O12708" s="268" t="s">
        <v>22190</v>
      </c>
      <c r="P12708" s="268" t="s">
        <v>9492</v>
      </c>
      <c r="Q12708" s="269">
        <v>-18.5</v>
      </c>
      <c r="R12708" s="269">
        <v>-18.75</v>
      </c>
      <c r="S12708" s="269">
        <v>-46.75</v>
      </c>
      <c r="T12708" s="269">
        <v>-47</v>
      </c>
      <c r="DO12708"/>
    </row>
    <row r="12709" spans="15:119" x14ac:dyDescent="0.25">
      <c r="O12709" s="268" t="s">
        <v>22191</v>
      </c>
      <c r="P12709" s="268" t="s">
        <v>9492</v>
      </c>
      <c r="Q12709" s="269">
        <v>-18.5</v>
      </c>
      <c r="R12709" s="269">
        <v>-18.75</v>
      </c>
      <c r="S12709" s="269">
        <v>-46.5</v>
      </c>
      <c r="T12709" s="269">
        <v>-46.75</v>
      </c>
      <c r="DO12709"/>
    </row>
    <row r="12710" spans="15:119" x14ac:dyDescent="0.25">
      <c r="O12710" s="268" t="s">
        <v>22192</v>
      </c>
      <c r="P12710" s="268" t="s">
        <v>9492</v>
      </c>
      <c r="Q12710" s="269">
        <v>-18.75</v>
      </c>
      <c r="R12710" s="269">
        <v>-19</v>
      </c>
      <c r="S12710" s="269">
        <v>-46.75</v>
      </c>
      <c r="T12710" s="269">
        <v>-47</v>
      </c>
      <c r="DO12710"/>
    </row>
    <row r="12711" spans="15:119" x14ac:dyDescent="0.25">
      <c r="O12711" s="268" t="s">
        <v>22193</v>
      </c>
      <c r="P12711" s="268" t="s">
        <v>9492</v>
      </c>
      <c r="Q12711" s="269">
        <v>-18.75</v>
      </c>
      <c r="R12711" s="269">
        <v>-19</v>
      </c>
      <c r="S12711" s="269">
        <v>-46.5</v>
      </c>
      <c r="T12711" s="269">
        <v>-46.75</v>
      </c>
      <c r="DO12711"/>
    </row>
    <row r="12712" spans="15:119" x14ac:dyDescent="0.25">
      <c r="O12712" s="268" t="s">
        <v>22194</v>
      </c>
      <c r="P12712" s="268" t="s">
        <v>9488</v>
      </c>
      <c r="Q12712" s="269">
        <v>-18</v>
      </c>
      <c r="R12712" s="269">
        <v>-19</v>
      </c>
      <c r="S12712" s="269">
        <v>-45</v>
      </c>
      <c r="T12712" s="269">
        <v>-46.5</v>
      </c>
      <c r="DO12712"/>
    </row>
    <row r="12713" spans="15:119" x14ac:dyDescent="0.25">
      <c r="O12713" s="268" t="s">
        <v>22195</v>
      </c>
      <c r="P12713" s="268" t="s">
        <v>9490</v>
      </c>
      <c r="Q12713" s="269">
        <v>-18</v>
      </c>
      <c r="R12713" s="269">
        <v>-18.5</v>
      </c>
      <c r="S12713" s="269">
        <v>-46</v>
      </c>
      <c r="T12713" s="269">
        <v>-46.5</v>
      </c>
      <c r="DO12713"/>
    </row>
    <row r="12714" spans="15:119" x14ac:dyDescent="0.25">
      <c r="O12714" s="268" t="s">
        <v>22196</v>
      </c>
      <c r="P12714" s="268" t="s">
        <v>9492</v>
      </c>
      <c r="Q12714" s="269">
        <v>-18</v>
      </c>
      <c r="R12714" s="269">
        <v>-18.25</v>
      </c>
      <c r="S12714" s="269">
        <v>-46.25</v>
      </c>
      <c r="T12714" s="269">
        <v>-46.5</v>
      </c>
      <c r="DO12714"/>
    </row>
    <row r="12715" spans="15:119" x14ac:dyDescent="0.25">
      <c r="O12715" s="268" t="s">
        <v>22197</v>
      </c>
      <c r="P12715" s="268" t="s">
        <v>9492</v>
      </c>
      <c r="Q12715" s="269">
        <v>-18</v>
      </c>
      <c r="R12715" s="269">
        <v>-18.25</v>
      </c>
      <c r="S12715" s="269">
        <v>-46</v>
      </c>
      <c r="T12715" s="269">
        <v>-46.25</v>
      </c>
      <c r="DO12715"/>
    </row>
    <row r="12716" spans="15:119" x14ac:dyDescent="0.25">
      <c r="O12716" s="268" t="s">
        <v>22198</v>
      </c>
      <c r="P12716" s="268" t="s">
        <v>9492</v>
      </c>
      <c r="Q12716" s="269">
        <v>-18.25</v>
      </c>
      <c r="R12716" s="269">
        <v>-18.5</v>
      </c>
      <c r="S12716" s="269">
        <v>-46.25</v>
      </c>
      <c r="T12716" s="269">
        <v>-46.5</v>
      </c>
      <c r="DO12716"/>
    </row>
    <row r="12717" spans="15:119" x14ac:dyDescent="0.25">
      <c r="O12717" s="268" t="s">
        <v>22199</v>
      </c>
      <c r="P12717" s="268" t="s">
        <v>9492</v>
      </c>
      <c r="Q12717" s="269">
        <v>-18.25</v>
      </c>
      <c r="R12717" s="269">
        <v>-18.5</v>
      </c>
      <c r="S12717" s="269">
        <v>-46</v>
      </c>
      <c r="T12717" s="269">
        <v>-46.25</v>
      </c>
      <c r="DO12717"/>
    </row>
    <row r="12718" spans="15:119" x14ac:dyDescent="0.25">
      <c r="O12718" s="268" t="s">
        <v>22200</v>
      </c>
      <c r="P12718" s="268" t="s">
        <v>9490</v>
      </c>
      <c r="Q12718" s="269">
        <v>-18</v>
      </c>
      <c r="R12718" s="269">
        <v>-18.5</v>
      </c>
      <c r="S12718" s="269">
        <v>-45.5</v>
      </c>
      <c r="T12718" s="269">
        <v>-46</v>
      </c>
      <c r="DO12718"/>
    </row>
    <row r="12719" spans="15:119" x14ac:dyDescent="0.25">
      <c r="O12719" s="268" t="s">
        <v>22201</v>
      </c>
      <c r="P12719" s="268" t="s">
        <v>9492</v>
      </c>
      <c r="Q12719" s="269">
        <v>-18</v>
      </c>
      <c r="R12719" s="269">
        <v>-18.25</v>
      </c>
      <c r="S12719" s="269">
        <v>-45.75</v>
      </c>
      <c r="T12719" s="269">
        <v>-46</v>
      </c>
      <c r="DO12719"/>
    </row>
    <row r="12720" spans="15:119" x14ac:dyDescent="0.25">
      <c r="O12720" s="268" t="s">
        <v>22202</v>
      </c>
      <c r="P12720" s="268" t="s">
        <v>9492</v>
      </c>
      <c r="Q12720" s="269">
        <v>-18</v>
      </c>
      <c r="R12720" s="269">
        <v>-18.25</v>
      </c>
      <c r="S12720" s="269">
        <v>-45.5</v>
      </c>
      <c r="T12720" s="269">
        <v>-45.75</v>
      </c>
      <c r="DO12720"/>
    </row>
    <row r="12721" spans="15:119" x14ac:dyDescent="0.25">
      <c r="O12721" s="268" t="s">
        <v>22203</v>
      </c>
      <c r="P12721" s="268" t="s">
        <v>9492</v>
      </c>
      <c r="Q12721" s="269">
        <v>-18.25</v>
      </c>
      <c r="R12721" s="269">
        <v>-18.5</v>
      </c>
      <c r="S12721" s="269">
        <v>-45.75</v>
      </c>
      <c r="T12721" s="269">
        <v>-46</v>
      </c>
      <c r="DO12721"/>
    </row>
    <row r="12722" spans="15:119" x14ac:dyDescent="0.25">
      <c r="O12722" s="268" t="s">
        <v>22204</v>
      </c>
      <c r="P12722" s="268" t="s">
        <v>9492</v>
      </c>
      <c r="Q12722" s="269">
        <v>-18.25</v>
      </c>
      <c r="R12722" s="269">
        <v>-18.5</v>
      </c>
      <c r="S12722" s="269">
        <v>-45.5</v>
      </c>
      <c r="T12722" s="269">
        <v>-45.75</v>
      </c>
      <c r="DO12722"/>
    </row>
    <row r="12723" spans="15:119" x14ac:dyDescent="0.25">
      <c r="O12723" s="268" t="s">
        <v>22205</v>
      </c>
      <c r="P12723" s="268" t="s">
        <v>9490</v>
      </c>
      <c r="Q12723" s="269">
        <v>-18</v>
      </c>
      <c r="R12723" s="269">
        <v>-18.5</v>
      </c>
      <c r="S12723" s="269">
        <v>-45</v>
      </c>
      <c r="T12723" s="269">
        <v>-45.5</v>
      </c>
      <c r="DO12723"/>
    </row>
    <row r="12724" spans="15:119" x14ac:dyDescent="0.25">
      <c r="O12724" s="268" t="s">
        <v>22206</v>
      </c>
      <c r="P12724" s="268" t="s">
        <v>9492</v>
      </c>
      <c r="Q12724" s="269">
        <v>-18</v>
      </c>
      <c r="R12724" s="269">
        <v>-18.25</v>
      </c>
      <c r="S12724" s="269">
        <v>-45.25</v>
      </c>
      <c r="T12724" s="269">
        <v>-45.5</v>
      </c>
      <c r="DO12724"/>
    </row>
    <row r="12725" spans="15:119" x14ac:dyDescent="0.25">
      <c r="O12725" s="268" t="s">
        <v>22207</v>
      </c>
      <c r="P12725" s="268" t="s">
        <v>9492</v>
      </c>
      <c r="Q12725" s="269">
        <v>-18</v>
      </c>
      <c r="R12725" s="269">
        <v>-18.25</v>
      </c>
      <c r="S12725" s="269">
        <v>-45</v>
      </c>
      <c r="T12725" s="269">
        <v>-45.25</v>
      </c>
      <c r="DO12725"/>
    </row>
    <row r="12726" spans="15:119" x14ac:dyDescent="0.25">
      <c r="O12726" s="268" t="s">
        <v>22208</v>
      </c>
      <c r="P12726" s="268" t="s">
        <v>9492</v>
      </c>
      <c r="Q12726" s="269">
        <v>-18.25</v>
      </c>
      <c r="R12726" s="269">
        <v>-18.5</v>
      </c>
      <c r="S12726" s="269">
        <v>-45.25</v>
      </c>
      <c r="T12726" s="269">
        <v>-45.5</v>
      </c>
      <c r="DO12726"/>
    </row>
    <row r="12727" spans="15:119" x14ac:dyDescent="0.25">
      <c r="O12727" s="268" t="s">
        <v>22209</v>
      </c>
      <c r="P12727" s="268" t="s">
        <v>9492</v>
      </c>
      <c r="Q12727" s="269">
        <v>-18.25</v>
      </c>
      <c r="R12727" s="269">
        <v>-18.5</v>
      </c>
      <c r="S12727" s="269">
        <v>-45</v>
      </c>
      <c r="T12727" s="269">
        <v>-45.25</v>
      </c>
      <c r="DO12727"/>
    </row>
    <row r="12728" spans="15:119" x14ac:dyDescent="0.25">
      <c r="O12728" s="268" t="s">
        <v>22210</v>
      </c>
      <c r="P12728" s="268" t="s">
        <v>9490</v>
      </c>
      <c r="Q12728" s="269">
        <v>-18.5</v>
      </c>
      <c r="R12728" s="269">
        <v>-19</v>
      </c>
      <c r="S12728" s="269">
        <v>-46</v>
      </c>
      <c r="T12728" s="269">
        <v>-46.5</v>
      </c>
      <c r="DO12728"/>
    </row>
    <row r="12729" spans="15:119" x14ac:dyDescent="0.25">
      <c r="O12729" s="268" t="s">
        <v>22211</v>
      </c>
      <c r="P12729" s="268" t="s">
        <v>9492</v>
      </c>
      <c r="Q12729" s="269">
        <v>-18.5</v>
      </c>
      <c r="R12729" s="269">
        <v>-18.75</v>
      </c>
      <c r="S12729" s="269">
        <v>-46.25</v>
      </c>
      <c r="T12729" s="269">
        <v>-46.5</v>
      </c>
      <c r="DO12729"/>
    </row>
    <row r="12730" spans="15:119" x14ac:dyDescent="0.25">
      <c r="O12730" s="268" t="s">
        <v>22212</v>
      </c>
      <c r="P12730" s="268" t="s">
        <v>9492</v>
      </c>
      <c r="Q12730" s="269">
        <v>-18.5</v>
      </c>
      <c r="R12730" s="269">
        <v>-18.75</v>
      </c>
      <c r="S12730" s="269">
        <v>-46</v>
      </c>
      <c r="T12730" s="269">
        <v>-46.25</v>
      </c>
      <c r="DO12730"/>
    </row>
    <row r="12731" spans="15:119" x14ac:dyDescent="0.25">
      <c r="O12731" s="268" t="s">
        <v>22213</v>
      </c>
      <c r="P12731" s="268" t="s">
        <v>9492</v>
      </c>
      <c r="Q12731" s="269">
        <v>-18.75</v>
      </c>
      <c r="R12731" s="269">
        <v>-19</v>
      </c>
      <c r="S12731" s="269">
        <v>-46.25</v>
      </c>
      <c r="T12731" s="269">
        <v>-46.5</v>
      </c>
      <c r="DO12731"/>
    </row>
    <row r="12732" spans="15:119" x14ac:dyDescent="0.25">
      <c r="O12732" s="268" t="s">
        <v>22214</v>
      </c>
      <c r="P12732" s="268" t="s">
        <v>9492</v>
      </c>
      <c r="Q12732" s="269">
        <v>-18.75</v>
      </c>
      <c r="R12732" s="269">
        <v>-19</v>
      </c>
      <c r="S12732" s="269">
        <v>-46</v>
      </c>
      <c r="T12732" s="269">
        <v>-46.25</v>
      </c>
      <c r="DO12732"/>
    </row>
    <row r="12733" spans="15:119" x14ac:dyDescent="0.25">
      <c r="O12733" s="268" t="s">
        <v>22215</v>
      </c>
      <c r="P12733" s="268" t="s">
        <v>9490</v>
      </c>
      <c r="Q12733" s="269">
        <v>-18.5</v>
      </c>
      <c r="R12733" s="269">
        <v>-19</v>
      </c>
      <c r="S12733" s="269">
        <v>-45.5</v>
      </c>
      <c r="T12733" s="269">
        <v>-46</v>
      </c>
      <c r="DO12733"/>
    </row>
    <row r="12734" spans="15:119" x14ac:dyDescent="0.25">
      <c r="O12734" s="268" t="s">
        <v>22216</v>
      </c>
      <c r="P12734" s="268" t="s">
        <v>9492</v>
      </c>
      <c r="Q12734" s="269">
        <v>-18.5</v>
      </c>
      <c r="R12734" s="269">
        <v>-18.75</v>
      </c>
      <c r="S12734" s="269">
        <v>-45.75</v>
      </c>
      <c r="T12734" s="269">
        <v>-46</v>
      </c>
      <c r="DO12734"/>
    </row>
    <row r="12735" spans="15:119" x14ac:dyDescent="0.25">
      <c r="O12735" s="268" t="s">
        <v>22217</v>
      </c>
      <c r="P12735" s="268" t="s">
        <v>9492</v>
      </c>
      <c r="Q12735" s="269">
        <v>-18.5</v>
      </c>
      <c r="R12735" s="269">
        <v>-18.75</v>
      </c>
      <c r="S12735" s="269">
        <v>-45.5</v>
      </c>
      <c r="T12735" s="269">
        <v>-45.75</v>
      </c>
      <c r="DO12735"/>
    </row>
    <row r="12736" spans="15:119" x14ac:dyDescent="0.25">
      <c r="O12736" s="268" t="s">
        <v>22218</v>
      </c>
      <c r="P12736" s="268" t="s">
        <v>9492</v>
      </c>
      <c r="Q12736" s="269">
        <v>-18.75</v>
      </c>
      <c r="R12736" s="269">
        <v>-19</v>
      </c>
      <c r="S12736" s="269">
        <v>-45.75</v>
      </c>
      <c r="T12736" s="269">
        <v>-46</v>
      </c>
      <c r="DO12736"/>
    </row>
    <row r="12737" spans="15:119" x14ac:dyDescent="0.25">
      <c r="O12737" s="268" t="s">
        <v>22219</v>
      </c>
      <c r="P12737" s="268" t="s">
        <v>9492</v>
      </c>
      <c r="Q12737" s="269">
        <v>-18.75</v>
      </c>
      <c r="R12737" s="269">
        <v>-19</v>
      </c>
      <c r="S12737" s="269">
        <v>-45.5</v>
      </c>
      <c r="T12737" s="269">
        <v>-45.75</v>
      </c>
      <c r="DO12737"/>
    </row>
    <row r="12738" spans="15:119" x14ac:dyDescent="0.25">
      <c r="O12738" s="268" t="s">
        <v>22220</v>
      </c>
      <c r="P12738" s="268" t="s">
        <v>9490</v>
      </c>
      <c r="Q12738" s="269">
        <v>-18.5</v>
      </c>
      <c r="R12738" s="269">
        <v>-19</v>
      </c>
      <c r="S12738" s="269">
        <v>-45</v>
      </c>
      <c r="T12738" s="269">
        <v>-45.5</v>
      </c>
      <c r="DO12738"/>
    </row>
    <row r="12739" spans="15:119" x14ac:dyDescent="0.25">
      <c r="O12739" s="268" t="s">
        <v>22221</v>
      </c>
      <c r="P12739" s="268" t="s">
        <v>9492</v>
      </c>
      <c r="Q12739" s="269">
        <v>-18.5</v>
      </c>
      <c r="R12739" s="269">
        <v>-18.75</v>
      </c>
      <c r="S12739" s="269">
        <v>-45.25</v>
      </c>
      <c r="T12739" s="269">
        <v>-45.5</v>
      </c>
      <c r="DO12739"/>
    </row>
    <row r="12740" spans="15:119" x14ac:dyDescent="0.25">
      <c r="O12740" s="268" t="s">
        <v>22222</v>
      </c>
      <c r="P12740" s="268" t="s">
        <v>9492</v>
      </c>
      <c r="Q12740" s="269">
        <v>-18.5</v>
      </c>
      <c r="R12740" s="269">
        <v>-18.75</v>
      </c>
      <c r="S12740" s="269">
        <v>-45</v>
      </c>
      <c r="T12740" s="269">
        <v>-45.25</v>
      </c>
      <c r="DO12740"/>
    </row>
    <row r="12741" spans="15:119" x14ac:dyDescent="0.25">
      <c r="O12741" s="268" t="s">
        <v>22223</v>
      </c>
      <c r="P12741" s="268" t="s">
        <v>9492</v>
      </c>
      <c r="Q12741" s="269">
        <v>-18.75</v>
      </c>
      <c r="R12741" s="269">
        <v>-19</v>
      </c>
      <c r="S12741" s="269">
        <v>-45.25</v>
      </c>
      <c r="T12741" s="269">
        <v>-45.5</v>
      </c>
      <c r="DO12741"/>
    </row>
    <row r="12742" spans="15:119" x14ac:dyDescent="0.25">
      <c r="O12742" s="268" t="s">
        <v>22224</v>
      </c>
      <c r="P12742" s="268" t="s">
        <v>9492</v>
      </c>
      <c r="Q12742" s="269">
        <v>-18.75</v>
      </c>
      <c r="R12742" s="269">
        <v>-19</v>
      </c>
      <c r="S12742" s="269">
        <v>-45</v>
      </c>
      <c r="T12742" s="269">
        <v>-45.25</v>
      </c>
      <c r="DO12742"/>
    </row>
    <row r="12743" spans="15:119" x14ac:dyDescent="0.25">
      <c r="O12743" s="268" t="s">
        <v>22225</v>
      </c>
      <c r="P12743" s="268" t="s">
        <v>9488</v>
      </c>
      <c r="Q12743" s="269">
        <v>-19</v>
      </c>
      <c r="R12743" s="269">
        <v>-20</v>
      </c>
      <c r="S12743" s="269">
        <v>-46.5</v>
      </c>
      <c r="T12743" s="269">
        <v>-48</v>
      </c>
      <c r="DO12743"/>
    </row>
    <row r="12744" spans="15:119" x14ac:dyDescent="0.25">
      <c r="O12744" s="268" t="s">
        <v>22226</v>
      </c>
      <c r="P12744" s="268" t="s">
        <v>9490</v>
      </c>
      <c r="Q12744" s="269">
        <v>-19</v>
      </c>
      <c r="R12744" s="269">
        <v>-19.5</v>
      </c>
      <c r="S12744" s="269">
        <v>-47.5</v>
      </c>
      <c r="T12744" s="269">
        <v>-48</v>
      </c>
      <c r="DO12744"/>
    </row>
    <row r="12745" spans="15:119" x14ac:dyDescent="0.25">
      <c r="O12745" s="268" t="s">
        <v>22227</v>
      </c>
      <c r="P12745" s="268" t="s">
        <v>9492</v>
      </c>
      <c r="Q12745" s="269">
        <v>-19</v>
      </c>
      <c r="R12745" s="269">
        <v>-19.25</v>
      </c>
      <c r="S12745" s="269">
        <v>-47.75</v>
      </c>
      <c r="T12745" s="269">
        <v>-48</v>
      </c>
      <c r="DO12745"/>
    </row>
    <row r="12746" spans="15:119" x14ac:dyDescent="0.25">
      <c r="O12746" s="268" t="s">
        <v>22228</v>
      </c>
      <c r="P12746" s="268" t="s">
        <v>9492</v>
      </c>
      <c r="Q12746" s="269">
        <v>-19</v>
      </c>
      <c r="R12746" s="269">
        <v>-19.25</v>
      </c>
      <c r="S12746" s="269">
        <v>-47.5</v>
      </c>
      <c r="T12746" s="269">
        <v>-47.75</v>
      </c>
      <c r="DO12746"/>
    </row>
    <row r="12747" spans="15:119" x14ac:dyDescent="0.25">
      <c r="O12747" s="268" t="s">
        <v>22229</v>
      </c>
      <c r="P12747" s="268" t="s">
        <v>9492</v>
      </c>
      <c r="Q12747" s="269">
        <v>-19.25</v>
      </c>
      <c r="R12747" s="269">
        <v>-19.5</v>
      </c>
      <c r="S12747" s="269">
        <v>-47.75</v>
      </c>
      <c r="T12747" s="269">
        <v>-48</v>
      </c>
      <c r="DO12747"/>
    </row>
    <row r="12748" spans="15:119" x14ac:dyDescent="0.25">
      <c r="O12748" s="268" t="s">
        <v>22230</v>
      </c>
      <c r="P12748" s="268" t="s">
        <v>9492</v>
      </c>
      <c r="Q12748" s="269">
        <v>-19.25</v>
      </c>
      <c r="R12748" s="269">
        <v>-19.5</v>
      </c>
      <c r="S12748" s="269">
        <v>-47.5</v>
      </c>
      <c r="T12748" s="269">
        <v>-47.75</v>
      </c>
      <c r="DO12748"/>
    </row>
    <row r="12749" spans="15:119" x14ac:dyDescent="0.25">
      <c r="O12749" s="268" t="s">
        <v>22231</v>
      </c>
      <c r="P12749" s="268" t="s">
        <v>9490</v>
      </c>
      <c r="Q12749" s="269">
        <v>-19</v>
      </c>
      <c r="R12749" s="269">
        <v>-19.5</v>
      </c>
      <c r="S12749" s="269">
        <v>-47</v>
      </c>
      <c r="T12749" s="269">
        <v>-47.5</v>
      </c>
      <c r="DO12749"/>
    </row>
    <row r="12750" spans="15:119" x14ac:dyDescent="0.25">
      <c r="O12750" s="268" t="s">
        <v>22232</v>
      </c>
      <c r="P12750" s="268" t="s">
        <v>9492</v>
      </c>
      <c r="Q12750" s="269">
        <v>-19</v>
      </c>
      <c r="R12750" s="269">
        <v>-19.25</v>
      </c>
      <c r="S12750" s="269">
        <v>-47.25</v>
      </c>
      <c r="T12750" s="269">
        <v>-47.5</v>
      </c>
      <c r="DO12750"/>
    </row>
    <row r="12751" spans="15:119" x14ac:dyDescent="0.25">
      <c r="O12751" s="268" t="s">
        <v>22233</v>
      </c>
      <c r="P12751" s="268" t="s">
        <v>9492</v>
      </c>
      <c r="Q12751" s="269">
        <v>-19</v>
      </c>
      <c r="R12751" s="269">
        <v>-19.25</v>
      </c>
      <c r="S12751" s="269">
        <v>-47</v>
      </c>
      <c r="T12751" s="269">
        <v>-47.25</v>
      </c>
      <c r="DO12751"/>
    </row>
    <row r="12752" spans="15:119" x14ac:dyDescent="0.25">
      <c r="O12752" s="268" t="s">
        <v>22234</v>
      </c>
      <c r="P12752" s="268" t="s">
        <v>9492</v>
      </c>
      <c r="Q12752" s="269">
        <v>-19.25</v>
      </c>
      <c r="R12752" s="269">
        <v>-19.5</v>
      </c>
      <c r="S12752" s="269">
        <v>-47.25</v>
      </c>
      <c r="T12752" s="269">
        <v>-47.5</v>
      </c>
      <c r="DO12752"/>
    </row>
    <row r="12753" spans="15:119" x14ac:dyDescent="0.25">
      <c r="O12753" s="268" t="s">
        <v>22235</v>
      </c>
      <c r="P12753" s="268" t="s">
        <v>9492</v>
      </c>
      <c r="Q12753" s="269">
        <v>-19.25</v>
      </c>
      <c r="R12753" s="269">
        <v>-19.5</v>
      </c>
      <c r="S12753" s="269">
        <v>-47</v>
      </c>
      <c r="T12753" s="269">
        <v>-47.25</v>
      </c>
      <c r="DO12753"/>
    </row>
    <row r="12754" spans="15:119" x14ac:dyDescent="0.25">
      <c r="O12754" s="268" t="s">
        <v>22236</v>
      </c>
      <c r="P12754" s="268" t="s">
        <v>9490</v>
      </c>
      <c r="Q12754" s="269">
        <v>-19</v>
      </c>
      <c r="R12754" s="269">
        <v>-19.5</v>
      </c>
      <c r="S12754" s="269">
        <v>-46.5</v>
      </c>
      <c r="T12754" s="269">
        <v>-47</v>
      </c>
      <c r="DO12754"/>
    </row>
    <row r="12755" spans="15:119" x14ac:dyDescent="0.25">
      <c r="O12755" s="268" t="s">
        <v>22237</v>
      </c>
      <c r="P12755" s="268" t="s">
        <v>9492</v>
      </c>
      <c r="Q12755" s="269">
        <v>-19</v>
      </c>
      <c r="R12755" s="269">
        <v>-19.25</v>
      </c>
      <c r="S12755" s="269">
        <v>-46.75</v>
      </c>
      <c r="T12755" s="269">
        <v>-47</v>
      </c>
      <c r="DO12755"/>
    </row>
    <row r="12756" spans="15:119" x14ac:dyDescent="0.25">
      <c r="O12756" s="268" t="s">
        <v>22238</v>
      </c>
      <c r="P12756" s="268" t="s">
        <v>9492</v>
      </c>
      <c r="Q12756" s="269">
        <v>-19</v>
      </c>
      <c r="R12756" s="269">
        <v>-19.25</v>
      </c>
      <c r="S12756" s="269">
        <v>-46.5</v>
      </c>
      <c r="T12756" s="269">
        <v>-46.75</v>
      </c>
      <c r="DO12756"/>
    </row>
    <row r="12757" spans="15:119" x14ac:dyDescent="0.25">
      <c r="O12757" s="268" t="s">
        <v>22239</v>
      </c>
      <c r="P12757" s="268" t="s">
        <v>9492</v>
      </c>
      <c r="Q12757" s="269">
        <v>-19.25</v>
      </c>
      <c r="R12757" s="269">
        <v>-19.5</v>
      </c>
      <c r="S12757" s="269">
        <v>-46.75</v>
      </c>
      <c r="T12757" s="269">
        <v>-47</v>
      </c>
      <c r="DO12757"/>
    </row>
    <row r="12758" spans="15:119" x14ac:dyDescent="0.25">
      <c r="O12758" s="268" t="s">
        <v>22240</v>
      </c>
      <c r="P12758" s="268" t="s">
        <v>9492</v>
      </c>
      <c r="Q12758" s="269">
        <v>-19.25</v>
      </c>
      <c r="R12758" s="269">
        <v>-19.5</v>
      </c>
      <c r="S12758" s="269">
        <v>-46.5</v>
      </c>
      <c r="T12758" s="269">
        <v>-46.75</v>
      </c>
      <c r="DO12758"/>
    </row>
    <row r="12759" spans="15:119" x14ac:dyDescent="0.25">
      <c r="O12759" s="268" t="s">
        <v>22241</v>
      </c>
      <c r="P12759" s="268" t="s">
        <v>9490</v>
      </c>
      <c r="Q12759" s="269">
        <v>-19.5</v>
      </c>
      <c r="R12759" s="269">
        <v>-20</v>
      </c>
      <c r="S12759" s="269">
        <v>-47.5</v>
      </c>
      <c r="T12759" s="269">
        <v>-48</v>
      </c>
      <c r="DO12759"/>
    </row>
    <row r="12760" spans="15:119" x14ac:dyDescent="0.25">
      <c r="O12760" s="268" t="s">
        <v>22242</v>
      </c>
      <c r="P12760" s="268" t="s">
        <v>9492</v>
      </c>
      <c r="Q12760" s="269">
        <v>-19.5</v>
      </c>
      <c r="R12760" s="269">
        <v>-19.75</v>
      </c>
      <c r="S12760" s="269">
        <v>-47.75</v>
      </c>
      <c r="T12760" s="269">
        <v>-48</v>
      </c>
      <c r="DO12760"/>
    </row>
    <row r="12761" spans="15:119" x14ac:dyDescent="0.25">
      <c r="O12761" s="268" t="s">
        <v>22243</v>
      </c>
      <c r="P12761" s="268" t="s">
        <v>9492</v>
      </c>
      <c r="Q12761" s="269">
        <v>-19.5</v>
      </c>
      <c r="R12761" s="269">
        <v>-19.75</v>
      </c>
      <c r="S12761" s="269">
        <v>-47.5</v>
      </c>
      <c r="T12761" s="269">
        <v>-47.75</v>
      </c>
      <c r="DO12761"/>
    </row>
    <row r="12762" spans="15:119" x14ac:dyDescent="0.25">
      <c r="O12762" s="268" t="s">
        <v>22244</v>
      </c>
      <c r="P12762" s="268" t="s">
        <v>9492</v>
      </c>
      <c r="Q12762" s="269">
        <v>-19.75</v>
      </c>
      <c r="R12762" s="269">
        <v>-20</v>
      </c>
      <c r="S12762" s="269">
        <v>-47.75</v>
      </c>
      <c r="T12762" s="269">
        <v>-48</v>
      </c>
      <c r="DO12762"/>
    </row>
    <row r="12763" spans="15:119" x14ac:dyDescent="0.25">
      <c r="O12763" s="268" t="s">
        <v>22245</v>
      </c>
      <c r="P12763" s="268" t="s">
        <v>9492</v>
      </c>
      <c r="Q12763" s="269">
        <v>-19.75</v>
      </c>
      <c r="R12763" s="269">
        <v>-20</v>
      </c>
      <c r="S12763" s="269">
        <v>-47.5</v>
      </c>
      <c r="T12763" s="269">
        <v>-47.75</v>
      </c>
      <c r="DO12763"/>
    </row>
    <row r="12764" spans="15:119" x14ac:dyDescent="0.25">
      <c r="O12764" s="268" t="s">
        <v>22246</v>
      </c>
      <c r="P12764" s="268" t="s">
        <v>9490</v>
      </c>
      <c r="Q12764" s="269">
        <v>-19.5</v>
      </c>
      <c r="R12764" s="269">
        <v>-20</v>
      </c>
      <c r="S12764" s="269">
        <v>-47</v>
      </c>
      <c r="T12764" s="269">
        <v>-47.5</v>
      </c>
      <c r="DO12764"/>
    </row>
    <row r="12765" spans="15:119" x14ac:dyDescent="0.25">
      <c r="O12765" s="268" t="s">
        <v>22247</v>
      </c>
      <c r="P12765" s="268" t="s">
        <v>9492</v>
      </c>
      <c r="Q12765" s="269">
        <v>-19.5</v>
      </c>
      <c r="R12765" s="269">
        <v>-19.75</v>
      </c>
      <c r="S12765" s="269">
        <v>-47.25</v>
      </c>
      <c r="T12765" s="269">
        <v>-47.5</v>
      </c>
      <c r="DO12765"/>
    </row>
    <row r="12766" spans="15:119" x14ac:dyDescent="0.25">
      <c r="O12766" s="268" t="s">
        <v>22248</v>
      </c>
      <c r="P12766" s="268" t="s">
        <v>9492</v>
      </c>
      <c r="Q12766" s="269">
        <v>-19.5</v>
      </c>
      <c r="R12766" s="269">
        <v>-19.75</v>
      </c>
      <c r="S12766" s="269">
        <v>-47</v>
      </c>
      <c r="T12766" s="269">
        <v>-47.25</v>
      </c>
      <c r="DO12766"/>
    </row>
    <row r="12767" spans="15:119" x14ac:dyDescent="0.25">
      <c r="O12767" s="268" t="s">
        <v>22249</v>
      </c>
      <c r="P12767" s="268" t="s">
        <v>9492</v>
      </c>
      <c r="Q12767" s="269">
        <v>-19.75</v>
      </c>
      <c r="R12767" s="269">
        <v>-20</v>
      </c>
      <c r="S12767" s="269">
        <v>-47.25</v>
      </c>
      <c r="T12767" s="269">
        <v>-47.5</v>
      </c>
      <c r="DO12767"/>
    </row>
    <row r="12768" spans="15:119" x14ac:dyDescent="0.25">
      <c r="O12768" s="268" t="s">
        <v>22250</v>
      </c>
      <c r="P12768" s="268" t="s">
        <v>9492</v>
      </c>
      <c r="Q12768" s="269">
        <v>-19.75</v>
      </c>
      <c r="R12768" s="269">
        <v>-20</v>
      </c>
      <c r="S12768" s="269">
        <v>-47</v>
      </c>
      <c r="T12768" s="269">
        <v>-47.25</v>
      </c>
      <c r="DO12768"/>
    </row>
    <row r="12769" spans="15:119" x14ac:dyDescent="0.25">
      <c r="O12769" s="268" t="s">
        <v>22251</v>
      </c>
      <c r="P12769" s="268" t="s">
        <v>9490</v>
      </c>
      <c r="Q12769" s="269">
        <v>-19.5</v>
      </c>
      <c r="R12769" s="269">
        <v>-20</v>
      </c>
      <c r="S12769" s="269">
        <v>-46.5</v>
      </c>
      <c r="T12769" s="269">
        <v>-47</v>
      </c>
      <c r="DO12769"/>
    </row>
    <row r="12770" spans="15:119" x14ac:dyDescent="0.25">
      <c r="O12770" s="268" t="s">
        <v>22252</v>
      </c>
      <c r="P12770" s="268" t="s">
        <v>9492</v>
      </c>
      <c r="Q12770" s="269">
        <v>-19.5</v>
      </c>
      <c r="R12770" s="269">
        <v>-19.75</v>
      </c>
      <c r="S12770" s="269">
        <v>-46.75</v>
      </c>
      <c r="T12770" s="269">
        <v>-47</v>
      </c>
      <c r="DO12770"/>
    </row>
    <row r="12771" spans="15:119" x14ac:dyDescent="0.25">
      <c r="O12771" s="268" t="s">
        <v>22253</v>
      </c>
      <c r="P12771" s="268" t="s">
        <v>9492</v>
      </c>
      <c r="Q12771" s="269">
        <v>-19.5</v>
      </c>
      <c r="R12771" s="269">
        <v>-19.75</v>
      </c>
      <c r="S12771" s="269">
        <v>-46.5</v>
      </c>
      <c r="T12771" s="269">
        <v>-46.75</v>
      </c>
      <c r="DO12771"/>
    </row>
    <row r="12772" spans="15:119" x14ac:dyDescent="0.25">
      <c r="O12772" s="268" t="s">
        <v>22254</v>
      </c>
      <c r="P12772" s="268" t="s">
        <v>9492</v>
      </c>
      <c r="Q12772" s="269">
        <v>-19.75</v>
      </c>
      <c r="R12772" s="269">
        <v>-20</v>
      </c>
      <c r="S12772" s="269">
        <v>-46.75</v>
      </c>
      <c r="T12772" s="269">
        <v>-47</v>
      </c>
      <c r="DO12772"/>
    </row>
    <row r="12773" spans="15:119" x14ac:dyDescent="0.25">
      <c r="O12773" s="268" t="s">
        <v>22255</v>
      </c>
      <c r="P12773" s="268" t="s">
        <v>9492</v>
      </c>
      <c r="Q12773" s="269">
        <v>-19.75</v>
      </c>
      <c r="R12773" s="269">
        <v>-20</v>
      </c>
      <c r="S12773" s="269">
        <v>-46.5</v>
      </c>
      <c r="T12773" s="269">
        <v>-46.75</v>
      </c>
      <c r="DO12773"/>
    </row>
    <row r="12774" spans="15:119" x14ac:dyDescent="0.25">
      <c r="O12774" s="268" t="s">
        <v>22256</v>
      </c>
      <c r="P12774" s="268" t="s">
        <v>9488</v>
      </c>
      <c r="Q12774" s="269">
        <v>-19</v>
      </c>
      <c r="R12774" s="269">
        <v>-20</v>
      </c>
      <c r="S12774" s="269">
        <v>-45</v>
      </c>
      <c r="T12774" s="269">
        <v>-46.5</v>
      </c>
      <c r="DO12774"/>
    </row>
    <row r="12775" spans="15:119" x14ac:dyDescent="0.25">
      <c r="O12775" s="268" t="s">
        <v>22257</v>
      </c>
      <c r="P12775" s="268" t="s">
        <v>9490</v>
      </c>
      <c r="Q12775" s="269">
        <v>-19</v>
      </c>
      <c r="R12775" s="269">
        <v>-19.5</v>
      </c>
      <c r="S12775" s="269">
        <v>-46</v>
      </c>
      <c r="T12775" s="269">
        <v>-46.5</v>
      </c>
      <c r="DO12775"/>
    </row>
    <row r="12776" spans="15:119" x14ac:dyDescent="0.25">
      <c r="O12776" s="268" t="s">
        <v>22258</v>
      </c>
      <c r="P12776" s="268" t="s">
        <v>9492</v>
      </c>
      <c r="Q12776" s="269">
        <v>-19</v>
      </c>
      <c r="R12776" s="269">
        <v>-19.25</v>
      </c>
      <c r="S12776" s="269">
        <v>-46.25</v>
      </c>
      <c r="T12776" s="269">
        <v>-46.5</v>
      </c>
      <c r="DO12776"/>
    </row>
    <row r="12777" spans="15:119" x14ac:dyDescent="0.25">
      <c r="O12777" s="268" t="s">
        <v>22259</v>
      </c>
      <c r="P12777" s="268" t="s">
        <v>9492</v>
      </c>
      <c r="Q12777" s="269">
        <v>-19</v>
      </c>
      <c r="R12777" s="269">
        <v>-19.25</v>
      </c>
      <c r="S12777" s="269">
        <v>-46</v>
      </c>
      <c r="T12777" s="269">
        <v>-46.25</v>
      </c>
      <c r="DO12777"/>
    </row>
    <row r="12778" spans="15:119" x14ac:dyDescent="0.25">
      <c r="O12778" s="268" t="s">
        <v>22260</v>
      </c>
      <c r="P12778" s="268" t="s">
        <v>9492</v>
      </c>
      <c r="Q12778" s="269">
        <v>-19.25</v>
      </c>
      <c r="R12778" s="269">
        <v>-19.5</v>
      </c>
      <c r="S12778" s="269">
        <v>-46.25</v>
      </c>
      <c r="T12778" s="269">
        <v>-46.5</v>
      </c>
      <c r="DO12778"/>
    </row>
    <row r="12779" spans="15:119" x14ac:dyDescent="0.25">
      <c r="O12779" s="268" t="s">
        <v>22261</v>
      </c>
      <c r="P12779" s="268" t="s">
        <v>9492</v>
      </c>
      <c r="Q12779" s="269">
        <v>-19.25</v>
      </c>
      <c r="R12779" s="269">
        <v>-19.5</v>
      </c>
      <c r="S12779" s="269">
        <v>-46</v>
      </c>
      <c r="T12779" s="269">
        <v>-46.25</v>
      </c>
      <c r="DO12779"/>
    </row>
    <row r="12780" spans="15:119" x14ac:dyDescent="0.25">
      <c r="O12780" s="268" t="s">
        <v>22262</v>
      </c>
      <c r="P12780" s="268" t="s">
        <v>9490</v>
      </c>
      <c r="Q12780" s="269">
        <v>-19</v>
      </c>
      <c r="R12780" s="269">
        <v>-19.5</v>
      </c>
      <c r="S12780" s="269">
        <v>-45.5</v>
      </c>
      <c r="T12780" s="269">
        <v>-46</v>
      </c>
      <c r="DO12780"/>
    </row>
    <row r="12781" spans="15:119" x14ac:dyDescent="0.25">
      <c r="O12781" s="268" t="s">
        <v>22263</v>
      </c>
      <c r="P12781" s="268" t="s">
        <v>9492</v>
      </c>
      <c r="Q12781" s="269">
        <v>-19</v>
      </c>
      <c r="R12781" s="269">
        <v>-19.25</v>
      </c>
      <c r="S12781" s="269">
        <v>-45.75</v>
      </c>
      <c r="T12781" s="269">
        <v>-46</v>
      </c>
      <c r="DO12781"/>
    </row>
    <row r="12782" spans="15:119" x14ac:dyDescent="0.25">
      <c r="O12782" s="268" t="s">
        <v>22264</v>
      </c>
      <c r="P12782" s="268" t="s">
        <v>9492</v>
      </c>
      <c r="Q12782" s="269">
        <v>-19</v>
      </c>
      <c r="R12782" s="269">
        <v>-19.25</v>
      </c>
      <c r="S12782" s="269">
        <v>-45.5</v>
      </c>
      <c r="T12782" s="269">
        <v>-45.75</v>
      </c>
      <c r="DO12782"/>
    </row>
    <row r="12783" spans="15:119" x14ac:dyDescent="0.25">
      <c r="O12783" s="268" t="s">
        <v>22265</v>
      </c>
      <c r="P12783" s="268" t="s">
        <v>9492</v>
      </c>
      <c r="Q12783" s="269">
        <v>-19.25</v>
      </c>
      <c r="R12783" s="269">
        <v>-19.5</v>
      </c>
      <c r="S12783" s="269">
        <v>-45.75</v>
      </c>
      <c r="T12783" s="269">
        <v>-46</v>
      </c>
      <c r="DO12783"/>
    </row>
    <row r="12784" spans="15:119" x14ac:dyDescent="0.25">
      <c r="O12784" s="268" t="s">
        <v>22266</v>
      </c>
      <c r="P12784" s="268" t="s">
        <v>9492</v>
      </c>
      <c r="Q12784" s="269">
        <v>-19.25</v>
      </c>
      <c r="R12784" s="269">
        <v>-19.5</v>
      </c>
      <c r="S12784" s="269">
        <v>-45.5</v>
      </c>
      <c r="T12784" s="269">
        <v>-45.75</v>
      </c>
      <c r="DO12784"/>
    </row>
    <row r="12785" spans="15:119" x14ac:dyDescent="0.25">
      <c r="O12785" s="268" t="s">
        <v>22267</v>
      </c>
      <c r="P12785" s="268" t="s">
        <v>9490</v>
      </c>
      <c r="Q12785" s="269">
        <v>-19</v>
      </c>
      <c r="R12785" s="269">
        <v>-19.5</v>
      </c>
      <c r="S12785" s="269">
        <v>-45</v>
      </c>
      <c r="T12785" s="269">
        <v>-45.5</v>
      </c>
      <c r="DO12785"/>
    </row>
    <row r="12786" spans="15:119" x14ac:dyDescent="0.25">
      <c r="O12786" s="268" t="s">
        <v>22268</v>
      </c>
      <c r="P12786" s="268" t="s">
        <v>9492</v>
      </c>
      <c r="Q12786" s="269">
        <v>-19</v>
      </c>
      <c r="R12786" s="269">
        <v>-19.25</v>
      </c>
      <c r="S12786" s="269">
        <v>-45.25</v>
      </c>
      <c r="T12786" s="269">
        <v>-45.5</v>
      </c>
      <c r="DO12786"/>
    </row>
    <row r="12787" spans="15:119" x14ac:dyDescent="0.25">
      <c r="O12787" s="268" t="s">
        <v>22269</v>
      </c>
      <c r="P12787" s="268" t="s">
        <v>9492</v>
      </c>
      <c r="Q12787" s="269">
        <v>-19</v>
      </c>
      <c r="R12787" s="269">
        <v>-19.25</v>
      </c>
      <c r="S12787" s="269">
        <v>-45</v>
      </c>
      <c r="T12787" s="269">
        <v>-45.25</v>
      </c>
      <c r="DO12787"/>
    </row>
    <row r="12788" spans="15:119" x14ac:dyDescent="0.25">
      <c r="O12788" s="268" t="s">
        <v>22270</v>
      </c>
      <c r="P12788" s="268" t="s">
        <v>9492</v>
      </c>
      <c r="Q12788" s="269">
        <v>-19.25</v>
      </c>
      <c r="R12788" s="269">
        <v>-19.5</v>
      </c>
      <c r="S12788" s="269">
        <v>-45.25</v>
      </c>
      <c r="T12788" s="269">
        <v>-45.5</v>
      </c>
      <c r="DO12788"/>
    </row>
    <row r="12789" spans="15:119" x14ac:dyDescent="0.25">
      <c r="O12789" s="268" t="s">
        <v>22271</v>
      </c>
      <c r="P12789" s="268" t="s">
        <v>9492</v>
      </c>
      <c r="Q12789" s="269">
        <v>-19.25</v>
      </c>
      <c r="R12789" s="269">
        <v>-19.5</v>
      </c>
      <c r="S12789" s="269">
        <v>-45</v>
      </c>
      <c r="T12789" s="269">
        <v>-45.25</v>
      </c>
      <c r="DO12789"/>
    </row>
    <row r="12790" spans="15:119" x14ac:dyDescent="0.25">
      <c r="O12790" s="268" t="s">
        <v>22272</v>
      </c>
      <c r="P12790" s="268" t="s">
        <v>9490</v>
      </c>
      <c r="Q12790" s="269">
        <v>-19.5</v>
      </c>
      <c r="R12790" s="269">
        <v>-20</v>
      </c>
      <c r="S12790" s="269">
        <v>-46</v>
      </c>
      <c r="T12790" s="269">
        <v>-46.5</v>
      </c>
      <c r="DO12790"/>
    </row>
    <row r="12791" spans="15:119" x14ac:dyDescent="0.25">
      <c r="O12791" s="268" t="s">
        <v>22273</v>
      </c>
      <c r="P12791" s="268" t="s">
        <v>9492</v>
      </c>
      <c r="Q12791" s="269">
        <v>-19.5</v>
      </c>
      <c r="R12791" s="269">
        <v>-19.75</v>
      </c>
      <c r="S12791" s="269">
        <v>-46.25</v>
      </c>
      <c r="T12791" s="269">
        <v>-46.5</v>
      </c>
      <c r="DO12791"/>
    </row>
    <row r="12792" spans="15:119" x14ac:dyDescent="0.25">
      <c r="O12792" s="268" t="s">
        <v>22274</v>
      </c>
      <c r="P12792" s="268" t="s">
        <v>9492</v>
      </c>
      <c r="Q12792" s="269">
        <v>-19.5</v>
      </c>
      <c r="R12792" s="269">
        <v>-19.75</v>
      </c>
      <c r="S12792" s="269">
        <v>-46</v>
      </c>
      <c r="T12792" s="269">
        <v>-46.25</v>
      </c>
      <c r="DO12792"/>
    </row>
    <row r="12793" spans="15:119" x14ac:dyDescent="0.25">
      <c r="O12793" s="268" t="s">
        <v>22275</v>
      </c>
      <c r="P12793" s="268" t="s">
        <v>9492</v>
      </c>
      <c r="Q12793" s="269">
        <v>-19.75</v>
      </c>
      <c r="R12793" s="269">
        <v>-20</v>
      </c>
      <c r="S12793" s="269">
        <v>-46.25</v>
      </c>
      <c r="T12793" s="269">
        <v>-46.5</v>
      </c>
      <c r="DO12793"/>
    </row>
    <row r="12794" spans="15:119" x14ac:dyDescent="0.25">
      <c r="O12794" s="268" t="s">
        <v>22276</v>
      </c>
      <c r="P12794" s="268" t="s">
        <v>9492</v>
      </c>
      <c r="Q12794" s="269">
        <v>-19.75</v>
      </c>
      <c r="R12794" s="269">
        <v>-20</v>
      </c>
      <c r="S12794" s="269">
        <v>-46</v>
      </c>
      <c r="T12794" s="269">
        <v>-46.25</v>
      </c>
      <c r="DO12794"/>
    </row>
    <row r="12795" spans="15:119" x14ac:dyDescent="0.25">
      <c r="O12795" s="268" t="s">
        <v>22277</v>
      </c>
      <c r="P12795" s="268" t="s">
        <v>9490</v>
      </c>
      <c r="Q12795" s="269">
        <v>-19.5</v>
      </c>
      <c r="R12795" s="269">
        <v>-20</v>
      </c>
      <c r="S12795" s="269">
        <v>-45.5</v>
      </c>
      <c r="T12795" s="269">
        <v>-46</v>
      </c>
      <c r="DO12795"/>
    </row>
    <row r="12796" spans="15:119" x14ac:dyDescent="0.25">
      <c r="O12796" s="268" t="s">
        <v>22278</v>
      </c>
      <c r="P12796" s="268" t="s">
        <v>9492</v>
      </c>
      <c r="Q12796" s="269">
        <v>-19.5</v>
      </c>
      <c r="R12796" s="269">
        <v>-19.75</v>
      </c>
      <c r="S12796" s="269">
        <v>-45.75</v>
      </c>
      <c r="T12796" s="269">
        <v>-46</v>
      </c>
      <c r="DO12796"/>
    </row>
    <row r="12797" spans="15:119" x14ac:dyDescent="0.25">
      <c r="O12797" s="268" t="s">
        <v>22279</v>
      </c>
      <c r="P12797" s="268" t="s">
        <v>9492</v>
      </c>
      <c r="Q12797" s="269">
        <v>-19.5</v>
      </c>
      <c r="R12797" s="269">
        <v>-19.75</v>
      </c>
      <c r="S12797" s="269">
        <v>-45.5</v>
      </c>
      <c r="T12797" s="269">
        <v>-45.75</v>
      </c>
      <c r="DO12797"/>
    </row>
    <row r="12798" spans="15:119" x14ac:dyDescent="0.25">
      <c r="O12798" s="268" t="s">
        <v>22280</v>
      </c>
      <c r="P12798" s="268" t="s">
        <v>9492</v>
      </c>
      <c r="Q12798" s="269">
        <v>-19.75</v>
      </c>
      <c r="R12798" s="269">
        <v>-20</v>
      </c>
      <c r="S12798" s="269">
        <v>-45.75</v>
      </c>
      <c r="T12798" s="269">
        <v>-46</v>
      </c>
      <c r="DO12798"/>
    </row>
    <row r="12799" spans="15:119" x14ac:dyDescent="0.25">
      <c r="O12799" s="268" t="s">
        <v>22281</v>
      </c>
      <c r="P12799" s="268" t="s">
        <v>9492</v>
      </c>
      <c r="Q12799" s="269">
        <v>-19.75</v>
      </c>
      <c r="R12799" s="269">
        <v>-20</v>
      </c>
      <c r="S12799" s="269">
        <v>-45.5</v>
      </c>
      <c r="T12799" s="269">
        <v>-45.75</v>
      </c>
      <c r="DO12799"/>
    </row>
    <row r="12800" spans="15:119" x14ac:dyDescent="0.25">
      <c r="O12800" s="268" t="s">
        <v>22282</v>
      </c>
      <c r="P12800" s="268" t="s">
        <v>9490</v>
      </c>
      <c r="Q12800" s="269">
        <v>-19.5</v>
      </c>
      <c r="R12800" s="269">
        <v>-20</v>
      </c>
      <c r="S12800" s="269">
        <v>-45</v>
      </c>
      <c r="T12800" s="269">
        <v>-45.5</v>
      </c>
      <c r="DO12800"/>
    </row>
    <row r="12801" spans="15:119" x14ac:dyDescent="0.25">
      <c r="O12801" s="268" t="s">
        <v>22283</v>
      </c>
      <c r="P12801" s="268" t="s">
        <v>9492</v>
      </c>
      <c r="Q12801" s="269">
        <v>-19.5</v>
      </c>
      <c r="R12801" s="269">
        <v>-19.75</v>
      </c>
      <c r="S12801" s="269">
        <v>-45.25</v>
      </c>
      <c r="T12801" s="269">
        <v>-45.5</v>
      </c>
      <c r="DO12801"/>
    </row>
    <row r="12802" spans="15:119" x14ac:dyDescent="0.25">
      <c r="O12802" s="268" t="s">
        <v>22284</v>
      </c>
      <c r="P12802" s="268" t="s">
        <v>9492</v>
      </c>
      <c r="Q12802" s="269">
        <v>-19.5</v>
      </c>
      <c r="R12802" s="269">
        <v>-19.75</v>
      </c>
      <c r="S12802" s="269">
        <v>-45</v>
      </c>
      <c r="T12802" s="269">
        <v>-45.25</v>
      </c>
      <c r="DO12802"/>
    </row>
    <row r="12803" spans="15:119" x14ac:dyDescent="0.25">
      <c r="O12803" s="268" t="s">
        <v>22285</v>
      </c>
      <c r="P12803" s="268" t="s">
        <v>9492</v>
      </c>
      <c r="Q12803" s="269">
        <v>-19.75</v>
      </c>
      <c r="R12803" s="269">
        <v>-20</v>
      </c>
      <c r="S12803" s="269">
        <v>-45.25</v>
      </c>
      <c r="T12803" s="269">
        <v>-45.5</v>
      </c>
      <c r="DO12803"/>
    </row>
    <row r="12804" spans="15:119" x14ac:dyDescent="0.25">
      <c r="O12804" s="268" t="s">
        <v>22286</v>
      </c>
      <c r="P12804" s="268" t="s">
        <v>9492</v>
      </c>
      <c r="Q12804" s="269">
        <v>-19.75</v>
      </c>
      <c r="R12804" s="269">
        <v>-20</v>
      </c>
      <c r="S12804" s="269">
        <v>-45</v>
      </c>
      <c r="T12804" s="269">
        <v>-45.25</v>
      </c>
      <c r="DO12804"/>
    </row>
    <row r="12805" spans="15:119" x14ac:dyDescent="0.25">
      <c r="O12805" s="268" t="s">
        <v>22287</v>
      </c>
      <c r="P12805" s="268" t="s">
        <v>9486</v>
      </c>
      <c r="Q12805" s="269">
        <v>-18</v>
      </c>
      <c r="R12805" s="269">
        <v>-20</v>
      </c>
      <c r="S12805" s="269">
        <v>-42</v>
      </c>
      <c r="T12805" s="269">
        <v>-45</v>
      </c>
      <c r="DO12805"/>
    </row>
    <row r="12806" spans="15:119" x14ac:dyDescent="0.25">
      <c r="O12806" s="268" t="s">
        <v>22288</v>
      </c>
      <c r="P12806" s="268" t="s">
        <v>9488</v>
      </c>
      <c r="Q12806" s="269">
        <v>-18</v>
      </c>
      <c r="R12806" s="269">
        <v>-19</v>
      </c>
      <c r="S12806" s="269">
        <v>-43.5</v>
      </c>
      <c r="T12806" s="269">
        <v>-45</v>
      </c>
      <c r="DO12806"/>
    </row>
    <row r="12807" spans="15:119" x14ac:dyDescent="0.25">
      <c r="O12807" s="268" t="s">
        <v>22289</v>
      </c>
      <c r="P12807" s="268" t="s">
        <v>9490</v>
      </c>
      <c r="Q12807" s="269">
        <v>-18</v>
      </c>
      <c r="R12807" s="269">
        <v>-18.5</v>
      </c>
      <c r="S12807" s="269">
        <v>-44.5</v>
      </c>
      <c r="T12807" s="269">
        <v>-45</v>
      </c>
      <c r="DO12807"/>
    </row>
    <row r="12808" spans="15:119" x14ac:dyDescent="0.25">
      <c r="O12808" s="268" t="s">
        <v>22290</v>
      </c>
      <c r="P12808" s="268" t="s">
        <v>9492</v>
      </c>
      <c r="Q12808" s="269">
        <v>-18</v>
      </c>
      <c r="R12808" s="269">
        <v>-18.25</v>
      </c>
      <c r="S12808" s="269">
        <v>-44.75</v>
      </c>
      <c r="T12808" s="269">
        <v>-45</v>
      </c>
      <c r="DO12808"/>
    </row>
    <row r="12809" spans="15:119" x14ac:dyDescent="0.25">
      <c r="O12809" s="268" t="s">
        <v>22291</v>
      </c>
      <c r="P12809" s="268" t="s">
        <v>9492</v>
      </c>
      <c r="Q12809" s="269">
        <v>-18</v>
      </c>
      <c r="R12809" s="269">
        <v>-18.25</v>
      </c>
      <c r="S12809" s="269">
        <v>-44.5</v>
      </c>
      <c r="T12809" s="269">
        <v>-44.75</v>
      </c>
      <c r="DO12809"/>
    </row>
    <row r="12810" spans="15:119" x14ac:dyDescent="0.25">
      <c r="O12810" s="268" t="s">
        <v>22292</v>
      </c>
      <c r="P12810" s="268" t="s">
        <v>9492</v>
      </c>
      <c r="Q12810" s="269">
        <v>-18.25</v>
      </c>
      <c r="R12810" s="269">
        <v>-18.5</v>
      </c>
      <c r="S12810" s="269">
        <v>-44.75</v>
      </c>
      <c r="T12810" s="269">
        <v>-45</v>
      </c>
      <c r="DO12810"/>
    </row>
    <row r="12811" spans="15:119" x14ac:dyDescent="0.25">
      <c r="O12811" s="268" t="s">
        <v>22293</v>
      </c>
      <c r="P12811" s="268" t="s">
        <v>9492</v>
      </c>
      <c r="Q12811" s="269">
        <v>-18.25</v>
      </c>
      <c r="R12811" s="269">
        <v>-18.5</v>
      </c>
      <c r="S12811" s="269">
        <v>-44.5</v>
      </c>
      <c r="T12811" s="269">
        <v>-44.75</v>
      </c>
      <c r="DO12811"/>
    </row>
    <row r="12812" spans="15:119" x14ac:dyDescent="0.25">
      <c r="O12812" s="268" t="s">
        <v>22294</v>
      </c>
      <c r="P12812" s="268" t="s">
        <v>9490</v>
      </c>
      <c r="Q12812" s="269">
        <v>-18</v>
      </c>
      <c r="R12812" s="269">
        <v>-18.5</v>
      </c>
      <c r="S12812" s="269">
        <v>-44</v>
      </c>
      <c r="T12812" s="269">
        <v>-44.5</v>
      </c>
      <c r="DO12812"/>
    </row>
    <row r="12813" spans="15:119" x14ac:dyDescent="0.25">
      <c r="O12813" s="268" t="s">
        <v>22295</v>
      </c>
      <c r="P12813" s="268" t="s">
        <v>9492</v>
      </c>
      <c r="Q12813" s="269">
        <v>-18</v>
      </c>
      <c r="R12813" s="269">
        <v>-18.25</v>
      </c>
      <c r="S12813" s="269">
        <v>-44.25</v>
      </c>
      <c r="T12813" s="269">
        <v>-44.5</v>
      </c>
      <c r="DO12813"/>
    </row>
    <row r="12814" spans="15:119" x14ac:dyDescent="0.25">
      <c r="O12814" s="268" t="s">
        <v>22296</v>
      </c>
      <c r="P12814" s="268" t="s">
        <v>9492</v>
      </c>
      <c r="Q12814" s="269">
        <v>-18</v>
      </c>
      <c r="R12814" s="269">
        <v>-18.25</v>
      </c>
      <c r="S12814" s="269">
        <v>-44</v>
      </c>
      <c r="T12814" s="269">
        <v>-44.25</v>
      </c>
      <c r="DO12814"/>
    </row>
    <row r="12815" spans="15:119" x14ac:dyDescent="0.25">
      <c r="O12815" s="268" t="s">
        <v>22297</v>
      </c>
      <c r="P12815" s="268" t="s">
        <v>9492</v>
      </c>
      <c r="Q12815" s="269">
        <v>-18.25</v>
      </c>
      <c r="R12815" s="269">
        <v>-18.5</v>
      </c>
      <c r="S12815" s="269">
        <v>-44.25</v>
      </c>
      <c r="T12815" s="269">
        <v>-44.5</v>
      </c>
      <c r="DO12815"/>
    </row>
    <row r="12816" spans="15:119" x14ac:dyDescent="0.25">
      <c r="O12816" s="268" t="s">
        <v>22298</v>
      </c>
      <c r="P12816" s="268" t="s">
        <v>9492</v>
      </c>
      <c r="Q12816" s="269">
        <v>-18.25</v>
      </c>
      <c r="R12816" s="269">
        <v>-18.5</v>
      </c>
      <c r="S12816" s="269">
        <v>-44</v>
      </c>
      <c r="T12816" s="269">
        <v>-44.25</v>
      </c>
      <c r="DO12816"/>
    </row>
    <row r="12817" spans="15:119" x14ac:dyDescent="0.25">
      <c r="O12817" s="268" t="s">
        <v>22299</v>
      </c>
      <c r="P12817" s="268" t="s">
        <v>9490</v>
      </c>
      <c r="Q12817" s="269">
        <v>-18</v>
      </c>
      <c r="R12817" s="269">
        <v>-18.5</v>
      </c>
      <c r="S12817" s="269">
        <v>-43.5</v>
      </c>
      <c r="T12817" s="269">
        <v>-44</v>
      </c>
      <c r="DO12817"/>
    </row>
    <row r="12818" spans="15:119" x14ac:dyDescent="0.25">
      <c r="O12818" s="268" t="s">
        <v>22300</v>
      </c>
      <c r="P12818" s="268" t="s">
        <v>9492</v>
      </c>
      <c r="Q12818" s="269">
        <v>-18</v>
      </c>
      <c r="R12818" s="269">
        <v>-18.25</v>
      </c>
      <c r="S12818" s="269">
        <v>-43.75</v>
      </c>
      <c r="T12818" s="269">
        <v>-44</v>
      </c>
      <c r="DO12818"/>
    </row>
    <row r="12819" spans="15:119" x14ac:dyDescent="0.25">
      <c r="O12819" s="268" t="s">
        <v>22301</v>
      </c>
      <c r="P12819" s="268" t="s">
        <v>9492</v>
      </c>
      <c r="Q12819" s="269">
        <v>-18</v>
      </c>
      <c r="R12819" s="269">
        <v>-18.25</v>
      </c>
      <c r="S12819" s="269">
        <v>-43.5</v>
      </c>
      <c r="T12819" s="269">
        <v>-43.75</v>
      </c>
      <c r="DO12819"/>
    </row>
    <row r="12820" spans="15:119" x14ac:dyDescent="0.25">
      <c r="O12820" s="268" t="s">
        <v>22302</v>
      </c>
      <c r="P12820" s="268" t="s">
        <v>9492</v>
      </c>
      <c r="Q12820" s="269">
        <v>-18.25</v>
      </c>
      <c r="R12820" s="269">
        <v>-18.5</v>
      </c>
      <c r="S12820" s="269">
        <v>-43.75</v>
      </c>
      <c r="T12820" s="269">
        <v>-44</v>
      </c>
      <c r="DO12820"/>
    </row>
    <row r="12821" spans="15:119" x14ac:dyDescent="0.25">
      <c r="O12821" s="268" t="s">
        <v>22303</v>
      </c>
      <c r="P12821" s="268" t="s">
        <v>9492</v>
      </c>
      <c r="Q12821" s="269">
        <v>-18.25</v>
      </c>
      <c r="R12821" s="269">
        <v>-18.5</v>
      </c>
      <c r="S12821" s="269">
        <v>-43.5</v>
      </c>
      <c r="T12821" s="269">
        <v>-43.75</v>
      </c>
      <c r="DO12821"/>
    </row>
    <row r="12822" spans="15:119" x14ac:dyDescent="0.25">
      <c r="O12822" s="268" t="s">
        <v>22304</v>
      </c>
      <c r="P12822" s="268" t="s">
        <v>9490</v>
      </c>
      <c r="Q12822" s="269">
        <v>-18.5</v>
      </c>
      <c r="R12822" s="269">
        <v>-19</v>
      </c>
      <c r="S12822" s="269">
        <v>-44.5</v>
      </c>
      <c r="T12822" s="269">
        <v>-45</v>
      </c>
      <c r="DO12822"/>
    </row>
    <row r="12823" spans="15:119" x14ac:dyDescent="0.25">
      <c r="O12823" s="268" t="s">
        <v>22305</v>
      </c>
      <c r="P12823" s="268" t="s">
        <v>9492</v>
      </c>
      <c r="Q12823" s="269">
        <v>-18.5</v>
      </c>
      <c r="R12823" s="269">
        <v>-18.75</v>
      </c>
      <c r="S12823" s="269">
        <v>-44.75</v>
      </c>
      <c r="T12823" s="269">
        <v>-45</v>
      </c>
      <c r="DO12823"/>
    </row>
    <row r="12824" spans="15:119" x14ac:dyDescent="0.25">
      <c r="O12824" s="268" t="s">
        <v>22306</v>
      </c>
      <c r="P12824" s="268" t="s">
        <v>9492</v>
      </c>
      <c r="Q12824" s="269">
        <v>-18.5</v>
      </c>
      <c r="R12824" s="269">
        <v>-18.75</v>
      </c>
      <c r="S12824" s="269">
        <v>-44.5</v>
      </c>
      <c r="T12824" s="269">
        <v>-44.75</v>
      </c>
      <c r="DO12824"/>
    </row>
    <row r="12825" spans="15:119" x14ac:dyDescent="0.25">
      <c r="O12825" s="268" t="s">
        <v>22307</v>
      </c>
      <c r="P12825" s="268" t="s">
        <v>9492</v>
      </c>
      <c r="Q12825" s="269">
        <v>-18.75</v>
      </c>
      <c r="R12825" s="269">
        <v>-19</v>
      </c>
      <c r="S12825" s="269">
        <v>-44.75</v>
      </c>
      <c r="T12825" s="269">
        <v>-45</v>
      </c>
      <c r="DO12825"/>
    </row>
    <row r="12826" spans="15:119" x14ac:dyDescent="0.25">
      <c r="O12826" s="268" t="s">
        <v>22308</v>
      </c>
      <c r="P12826" s="268" t="s">
        <v>9492</v>
      </c>
      <c r="Q12826" s="269">
        <v>-18.75</v>
      </c>
      <c r="R12826" s="269">
        <v>-19</v>
      </c>
      <c r="S12826" s="269">
        <v>-44.5</v>
      </c>
      <c r="T12826" s="269">
        <v>-44.75</v>
      </c>
      <c r="DO12826"/>
    </row>
    <row r="12827" spans="15:119" x14ac:dyDescent="0.25">
      <c r="O12827" s="268" t="s">
        <v>22309</v>
      </c>
      <c r="P12827" s="268" t="s">
        <v>9490</v>
      </c>
      <c r="Q12827" s="269">
        <v>-18.5</v>
      </c>
      <c r="R12827" s="269">
        <v>-19</v>
      </c>
      <c r="S12827" s="269">
        <v>-44</v>
      </c>
      <c r="T12827" s="269">
        <v>-44.5</v>
      </c>
      <c r="DO12827"/>
    </row>
    <row r="12828" spans="15:119" x14ac:dyDescent="0.25">
      <c r="O12828" s="268" t="s">
        <v>22310</v>
      </c>
      <c r="P12828" s="268" t="s">
        <v>9492</v>
      </c>
      <c r="Q12828" s="269">
        <v>-18.5</v>
      </c>
      <c r="R12828" s="269">
        <v>-18.75</v>
      </c>
      <c r="S12828" s="269">
        <v>-44.25</v>
      </c>
      <c r="T12828" s="269">
        <v>-44.5</v>
      </c>
      <c r="DO12828"/>
    </row>
    <row r="12829" spans="15:119" x14ac:dyDescent="0.25">
      <c r="O12829" s="268" t="s">
        <v>22311</v>
      </c>
      <c r="P12829" s="268" t="s">
        <v>9492</v>
      </c>
      <c r="Q12829" s="269">
        <v>-18.5</v>
      </c>
      <c r="R12829" s="269">
        <v>-18.75</v>
      </c>
      <c r="S12829" s="269">
        <v>-44</v>
      </c>
      <c r="T12829" s="269">
        <v>-44.25</v>
      </c>
      <c r="DO12829"/>
    </row>
    <row r="12830" spans="15:119" x14ac:dyDescent="0.25">
      <c r="O12830" s="268" t="s">
        <v>22312</v>
      </c>
      <c r="P12830" s="268" t="s">
        <v>9492</v>
      </c>
      <c r="Q12830" s="269">
        <v>-18.75</v>
      </c>
      <c r="R12830" s="269">
        <v>-19</v>
      </c>
      <c r="S12830" s="269">
        <v>-44.25</v>
      </c>
      <c r="T12830" s="269">
        <v>-44.5</v>
      </c>
      <c r="DO12830"/>
    </row>
    <row r="12831" spans="15:119" x14ac:dyDescent="0.25">
      <c r="O12831" s="268" t="s">
        <v>22313</v>
      </c>
      <c r="P12831" s="268" t="s">
        <v>9492</v>
      </c>
      <c r="Q12831" s="269">
        <v>-18.75</v>
      </c>
      <c r="R12831" s="269">
        <v>-19</v>
      </c>
      <c r="S12831" s="269">
        <v>-44</v>
      </c>
      <c r="T12831" s="269">
        <v>-44.25</v>
      </c>
      <c r="DO12831"/>
    </row>
    <row r="12832" spans="15:119" x14ac:dyDescent="0.25">
      <c r="O12832" s="268" t="s">
        <v>22314</v>
      </c>
      <c r="P12832" s="268" t="s">
        <v>9490</v>
      </c>
      <c r="Q12832" s="269">
        <v>-18.5</v>
      </c>
      <c r="R12832" s="269">
        <v>-19</v>
      </c>
      <c r="S12832" s="269">
        <v>-43.5</v>
      </c>
      <c r="T12832" s="269">
        <v>-44</v>
      </c>
      <c r="DO12832"/>
    </row>
    <row r="12833" spans="15:119" x14ac:dyDescent="0.25">
      <c r="O12833" s="268" t="s">
        <v>22315</v>
      </c>
      <c r="P12833" s="268" t="s">
        <v>9492</v>
      </c>
      <c r="Q12833" s="269">
        <v>-18.5</v>
      </c>
      <c r="R12833" s="269">
        <v>-18.75</v>
      </c>
      <c r="S12833" s="269">
        <v>-43.75</v>
      </c>
      <c r="T12833" s="269">
        <v>-44</v>
      </c>
      <c r="DO12833"/>
    </row>
    <row r="12834" spans="15:119" x14ac:dyDescent="0.25">
      <c r="O12834" s="268" t="s">
        <v>22316</v>
      </c>
      <c r="P12834" s="268" t="s">
        <v>9492</v>
      </c>
      <c r="Q12834" s="269">
        <v>-18.5</v>
      </c>
      <c r="R12834" s="269">
        <v>-18.75</v>
      </c>
      <c r="S12834" s="269">
        <v>-43.5</v>
      </c>
      <c r="T12834" s="269">
        <v>-43.75</v>
      </c>
      <c r="DO12834"/>
    </row>
    <row r="12835" spans="15:119" x14ac:dyDescent="0.25">
      <c r="O12835" s="268" t="s">
        <v>22317</v>
      </c>
      <c r="P12835" s="268" t="s">
        <v>9492</v>
      </c>
      <c r="Q12835" s="269">
        <v>-18.75</v>
      </c>
      <c r="R12835" s="269">
        <v>-19</v>
      </c>
      <c r="S12835" s="269">
        <v>-43.75</v>
      </c>
      <c r="T12835" s="269">
        <v>-44</v>
      </c>
      <c r="DO12835"/>
    </row>
    <row r="12836" spans="15:119" x14ac:dyDescent="0.25">
      <c r="O12836" s="268" t="s">
        <v>22318</v>
      </c>
      <c r="P12836" s="268" t="s">
        <v>9492</v>
      </c>
      <c r="Q12836" s="269">
        <v>-18.75</v>
      </c>
      <c r="R12836" s="269">
        <v>-19</v>
      </c>
      <c r="S12836" s="269">
        <v>-43.5</v>
      </c>
      <c r="T12836" s="269">
        <v>-43.75</v>
      </c>
      <c r="DO12836"/>
    </row>
    <row r="12837" spans="15:119" x14ac:dyDescent="0.25">
      <c r="O12837" s="268" t="s">
        <v>22319</v>
      </c>
      <c r="P12837" s="268" t="s">
        <v>9488</v>
      </c>
      <c r="Q12837" s="269">
        <v>-18</v>
      </c>
      <c r="R12837" s="269">
        <v>-19</v>
      </c>
      <c r="S12837" s="269">
        <v>-42</v>
      </c>
      <c r="T12837" s="269">
        <v>-43.5</v>
      </c>
      <c r="DO12837"/>
    </row>
    <row r="12838" spans="15:119" x14ac:dyDescent="0.25">
      <c r="O12838" s="268" t="s">
        <v>22320</v>
      </c>
      <c r="P12838" s="268" t="s">
        <v>9490</v>
      </c>
      <c r="Q12838" s="269">
        <v>-18</v>
      </c>
      <c r="R12838" s="269">
        <v>-18.5</v>
      </c>
      <c r="S12838" s="269">
        <v>-43</v>
      </c>
      <c r="T12838" s="269">
        <v>-43.5</v>
      </c>
      <c r="DO12838"/>
    </row>
    <row r="12839" spans="15:119" x14ac:dyDescent="0.25">
      <c r="O12839" s="268" t="s">
        <v>22321</v>
      </c>
      <c r="P12839" s="268" t="s">
        <v>9492</v>
      </c>
      <c r="Q12839" s="269">
        <v>-18</v>
      </c>
      <c r="R12839" s="269">
        <v>-18.25</v>
      </c>
      <c r="S12839" s="269">
        <v>-43.25</v>
      </c>
      <c r="T12839" s="269">
        <v>-43.5</v>
      </c>
      <c r="DO12839"/>
    </row>
    <row r="12840" spans="15:119" x14ac:dyDescent="0.25">
      <c r="O12840" s="268" t="s">
        <v>22322</v>
      </c>
      <c r="P12840" s="268" t="s">
        <v>9492</v>
      </c>
      <c r="Q12840" s="269">
        <v>-18</v>
      </c>
      <c r="R12840" s="269">
        <v>-18.25</v>
      </c>
      <c r="S12840" s="269">
        <v>-43</v>
      </c>
      <c r="T12840" s="269">
        <v>-43.25</v>
      </c>
      <c r="DO12840"/>
    </row>
    <row r="12841" spans="15:119" x14ac:dyDescent="0.25">
      <c r="O12841" s="268" t="s">
        <v>22323</v>
      </c>
      <c r="P12841" s="268" t="s">
        <v>9492</v>
      </c>
      <c r="Q12841" s="269">
        <v>-18.25</v>
      </c>
      <c r="R12841" s="269">
        <v>-18.5</v>
      </c>
      <c r="S12841" s="269">
        <v>-43.25</v>
      </c>
      <c r="T12841" s="269">
        <v>-43.5</v>
      </c>
      <c r="DO12841"/>
    </row>
    <row r="12842" spans="15:119" x14ac:dyDescent="0.25">
      <c r="O12842" s="268" t="s">
        <v>22324</v>
      </c>
      <c r="P12842" s="268" t="s">
        <v>9492</v>
      </c>
      <c r="Q12842" s="269">
        <v>-18.25</v>
      </c>
      <c r="R12842" s="269">
        <v>-18.5</v>
      </c>
      <c r="S12842" s="269">
        <v>-43</v>
      </c>
      <c r="T12842" s="269">
        <v>-43.25</v>
      </c>
      <c r="DO12842"/>
    </row>
    <row r="12843" spans="15:119" x14ac:dyDescent="0.25">
      <c r="O12843" s="268" t="s">
        <v>22325</v>
      </c>
      <c r="P12843" s="268" t="s">
        <v>9490</v>
      </c>
      <c r="Q12843" s="269">
        <v>-18</v>
      </c>
      <c r="R12843" s="269">
        <v>-18.5</v>
      </c>
      <c r="S12843" s="269">
        <v>-42.5</v>
      </c>
      <c r="T12843" s="269">
        <v>-43</v>
      </c>
      <c r="DO12843"/>
    </row>
    <row r="12844" spans="15:119" x14ac:dyDescent="0.25">
      <c r="O12844" s="268" t="s">
        <v>22326</v>
      </c>
      <c r="P12844" s="268" t="s">
        <v>9492</v>
      </c>
      <c r="Q12844" s="269">
        <v>-18</v>
      </c>
      <c r="R12844" s="269">
        <v>-18.25</v>
      </c>
      <c r="S12844" s="269">
        <v>-42.75</v>
      </c>
      <c r="T12844" s="269">
        <v>-43</v>
      </c>
      <c r="DO12844"/>
    </row>
    <row r="12845" spans="15:119" x14ac:dyDescent="0.25">
      <c r="O12845" s="268" t="s">
        <v>22327</v>
      </c>
      <c r="P12845" s="268" t="s">
        <v>9492</v>
      </c>
      <c r="Q12845" s="269">
        <v>-18</v>
      </c>
      <c r="R12845" s="269">
        <v>-18.25</v>
      </c>
      <c r="S12845" s="269">
        <v>-42.5</v>
      </c>
      <c r="T12845" s="269">
        <v>-42.75</v>
      </c>
      <c r="DO12845"/>
    </row>
    <row r="12846" spans="15:119" x14ac:dyDescent="0.25">
      <c r="O12846" s="268" t="s">
        <v>22328</v>
      </c>
      <c r="P12846" s="268" t="s">
        <v>9492</v>
      </c>
      <c r="Q12846" s="269">
        <v>-18.25</v>
      </c>
      <c r="R12846" s="269">
        <v>-18.5</v>
      </c>
      <c r="S12846" s="269">
        <v>-42.75</v>
      </c>
      <c r="T12846" s="269">
        <v>-43</v>
      </c>
      <c r="DO12846"/>
    </row>
    <row r="12847" spans="15:119" x14ac:dyDescent="0.25">
      <c r="O12847" s="268" t="s">
        <v>22329</v>
      </c>
      <c r="P12847" s="268" t="s">
        <v>9492</v>
      </c>
      <c r="Q12847" s="269">
        <v>-18.25</v>
      </c>
      <c r="R12847" s="269">
        <v>-18.5</v>
      </c>
      <c r="S12847" s="269">
        <v>-42.5</v>
      </c>
      <c r="T12847" s="269">
        <v>-42.75</v>
      </c>
      <c r="DO12847"/>
    </row>
    <row r="12848" spans="15:119" x14ac:dyDescent="0.25">
      <c r="O12848" s="268" t="s">
        <v>22330</v>
      </c>
      <c r="P12848" s="268" t="s">
        <v>9490</v>
      </c>
      <c r="Q12848" s="269">
        <v>-18</v>
      </c>
      <c r="R12848" s="269">
        <v>-18.5</v>
      </c>
      <c r="S12848" s="269">
        <v>-42</v>
      </c>
      <c r="T12848" s="269">
        <v>-42.5</v>
      </c>
      <c r="DO12848"/>
    </row>
    <row r="12849" spans="15:119" x14ac:dyDescent="0.25">
      <c r="O12849" s="268" t="s">
        <v>22331</v>
      </c>
      <c r="P12849" s="268" t="s">
        <v>9492</v>
      </c>
      <c r="Q12849" s="269">
        <v>-18</v>
      </c>
      <c r="R12849" s="269">
        <v>-18.25</v>
      </c>
      <c r="S12849" s="269">
        <v>-42.25</v>
      </c>
      <c r="T12849" s="269">
        <v>-42.5</v>
      </c>
      <c r="DO12849"/>
    </row>
    <row r="12850" spans="15:119" x14ac:dyDescent="0.25">
      <c r="O12850" s="268" t="s">
        <v>22332</v>
      </c>
      <c r="P12850" s="268" t="s">
        <v>9492</v>
      </c>
      <c r="Q12850" s="269">
        <v>-18</v>
      </c>
      <c r="R12850" s="269">
        <v>-18.25</v>
      </c>
      <c r="S12850" s="269">
        <v>-42</v>
      </c>
      <c r="T12850" s="269">
        <v>-42.25</v>
      </c>
      <c r="DO12850"/>
    </row>
    <row r="12851" spans="15:119" x14ac:dyDescent="0.25">
      <c r="O12851" s="268" t="s">
        <v>22333</v>
      </c>
      <c r="P12851" s="268" t="s">
        <v>9492</v>
      </c>
      <c r="Q12851" s="269">
        <v>-18.25</v>
      </c>
      <c r="R12851" s="269">
        <v>-18.5</v>
      </c>
      <c r="S12851" s="269">
        <v>-42.25</v>
      </c>
      <c r="T12851" s="269">
        <v>-42.5</v>
      </c>
      <c r="DO12851"/>
    </row>
    <row r="12852" spans="15:119" x14ac:dyDescent="0.25">
      <c r="O12852" s="268" t="s">
        <v>22334</v>
      </c>
      <c r="P12852" s="268" t="s">
        <v>9492</v>
      </c>
      <c r="Q12852" s="269">
        <v>-18.25</v>
      </c>
      <c r="R12852" s="269">
        <v>-18.5</v>
      </c>
      <c r="S12852" s="269">
        <v>-42</v>
      </c>
      <c r="T12852" s="269">
        <v>-42.25</v>
      </c>
      <c r="DO12852"/>
    </row>
    <row r="12853" spans="15:119" x14ac:dyDescent="0.25">
      <c r="O12853" s="268" t="s">
        <v>22335</v>
      </c>
      <c r="P12853" s="268" t="s">
        <v>9490</v>
      </c>
      <c r="Q12853" s="269">
        <v>-18.5</v>
      </c>
      <c r="R12853" s="269">
        <v>-19</v>
      </c>
      <c r="S12853" s="269">
        <v>-43</v>
      </c>
      <c r="T12853" s="269">
        <v>-43.5</v>
      </c>
      <c r="DO12853"/>
    </row>
    <row r="12854" spans="15:119" x14ac:dyDescent="0.25">
      <c r="O12854" s="268" t="s">
        <v>22336</v>
      </c>
      <c r="P12854" s="268" t="s">
        <v>9492</v>
      </c>
      <c r="Q12854" s="269">
        <v>-18.5</v>
      </c>
      <c r="R12854" s="269">
        <v>-18.75</v>
      </c>
      <c r="S12854" s="269">
        <v>-43.25</v>
      </c>
      <c r="T12854" s="269">
        <v>-43.5</v>
      </c>
      <c r="DO12854"/>
    </row>
    <row r="12855" spans="15:119" x14ac:dyDescent="0.25">
      <c r="O12855" s="268" t="s">
        <v>22337</v>
      </c>
      <c r="P12855" s="268" t="s">
        <v>9492</v>
      </c>
      <c r="Q12855" s="269">
        <v>-18.5</v>
      </c>
      <c r="R12855" s="269">
        <v>-18.75</v>
      </c>
      <c r="S12855" s="269">
        <v>-43</v>
      </c>
      <c r="T12855" s="269">
        <v>-43.25</v>
      </c>
      <c r="DO12855"/>
    </row>
    <row r="12856" spans="15:119" x14ac:dyDescent="0.25">
      <c r="O12856" s="268" t="s">
        <v>22338</v>
      </c>
      <c r="P12856" s="268" t="s">
        <v>9492</v>
      </c>
      <c r="Q12856" s="269">
        <v>-18.75</v>
      </c>
      <c r="R12856" s="269">
        <v>-19</v>
      </c>
      <c r="S12856" s="269">
        <v>-43.25</v>
      </c>
      <c r="T12856" s="269">
        <v>-43.5</v>
      </c>
      <c r="DO12856"/>
    </row>
    <row r="12857" spans="15:119" x14ac:dyDescent="0.25">
      <c r="O12857" s="268" t="s">
        <v>22339</v>
      </c>
      <c r="P12857" s="268" t="s">
        <v>9492</v>
      </c>
      <c r="Q12857" s="269">
        <v>-18.75</v>
      </c>
      <c r="R12857" s="269">
        <v>-19</v>
      </c>
      <c r="S12857" s="269">
        <v>-43</v>
      </c>
      <c r="T12857" s="269">
        <v>-43.25</v>
      </c>
      <c r="DO12857"/>
    </row>
    <row r="12858" spans="15:119" x14ac:dyDescent="0.25">
      <c r="O12858" s="268" t="s">
        <v>22340</v>
      </c>
      <c r="P12858" s="268" t="s">
        <v>9490</v>
      </c>
      <c r="Q12858" s="269">
        <v>-18.5</v>
      </c>
      <c r="R12858" s="269">
        <v>-19</v>
      </c>
      <c r="S12858" s="269">
        <v>-42.5</v>
      </c>
      <c r="T12858" s="269">
        <v>-43</v>
      </c>
      <c r="DO12858"/>
    </row>
    <row r="12859" spans="15:119" x14ac:dyDescent="0.25">
      <c r="O12859" s="268" t="s">
        <v>22341</v>
      </c>
      <c r="P12859" s="268" t="s">
        <v>9492</v>
      </c>
      <c r="Q12859" s="269">
        <v>-18.5</v>
      </c>
      <c r="R12859" s="269">
        <v>-18.75</v>
      </c>
      <c r="S12859" s="269">
        <v>-42.75</v>
      </c>
      <c r="T12859" s="269">
        <v>-43</v>
      </c>
      <c r="DO12859"/>
    </row>
    <row r="12860" spans="15:119" x14ac:dyDescent="0.25">
      <c r="O12860" s="268" t="s">
        <v>22342</v>
      </c>
      <c r="P12860" s="268" t="s">
        <v>9492</v>
      </c>
      <c r="Q12860" s="269">
        <v>-18.5</v>
      </c>
      <c r="R12860" s="269">
        <v>-18.75</v>
      </c>
      <c r="S12860" s="269">
        <v>-42.5</v>
      </c>
      <c r="T12860" s="269">
        <v>-42.75</v>
      </c>
      <c r="DO12860"/>
    </row>
    <row r="12861" spans="15:119" x14ac:dyDescent="0.25">
      <c r="O12861" s="268" t="s">
        <v>22343</v>
      </c>
      <c r="P12861" s="268" t="s">
        <v>9492</v>
      </c>
      <c r="Q12861" s="269">
        <v>-18.75</v>
      </c>
      <c r="R12861" s="269">
        <v>-19</v>
      </c>
      <c r="S12861" s="269">
        <v>-42.75</v>
      </c>
      <c r="T12861" s="269">
        <v>-43</v>
      </c>
      <c r="DO12861"/>
    </row>
    <row r="12862" spans="15:119" x14ac:dyDescent="0.25">
      <c r="O12862" s="268" t="s">
        <v>22344</v>
      </c>
      <c r="P12862" s="268" t="s">
        <v>9492</v>
      </c>
      <c r="Q12862" s="269">
        <v>-18.75</v>
      </c>
      <c r="R12862" s="269">
        <v>-19</v>
      </c>
      <c r="S12862" s="269">
        <v>-42.5</v>
      </c>
      <c r="T12862" s="269">
        <v>-42.75</v>
      </c>
      <c r="DO12862"/>
    </row>
    <row r="12863" spans="15:119" x14ac:dyDescent="0.25">
      <c r="O12863" s="268" t="s">
        <v>22345</v>
      </c>
      <c r="P12863" s="268" t="s">
        <v>9490</v>
      </c>
      <c r="Q12863" s="269">
        <v>-18.5</v>
      </c>
      <c r="R12863" s="269">
        <v>-19</v>
      </c>
      <c r="S12863" s="269">
        <v>-42</v>
      </c>
      <c r="T12863" s="269">
        <v>-42.5</v>
      </c>
      <c r="DO12863"/>
    </row>
    <row r="12864" spans="15:119" x14ac:dyDescent="0.25">
      <c r="O12864" s="268" t="s">
        <v>22346</v>
      </c>
      <c r="P12864" s="268" t="s">
        <v>9492</v>
      </c>
      <c r="Q12864" s="269">
        <v>-18.5</v>
      </c>
      <c r="R12864" s="269">
        <v>-18.75</v>
      </c>
      <c r="S12864" s="269">
        <v>-42.25</v>
      </c>
      <c r="T12864" s="269">
        <v>-42.5</v>
      </c>
      <c r="DO12864"/>
    </row>
    <row r="12865" spans="15:119" x14ac:dyDescent="0.25">
      <c r="O12865" s="268" t="s">
        <v>22347</v>
      </c>
      <c r="P12865" s="268" t="s">
        <v>9492</v>
      </c>
      <c r="Q12865" s="269">
        <v>-18.5</v>
      </c>
      <c r="R12865" s="269">
        <v>-18.75</v>
      </c>
      <c r="S12865" s="269">
        <v>-42</v>
      </c>
      <c r="T12865" s="269">
        <v>-42.25</v>
      </c>
      <c r="DO12865"/>
    </row>
    <row r="12866" spans="15:119" x14ac:dyDescent="0.25">
      <c r="O12866" s="268" t="s">
        <v>22348</v>
      </c>
      <c r="P12866" s="268" t="s">
        <v>9492</v>
      </c>
      <c r="Q12866" s="269">
        <v>-18.75</v>
      </c>
      <c r="R12866" s="269">
        <v>-19</v>
      </c>
      <c r="S12866" s="269">
        <v>-42.25</v>
      </c>
      <c r="T12866" s="269">
        <v>-42.5</v>
      </c>
      <c r="DO12866"/>
    </row>
    <row r="12867" spans="15:119" x14ac:dyDescent="0.25">
      <c r="O12867" s="268" t="s">
        <v>22349</v>
      </c>
      <c r="P12867" s="268" t="s">
        <v>9492</v>
      </c>
      <c r="Q12867" s="269">
        <v>-18.75</v>
      </c>
      <c r="R12867" s="269">
        <v>-19</v>
      </c>
      <c r="S12867" s="269">
        <v>-42</v>
      </c>
      <c r="T12867" s="269">
        <v>-42.25</v>
      </c>
      <c r="DO12867"/>
    </row>
    <row r="12868" spans="15:119" x14ac:dyDescent="0.25">
      <c r="O12868" s="268" t="s">
        <v>22350</v>
      </c>
      <c r="P12868" s="268" t="s">
        <v>9488</v>
      </c>
      <c r="Q12868" s="269">
        <v>-19</v>
      </c>
      <c r="R12868" s="269">
        <v>-20</v>
      </c>
      <c r="S12868" s="269">
        <v>-43.5</v>
      </c>
      <c r="T12868" s="269">
        <v>-45</v>
      </c>
      <c r="DO12868"/>
    </row>
    <row r="12869" spans="15:119" x14ac:dyDescent="0.25">
      <c r="O12869" s="268" t="s">
        <v>22351</v>
      </c>
      <c r="P12869" s="268" t="s">
        <v>9490</v>
      </c>
      <c r="Q12869" s="269">
        <v>-19</v>
      </c>
      <c r="R12869" s="269">
        <v>-19.5</v>
      </c>
      <c r="S12869" s="269">
        <v>-44.5</v>
      </c>
      <c r="T12869" s="269">
        <v>-45</v>
      </c>
      <c r="DO12869"/>
    </row>
    <row r="12870" spans="15:119" x14ac:dyDescent="0.25">
      <c r="O12870" s="268" t="s">
        <v>22352</v>
      </c>
      <c r="P12870" s="268" t="s">
        <v>9492</v>
      </c>
      <c r="Q12870" s="269">
        <v>-19</v>
      </c>
      <c r="R12870" s="269">
        <v>-19.25</v>
      </c>
      <c r="S12870" s="269">
        <v>-44.75</v>
      </c>
      <c r="T12870" s="269">
        <v>-45</v>
      </c>
      <c r="DO12870"/>
    </row>
    <row r="12871" spans="15:119" x14ac:dyDescent="0.25">
      <c r="O12871" s="268" t="s">
        <v>22353</v>
      </c>
      <c r="P12871" s="268" t="s">
        <v>9492</v>
      </c>
      <c r="Q12871" s="269">
        <v>-19</v>
      </c>
      <c r="R12871" s="269">
        <v>-19.25</v>
      </c>
      <c r="S12871" s="269">
        <v>-44.5</v>
      </c>
      <c r="T12871" s="269">
        <v>-44.75</v>
      </c>
      <c r="DO12871"/>
    </row>
    <row r="12872" spans="15:119" x14ac:dyDescent="0.25">
      <c r="O12872" s="268" t="s">
        <v>22354</v>
      </c>
      <c r="P12872" s="268" t="s">
        <v>9492</v>
      </c>
      <c r="Q12872" s="269">
        <v>-19.25</v>
      </c>
      <c r="R12872" s="269">
        <v>-19.5</v>
      </c>
      <c r="S12872" s="269">
        <v>-44.75</v>
      </c>
      <c r="T12872" s="269">
        <v>-45</v>
      </c>
      <c r="DO12872"/>
    </row>
    <row r="12873" spans="15:119" x14ac:dyDescent="0.25">
      <c r="O12873" s="268" t="s">
        <v>22355</v>
      </c>
      <c r="P12873" s="268" t="s">
        <v>9492</v>
      </c>
      <c r="Q12873" s="269">
        <v>-19.25</v>
      </c>
      <c r="R12873" s="269">
        <v>-19.5</v>
      </c>
      <c r="S12873" s="269">
        <v>-44.5</v>
      </c>
      <c r="T12873" s="269">
        <v>-44.75</v>
      </c>
      <c r="DO12873"/>
    </row>
    <row r="12874" spans="15:119" x14ac:dyDescent="0.25">
      <c r="O12874" s="268" t="s">
        <v>22356</v>
      </c>
      <c r="P12874" s="268" t="s">
        <v>9490</v>
      </c>
      <c r="Q12874" s="269">
        <v>-19</v>
      </c>
      <c r="R12874" s="269">
        <v>-19.5</v>
      </c>
      <c r="S12874" s="269">
        <v>-44</v>
      </c>
      <c r="T12874" s="269">
        <v>-44.5</v>
      </c>
      <c r="DO12874"/>
    </row>
    <row r="12875" spans="15:119" x14ac:dyDescent="0.25">
      <c r="O12875" s="268" t="s">
        <v>22357</v>
      </c>
      <c r="P12875" s="268" t="s">
        <v>9492</v>
      </c>
      <c r="Q12875" s="269">
        <v>-19</v>
      </c>
      <c r="R12875" s="269">
        <v>-19.25</v>
      </c>
      <c r="S12875" s="269">
        <v>-44.25</v>
      </c>
      <c r="T12875" s="269">
        <v>-44.5</v>
      </c>
      <c r="DO12875"/>
    </row>
    <row r="12876" spans="15:119" x14ac:dyDescent="0.25">
      <c r="O12876" s="268" t="s">
        <v>22358</v>
      </c>
      <c r="P12876" s="268" t="s">
        <v>9492</v>
      </c>
      <c r="Q12876" s="269">
        <v>-19</v>
      </c>
      <c r="R12876" s="269">
        <v>-19.25</v>
      </c>
      <c r="S12876" s="269">
        <v>-44</v>
      </c>
      <c r="T12876" s="269">
        <v>-44.25</v>
      </c>
      <c r="DO12876"/>
    </row>
    <row r="12877" spans="15:119" x14ac:dyDescent="0.25">
      <c r="O12877" s="268" t="s">
        <v>22359</v>
      </c>
      <c r="P12877" s="268" t="s">
        <v>9492</v>
      </c>
      <c r="Q12877" s="269">
        <v>-19.25</v>
      </c>
      <c r="R12877" s="269">
        <v>-19.5</v>
      </c>
      <c r="S12877" s="269">
        <v>-44.25</v>
      </c>
      <c r="T12877" s="269">
        <v>-44.5</v>
      </c>
      <c r="DO12877"/>
    </row>
    <row r="12878" spans="15:119" x14ac:dyDescent="0.25">
      <c r="O12878" s="268" t="s">
        <v>22360</v>
      </c>
      <c r="P12878" s="268" t="s">
        <v>9492</v>
      </c>
      <c r="Q12878" s="269">
        <v>-19.25</v>
      </c>
      <c r="R12878" s="269">
        <v>-19.5</v>
      </c>
      <c r="S12878" s="269">
        <v>-44</v>
      </c>
      <c r="T12878" s="269">
        <v>-44.25</v>
      </c>
      <c r="DO12878"/>
    </row>
    <row r="12879" spans="15:119" x14ac:dyDescent="0.25">
      <c r="O12879" s="268" t="s">
        <v>22361</v>
      </c>
      <c r="P12879" s="268" t="s">
        <v>9490</v>
      </c>
      <c r="Q12879" s="269">
        <v>-19</v>
      </c>
      <c r="R12879" s="269">
        <v>-19.5</v>
      </c>
      <c r="S12879" s="269">
        <v>-43.5</v>
      </c>
      <c r="T12879" s="269">
        <v>-44</v>
      </c>
      <c r="DO12879"/>
    </row>
    <row r="12880" spans="15:119" x14ac:dyDescent="0.25">
      <c r="O12880" s="268" t="s">
        <v>22362</v>
      </c>
      <c r="P12880" s="268" t="s">
        <v>9492</v>
      </c>
      <c r="Q12880" s="269">
        <v>-19</v>
      </c>
      <c r="R12880" s="269">
        <v>-19.25</v>
      </c>
      <c r="S12880" s="269">
        <v>-43.75</v>
      </c>
      <c r="T12880" s="269">
        <v>-44</v>
      </c>
      <c r="DO12880"/>
    </row>
    <row r="12881" spans="15:119" x14ac:dyDescent="0.25">
      <c r="O12881" s="268" t="s">
        <v>22363</v>
      </c>
      <c r="P12881" s="268" t="s">
        <v>9492</v>
      </c>
      <c r="Q12881" s="269">
        <v>-19</v>
      </c>
      <c r="R12881" s="269">
        <v>-19.25</v>
      </c>
      <c r="S12881" s="269">
        <v>-43.5</v>
      </c>
      <c r="T12881" s="269">
        <v>-43.75</v>
      </c>
      <c r="DO12881"/>
    </row>
    <row r="12882" spans="15:119" x14ac:dyDescent="0.25">
      <c r="O12882" s="268" t="s">
        <v>22364</v>
      </c>
      <c r="P12882" s="268" t="s">
        <v>9492</v>
      </c>
      <c r="Q12882" s="269">
        <v>-19.25</v>
      </c>
      <c r="R12882" s="269">
        <v>-19.5</v>
      </c>
      <c r="S12882" s="269">
        <v>-43.75</v>
      </c>
      <c r="T12882" s="269">
        <v>-44</v>
      </c>
      <c r="DO12882"/>
    </row>
    <row r="12883" spans="15:119" x14ac:dyDescent="0.25">
      <c r="O12883" s="268" t="s">
        <v>22365</v>
      </c>
      <c r="P12883" s="268" t="s">
        <v>9492</v>
      </c>
      <c r="Q12883" s="269">
        <v>-19.25</v>
      </c>
      <c r="R12883" s="269">
        <v>-19.5</v>
      </c>
      <c r="S12883" s="269">
        <v>-43.5</v>
      </c>
      <c r="T12883" s="269">
        <v>-43.75</v>
      </c>
      <c r="DO12883"/>
    </row>
    <row r="12884" spans="15:119" x14ac:dyDescent="0.25">
      <c r="O12884" s="268" t="s">
        <v>22366</v>
      </c>
      <c r="P12884" s="268" t="s">
        <v>9490</v>
      </c>
      <c r="Q12884" s="269">
        <v>-19.5</v>
      </c>
      <c r="R12884" s="269">
        <v>-20</v>
      </c>
      <c r="S12884" s="269">
        <v>-44.5</v>
      </c>
      <c r="T12884" s="269">
        <v>-45</v>
      </c>
      <c r="DO12884"/>
    </row>
    <row r="12885" spans="15:119" x14ac:dyDescent="0.25">
      <c r="O12885" s="268" t="s">
        <v>22367</v>
      </c>
      <c r="P12885" s="268" t="s">
        <v>9492</v>
      </c>
      <c r="Q12885" s="269">
        <v>-19.5</v>
      </c>
      <c r="R12885" s="269">
        <v>-19.75</v>
      </c>
      <c r="S12885" s="269">
        <v>-44.75</v>
      </c>
      <c r="T12885" s="269">
        <v>-45</v>
      </c>
      <c r="DO12885"/>
    </row>
    <row r="12886" spans="15:119" x14ac:dyDescent="0.25">
      <c r="O12886" s="268" t="s">
        <v>22368</v>
      </c>
      <c r="P12886" s="268" t="s">
        <v>14017</v>
      </c>
      <c r="Q12886" s="269">
        <v>-19.5</v>
      </c>
      <c r="R12886" s="269">
        <v>-19.625</v>
      </c>
      <c r="S12886" s="269">
        <v>-44.75</v>
      </c>
      <c r="T12886" s="269">
        <v>-44.875</v>
      </c>
      <c r="DO12886"/>
    </row>
    <row r="12887" spans="15:119" x14ac:dyDescent="0.25">
      <c r="O12887" s="268" t="s">
        <v>22369</v>
      </c>
      <c r="P12887" s="268" t="s">
        <v>14017</v>
      </c>
      <c r="Q12887" s="269">
        <v>-19.5</v>
      </c>
      <c r="R12887" s="269">
        <v>-19.625</v>
      </c>
      <c r="S12887" s="269">
        <v>-44.875</v>
      </c>
      <c r="T12887" s="269">
        <v>-45</v>
      </c>
      <c r="DO12887"/>
    </row>
    <row r="12888" spans="15:119" x14ac:dyDescent="0.25">
      <c r="O12888" s="268" t="s">
        <v>22370</v>
      </c>
      <c r="P12888" s="268" t="s">
        <v>14017</v>
      </c>
      <c r="Q12888" s="269">
        <v>-19.625</v>
      </c>
      <c r="R12888" s="269">
        <v>-19.75</v>
      </c>
      <c r="S12888" s="269">
        <v>-44.75</v>
      </c>
      <c r="T12888" s="269">
        <v>-44.875</v>
      </c>
      <c r="DO12888"/>
    </row>
    <row r="12889" spans="15:119" x14ac:dyDescent="0.25">
      <c r="O12889" s="268" t="s">
        <v>22371</v>
      </c>
      <c r="P12889" s="268" t="s">
        <v>14017</v>
      </c>
      <c r="Q12889" s="269">
        <v>-19.625</v>
      </c>
      <c r="R12889" s="269">
        <v>-19.75</v>
      </c>
      <c r="S12889" s="269">
        <v>-44.875</v>
      </c>
      <c r="T12889" s="269">
        <v>-45</v>
      </c>
      <c r="DO12889"/>
    </row>
    <row r="12890" spans="15:119" x14ac:dyDescent="0.25">
      <c r="O12890" s="268" t="s">
        <v>22372</v>
      </c>
      <c r="P12890" s="268" t="s">
        <v>9492</v>
      </c>
      <c r="Q12890" s="269">
        <v>-19.5</v>
      </c>
      <c r="R12890" s="269">
        <v>-19.75</v>
      </c>
      <c r="S12890" s="269">
        <v>-44.5</v>
      </c>
      <c r="T12890" s="269">
        <v>-44.75</v>
      </c>
      <c r="DO12890"/>
    </row>
    <row r="12891" spans="15:119" x14ac:dyDescent="0.25">
      <c r="O12891" s="268" t="s">
        <v>22373</v>
      </c>
      <c r="P12891" s="268" t="s">
        <v>14017</v>
      </c>
      <c r="Q12891" s="269">
        <v>-19.5</v>
      </c>
      <c r="R12891" s="269">
        <v>-19.625</v>
      </c>
      <c r="S12891" s="269">
        <v>-44.625</v>
      </c>
      <c r="T12891" s="269">
        <v>-44.75</v>
      </c>
      <c r="DO12891"/>
    </row>
    <row r="12892" spans="15:119" x14ac:dyDescent="0.25">
      <c r="O12892" s="268" t="s">
        <v>22374</v>
      </c>
      <c r="P12892" s="268" t="s">
        <v>14017</v>
      </c>
      <c r="Q12892" s="269">
        <v>-19.625</v>
      </c>
      <c r="R12892" s="269">
        <v>-19.75</v>
      </c>
      <c r="S12892" s="269">
        <v>-44.5</v>
      </c>
      <c r="T12892" s="269">
        <v>-44.625</v>
      </c>
      <c r="DO12892"/>
    </row>
    <row r="12893" spans="15:119" x14ac:dyDescent="0.25">
      <c r="O12893" s="268" t="s">
        <v>22375</v>
      </c>
      <c r="P12893" s="268" t="s">
        <v>14017</v>
      </c>
      <c r="Q12893" s="269">
        <v>-19.625</v>
      </c>
      <c r="R12893" s="269">
        <v>-19.75</v>
      </c>
      <c r="S12893" s="269">
        <v>-44.625</v>
      </c>
      <c r="T12893" s="269">
        <v>-44.75</v>
      </c>
      <c r="DO12893"/>
    </row>
    <row r="12894" spans="15:119" x14ac:dyDescent="0.25">
      <c r="O12894" s="268" t="s">
        <v>22376</v>
      </c>
      <c r="P12894" s="268" t="s">
        <v>9492</v>
      </c>
      <c r="Q12894" s="269">
        <v>-19.75</v>
      </c>
      <c r="R12894" s="269">
        <v>-20</v>
      </c>
      <c r="S12894" s="269">
        <v>-44.75</v>
      </c>
      <c r="T12894" s="269">
        <v>-45</v>
      </c>
      <c r="DO12894"/>
    </row>
    <row r="12895" spans="15:119" x14ac:dyDescent="0.25">
      <c r="O12895" s="268" t="s">
        <v>22377</v>
      </c>
      <c r="P12895" s="268" t="s">
        <v>14017</v>
      </c>
      <c r="Q12895" s="269">
        <v>-19.75</v>
      </c>
      <c r="R12895" s="269">
        <v>-19.875</v>
      </c>
      <c r="S12895" s="269">
        <v>-44.75</v>
      </c>
      <c r="T12895" s="269">
        <v>-44.875</v>
      </c>
      <c r="DO12895"/>
    </row>
    <row r="12896" spans="15:119" x14ac:dyDescent="0.25">
      <c r="O12896" s="268" t="s">
        <v>22378</v>
      </c>
      <c r="P12896" s="268" t="s">
        <v>14017</v>
      </c>
      <c r="Q12896" s="269">
        <v>-19.75</v>
      </c>
      <c r="R12896" s="269">
        <v>-19.875</v>
      </c>
      <c r="S12896" s="269">
        <v>-44.875</v>
      </c>
      <c r="T12896" s="269">
        <v>-45</v>
      </c>
      <c r="DO12896"/>
    </row>
    <row r="12897" spans="15:119" x14ac:dyDescent="0.25">
      <c r="O12897" s="268" t="s">
        <v>22379</v>
      </c>
      <c r="P12897" s="268" t="s">
        <v>9492</v>
      </c>
      <c r="Q12897" s="269">
        <v>-19.75</v>
      </c>
      <c r="R12897" s="269">
        <v>-20</v>
      </c>
      <c r="S12897" s="269">
        <v>-44.5</v>
      </c>
      <c r="T12897" s="269">
        <v>-44.75</v>
      </c>
      <c r="DO12897"/>
    </row>
    <row r="12898" spans="15:119" x14ac:dyDescent="0.25">
      <c r="O12898" s="268" t="s">
        <v>22380</v>
      </c>
      <c r="P12898" s="268" t="s">
        <v>14017</v>
      </c>
      <c r="Q12898" s="269">
        <v>-19.75</v>
      </c>
      <c r="R12898" s="269">
        <v>-19.875</v>
      </c>
      <c r="S12898" s="269">
        <v>-44.5</v>
      </c>
      <c r="T12898" s="269">
        <v>-44.625</v>
      </c>
      <c r="DO12898"/>
    </row>
    <row r="12899" spans="15:119" x14ac:dyDescent="0.25">
      <c r="O12899" s="268" t="s">
        <v>22381</v>
      </c>
      <c r="P12899" s="268" t="s">
        <v>14017</v>
      </c>
      <c r="Q12899" s="269">
        <v>-19.75</v>
      </c>
      <c r="R12899" s="269">
        <v>-19.875</v>
      </c>
      <c r="S12899" s="269">
        <v>-44.625</v>
      </c>
      <c r="T12899" s="269">
        <v>-44.75</v>
      </c>
      <c r="DO12899"/>
    </row>
    <row r="12900" spans="15:119" x14ac:dyDescent="0.25">
      <c r="O12900" s="268" t="s">
        <v>22382</v>
      </c>
      <c r="P12900" s="268" t="s">
        <v>14017</v>
      </c>
      <c r="Q12900" s="269">
        <v>-19.875</v>
      </c>
      <c r="R12900" s="269">
        <v>-20</v>
      </c>
      <c r="S12900" s="269">
        <v>-44.5</v>
      </c>
      <c r="T12900" s="269">
        <v>-44.625</v>
      </c>
      <c r="DO12900"/>
    </row>
    <row r="12901" spans="15:119" x14ac:dyDescent="0.25">
      <c r="O12901" s="268" t="s">
        <v>22383</v>
      </c>
      <c r="P12901" s="268" t="s">
        <v>9490</v>
      </c>
      <c r="Q12901" s="269">
        <v>-19.5</v>
      </c>
      <c r="R12901" s="269">
        <v>-20</v>
      </c>
      <c r="S12901" s="269">
        <v>-44</v>
      </c>
      <c r="T12901" s="269">
        <v>-44.5</v>
      </c>
      <c r="DO12901"/>
    </row>
    <row r="12902" spans="15:119" x14ac:dyDescent="0.25">
      <c r="O12902" s="268" t="s">
        <v>22384</v>
      </c>
      <c r="P12902" s="268" t="s">
        <v>9492</v>
      </c>
      <c r="Q12902" s="269">
        <v>-19.5</v>
      </c>
      <c r="R12902" s="269">
        <v>-19.75</v>
      </c>
      <c r="S12902" s="269">
        <v>-44.25</v>
      </c>
      <c r="T12902" s="269">
        <v>-44.5</v>
      </c>
      <c r="DO12902"/>
    </row>
    <row r="12903" spans="15:119" x14ac:dyDescent="0.25">
      <c r="O12903" s="268" t="s">
        <v>22385</v>
      </c>
      <c r="P12903" s="268" t="s">
        <v>9492</v>
      </c>
      <c r="Q12903" s="269">
        <v>-19.5</v>
      </c>
      <c r="R12903" s="269">
        <v>-19.75</v>
      </c>
      <c r="S12903" s="269">
        <v>-44</v>
      </c>
      <c r="T12903" s="269">
        <v>-44.25</v>
      </c>
      <c r="DO12903"/>
    </row>
    <row r="12904" spans="15:119" x14ac:dyDescent="0.25">
      <c r="O12904" s="268" t="s">
        <v>22386</v>
      </c>
      <c r="P12904" s="268" t="s">
        <v>9492</v>
      </c>
      <c r="Q12904" s="269">
        <v>-19.75</v>
      </c>
      <c r="R12904" s="269">
        <v>-20</v>
      </c>
      <c r="S12904" s="269">
        <v>-44.25</v>
      </c>
      <c r="T12904" s="269">
        <v>-44.5</v>
      </c>
      <c r="DO12904"/>
    </row>
    <row r="12905" spans="15:119" x14ac:dyDescent="0.25">
      <c r="O12905" s="268" t="s">
        <v>22387</v>
      </c>
      <c r="P12905" s="268" t="s">
        <v>9492</v>
      </c>
      <c r="Q12905" s="269">
        <v>-19.75</v>
      </c>
      <c r="R12905" s="269">
        <v>-20</v>
      </c>
      <c r="S12905" s="269">
        <v>-44</v>
      </c>
      <c r="T12905" s="269">
        <v>-44.25</v>
      </c>
      <c r="DO12905"/>
    </row>
    <row r="12906" spans="15:119" x14ac:dyDescent="0.25">
      <c r="O12906" s="268" t="s">
        <v>22388</v>
      </c>
      <c r="P12906" s="268" t="s">
        <v>9490</v>
      </c>
      <c r="Q12906" s="269">
        <v>-19.5</v>
      </c>
      <c r="R12906" s="269">
        <v>-20</v>
      </c>
      <c r="S12906" s="269">
        <v>-43.5</v>
      </c>
      <c r="T12906" s="269">
        <v>-44</v>
      </c>
      <c r="DO12906"/>
    </row>
    <row r="12907" spans="15:119" x14ac:dyDescent="0.25">
      <c r="O12907" s="268" t="s">
        <v>22389</v>
      </c>
      <c r="P12907" s="268" t="s">
        <v>9492</v>
      </c>
      <c r="Q12907" s="269">
        <v>-19.5</v>
      </c>
      <c r="R12907" s="269">
        <v>-19.75</v>
      </c>
      <c r="S12907" s="269">
        <v>-43.75</v>
      </c>
      <c r="T12907" s="269">
        <v>-44</v>
      </c>
      <c r="DO12907"/>
    </row>
    <row r="12908" spans="15:119" x14ac:dyDescent="0.25">
      <c r="O12908" s="268" t="s">
        <v>22390</v>
      </c>
      <c r="P12908" s="268" t="s">
        <v>9492</v>
      </c>
      <c r="Q12908" s="269">
        <v>-19.5</v>
      </c>
      <c r="R12908" s="269">
        <v>-19.75</v>
      </c>
      <c r="S12908" s="269">
        <v>-43.5</v>
      </c>
      <c r="T12908" s="269">
        <v>-43.75</v>
      </c>
      <c r="DO12908"/>
    </row>
    <row r="12909" spans="15:119" x14ac:dyDescent="0.25">
      <c r="O12909" s="268" t="s">
        <v>22391</v>
      </c>
      <c r="P12909" s="268" t="s">
        <v>9492</v>
      </c>
      <c r="Q12909" s="269">
        <v>-19.75</v>
      </c>
      <c r="R12909" s="269">
        <v>-20</v>
      </c>
      <c r="S12909" s="269">
        <v>-43.75</v>
      </c>
      <c r="T12909" s="269">
        <v>-44</v>
      </c>
      <c r="DO12909"/>
    </row>
    <row r="12910" spans="15:119" x14ac:dyDescent="0.25">
      <c r="O12910" s="268" t="s">
        <v>27658</v>
      </c>
      <c r="P12910" s="268" t="s">
        <v>14017</v>
      </c>
      <c r="Q12910" s="269">
        <v>-19.75</v>
      </c>
      <c r="R12910" s="269">
        <v>-19.875</v>
      </c>
      <c r="S12910" s="269">
        <v>-43.75</v>
      </c>
      <c r="T12910" s="269">
        <v>-43.875</v>
      </c>
      <c r="DO12910"/>
    </row>
    <row r="12911" spans="15:119" x14ac:dyDescent="0.25">
      <c r="O12911" s="268" t="s">
        <v>27659</v>
      </c>
      <c r="P12911" s="268" t="s">
        <v>14017</v>
      </c>
      <c r="Q12911" s="269">
        <v>-19.875</v>
      </c>
      <c r="R12911" s="269">
        <v>-20</v>
      </c>
      <c r="S12911" s="269">
        <v>-43.75</v>
      </c>
      <c r="T12911" s="269">
        <v>-43.875</v>
      </c>
      <c r="DO12911"/>
    </row>
    <row r="12912" spans="15:119" x14ac:dyDescent="0.25">
      <c r="O12912" s="268" t="s">
        <v>27660</v>
      </c>
      <c r="P12912" s="268" t="s">
        <v>14017</v>
      </c>
      <c r="Q12912" s="269">
        <v>-19.875</v>
      </c>
      <c r="R12912" s="269">
        <v>-20</v>
      </c>
      <c r="S12912" s="269">
        <v>-43.875</v>
      </c>
      <c r="T12912" s="269">
        <v>-44</v>
      </c>
      <c r="DO12912"/>
    </row>
    <row r="12913" spans="15:119" x14ac:dyDescent="0.25">
      <c r="O12913" s="268" t="s">
        <v>22392</v>
      </c>
      <c r="P12913" s="268" t="s">
        <v>9492</v>
      </c>
      <c r="Q12913" s="269">
        <v>-19.75</v>
      </c>
      <c r="R12913" s="269">
        <v>-20</v>
      </c>
      <c r="S12913" s="269">
        <v>-43.5</v>
      </c>
      <c r="T12913" s="269">
        <v>-43.75</v>
      </c>
      <c r="DO12913"/>
    </row>
    <row r="12914" spans="15:119" x14ac:dyDescent="0.25">
      <c r="O12914" s="268" t="s">
        <v>27661</v>
      </c>
      <c r="P12914" s="268" t="s">
        <v>14017</v>
      </c>
      <c r="Q12914" s="269">
        <v>-19.75</v>
      </c>
      <c r="R12914" s="269">
        <v>-19.875</v>
      </c>
      <c r="S12914" s="269">
        <v>-43.625</v>
      </c>
      <c r="T12914" s="269">
        <v>-43.75</v>
      </c>
      <c r="DO12914"/>
    </row>
    <row r="12915" spans="15:119" x14ac:dyDescent="0.25">
      <c r="O12915" s="268" t="s">
        <v>27662</v>
      </c>
      <c r="P12915" s="268" t="s">
        <v>14017</v>
      </c>
      <c r="Q12915" s="269">
        <v>-19.875</v>
      </c>
      <c r="R12915" s="269">
        <v>-20</v>
      </c>
      <c r="S12915" s="269">
        <v>-43.5</v>
      </c>
      <c r="T12915" s="269">
        <v>-43.625</v>
      </c>
      <c r="DO12915"/>
    </row>
    <row r="12916" spans="15:119" x14ac:dyDescent="0.25">
      <c r="O12916" s="268" t="s">
        <v>27663</v>
      </c>
      <c r="P12916" s="268" t="s">
        <v>14017</v>
      </c>
      <c r="Q12916" s="269">
        <v>-19.875</v>
      </c>
      <c r="R12916" s="269">
        <v>-20</v>
      </c>
      <c r="S12916" s="269">
        <v>-43.625</v>
      </c>
      <c r="T12916" s="269">
        <v>-43.75</v>
      </c>
      <c r="DO12916"/>
    </row>
    <row r="12917" spans="15:119" x14ac:dyDescent="0.25">
      <c r="O12917" s="268" t="s">
        <v>22393</v>
      </c>
      <c r="P12917" s="268" t="s">
        <v>9488</v>
      </c>
      <c r="Q12917" s="269">
        <v>-19</v>
      </c>
      <c r="R12917" s="269">
        <v>-20</v>
      </c>
      <c r="S12917" s="269">
        <v>-42</v>
      </c>
      <c r="T12917" s="269">
        <v>-43.5</v>
      </c>
      <c r="DO12917"/>
    </row>
    <row r="12918" spans="15:119" x14ac:dyDescent="0.25">
      <c r="O12918" s="268" t="s">
        <v>22394</v>
      </c>
      <c r="P12918" s="268" t="s">
        <v>9490</v>
      </c>
      <c r="Q12918" s="269">
        <v>-19</v>
      </c>
      <c r="R12918" s="269">
        <v>-19.5</v>
      </c>
      <c r="S12918" s="269">
        <v>-43</v>
      </c>
      <c r="T12918" s="269">
        <v>-43.5</v>
      </c>
      <c r="DO12918"/>
    </row>
    <row r="12919" spans="15:119" x14ac:dyDescent="0.25">
      <c r="O12919" s="268" t="s">
        <v>22395</v>
      </c>
      <c r="P12919" s="268" t="s">
        <v>9492</v>
      </c>
      <c r="Q12919" s="269">
        <v>-19</v>
      </c>
      <c r="R12919" s="269">
        <v>-19.25</v>
      </c>
      <c r="S12919" s="269">
        <v>-43.25</v>
      </c>
      <c r="T12919" s="269">
        <v>-43.5</v>
      </c>
      <c r="DO12919"/>
    </row>
    <row r="12920" spans="15:119" x14ac:dyDescent="0.25">
      <c r="O12920" s="268" t="s">
        <v>22396</v>
      </c>
      <c r="P12920" s="268" t="s">
        <v>9492</v>
      </c>
      <c r="Q12920" s="269">
        <v>-19</v>
      </c>
      <c r="R12920" s="269">
        <v>-19.25</v>
      </c>
      <c r="S12920" s="269">
        <v>-43</v>
      </c>
      <c r="T12920" s="269">
        <v>-43.25</v>
      </c>
      <c r="DO12920"/>
    </row>
    <row r="12921" spans="15:119" x14ac:dyDescent="0.25">
      <c r="O12921" s="268" t="s">
        <v>22397</v>
      </c>
      <c r="P12921" s="268" t="s">
        <v>9492</v>
      </c>
      <c r="Q12921" s="269">
        <v>-19.25</v>
      </c>
      <c r="R12921" s="269">
        <v>-19.5</v>
      </c>
      <c r="S12921" s="269">
        <v>-43.25</v>
      </c>
      <c r="T12921" s="269">
        <v>-43.5</v>
      </c>
      <c r="DO12921"/>
    </row>
    <row r="12922" spans="15:119" x14ac:dyDescent="0.25">
      <c r="O12922" s="268" t="s">
        <v>22398</v>
      </c>
      <c r="P12922" s="268" t="s">
        <v>9492</v>
      </c>
      <c r="Q12922" s="269">
        <v>-19.25</v>
      </c>
      <c r="R12922" s="269">
        <v>-19.5</v>
      </c>
      <c r="S12922" s="269">
        <v>-43</v>
      </c>
      <c r="T12922" s="269">
        <v>-43.25</v>
      </c>
      <c r="DO12922"/>
    </row>
    <row r="12923" spans="15:119" x14ac:dyDescent="0.25">
      <c r="O12923" s="268" t="s">
        <v>22399</v>
      </c>
      <c r="P12923" s="268" t="s">
        <v>9490</v>
      </c>
      <c r="Q12923" s="269">
        <v>-19</v>
      </c>
      <c r="R12923" s="269">
        <v>-19.5</v>
      </c>
      <c r="S12923" s="269">
        <v>-42.5</v>
      </c>
      <c r="T12923" s="269">
        <v>-43</v>
      </c>
      <c r="DO12923"/>
    </row>
    <row r="12924" spans="15:119" x14ac:dyDescent="0.25">
      <c r="O12924" s="268" t="s">
        <v>22400</v>
      </c>
      <c r="P12924" s="268" t="s">
        <v>9492</v>
      </c>
      <c r="Q12924" s="269">
        <v>-19</v>
      </c>
      <c r="R12924" s="269">
        <v>-19.25</v>
      </c>
      <c r="S12924" s="269">
        <v>-42.75</v>
      </c>
      <c r="T12924" s="269">
        <v>-43</v>
      </c>
      <c r="DO12924"/>
    </row>
    <row r="12925" spans="15:119" x14ac:dyDescent="0.25">
      <c r="O12925" s="268" t="s">
        <v>22401</v>
      </c>
      <c r="P12925" s="268" t="s">
        <v>9492</v>
      </c>
      <c r="Q12925" s="269">
        <v>-19</v>
      </c>
      <c r="R12925" s="269">
        <v>-19.25</v>
      </c>
      <c r="S12925" s="269">
        <v>-42.5</v>
      </c>
      <c r="T12925" s="269">
        <v>-42.75</v>
      </c>
      <c r="DO12925"/>
    </row>
    <row r="12926" spans="15:119" x14ac:dyDescent="0.25">
      <c r="O12926" s="268" t="s">
        <v>22402</v>
      </c>
      <c r="P12926" s="268" t="s">
        <v>9492</v>
      </c>
      <c r="Q12926" s="269">
        <v>-19.25</v>
      </c>
      <c r="R12926" s="269">
        <v>-19.5</v>
      </c>
      <c r="S12926" s="269">
        <v>-42.75</v>
      </c>
      <c r="T12926" s="269">
        <v>-43</v>
      </c>
      <c r="DO12926"/>
    </row>
    <row r="12927" spans="15:119" x14ac:dyDescent="0.25">
      <c r="O12927" s="268" t="s">
        <v>22403</v>
      </c>
      <c r="P12927" s="268" t="s">
        <v>9492</v>
      </c>
      <c r="Q12927" s="269">
        <v>-19.25</v>
      </c>
      <c r="R12927" s="269">
        <v>-19.5</v>
      </c>
      <c r="S12927" s="269">
        <v>-42.5</v>
      </c>
      <c r="T12927" s="269">
        <v>-42.75</v>
      </c>
      <c r="DO12927"/>
    </row>
    <row r="12928" spans="15:119" x14ac:dyDescent="0.25">
      <c r="O12928" s="268" t="s">
        <v>22404</v>
      </c>
      <c r="P12928" s="268" t="s">
        <v>9490</v>
      </c>
      <c r="Q12928" s="269">
        <v>-19</v>
      </c>
      <c r="R12928" s="269">
        <v>-19.5</v>
      </c>
      <c r="S12928" s="269">
        <v>-42</v>
      </c>
      <c r="T12928" s="269">
        <v>-42.5</v>
      </c>
      <c r="DO12928"/>
    </row>
    <row r="12929" spans="15:119" x14ac:dyDescent="0.25">
      <c r="O12929" s="268" t="s">
        <v>22405</v>
      </c>
      <c r="P12929" s="268" t="s">
        <v>9492</v>
      </c>
      <c r="Q12929" s="269">
        <v>-19</v>
      </c>
      <c r="R12929" s="269">
        <v>-19.25</v>
      </c>
      <c r="S12929" s="269">
        <v>-42.25</v>
      </c>
      <c r="T12929" s="269">
        <v>-42.5</v>
      </c>
      <c r="DO12929"/>
    </row>
    <row r="12930" spans="15:119" x14ac:dyDescent="0.25">
      <c r="O12930" s="268" t="s">
        <v>22406</v>
      </c>
      <c r="P12930" s="268" t="s">
        <v>9492</v>
      </c>
      <c r="Q12930" s="269">
        <v>-19</v>
      </c>
      <c r="R12930" s="269">
        <v>-19.25</v>
      </c>
      <c r="S12930" s="269">
        <v>-42</v>
      </c>
      <c r="T12930" s="269">
        <v>-42.25</v>
      </c>
      <c r="DO12930"/>
    </row>
    <row r="12931" spans="15:119" x14ac:dyDescent="0.25">
      <c r="O12931" s="268" t="s">
        <v>22407</v>
      </c>
      <c r="P12931" s="268" t="s">
        <v>9492</v>
      </c>
      <c r="Q12931" s="269">
        <v>-19.25</v>
      </c>
      <c r="R12931" s="269">
        <v>-19.5</v>
      </c>
      <c r="S12931" s="269">
        <v>-42.25</v>
      </c>
      <c r="T12931" s="269">
        <v>-42.5</v>
      </c>
      <c r="DO12931"/>
    </row>
    <row r="12932" spans="15:119" x14ac:dyDescent="0.25">
      <c r="O12932" s="268" t="s">
        <v>22408</v>
      </c>
      <c r="P12932" s="268" t="s">
        <v>9492</v>
      </c>
      <c r="Q12932" s="269">
        <v>-19.25</v>
      </c>
      <c r="R12932" s="269">
        <v>-19.5</v>
      </c>
      <c r="S12932" s="269">
        <v>-42</v>
      </c>
      <c r="T12932" s="269">
        <v>-42.25</v>
      </c>
      <c r="DO12932"/>
    </row>
    <row r="12933" spans="15:119" x14ac:dyDescent="0.25">
      <c r="O12933" s="268" t="s">
        <v>22409</v>
      </c>
      <c r="P12933" s="268" t="s">
        <v>9490</v>
      </c>
      <c r="Q12933" s="269">
        <v>-19.5</v>
      </c>
      <c r="R12933" s="269">
        <v>-20</v>
      </c>
      <c r="S12933" s="269">
        <v>-43</v>
      </c>
      <c r="T12933" s="269">
        <v>-43.5</v>
      </c>
      <c r="DO12933"/>
    </row>
    <row r="12934" spans="15:119" x14ac:dyDescent="0.25">
      <c r="O12934" s="268" t="s">
        <v>22410</v>
      </c>
      <c r="P12934" s="268" t="s">
        <v>9492</v>
      </c>
      <c r="Q12934" s="269">
        <v>-19.5</v>
      </c>
      <c r="R12934" s="269">
        <v>-19.75</v>
      </c>
      <c r="S12934" s="269">
        <v>-43.25</v>
      </c>
      <c r="T12934" s="269">
        <v>-43.5</v>
      </c>
      <c r="DO12934"/>
    </row>
    <row r="12935" spans="15:119" x14ac:dyDescent="0.25">
      <c r="O12935" s="268" t="s">
        <v>22411</v>
      </c>
      <c r="P12935" s="268" t="s">
        <v>9492</v>
      </c>
      <c r="Q12935" s="269">
        <v>-19.5</v>
      </c>
      <c r="R12935" s="269">
        <v>-19.75</v>
      </c>
      <c r="S12935" s="269">
        <v>-43</v>
      </c>
      <c r="T12935" s="269">
        <v>-43.25</v>
      </c>
      <c r="DO12935"/>
    </row>
    <row r="12936" spans="15:119" x14ac:dyDescent="0.25">
      <c r="O12936" s="268" t="s">
        <v>22412</v>
      </c>
      <c r="P12936" s="268" t="s">
        <v>9492</v>
      </c>
      <c r="Q12936" s="269">
        <v>-19.75</v>
      </c>
      <c r="R12936" s="269">
        <v>-20</v>
      </c>
      <c r="S12936" s="269">
        <v>-43.25</v>
      </c>
      <c r="T12936" s="269">
        <v>-43.5</v>
      </c>
      <c r="DO12936"/>
    </row>
    <row r="12937" spans="15:119" x14ac:dyDescent="0.25">
      <c r="O12937" s="268" t="s">
        <v>27664</v>
      </c>
      <c r="P12937" s="268" t="s">
        <v>14017</v>
      </c>
      <c r="Q12937" s="269">
        <v>-19.875</v>
      </c>
      <c r="R12937" s="269">
        <v>-20</v>
      </c>
      <c r="S12937" s="269">
        <v>-43.375</v>
      </c>
      <c r="T12937" s="269">
        <v>-43.5</v>
      </c>
      <c r="DO12937"/>
    </row>
    <row r="12938" spans="15:119" x14ac:dyDescent="0.25">
      <c r="O12938" s="268" t="s">
        <v>22413</v>
      </c>
      <c r="P12938" s="268" t="s">
        <v>9492</v>
      </c>
      <c r="Q12938" s="269">
        <v>-19.75</v>
      </c>
      <c r="R12938" s="269">
        <v>-20</v>
      </c>
      <c r="S12938" s="269">
        <v>-43</v>
      </c>
      <c r="T12938" s="269">
        <v>-43.25</v>
      </c>
      <c r="DO12938"/>
    </row>
    <row r="12939" spans="15:119" x14ac:dyDescent="0.25">
      <c r="O12939" s="268" t="s">
        <v>22414</v>
      </c>
      <c r="P12939" s="268" t="s">
        <v>9490</v>
      </c>
      <c r="Q12939" s="269">
        <v>-19.5</v>
      </c>
      <c r="R12939" s="269">
        <v>-20</v>
      </c>
      <c r="S12939" s="269">
        <v>-42.5</v>
      </c>
      <c r="T12939" s="269">
        <v>-43</v>
      </c>
      <c r="DO12939"/>
    </row>
    <row r="12940" spans="15:119" x14ac:dyDescent="0.25">
      <c r="O12940" s="268" t="s">
        <v>22415</v>
      </c>
      <c r="P12940" s="268" t="s">
        <v>9492</v>
      </c>
      <c r="Q12940" s="269">
        <v>-19.5</v>
      </c>
      <c r="R12940" s="269">
        <v>-19.75</v>
      </c>
      <c r="S12940" s="269">
        <v>-42.75</v>
      </c>
      <c r="T12940" s="269">
        <v>-43</v>
      </c>
      <c r="DO12940"/>
    </row>
    <row r="12941" spans="15:119" x14ac:dyDescent="0.25">
      <c r="O12941" s="268" t="s">
        <v>22416</v>
      </c>
      <c r="P12941" s="268" t="s">
        <v>9492</v>
      </c>
      <c r="Q12941" s="269">
        <v>-19.5</v>
      </c>
      <c r="R12941" s="269">
        <v>-19.75</v>
      </c>
      <c r="S12941" s="269">
        <v>-42.5</v>
      </c>
      <c r="T12941" s="269">
        <v>-42.75</v>
      </c>
      <c r="DO12941"/>
    </row>
    <row r="12942" spans="15:119" x14ac:dyDescent="0.25">
      <c r="O12942" s="268" t="s">
        <v>22417</v>
      </c>
      <c r="P12942" s="268" t="s">
        <v>9492</v>
      </c>
      <c r="Q12942" s="269">
        <v>-19.75</v>
      </c>
      <c r="R12942" s="269">
        <v>-20</v>
      </c>
      <c r="S12942" s="269">
        <v>-42.75</v>
      </c>
      <c r="T12942" s="269">
        <v>-43</v>
      </c>
      <c r="DO12942"/>
    </row>
    <row r="12943" spans="15:119" x14ac:dyDescent="0.25">
      <c r="O12943" s="268" t="s">
        <v>22418</v>
      </c>
      <c r="P12943" s="268" t="s">
        <v>9492</v>
      </c>
      <c r="Q12943" s="269">
        <v>-19.75</v>
      </c>
      <c r="R12943" s="269">
        <v>-20</v>
      </c>
      <c r="S12943" s="269">
        <v>-42.5</v>
      </c>
      <c r="T12943" s="269">
        <v>-42.75</v>
      </c>
      <c r="DO12943"/>
    </row>
    <row r="12944" spans="15:119" x14ac:dyDescent="0.25">
      <c r="O12944" s="268" t="s">
        <v>22419</v>
      </c>
      <c r="P12944" s="268" t="s">
        <v>9490</v>
      </c>
      <c r="Q12944" s="269">
        <v>-19.5</v>
      </c>
      <c r="R12944" s="269">
        <v>-20</v>
      </c>
      <c r="S12944" s="269">
        <v>-42</v>
      </c>
      <c r="T12944" s="269">
        <v>-42.5</v>
      </c>
      <c r="DO12944"/>
    </row>
    <row r="12945" spans="15:119" x14ac:dyDescent="0.25">
      <c r="O12945" s="268" t="s">
        <v>22420</v>
      </c>
      <c r="P12945" s="268" t="s">
        <v>9492</v>
      </c>
      <c r="Q12945" s="269">
        <v>-19.5</v>
      </c>
      <c r="R12945" s="269">
        <v>-19.75</v>
      </c>
      <c r="S12945" s="269">
        <v>-42.25</v>
      </c>
      <c r="T12945" s="269">
        <v>-42.5</v>
      </c>
      <c r="DO12945"/>
    </row>
    <row r="12946" spans="15:119" x14ac:dyDescent="0.25">
      <c r="O12946" s="268" t="s">
        <v>22421</v>
      </c>
      <c r="P12946" s="268" t="s">
        <v>9492</v>
      </c>
      <c r="Q12946" s="269">
        <v>-19.5</v>
      </c>
      <c r="R12946" s="269">
        <v>-19.75</v>
      </c>
      <c r="S12946" s="269">
        <v>-42</v>
      </c>
      <c r="T12946" s="269">
        <v>-42.25</v>
      </c>
      <c r="DO12946"/>
    </row>
    <row r="12947" spans="15:119" x14ac:dyDescent="0.25">
      <c r="O12947" s="268" t="s">
        <v>22422</v>
      </c>
      <c r="P12947" s="268" t="s">
        <v>9492</v>
      </c>
      <c r="Q12947" s="269">
        <v>-19.75</v>
      </c>
      <c r="R12947" s="269">
        <v>-20</v>
      </c>
      <c r="S12947" s="269">
        <v>-42.25</v>
      </c>
      <c r="T12947" s="269">
        <v>-42.5</v>
      </c>
      <c r="DO12947"/>
    </row>
    <row r="12948" spans="15:119" x14ac:dyDescent="0.25">
      <c r="O12948" s="268" t="s">
        <v>22423</v>
      </c>
      <c r="P12948" s="268" t="s">
        <v>9492</v>
      </c>
      <c r="Q12948" s="269">
        <v>-19.75</v>
      </c>
      <c r="R12948" s="269">
        <v>-20</v>
      </c>
      <c r="S12948" s="269">
        <v>-42</v>
      </c>
      <c r="T12948" s="269">
        <v>-42.25</v>
      </c>
      <c r="DO12948"/>
    </row>
    <row r="12949" spans="15:119" x14ac:dyDescent="0.25">
      <c r="O12949" s="268" t="s">
        <v>22424</v>
      </c>
      <c r="P12949" s="268" t="s">
        <v>9484</v>
      </c>
      <c r="Q12949" s="269">
        <v>-16</v>
      </c>
      <c r="R12949" s="269">
        <v>-20</v>
      </c>
      <c r="S12949" s="269">
        <v>-36</v>
      </c>
      <c r="T12949" s="269">
        <v>-42</v>
      </c>
      <c r="DO12949"/>
    </row>
    <row r="12950" spans="15:119" x14ac:dyDescent="0.25">
      <c r="O12950" s="268" t="s">
        <v>22425</v>
      </c>
      <c r="P12950" s="268" t="s">
        <v>9486</v>
      </c>
      <c r="Q12950" s="269">
        <v>-16</v>
      </c>
      <c r="R12950" s="269">
        <v>-18</v>
      </c>
      <c r="S12950" s="269">
        <v>-39</v>
      </c>
      <c r="T12950" s="269">
        <v>-42</v>
      </c>
      <c r="DO12950"/>
    </row>
    <row r="12951" spans="15:119" x14ac:dyDescent="0.25">
      <c r="O12951" s="268" t="s">
        <v>22426</v>
      </c>
      <c r="P12951" s="268" t="s">
        <v>9488</v>
      </c>
      <c r="Q12951" s="269">
        <v>-16</v>
      </c>
      <c r="R12951" s="269">
        <v>-17</v>
      </c>
      <c r="S12951" s="269">
        <v>-40.5</v>
      </c>
      <c r="T12951" s="269">
        <v>-42</v>
      </c>
      <c r="DO12951"/>
    </row>
    <row r="12952" spans="15:119" x14ac:dyDescent="0.25">
      <c r="O12952" s="268" t="s">
        <v>22427</v>
      </c>
      <c r="P12952" s="268" t="s">
        <v>9490</v>
      </c>
      <c r="Q12952" s="269">
        <v>-16</v>
      </c>
      <c r="R12952" s="269">
        <v>-16.5</v>
      </c>
      <c r="S12952" s="269">
        <v>-41.5</v>
      </c>
      <c r="T12952" s="269">
        <v>-42</v>
      </c>
      <c r="DO12952"/>
    </row>
    <row r="12953" spans="15:119" x14ac:dyDescent="0.25">
      <c r="O12953" s="268" t="s">
        <v>22428</v>
      </c>
      <c r="P12953" s="268" t="s">
        <v>9492</v>
      </c>
      <c r="Q12953" s="269">
        <v>-16</v>
      </c>
      <c r="R12953" s="269">
        <v>-16.25</v>
      </c>
      <c r="S12953" s="269">
        <v>-41.75</v>
      </c>
      <c r="T12953" s="269">
        <v>-42</v>
      </c>
      <c r="DO12953"/>
    </row>
    <row r="12954" spans="15:119" x14ac:dyDescent="0.25">
      <c r="O12954" s="268" t="s">
        <v>22429</v>
      </c>
      <c r="P12954" s="268" t="s">
        <v>9492</v>
      </c>
      <c r="Q12954" s="269">
        <v>-16</v>
      </c>
      <c r="R12954" s="269">
        <v>-16.25</v>
      </c>
      <c r="S12954" s="269">
        <v>-41.5</v>
      </c>
      <c r="T12954" s="269">
        <v>-41.75</v>
      </c>
      <c r="DO12954"/>
    </row>
    <row r="12955" spans="15:119" x14ac:dyDescent="0.25">
      <c r="O12955" s="268" t="s">
        <v>22430</v>
      </c>
      <c r="P12955" s="268" t="s">
        <v>9492</v>
      </c>
      <c r="Q12955" s="269">
        <v>-16.25</v>
      </c>
      <c r="R12955" s="269">
        <v>-16.5</v>
      </c>
      <c r="S12955" s="269">
        <v>-41.75</v>
      </c>
      <c r="T12955" s="269">
        <v>-42</v>
      </c>
      <c r="DO12955"/>
    </row>
    <row r="12956" spans="15:119" x14ac:dyDescent="0.25">
      <c r="O12956" s="268" t="s">
        <v>22431</v>
      </c>
      <c r="P12956" s="268" t="s">
        <v>9492</v>
      </c>
      <c r="Q12956" s="269">
        <v>-16.25</v>
      </c>
      <c r="R12956" s="269">
        <v>-16.5</v>
      </c>
      <c r="S12956" s="269">
        <v>-41.5</v>
      </c>
      <c r="T12956" s="269">
        <v>-41.75</v>
      </c>
      <c r="DO12956"/>
    </row>
    <row r="12957" spans="15:119" x14ac:dyDescent="0.25">
      <c r="O12957" s="268" t="s">
        <v>22432</v>
      </c>
      <c r="P12957" s="268" t="s">
        <v>9490</v>
      </c>
      <c r="Q12957" s="269">
        <v>-16</v>
      </c>
      <c r="R12957" s="269">
        <v>-16.5</v>
      </c>
      <c r="S12957" s="269">
        <v>-41</v>
      </c>
      <c r="T12957" s="269">
        <v>-41.5</v>
      </c>
      <c r="DO12957"/>
    </row>
    <row r="12958" spans="15:119" x14ac:dyDescent="0.25">
      <c r="O12958" s="268" t="s">
        <v>22433</v>
      </c>
      <c r="P12958" s="268" t="s">
        <v>9492</v>
      </c>
      <c r="Q12958" s="269">
        <v>-16</v>
      </c>
      <c r="R12958" s="269">
        <v>-16.25</v>
      </c>
      <c r="S12958" s="269">
        <v>-41.25</v>
      </c>
      <c r="T12958" s="269">
        <v>-41.5</v>
      </c>
      <c r="DO12958"/>
    </row>
    <row r="12959" spans="15:119" x14ac:dyDescent="0.25">
      <c r="O12959" s="268" t="s">
        <v>22434</v>
      </c>
      <c r="P12959" s="268" t="s">
        <v>9492</v>
      </c>
      <c r="Q12959" s="269">
        <v>-16</v>
      </c>
      <c r="R12959" s="269">
        <v>-16.25</v>
      </c>
      <c r="S12959" s="269">
        <v>-41</v>
      </c>
      <c r="T12959" s="269">
        <v>-41.25</v>
      </c>
      <c r="DO12959"/>
    </row>
    <row r="12960" spans="15:119" x14ac:dyDescent="0.25">
      <c r="O12960" s="268" t="s">
        <v>22435</v>
      </c>
      <c r="P12960" s="268" t="s">
        <v>9492</v>
      </c>
      <c r="Q12960" s="269">
        <v>-16.25</v>
      </c>
      <c r="R12960" s="269">
        <v>-16.5</v>
      </c>
      <c r="S12960" s="269">
        <v>-41.25</v>
      </c>
      <c r="T12960" s="269">
        <v>-41.5</v>
      </c>
      <c r="DO12960"/>
    </row>
    <row r="12961" spans="15:119" x14ac:dyDescent="0.25">
      <c r="O12961" s="268" t="s">
        <v>22436</v>
      </c>
      <c r="P12961" s="268" t="s">
        <v>9492</v>
      </c>
      <c r="Q12961" s="269">
        <v>-16.25</v>
      </c>
      <c r="R12961" s="269">
        <v>-16.5</v>
      </c>
      <c r="S12961" s="269">
        <v>-41</v>
      </c>
      <c r="T12961" s="269">
        <v>-41.25</v>
      </c>
      <c r="DO12961"/>
    </row>
    <row r="12962" spans="15:119" x14ac:dyDescent="0.25">
      <c r="O12962" s="268" t="s">
        <v>22437</v>
      </c>
      <c r="P12962" s="268" t="s">
        <v>9490</v>
      </c>
      <c r="Q12962" s="269">
        <v>-16</v>
      </c>
      <c r="R12962" s="269">
        <v>-16.5</v>
      </c>
      <c r="S12962" s="269">
        <v>-40.5</v>
      </c>
      <c r="T12962" s="269">
        <v>-41</v>
      </c>
      <c r="DO12962"/>
    </row>
    <row r="12963" spans="15:119" x14ac:dyDescent="0.25">
      <c r="O12963" s="268" t="s">
        <v>22438</v>
      </c>
      <c r="P12963" s="268" t="s">
        <v>9492</v>
      </c>
      <c r="Q12963" s="269">
        <v>-16</v>
      </c>
      <c r="R12963" s="269">
        <v>-16.25</v>
      </c>
      <c r="S12963" s="269">
        <v>-40.75</v>
      </c>
      <c r="T12963" s="269">
        <v>-41</v>
      </c>
      <c r="DO12963"/>
    </row>
    <row r="12964" spans="15:119" x14ac:dyDescent="0.25">
      <c r="O12964" s="268" t="s">
        <v>22439</v>
      </c>
      <c r="P12964" s="268" t="s">
        <v>9492</v>
      </c>
      <c r="Q12964" s="269">
        <v>-16</v>
      </c>
      <c r="R12964" s="269">
        <v>-16.25</v>
      </c>
      <c r="S12964" s="269">
        <v>-40.5</v>
      </c>
      <c r="T12964" s="269">
        <v>-40.75</v>
      </c>
      <c r="DO12964"/>
    </row>
    <row r="12965" spans="15:119" x14ac:dyDescent="0.25">
      <c r="O12965" s="268" t="s">
        <v>22440</v>
      </c>
      <c r="P12965" s="268" t="s">
        <v>9492</v>
      </c>
      <c r="Q12965" s="269">
        <v>-16.25</v>
      </c>
      <c r="R12965" s="269">
        <v>-16.5</v>
      </c>
      <c r="S12965" s="269">
        <v>-40.75</v>
      </c>
      <c r="T12965" s="269">
        <v>-41</v>
      </c>
      <c r="DO12965"/>
    </row>
    <row r="12966" spans="15:119" x14ac:dyDescent="0.25">
      <c r="O12966" s="268" t="s">
        <v>22441</v>
      </c>
      <c r="P12966" s="268" t="s">
        <v>9492</v>
      </c>
      <c r="Q12966" s="269">
        <v>-16.25</v>
      </c>
      <c r="R12966" s="269">
        <v>-16.5</v>
      </c>
      <c r="S12966" s="269">
        <v>-40.5</v>
      </c>
      <c r="T12966" s="269">
        <v>-40.75</v>
      </c>
      <c r="DO12966"/>
    </row>
    <row r="12967" spans="15:119" x14ac:dyDescent="0.25">
      <c r="O12967" s="268" t="s">
        <v>22442</v>
      </c>
      <c r="P12967" s="268" t="s">
        <v>9490</v>
      </c>
      <c r="Q12967" s="269">
        <v>-16.5</v>
      </c>
      <c r="R12967" s="269">
        <v>-17</v>
      </c>
      <c r="S12967" s="269">
        <v>-41.5</v>
      </c>
      <c r="T12967" s="269">
        <v>-42</v>
      </c>
      <c r="DO12967"/>
    </row>
    <row r="12968" spans="15:119" x14ac:dyDescent="0.25">
      <c r="O12968" s="268" t="s">
        <v>22443</v>
      </c>
      <c r="P12968" s="268" t="s">
        <v>9492</v>
      </c>
      <c r="Q12968" s="269">
        <v>-16.5</v>
      </c>
      <c r="R12968" s="269">
        <v>-16.75</v>
      </c>
      <c r="S12968" s="269">
        <v>-41.75</v>
      </c>
      <c r="T12968" s="269">
        <v>-42</v>
      </c>
      <c r="DO12968"/>
    </row>
    <row r="12969" spans="15:119" x14ac:dyDescent="0.25">
      <c r="O12969" s="268" t="s">
        <v>22444</v>
      </c>
      <c r="P12969" s="268" t="s">
        <v>9492</v>
      </c>
      <c r="Q12969" s="269">
        <v>-16.5</v>
      </c>
      <c r="R12969" s="269">
        <v>-16.75</v>
      </c>
      <c r="S12969" s="269">
        <v>-41.5</v>
      </c>
      <c r="T12969" s="269">
        <v>-41.75</v>
      </c>
      <c r="DO12969"/>
    </row>
    <row r="12970" spans="15:119" x14ac:dyDescent="0.25">
      <c r="O12970" s="268" t="s">
        <v>22445</v>
      </c>
      <c r="P12970" s="268" t="s">
        <v>9492</v>
      </c>
      <c r="Q12970" s="269">
        <v>-16.75</v>
      </c>
      <c r="R12970" s="269">
        <v>-17</v>
      </c>
      <c r="S12970" s="269">
        <v>-41.75</v>
      </c>
      <c r="T12970" s="269">
        <v>-42</v>
      </c>
      <c r="DO12970"/>
    </row>
    <row r="12971" spans="15:119" x14ac:dyDescent="0.25">
      <c r="O12971" s="268" t="s">
        <v>22446</v>
      </c>
      <c r="P12971" s="268" t="s">
        <v>9492</v>
      </c>
      <c r="Q12971" s="269">
        <v>-16.75</v>
      </c>
      <c r="R12971" s="269">
        <v>-17</v>
      </c>
      <c r="S12971" s="269">
        <v>-41.5</v>
      </c>
      <c r="T12971" s="269">
        <v>-41.75</v>
      </c>
      <c r="DO12971"/>
    </row>
    <row r="12972" spans="15:119" x14ac:dyDescent="0.25">
      <c r="O12972" s="268" t="s">
        <v>22447</v>
      </c>
      <c r="P12972" s="268" t="s">
        <v>9490</v>
      </c>
      <c r="Q12972" s="269">
        <v>-16.5</v>
      </c>
      <c r="R12972" s="269">
        <v>-17</v>
      </c>
      <c r="S12972" s="269">
        <v>-41</v>
      </c>
      <c r="T12972" s="269">
        <v>-41.5</v>
      </c>
      <c r="DO12972"/>
    </row>
    <row r="12973" spans="15:119" x14ac:dyDescent="0.25">
      <c r="O12973" s="268" t="s">
        <v>22448</v>
      </c>
      <c r="P12973" s="268" t="s">
        <v>9492</v>
      </c>
      <c r="Q12973" s="269">
        <v>-16.5</v>
      </c>
      <c r="R12973" s="269">
        <v>-16.75</v>
      </c>
      <c r="S12973" s="269">
        <v>-41.25</v>
      </c>
      <c r="T12973" s="269">
        <v>-41.5</v>
      </c>
      <c r="DO12973"/>
    </row>
    <row r="12974" spans="15:119" x14ac:dyDescent="0.25">
      <c r="O12974" s="268" t="s">
        <v>22449</v>
      </c>
      <c r="P12974" s="268" t="s">
        <v>9492</v>
      </c>
      <c r="Q12974" s="269">
        <v>-16.5</v>
      </c>
      <c r="R12974" s="269">
        <v>-16.75</v>
      </c>
      <c r="S12974" s="269">
        <v>-41</v>
      </c>
      <c r="T12974" s="269">
        <v>-41.25</v>
      </c>
      <c r="DO12974"/>
    </row>
    <row r="12975" spans="15:119" x14ac:dyDescent="0.25">
      <c r="O12975" s="268" t="s">
        <v>22450</v>
      </c>
      <c r="P12975" s="268" t="s">
        <v>9492</v>
      </c>
      <c r="Q12975" s="269">
        <v>-16.75</v>
      </c>
      <c r="R12975" s="269">
        <v>-17</v>
      </c>
      <c r="S12975" s="269">
        <v>-41.25</v>
      </c>
      <c r="T12975" s="269">
        <v>-41.5</v>
      </c>
      <c r="DO12975"/>
    </row>
    <row r="12976" spans="15:119" x14ac:dyDescent="0.25">
      <c r="O12976" s="268" t="s">
        <v>22451</v>
      </c>
      <c r="P12976" s="268" t="s">
        <v>9492</v>
      </c>
      <c r="Q12976" s="269">
        <v>-16.75</v>
      </c>
      <c r="R12976" s="269">
        <v>-17</v>
      </c>
      <c r="S12976" s="269">
        <v>-41</v>
      </c>
      <c r="T12976" s="269">
        <v>-41.25</v>
      </c>
      <c r="DO12976"/>
    </row>
    <row r="12977" spans="15:119" x14ac:dyDescent="0.25">
      <c r="O12977" s="268" t="s">
        <v>22452</v>
      </c>
      <c r="P12977" s="268" t="s">
        <v>9490</v>
      </c>
      <c r="Q12977" s="269">
        <v>-16.5</v>
      </c>
      <c r="R12977" s="269">
        <v>-17</v>
      </c>
      <c r="S12977" s="269">
        <v>-40.5</v>
      </c>
      <c r="T12977" s="269">
        <v>-41</v>
      </c>
      <c r="DO12977"/>
    </row>
    <row r="12978" spans="15:119" x14ac:dyDescent="0.25">
      <c r="O12978" s="268" t="s">
        <v>22453</v>
      </c>
      <c r="P12978" s="268" t="s">
        <v>9492</v>
      </c>
      <c r="Q12978" s="269">
        <v>-16.5</v>
      </c>
      <c r="R12978" s="269">
        <v>-16.75</v>
      </c>
      <c r="S12978" s="269">
        <v>-40.75</v>
      </c>
      <c r="T12978" s="269">
        <v>-41</v>
      </c>
      <c r="DO12978"/>
    </row>
    <row r="12979" spans="15:119" x14ac:dyDescent="0.25">
      <c r="O12979" s="268" t="s">
        <v>22454</v>
      </c>
      <c r="P12979" s="268" t="s">
        <v>9492</v>
      </c>
      <c r="Q12979" s="269">
        <v>-16.5</v>
      </c>
      <c r="R12979" s="269">
        <v>-16.75</v>
      </c>
      <c r="S12979" s="269">
        <v>-40.5</v>
      </c>
      <c r="T12979" s="269">
        <v>-40.75</v>
      </c>
      <c r="DO12979"/>
    </row>
    <row r="12980" spans="15:119" x14ac:dyDescent="0.25">
      <c r="O12980" s="268" t="s">
        <v>22455</v>
      </c>
      <c r="P12980" s="268" t="s">
        <v>9492</v>
      </c>
      <c r="Q12980" s="269">
        <v>-16.75</v>
      </c>
      <c r="R12980" s="269">
        <v>-17</v>
      </c>
      <c r="S12980" s="269">
        <v>-40.75</v>
      </c>
      <c r="T12980" s="269">
        <v>-41</v>
      </c>
      <c r="DO12980"/>
    </row>
    <row r="12981" spans="15:119" x14ac:dyDescent="0.25">
      <c r="O12981" s="268" t="s">
        <v>22456</v>
      </c>
      <c r="P12981" s="268" t="s">
        <v>9492</v>
      </c>
      <c r="Q12981" s="269">
        <v>-16.75</v>
      </c>
      <c r="R12981" s="269">
        <v>-17</v>
      </c>
      <c r="S12981" s="269">
        <v>-40.5</v>
      </c>
      <c r="T12981" s="269">
        <v>-40.75</v>
      </c>
      <c r="DO12981"/>
    </row>
    <row r="12982" spans="15:119" x14ac:dyDescent="0.25">
      <c r="O12982" s="268" t="s">
        <v>22457</v>
      </c>
      <c r="P12982" s="268" t="s">
        <v>9488</v>
      </c>
      <c r="Q12982" s="269">
        <v>-16</v>
      </c>
      <c r="R12982" s="269">
        <v>-17</v>
      </c>
      <c r="S12982" s="269">
        <v>-39</v>
      </c>
      <c r="T12982" s="269">
        <v>-40.5</v>
      </c>
      <c r="DO12982"/>
    </row>
    <row r="12983" spans="15:119" x14ac:dyDescent="0.25">
      <c r="O12983" s="268" t="s">
        <v>22458</v>
      </c>
      <c r="P12983" s="268" t="s">
        <v>9490</v>
      </c>
      <c r="Q12983" s="269">
        <v>-16</v>
      </c>
      <c r="R12983" s="269">
        <v>-16.5</v>
      </c>
      <c r="S12983" s="269">
        <v>-40</v>
      </c>
      <c r="T12983" s="269">
        <v>-40.5</v>
      </c>
      <c r="DO12983"/>
    </row>
    <row r="12984" spans="15:119" x14ac:dyDescent="0.25">
      <c r="O12984" s="268" t="s">
        <v>22459</v>
      </c>
      <c r="P12984" s="268" t="s">
        <v>9492</v>
      </c>
      <c r="Q12984" s="269">
        <v>-16</v>
      </c>
      <c r="R12984" s="269">
        <v>-16.25</v>
      </c>
      <c r="S12984" s="269">
        <v>-40.25</v>
      </c>
      <c r="T12984" s="269">
        <v>-40.5</v>
      </c>
      <c r="DO12984"/>
    </row>
    <row r="12985" spans="15:119" x14ac:dyDescent="0.25">
      <c r="O12985" s="268" t="s">
        <v>22460</v>
      </c>
      <c r="P12985" s="268" t="s">
        <v>9492</v>
      </c>
      <c r="Q12985" s="269">
        <v>-16</v>
      </c>
      <c r="R12985" s="269">
        <v>-16.25</v>
      </c>
      <c r="S12985" s="269">
        <v>-40</v>
      </c>
      <c r="T12985" s="269">
        <v>-40.25</v>
      </c>
      <c r="DO12985"/>
    </row>
    <row r="12986" spans="15:119" x14ac:dyDescent="0.25">
      <c r="O12986" s="268" t="s">
        <v>22461</v>
      </c>
      <c r="P12986" s="268" t="s">
        <v>9492</v>
      </c>
      <c r="Q12986" s="269">
        <v>-16.25</v>
      </c>
      <c r="R12986" s="269">
        <v>-16.5</v>
      </c>
      <c r="S12986" s="269">
        <v>-40.25</v>
      </c>
      <c r="T12986" s="269">
        <v>-40.5</v>
      </c>
      <c r="DO12986"/>
    </row>
    <row r="12987" spans="15:119" x14ac:dyDescent="0.25">
      <c r="O12987" s="268" t="s">
        <v>22462</v>
      </c>
      <c r="P12987" s="268" t="s">
        <v>9492</v>
      </c>
      <c r="Q12987" s="269">
        <v>-16.25</v>
      </c>
      <c r="R12987" s="269">
        <v>-16.5</v>
      </c>
      <c r="S12987" s="269">
        <v>-40</v>
      </c>
      <c r="T12987" s="269">
        <v>-40.25</v>
      </c>
      <c r="DO12987"/>
    </row>
    <row r="12988" spans="15:119" x14ac:dyDescent="0.25">
      <c r="O12988" s="268" t="s">
        <v>22463</v>
      </c>
      <c r="P12988" s="268" t="s">
        <v>9490</v>
      </c>
      <c r="Q12988" s="269">
        <v>-16</v>
      </c>
      <c r="R12988" s="269">
        <v>-16.5</v>
      </c>
      <c r="S12988" s="269">
        <v>-39.5</v>
      </c>
      <c r="T12988" s="269">
        <v>-40</v>
      </c>
      <c r="DO12988"/>
    </row>
    <row r="12989" spans="15:119" x14ac:dyDescent="0.25">
      <c r="O12989" s="268" t="s">
        <v>22464</v>
      </c>
      <c r="P12989" s="268" t="s">
        <v>9492</v>
      </c>
      <c r="Q12989" s="269">
        <v>-16</v>
      </c>
      <c r="R12989" s="269">
        <v>-16.25</v>
      </c>
      <c r="S12989" s="269">
        <v>-39.75</v>
      </c>
      <c r="T12989" s="269">
        <v>-40</v>
      </c>
      <c r="DO12989"/>
    </row>
    <row r="12990" spans="15:119" x14ac:dyDescent="0.25">
      <c r="O12990" s="268" t="s">
        <v>22465</v>
      </c>
      <c r="P12990" s="268" t="s">
        <v>9492</v>
      </c>
      <c r="Q12990" s="269">
        <v>-16</v>
      </c>
      <c r="R12990" s="269">
        <v>-16.25</v>
      </c>
      <c r="S12990" s="269">
        <v>-39.5</v>
      </c>
      <c r="T12990" s="269">
        <v>-39.75</v>
      </c>
      <c r="DO12990"/>
    </row>
    <row r="12991" spans="15:119" x14ac:dyDescent="0.25">
      <c r="O12991" s="268" t="s">
        <v>22466</v>
      </c>
      <c r="P12991" s="268" t="s">
        <v>9492</v>
      </c>
      <c r="Q12991" s="269">
        <v>-16.25</v>
      </c>
      <c r="R12991" s="269">
        <v>-16.5</v>
      </c>
      <c r="S12991" s="269">
        <v>-39.75</v>
      </c>
      <c r="T12991" s="269">
        <v>-40</v>
      </c>
      <c r="DO12991"/>
    </row>
    <row r="12992" spans="15:119" x14ac:dyDescent="0.25">
      <c r="O12992" s="268" t="s">
        <v>22467</v>
      </c>
      <c r="P12992" s="268" t="s">
        <v>9492</v>
      </c>
      <c r="Q12992" s="269">
        <v>-16.25</v>
      </c>
      <c r="R12992" s="269">
        <v>-16.5</v>
      </c>
      <c r="S12992" s="269">
        <v>-39.5</v>
      </c>
      <c r="T12992" s="269">
        <v>-39.75</v>
      </c>
      <c r="DO12992"/>
    </row>
    <row r="12993" spans="15:119" x14ac:dyDescent="0.25">
      <c r="O12993" s="268" t="s">
        <v>22468</v>
      </c>
      <c r="P12993" s="268" t="s">
        <v>9490</v>
      </c>
      <c r="Q12993" s="269">
        <v>-16</v>
      </c>
      <c r="R12993" s="269">
        <v>-16.5</v>
      </c>
      <c r="S12993" s="269">
        <v>-39</v>
      </c>
      <c r="T12993" s="269">
        <v>-39.5</v>
      </c>
      <c r="DO12993"/>
    </row>
    <row r="12994" spans="15:119" x14ac:dyDescent="0.25">
      <c r="O12994" s="268" t="s">
        <v>22469</v>
      </c>
      <c r="P12994" s="268" t="s">
        <v>9492</v>
      </c>
      <c r="Q12994" s="269">
        <v>-16</v>
      </c>
      <c r="R12994" s="269">
        <v>-16.25</v>
      </c>
      <c r="S12994" s="269">
        <v>-39.25</v>
      </c>
      <c r="T12994" s="269">
        <v>-39.5</v>
      </c>
      <c r="DO12994"/>
    </row>
    <row r="12995" spans="15:119" x14ac:dyDescent="0.25">
      <c r="O12995" s="268" t="s">
        <v>22470</v>
      </c>
      <c r="P12995" s="268" t="s">
        <v>9492</v>
      </c>
      <c r="Q12995" s="269">
        <v>-16</v>
      </c>
      <c r="R12995" s="269">
        <v>-16.25</v>
      </c>
      <c r="S12995" s="269">
        <v>-39</v>
      </c>
      <c r="T12995" s="269">
        <v>-39.25</v>
      </c>
      <c r="DO12995"/>
    </row>
    <row r="12996" spans="15:119" x14ac:dyDescent="0.25">
      <c r="O12996" s="268" t="s">
        <v>22471</v>
      </c>
      <c r="P12996" s="268" t="s">
        <v>9492</v>
      </c>
      <c r="Q12996" s="269">
        <v>-16.25</v>
      </c>
      <c r="R12996" s="269">
        <v>-16.5</v>
      </c>
      <c r="S12996" s="269">
        <v>-39.25</v>
      </c>
      <c r="T12996" s="269">
        <v>-39.5</v>
      </c>
      <c r="DO12996"/>
    </row>
    <row r="12997" spans="15:119" x14ac:dyDescent="0.25">
      <c r="O12997" s="268" t="s">
        <v>22472</v>
      </c>
      <c r="P12997" s="268" t="s">
        <v>9492</v>
      </c>
      <c r="Q12997" s="269">
        <v>-16.25</v>
      </c>
      <c r="R12997" s="269">
        <v>-16.5</v>
      </c>
      <c r="S12997" s="269">
        <v>-39</v>
      </c>
      <c r="T12997" s="269">
        <v>-39.25</v>
      </c>
      <c r="DO12997"/>
    </row>
    <row r="12998" spans="15:119" x14ac:dyDescent="0.25">
      <c r="O12998" s="268" t="s">
        <v>22473</v>
      </c>
      <c r="P12998" s="268" t="s">
        <v>9490</v>
      </c>
      <c r="Q12998" s="269">
        <v>-16.5</v>
      </c>
      <c r="R12998" s="269">
        <v>-17</v>
      </c>
      <c r="S12998" s="269">
        <v>-40</v>
      </c>
      <c r="T12998" s="269">
        <v>-40.5</v>
      </c>
      <c r="DO12998"/>
    </row>
    <row r="12999" spans="15:119" x14ac:dyDescent="0.25">
      <c r="O12999" s="268" t="s">
        <v>22474</v>
      </c>
      <c r="P12999" s="268" t="s">
        <v>9492</v>
      </c>
      <c r="Q12999" s="269">
        <v>-16.5</v>
      </c>
      <c r="R12999" s="269">
        <v>-16.75</v>
      </c>
      <c r="S12999" s="269">
        <v>-40.25</v>
      </c>
      <c r="T12999" s="269">
        <v>-40.5</v>
      </c>
      <c r="DO12999"/>
    </row>
    <row r="13000" spans="15:119" x14ac:dyDescent="0.25">
      <c r="O13000" s="268" t="s">
        <v>22475</v>
      </c>
      <c r="P13000" s="268" t="s">
        <v>9492</v>
      </c>
      <c r="Q13000" s="269">
        <v>-16.5</v>
      </c>
      <c r="R13000" s="269">
        <v>-16.75</v>
      </c>
      <c r="S13000" s="269">
        <v>-40</v>
      </c>
      <c r="T13000" s="269">
        <v>-40.25</v>
      </c>
      <c r="DO13000"/>
    </row>
    <row r="13001" spans="15:119" x14ac:dyDescent="0.25">
      <c r="O13001" s="268" t="s">
        <v>22476</v>
      </c>
      <c r="P13001" s="268" t="s">
        <v>9492</v>
      </c>
      <c r="Q13001" s="269">
        <v>-16.75</v>
      </c>
      <c r="R13001" s="269">
        <v>-17</v>
      </c>
      <c r="S13001" s="269">
        <v>-40.25</v>
      </c>
      <c r="T13001" s="269">
        <v>-40.5</v>
      </c>
      <c r="DO13001"/>
    </row>
    <row r="13002" spans="15:119" x14ac:dyDescent="0.25">
      <c r="O13002" s="268" t="s">
        <v>22477</v>
      </c>
      <c r="P13002" s="268" t="s">
        <v>9492</v>
      </c>
      <c r="Q13002" s="269">
        <v>-16.75</v>
      </c>
      <c r="R13002" s="269">
        <v>-17</v>
      </c>
      <c r="S13002" s="269">
        <v>-40</v>
      </c>
      <c r="T13002" s="269">
        <v>-40.25</v>
      </c>
      <c r="DO13002"/>
    </row>
    <row r="13003" spans="15:119" x14ac:dyDescent="0.25">
      <c r="O13003" s="268" t="s">
        <v>22478</v>
      </c>
      <c r="P13003" s="268" t="s">
        <v>9490</v>
      </c>
      <c r="Q13003" s="269">
        <v>-16.5</v>
      </c>
      <c r="R13003" s="269">
        <v>-17</v>
      </c>
      <c r="S13003" s="269">
        <v>-39.5</v>
      </c>
      <c r="T13003" s="269">
        <v>-40</v>
      </c>
      <c r="DO13003"/>
    </row>
    <row r="13004" spans="15:119" x14ac:dyDescent="0.25">
      <c r="O13004" s="268" t="s">
        <v>22479</v>
      </c>
      <c r="P13004" s="268" t="s">
        <v>9492</v>
      </c>
      <c r="Q13004" s="269">
        <v>-16.5</v>
      </c>
      <c r="R13004" s="269">
        <v>-16.75</v>
      </c>
      <c r="S13004" s="269">
        <v>-39.75</v>
      </c>
      <c r="T13004" s="269">
        <v>-40</v>
      </c>
      <c r="DO13004"/>
    </row>
    <row r="13005" spans="15:119" x14ac:dyDescent="0.25">
      <c r="O13005" s="268" t="s">
        <v>22480</v>
      </c>
      <c r="P13005" s="268" t="s">
        <v>9492</v>
      </c>
      <c r="Q13005" s="269">
        <v>-16.5</v>
      </c>
      <c r="R13005" s="269">
        <v>-16.75</v>
      </c>
      <c r="S13005" s="269">
        <v>-39.5</v>
      </c>
      <c r="T13005" s="269">
        <v>-39.75</v>
      </c>
      <c r="DO13005"/>
    </row>
    <row r="13006" spans="15:119" x14ac:dyDescent="0.25">
      <c r="O13006" s="268" t="s">
        <v>22481</v>
      </c>
      <c r="P13006" s="268" t="s">
        <v>9492</v>
      </c>
      <c r="Q13006" s="269">
        <v>-16.75</v>
      </c>
      <c r="R13006" s="269">
        <v>-17</v>
      </c>
      <c r="S13006" s="269">
        <v>-39.75</v>
      </c>
      <c r="T13006" s="269">
        <v>-40</v>
      </c>
      <c r="DO13006"/>
    </row>
    <row r="13007" spans="15:119" x14ac:dyDescent="0.25">
      <c r="O13007" s="268" t="s">
        <v>22482</v>
      </c>
      <c r="P13007" s="268" t="s">
        <v>9492</v>
      </c>
      <c r="Q13007" s="269">
        <v>-16.75</v>
      </c>
      <c r="R13007" s="269">
        <v>-17</v>
      </c>
      <c r="S13007" s="269">
        <v>-39.5</v>
      </c>
      <c r="T13007" s="269">
        <v>-39.75</v>
      </c>
      <c r="DO13007"/>
    </row>
    <row r="13008" spans="15:119" x14ac:dyDescent="0.25">
      <c r="O13008" s="268" t="s">
        <v>22483</v>
      </c>
      <c r="P13008" s="268" t="s">
        <v>9490</v>
      </c>
      <c r="Q13008" s="269">
        <v>-16.5</v>
      </c>
      <c r="R13008" s="269">
        <v>-17</v>
      </c>
      <c r="S13008" s="269">
        <v>-39</v>
      </c>
      <c r="T13008" s="269">
        <v>-39.5</v>
      </c>
      <c r="DO13008"/>
    </row>
    <row r="13009" spans="15:119" x14ac:dyDescent="0.25">
      <c r="O13009" s="268" t="s">
        <v>22484</v>
      </c>
      <c r="P13009" s="268" t="s">
        <v>9492</v>
      </c>
      <c r="Q13009" s="269">
        <v>-16.5</v>
      </c>
      <c r="R13009" s="269">
        <v>-16.75</v>
      </c>
      <c r="S13009" s="269">
        <v>-39.25</v>
      </c>
      <c r="T13009" s="269">
        <v>-39.5</v>
      </c>
      <c r="DO13009"/>
    </row>
    <row r="13010" spans="15:119" x14ac:dyDescent="0.25">
      <c r="O13010" s="268" t="s">
        <v>22485</v>
      </c>
      <c r="P13010" s="268" t="s">
        <v>9492</v>
      </c>
      <c r="Q13010" s="269">
        <v>-16.5</v>
      </c>
      <c r="R13010" s="269">
        <v>-16.75</v>
      </c>
      <c r="S13010" s="269">
        <v>-39</v>
      </c>
      <c r="T13010" s="269">
        <v>-39.25</v>
      </c>
      <c r="DO13010"/>
    </row>
    <row r="13011" spans="15:119" x14ac:dyDescent="0.25">
      <c r="O13011" s="268" t="s">
        <v>22486</v>
      </c>
      <c r="P13011" s="268" t="s">
        <v>9492</v>
      </c>
      <c r="Q13011" s="269">
        <v>-16.75</v>
      </c>
      <c r="R13011" s="269">
        <v>-17</v>
      </c>
      <c r="S13011" s="269">
        <v>-39.25</v>
      </c>
      <c r="T13011" s="269">
        <v>-39.5</v>
      </c>
      <c r="DO13011"/>
    </row>
    <row r="13012" spans="15:119" x14ac:dyDescent="0.25">
      <c r="O13012" s="268" t="s">
        <v>22487</v>
      </c>
      <c r="P13012" s="268" t="s">
        <v>9492</v>
      </c>
      <c r="Q13012" s="269">
        <v>-16.75</v>
      </c>
      <c r="R13012" s="269">
        <v>-17</v>
      </c>
      <c r="S13012" s="269">
        <v>-39</v>
      </c>
      <c r="T13012" s="269">
        <v>-39.25</v>
      </c>
      <c r="DO13012"/>
    </row>
    <row r="13013" spans="15:119" x14ac:dyDescent="0.25">
      <c r="O13013" s="268" t="s">
        <v>22488</v>
      </c>
      <c r="P13013" s="268" t="s">
        <v>9488</v>
      </c>
      <c r="Q13013" s="269">
        <v>-17</v>
      </c>
      <c r="R13013" s="269">
        <v>-18</v>
      </c>
      <c r="S13013" s="269">
        <v>-40.5</v>
      </c>
      <c r="T13013" s="269">
        <v>-42</v>
      </c>
      <c r="DO13013"/>
    </row>
    <row r="13014" spans="15:119" x14ac:dyDescent="0.25">
      <c r="O13014" s="268" t="s">
        <v>22489</v>
      </c>
      <c r="P13014" s="268" t="s">
        <v>9490</v>
      </c>
      <c r="Q13014" s="269">
        <v>-17</v>
      </c>
      <c r="R13014" s="269">
        <v>-17.5</v>
      </c>
      <c r="S13014" s="269">
        <v>-41.5</v>
      </c>
      <c r="T13014" s="269">
        <v>-42</v>
      </c>
      <c r="DO13014"/>
    </row>
    <row r="13015" spans="15:119" x14ac:dyDescent="0.25">
      <c r="O13015" s="268" t="s">
        <v>22490</v>
      </c>
      <c r="P13015" s="268" t="s">
        <v>9492</v>
      </c>
      <c r="Q13015" s="269">
        <v>-17</v>
      </c>
      <c r="R13015" s="269">
        <v>-17.25</v>
      </c>
      <c r="S13015" s="269">
        <v>-41.75</v>
      </c>
      <c r="T13015" s="269">
        <v>-42</v>
      </c>
      <c r="DO13015"/>
    </row>
    <row r="13016" spans="15:119" x14ac:dyDescent="0.25">
      <c r="O13016" s="268" t="s">
        <v>22491</v>
      </c>
      <c r="P13016" s="268" t="s">
        <v>9492</v>
      </c>
      <c r="Q13016" s="269">
        <v>-17</v>
      </c>
      <c r="R13016" s="269">
        <v>-17.25</v>
      </c>
      <c r="S13016" s="269">
        <v>-41.5</v>
      </c>
      <c r="T13016" s="269">
        <v>-41.75</v>
      </c>
      <c r="DO13016"/>
    </row>
    <row r="13017" spans="15:119" x14ac:dyDescent="0.25">
      <c r="O13017" s="268" t="s">
        <v>22492</v>
      </c>
      <c r="P13017" s="268" t="s">
        <v>9492</v>
      </c>
      <c r="Q13017" s="269">
        <v>-17.25</v>
      </c>
      <c r="R13017" s="269">
        <v>-17.5</v>
      </c>
      <c r="S13017" s="269">
        <v>-41.75</v>
      </c>
      <c r="T13017" s="269">
        <v>-42</v>
      </c>
      <c r="DO13017"/>
    </row>
    <row r="13018" spans="15:119" x14ac:dyDescent="0.25">
      <c r="O13018" s="268" t="s">
        <v>22493</v>
      </c>
      <c r="P13018" s="268" t="s">
        <v>9492</v>
      </c>
      <c r="Q13018" s="269">
        <v>-17.25</v>
      </c>
      <c r="R13018" s="269">
        <v>-17.5</v>
      </c>
      <c r="S13018" s="269">
        <v>-41.5</v>
      </c>
      <c r="T13018" s="269">
        <v>-41.75</v>
      </c>
      <c r="DO13018"/>
    </row>
    <row r="13019" spans="15:119" x14ac:dyDescent="0.25">
      <c r="O13019" s="268" t="s">
        <v>22494</v>
      </c>
      <c r="P13019" s="268" t="s">
        <v>9490</v>
      </c>
      <c r="Q13019" s="269">
        <v>-17</v>
      </c>
      <c r="R13019" s="269">
        <v>-17.5</v>
      </c>
      <c r="S13019" s="269">
        <v>-41</v>
      </c>
      <c r="T13019" s="269">
        <v>-41.5</v>
      </c>
      <c r="DO13019"/>
    </row>
    <row r="13020" spans="15:119" x14ac:dyDescent="0.25">
      <c r="O13020" s="268" t="s">
        <v>22495</v>
      </c>
      <c r="P13020" s="268" t="s">
        <v>9492</v>
      </c>
      <c r="Q13020" s="269">
        <v>-17</v>
      </c>
      <c r="R13020" s="269">
        <v>-17.25</v>
      </c>
      <c r="S13020" s="269">
        <v>-41.25</v>
      </c>
      <c r="T13020" s="269">
        <v>-41.5</v>
      </c>
      <c r="DO13020"/>
    </row>
    <row r="13021" spans="15:119" x14ac:dyDescent="0.25">
      <c r="O13021" s="268" t="s">
        <v>22496</v>
      </c>
      <c r="P13021" s="268" t="s">
        <v>9492</v>
      </c>
      <c r="Q13021" s="269">
        <v>-17</v>
      </c>
      <c r="R13021" s="269">
        <v>-17.25</v>
      </c>
      <c r="S13021" s="269">
        <v>-41</v>
      </c>
      <c r="T13021" s="269">
        <v>-41.25</v>
      </c>
      <c r="DO13021"/>
    </row>
    <row r="13022" spans="15:119" x14ac:dyDescent="0.25">
      <c r="O13022" s="268" t="s">
        <v>22497</v>
      </c>
      <c r="P13022" s="268" t="s">
        <v>9492</v>
      </c>
      <c r="Q13022" s="269">
        <v>-17.25</v>
      </c>
      <c r="R13022" s="269">
        <v>-17.5</v>
      </c>
      <c r="S13022" s="269">
        <v>-41.25</v>
      </c>
      <c r="T13022" s="269">
        <v>-41.5</v>
      </c>
      <c r="DO13022"/>
    </row>
    <row r="13023" spans="15:119" x14ac:dyDescent="0.25">
      <c r="O13023" s="268" t="s">
        <v>22498</v>
      </c>
      <c r="P13023" s="268" t="s">
        <v>9492</v>
      </c>
      <c r="Q13023" s="269">
        <v>-17.25</v>
      </c>
      <c r="R13023" s="269">
        <v>-17.5</v>
      </c>
      <c r="S13023" s="269">
        <v>-41</v>
      </c>
      <c r="T13023" s="269">
        <v>-41.25</v>
      </c>
      <c r="DO13023"/>
    </row>
    <row r="13024" spans="15:119" x14ac:dyDescent="0.25">
      <c r="O13024" s="268" t="s">
        <v>22499</v>
      </c>
      <c r="P13024" s="268" t="s">
        <v>9490</v>
      </c>
      <c r="Q13024" s="269">
        <v>-17</v>
      </c>
      <c r="R13024" s="269">
        <v>-17.5</v>
      </c>
      <c r="S13024" s="269">
        <v>-40.5</v>
      </c>
      <c r="T13024" s="269">
        <v>-41</v>
      </c>
      <c r="DO13024"/>
    </row>
    <row r="13025" spans="15:119" x14ac:dyDescent="0.25">
      <c r="O13025" s="268" t="s">
        <v>22500</v>
      </c>
      <c r="P13025" s="268" t="s">
        <v>9492</v>
      </c>
      <c r="Q13025" s="269">
        <v>-17</v>
      </c>
      <c r="R13025" s="269">
        <v>-17.25</v>
      </c>
      <c r="S13025" s="269">
        <v>-40.75</v>
      </c>
      <c r="T13025" s="269">
        <v>-41</v>
      </c>
      <c r="DO13025"/>
    </row>
    <row r="13026" spans="15:119" x14ac:dyDescent="0.25">
      <c r="O13026" s="268" t="s">
        <v>22501</v>
      </c>
      <c r="P13026" s="268" t="s">
        <v>9492</v>
      </c>
      <c r="Q13026" s="269">
        <v>-17</v>
      </c>
      <c r="R13026" s="269">
        <v>-17.25</v>
      </c>
      <c r="S13026" s="269">
        <v>-40.5</v>
      </c>
      <c r="T13026" s="269">
        <v>-40.75</v>
      </c>
      <c r="DO13026"/>
    </row>
    <row r="13027" spans="15:119" x14ac:dyDescent="0.25">
      <c r="O13027" s="268" t="s">
        <v>22502</v>
      </c>
      <c r="P13027" s="268" t="s">
        <v>9492</v>
      </c>
      <c r="Q13027" s="269">
        <v>-17.25</v>
      </c>
      <c r="R13027" s="269">
        <v>-17.5</v>
      </c>
      <c r="S13027" s="269">
        <v>-40.75</v>
      </c>
      <c r="T13027" s="269">
        <v>-41</v>
      </c>
      <c r="DO13027"/>
    </row>
    <row r="13028" spans="15:119" x14ac:dyDescent="0.25">
      <c r="O13028" s="268" t="s">
        <v>22503</v>
      </c>
      <c r="P13028" s="268" t="s">
        <v>9492</v>
      </c>
      <c r="Q13028" s="269">
        <v>-17.25</v>
      </c>
      <c r="R13028" s="269">
        <v>-17.5</v>
      </c>
      <c r="S13028" s="269">
        <v>-40.5</v>
      </c>
      <c r="T13028" s="269">
        <v>-40.75</v>
      </c>
      <c r="DO13028"/>
    </row>
    <row r="13029" spans="15:119" x14ac:dyDescent="0.25">
      <c r="O13029" s="268" t="s">
        <v>22504</v>
      </c>
      <c r="P13029" s="268" t="s">
        <v>9490</v>
      </c>
      <c r="Q13029" s="269">
        <v>-17.5</v>
      </c>
      <c r="R13029" s="269">
        <v>-18</v>
      </c>
      <c r="S13029" s="269">
        <v>-41.5</v>
      </c>
      <c r="T13029" s="269">
        <v>-42</v>
      </c>
      <c r="DO13029"/>
    </row>
    <row r="13030" spans="15:119" x14ac:dyDescent="0.25">
      <c r="O13030" s="268" t="s">
        <v>22505</v>
      </c>
      <c r="P13030" s="268" t="s">
        <v>9492</v>
      </c>
      <c r="Q13030" s="269">
        <v>-17.5</v>
      </c>
      <c r="R13030" s="269">
        <v>-17.75</v>
      </c>
      <c r="S13030" s="269">
        <v>-41.75</v>
      </c>
      <c r="T13030" s="269">
        <v>-42</v>
      </c>
      <c r="DO13030"/>
    </row>
    <row r="13031" spans="15:119" x14ac:dyDescent="0.25">
      <c r="O13031" s="268" t="s">
        <v>22506</v>
      </c>
      <c r="P13031" s="268" t="s">
        <v>9492</v>
      </c>
      <c r="Q13031" s="269">
        <v>-17.5</v>
      </c>
      <c r="R13031" s="269">
        <v>-17.75</v>
      </c>
      <c r="S13031" s="269">
        <v>-41.5</v>
      </c>
      <c r="T13031" s="269">
        <v>-41.75</v>
      </c>
      <c r="DO13031"/>
    </row>
    <row r="13032" spans="15:119" x14ac:dyDescent="0.25">
      <c r="O13032" s="268" t="s">
        <v>22507</v>
      </c>
      <c r="P13032" s="268" t="s">
        <v>9492</v>
      </c>
      <c r="Q13032" s="269">
        <v>-17.75</v>
      </c>
      <c r="R13032" s="269">
        <v>-18</v>
      </c>
      <c r="S13032" s="269">
        <v>-41.75</v>
      </c>
      <c r="T13032" s="269">
        <v>-42</v>
      </c>
      <c r="DO13032"/>
    </row>
    <row r="13033" spans="15:119" x14ac:dyDescent="0.25">
      <c r="O13033" s="268" t="s">
        <v>22508</v>
      </c>
      <c r="P13033" s="268" t="s">
        <v>9492</v>
      </c>
      <c r="Q13033" s="269">
        <v>-17.75</v>
      </c>
      <c r="R13033" s="269">
        <v>-18</v>
      </c>
      <c r="S13033" s="269">
        <v>-41.5</v>
      </c>
      <c r="T13033" s="269">
        <v>-41.75</v>
      </c>
      <c r="DO13033"/>
    </row>
    <row r="13034" spans="15:119" x14ac:dyDescent="0.25">
      <c r="O13034" s="268" t="s">
        <v>22509</v>
      </c>
      <c r="P13034" s="268" t="s">
        <v>9490</v>
      </c>
      <c r="Q13034" s="269">
        <v>-17.5</v>
      </c>
      <c r="R13034" s="269">
        <v>-18</v>
      </c>
      <c r="S13034" s="269">
        <v>-41</v>
      </c>
      <c r="T13034" s="269">
        <v>-41.5</v>
      </c>
      <c r="DO13034"/>
    </row>
    <row r="13035" spans="15:119" x14ac:dyDescent="0.25">
      <c r="O13035" s="268" t="s">
        <v>22510</v>
      </c>
      <c r="P13035" s="268" t="s">
        <v>9492</v>
      </c>
      <c r="Q13035" s="269">
        <v>-17.5</v>
      </c>
      <c r="R13035" s="269">
        <v>-17.75</v>
      </c>
      <c r="S13035" s="269">
        <v>-41.25</v>
      </c>
      <c r="T13035" s="269">
        <v>-41.5</v>
      </c>
      <c r="DO13035"/>
    </row>
    <row r="13036" spans="15:119" x14ac:dyDescent="0.25">
      <c r="O13036" s="268" t="s">
        <v>22511</v>
      </c>
      <c r="P13036" s="268" t="s">
        <v>9492</v>
      </c>
      <c r="Q13036" s="269">
        <v>-17.5</v>
      </c>
      <c r="R13036" s="269">
        <v>-17.75</v>
      </c>
      <c r="S13036" s="269">
        <v>-41</v>
      </c>
      <c r="T13036" s="269">
        <v>-41.25</v>
      </c>
      <c r="DO13036"/>
    </row>
    <row r="13037" spans="15:119" x14ac:dyDescent="0.25">
      <c r="O13037" s="268" t="s">
        <v>22512</v>
      </c>
      <c r="P13037" s="268" t="s">
        <v>9492</v>
      </c>
      <c r="Q13037" s="269">
        <v>-17.75</v>
      </c>
      <c r="R13037" s="269">
        <v>-18</v>
      </c>
      <c r="S13037" s="269">
        <v>-41.25</v>
      </c>
      <c r="T13037" s="269">
        <v>-41.5</v>
      </c>
      <c r="DO13037"/>
    </row>
    <row r="13038" spans="15:119" x14ac:dyDescent="0.25">
      <c r="O13038" s="268" t="s">
        <v>22513</v>
      </c>
      <c r="P13038" s="268" t="s">
        <v>9492</v>
      </c>
      <c r="Q13038" s="269">
        <v>-17.75</v>
      </c>
      <c r="R13038" s="269">
        <v>-18</v>
      </c>
      <c r="S13038" s="269">
        <v>-41</v>
      </c>
      <c r="T13038" s="269">
        <v>-41.25</v>
      </c>
      <c r="DO13038"/>
    </row>
    <row r="13039" spans="15:119" x14ac:dyDescent="0.25">
      <c r="O13039" s="268" t="s">
        <v>22514</v>
      </c>
      <c r="P13039" s="268" t="s">
        <v>9490</v>
      </c>
      <c r="Q13039" s="269">
        <v>-17.5</v>
      </c>
      <c r="R13039" s="269">
        <v>-18</v>
      </c>
      <c r="S13039" s="269">
        <v>-40.5</v>
      </c>
      <c r="T13039" s="269">
        <v>-41</v>
      </c>
      <c r="DO13039"/>
    </row>
    <row r="13040" spans="15:119" x14ac:dyDescent="0.25">
      <c r="O13040" s="268" t="s">
        <v>22515</v>
      </c>
      <c r="P13040" s="268" t="s">
        <v>9492</v>
      </c>
      <c r="Q13040" s="269">
        <v>-17.5</v>
      </c>
      <c r="R13040" s="269">
        <v>-17.75</v>
      </c>
      <c r="S13040" s="269">
        <v>-40.75</v>
      </c>
      <c r="T13040" s="269">
        <v>-41</v>
      </c>
      <c r="DO13040"/>
    </row>
    <row r="13041" spans="15:119" x14ac:dyDescent="0.25">
      <c r="O13041" s="268" t="s">
        <v>22516</v>
      </c>
      <c r="P13041" s="268" t="s">
        <v>9492</v>
      </c>
      <c r="Q13041" s="269">
        <v>-17.5</v>
      </c>
      <c r="R13041" s="269">
        <v>-17.75</v>
      </c>
      <c r="S13041" s="269">
        <v>-40.5</v>
      </c>
      <c r="T13041" s="269">
        <v>-40.75</v>
      </c>
      <c r="DO13041"/>
    </row>
    <row r="13042" spans="15:119" x14ac:dyDescent="0.25">
      <c r="O13042" s="268" t="s">
        <v>22517</v>
      </c>
      <c r="P13042" s="268" t="s">
        <v>9492</v>
      </c>
      <c r="Q13042" s="269">
        <v>-17.75</v>
      </c>
      <c r="R13042" s="269">
        <v>-18</v>
      </c>
      <c r="S13042" s="269">
        <v>-40.75</v>
      </c>
      <c r="T13042" s="269">
        <v>-41</v>
      </c>
      <c r="DO13042"/>
    </row>
    <row r="13043" spans="15:119" x14ac:dyDescent="0.25">
      <c r="O13043" s="268" t="s">
        <v>22518</v>
      </c>
      <c r="P13043" s="268" t="s">
        <v>9492</v>
      </c>
      <c r="Q13043" s="269">
        <v>-17.75</v>
      </c>
      <c r="R13043" s="269">
        <v>-18</v>
      </c>
      <c r="S13043" s="269">
        <v>-40.5</v>
      </c>
      <c r="T13043" s="269">
        <v>-40.75</v>
      </c>
      <c r="DO13043"/>
    </row>
    <row r="13044" spans="15:119" x14ac:dyDescent="0.25">
      <c r="O13044" s="268" t="s">
        <v>22519</v>
      </c>
      <c r="P13044" s="268" t="s">
        <v>9488</v>
      </c>
      <c r="Q13044" s="269">
        <v>-17</v>
      </c>
      <c r="R13044" s="269">
        <v>-18</v>
      </c>
      <c r="S13044" s="269">
        <v>-39</v>
      </c>
      <c r="T13044" s="269">
        <v>-40.5</v>
      </c>
      <c r="DO13044"/>
    </row>
    <row r="13045" spans="15:119" x14ac:dyDescent="0.25">
      <c r="O13045" s="268" t="s">
        <v>22520</v>
      </c>
      <c r="P13045" s="268" t="s">
        <v>9490</v>
      </c>
      <c r="Q13045" s="269">
        <v>-17</v>
      </c>
      <c r="R13045" s="269">
        <v>-17.5</v>
      </c>
      <c r="S13045" s="269">
        <v>-40</v>
      </c>
      <c r="T13045" s="269">
        <v>-40.5</v>
      </c>
      <c r="DO13045"/>
    </row>
    <row r="13046" spans="15:119" x14ac:dyDescent="0.25">
      <c r="O13046" s="268" t="s">
        <v>22521</v>
      </c>
      <c r="P13046" s="268" t="s">
        <v>9492</v>
      </c>
      <c r="Q13046" s="269">
        <v>-17</v>
      </c>
      <c r="R13046" s="269">
        <v>-17.25</v>
      </c>
      <c r="S13046" s="269">
        <v>-40.25</v>
      </c>
      <c r="T13046" s="269">
        <v>-40.5</v>
      </c>
      <c r="DO13046"/>
    </row>
    <row r="13047" spans="15:119" x14ac:dyDescent="0.25">
      <c r="O13047" s="268" t="s">
        <v>22522</v>
      </c>
      <c r="P13047" s="268" t="s">
        <v>9492</v>
      </c>
      <c r="Q13047" s="269">
        <v>-17</v>
      </c>
      <c r="R13047" s="269">
        <v>-17.25</v>
      </c>
      <c r="S13047" s="269">
        <v>-40</v>
      </c>
      <c r="T13047" s="269">
        <v>-40.25</v>
      </c>
      <c r="DO13047"/>
    </row>
    <row r="13048" spans="15:119" x14ac:dyDescent="0.25">
      <c r="O13048" s="268" t="s">
        <v>22523</v>
      </c>
      <c r="P13048" s="268" t="s">
        <v>9492</v>
      </c>
      <c r="Q13048" s="269">
        <v>-17.25</v>
      </c>
      <c r="R13048" s="269">
        <v>-17.5</v>
      </c>
      <c r="S13048" s="269">
        <v>-40.25</v>
      </c>
      <c r="T13048" s="269">
        <v>-40.5</v>
      </c>
      <c r="DO13048"/>
    </row>
    <row r="13049" spans="15:119" x14ac:dyDescent="0.25">
      <c r="O13049" s="268" t="s">
        <v>22524</v>
      </c>
      <c r="P13049" s="268" t="s">
        <v>9492</v>
      </c>
      <c r="Q13049" s="269">
        <v>-17.25</v>
      </c>
      <c r="R13049" s="269">
        <v>-17.5</v>
      </c>
      <c r="S13049" s="269">
        <v>-40</v>
      </c>
      <c r="T13049" s="269">
        <v>-40.25</v>
      </c>
      <c r="DO13049"/>
    </row>
    <row r="13050" spans="15:119" x14ac:dyDescent="0.25">
      <c r="O13050" s="268" t="s">
        <v>22525</v>
      </c>
      <c r="P13050" s="268" t="s">
        <v>9490</v>
      </c>
      <c r="Q13050" s="269">
        <v>-17</v>
      </c>
      <c r="R13050" s="269">
        <v>-17.5</v>
      </c>
      <c r="S13050" s="269">
        <v>-39.5</v>
      </c>
      <c r="T13050" s="269">
        <v>-40</v>
      </c>
      <c r="DO13050"/>
    </row>
    <row r="13051" spans="15:119" x14ac:dyDescent="0.25">
      <c r="O13051" s="268" t="s">
        <v>22526</v>
      </c>
      <c r="P13051" s="268" t="s">
        <v>9492</v>
      </c>
      <c r="Q13051" s="269">
        <v>-17</v>
      </c>
      <c r="R13051" s="269">
        <v>-17.25</v>
      </c>
      <c r="S13051" s="269">
        <v>-39.75</v>
      </c>
      <c r="T13051" s="269">
        <v>-40</v>
      </c>
      <c r="DO13051"/>
    </row>
    <row r="13052" spans="15:119" x14ac:dyDescent="0.25">
      <c r="O13052" s="268" t="s">
        <v>22527</v>
      </c>
      <c r="P13052" s="268" t="s">
        <v>9492</v>
      </c>
      <c r="Q13052" s="269">
        <v>-17</v>
      </c>
      <c r="R13052" s="269">
        <v>-17.25</v>
      </c>
      <c r="S13052" s="269">
        <v>-39.5</v>
      </c>
      <c r="T13052" s="269">
        <v>-39.75</v>
      </c>
      <c r="DO13052"/>
    </row>
    <row r="13053" spans="15:119" x14ac:dyDescent="0.25">
      <c r="O13053" s="268" t="s">
        <v>22528</v>
      </c>
      <c r="P13053" s="268" t="s">
        <v>9492</v>
      </c>
      <c r="Q13053" s="269">
        <v>-17.25</v>
      </c>
      <c r="R13053" s="269">
        <v>-17.5</v>
      </c>
      <c r="S13053" s="269">
        <v>-39.75</v>
      </c>
      <c r="T13053" s="269">
        <v>-40</v>
      </c>
      <c r="DO13053"/>
    </row>
    <row r="13054" spans="15:119" x14ac:dyDescent="0.25">
      <c r="O13054" s="268" t="s">
        <v>22529</v>
      </c>
      <c r="P13054" s="268" t="s">
        <v>9492</v>
      </c>
      <c r="Q13054" s="269">
        <v>-17.25</v>
      </c>
      <c r="R13054" s="269">
        <v>-17.5</v>
      </c>
      <c r="S13054" s="269">
        <v>-39.5</v>
      </c>
      <c r="T13054" s="269">
        <v>-39.75</v>
      </c>
      <c r="DO13054"/>
    </row>
    <row r="13055" spans="15:119" x14ac:dyDescent="0.25">
      <c r="O13055" s="268" t="s">
        <v>22530</v>
      </c>
      <c r="P13055" s="268" t="s">
        <v>9490</v>
      </c>
      <c r="Q13055" s="269">
        <v>-17</v>
      </c>
      <c r="R13055" s="269">
        <v>-17.5</v>
      </c>
      <c r="S13055" s="269">
        <v>-39</v>
      </c>
      <c r="T13055" s="269">
        <v>-39.5</v>
      </c>
      <c r="DO13055"/>
    </row>
    <row r="13056" spans="15:119" x14ac:dyDescent="0.25">
      <c r="O13056" s="268" t="s">
        <v>22531</v>
      </c>
      <c r="P13056" s="268" t="s">
        <v>9492</v>
      </c>
      <c r="Q13056" s="269">
        <v>-17</v>
      </c>
      <c r="R13056" s="269">
        <v>-17.25</v>
      </c>
      <c r="S13056" s="269">
        <v>-39.25</v>
      </c>
      <c r="T13056" s="269">
        <v>-39.5</v>
      </c>
      <c r="DO13056"/>
    </row>
    <row r="13057" spans="15:119" x14ac:dyDescent="0.25">
      <c r="O13057" s="268" t="s">
        <v>22532</v>
      </c>
      <c r="P13057" s="268" t="s">
        <v>9492</v>
      </c>
      <c r="Q13057" s="269">
        <v>-17</v>
      </c>
      <c r="R13057" s="269">
        <v>-17.25</v>
      </c>
      <c r="S13057" s="269">
        <v>-39</v>
      </c>
      <c r="T13057" s="269">
        <v>-39.25</v>
      </c>
      <c r="DO13057"/>
    </row>
    <row r="13058" spans="15:119" x14ac:dyDescent="0.25">
      <c r="O13058" s="268" t="s">
        <v>22533</v>
      </c>
      <c r="P13058" s="268" t="s">
        <v>9492</v>
      </c>
      <c r="Q13058" s="269">
        <v>-17.25</v>
      </c>
      <c r="R13058" s="269">
        <v>-17.5</v>
      </c>
      <c r="S13058" s="269">
        <v>-39.25</v>
      </c>
      <c r="T13058" s="269">
        <v>-39.5</v>
      </c>
      <c r="DO13058"/>
    </row>
    <row r="13059" spans="15:119" x14ac:dyDescent="0.25">
      <c r="O13059" s="268" t="s">
        <v>22534</v>
      </c>
      <c r="P13059" s="268" t="s">
        <v>9492</v>
      </c>
      <c r="Q13059" s="269">
        <v>-17.25</v>
      </c>
      <c r="R13059" s="269">
        <v>-17.5</v>
      </c>
      <c r="S13059" s="269">
        <v>-39</v>
      </c>
      <c r="T13059" s="269">
        <v>-39.25</v>
      </c>
      <c r="DO13059"/>
    </row>
    <row r="13060" spans="15:119" x14ac:dyDescent="0.25">
      <c r="O13060" s="268" t="s">
        <v>22535</v>
      </c>
      <c r="P13060" s="268" t="s">
        <v>9490</v>
      </c>
      <c r="Q13060" s="269">
        <v>-17.5</v>
      </c>
      <c r="R13060" s="269">
        <v>-18</v>
      </c>
      <c r="S13060" s="269">
        <v>-40</v>
      </c>
      <c r="T13060" s="269">
        <v>-40.5</v>
      </c>
      <c r="DO13060"/>
    </row>
    <row r="13061" spans="15:119" x14ac:dyDescent="0.25">
      <c r="O13061" s="268" t="s">
        <v>22536</v>
      </c>
      <c r="P13061" s="268" t="s">
        <v>9492</v>
      </c>
      <c r="Q13061" s="269">
        <v>-17.5</v>
      </c>
      <c r="R13061" s="269">
        <v>-17.75</v>
      </c>
      <c r="S13061" s="269">
        <v>-40.25</v>
      </c>
      <c r="T13061" s="269">
        <v>-40.5</v>
      </c>
      <c r="DO13061"/>
    </row>
    <row r="13062" spans="15:119" x14ac:dyDescent="0.25">
      <c r="O13062" s="268" t="s">
        <v>22537</v>
      </c>
      <c r="P13062" s="268" t="s">
        <v>9492</v>
      </c>
      <c r="Q13062" s="269">
        <v>-17.5</v>
      </c>
      <c r="R13062" s="269">
        <v>-17.75</v>
      </c>
      <c r="S13062" s="269">
        <v>-40</v>
      </c>
      <c r="T13062" s="269">
        <v>-40.25</v>
      </c>
      <c r="DO13062"/>
    </row>
    <row r="13063" spans="15:119" x14ac:dyDescent="0.25">
      <c r="O13063" s="268" t="s">
        <v>22538</v>
      </c>
      <c r="P13063" s="268" t="s">
        <v>9492</v>
      </c>
      <c r="Q13063" s="269">
        <v>-17.75</v>
      </c>
      <c r="R13063" s="269">
        <v>-18</v>
      </c>
      <c r="S13063" s="269">
        <v>-40.25</v>
      </c>
      <c r="T13063" s="269">
        <v>-40.5</v>
      </c>
      <c r="DO13063"/>
    </row>
    <row r="13064" spans="15:119" x14ac:dyDescent="0.25">
      <c r="O13064" s="268" t="s">
        <v>22539</v>
      </c>
      <c r="P13064" s="268" t="s">
        <v>9492</v>
      </c>
      <c r="Q13064" s="269">
        <v>-17.75</v>
      </c>
      <c r="R13064" s="269">
        <v>-18</v>
      </c>
      <c r="S13064" s="269">
        <v>-40</v>
      </c>
      <c r="T13064" s="269">
        <v>-40.25</v>
      </c>
      <c r="DO13064"/>
    </row>
    <row r="13065" spans="15:119" x14ac:dyDescent="0.25">
      <c r="O13065" s="268" t="s">
        <v>22540</v>
      </c>
      <c r="P13065" s="268" t="s">
        <v>9490</v>
      </c>
      <c r="Q13065" s="269">
        <v>-17.5</v>
      </c>
      <c r="R13065" s="269">
        <v>-18</v>
      </c>
      <c r="S13065" s="269">
        <v>-39.5</v>
      </c>
      <c r="T13065" s="269">
        <v>-40</v>
      </c>
      <c r="DO13065"/>
    </row>
    <row r="13066" spans="15:119" x14ac:dyDescent="0.25">
      <c r="O13066" s="268" t="s">
        <v>22541</v>
      </c>
      <c r="P13066" s="268" t="s">
        <v>9492</v>
      </c>
      <c r="Q13066" s="269">
        <v>-17.5</v>
      </c>
      <c r="R13066" s="269">
        <v>-17.75</v>
      </c>
      <c r="S13066" s="269">
        <v>-39.75</v>
      </c>
      <c r="T13066" s="269">
        <v>-40</v>
      </c>
      <c r="DO13066"/>
    </row>
    <row r="13067" spans="15:119" x14ac:dyDescent="0.25">
      <c r="O13067" s="268" t="s">
        <v>22542</v>
      </c>
      <c r="P13067" s="268" t="s">
        <v>9492</v>
      </c>
      <c r="Q13067" s="269">
        <v>-17.5</v>
      </c>
      <c r="R13067" s="269">
        <v>-17.75</v>
      </c>
      <c r="S13067" s="269">
        <v>-39.5</v>
      </c>
      <c r="T13067" s="269">
        <v>-39.75</v>
      </c>
      <c r="DO13067"/>
    </row>
    <row r="13068" spans="15:119" x14ac:dyDescent="0.25">
      <c r="O13068" s="268" t="s">
        <v>22543</v>
      </c>
      <c r="P13068" s="268" t="s">
        <v>9492</v>
      </c>
      <c r="Q13068" s="269">
        <v>-17.75</v>
      </c>
      <c r="R13068" s="269">
        <v>-18</v>
      </c>
      <c r="S13068" s="269">
        <v>-39.75</v>
      </c>
      <c r="T13068" s="269">
        <v>-40</v>
      </c>
      <c r="DO13068"/>
    </row>
    <row r="13069" spans="15:119" x14ac:dyDescent="0.25">
      <c r="O13069" s="268" t="s">
        <v>22544</v>
      </c>
      <c r="P13069" s="268" t="s">
        <v>9492</v>
      </c>
      <c r="Q13069" s="269">
        <v>-17.75</v>
      </c>
      <c r="R13069" s="269">
        <v>-18</v>
      </c>
      <c r="S13069" s="269">
        <v>-39.5</v>
      </c>
      <c r="T13069" s="269">
        <v>-39.75</v>
      </c>
      <c r="DO13069"/>
    </row>
    <row r="13070" spans="15:119" x14ac:dyDescent="0.25">
      <c r="O13070" s="268" t="s">
        <v>22545</v>
      </c>
      <c r="P13070" s="268" t="s">
        <v>9490</v>
      </c>
      <c r="Q13070" s="269">
        <v>-17.5</v>
      </c>
      <c r="R13070" s="269">
        <v>-18</v>
      </c>
      <c r="S13070" s="269">
        <v>-39</v>
      </c>
      <c r="T13070" s="269">
        <v>-39.5</v>
      </c>
      <c r="DO13070"/>
    </row>
    <row r="13071" spans="15:119" x14ac:dyDescent="0.25">
      <c r="O13071" s="268" t="s">
        <v>22546</v>
      </c>
      <c r="P13071" s="268" t="s">
        <v>9492</v>
      </c>
      <c r="Q13071" s="269">
        <v>-17.5</v>
      </c>
      <c r="R13071" s="269">
        <v>-17.75</v>
      </c>
      <c r="S13071" s="269">
        <v>-39.25</v>
      </c>
      <c r="T13071" s="269">
        <v>-39.5</v>
      </c>
      <c r="DO13071"/>
    </row>
    <row r="13072" spans="15:119" x14ac:dyDescent="0.25">
      <c r="O13072" s="268" t="s">
        <v>22547</v>
      </c>
      <c r="P13072" s="268" t="s">
        <v>9492</v>
      </c>
      <c r="Q13072" s="269">
        <v>-17.5</v>
      </c>
      <c r="R13072" s="269">
        <v>-17.75</v>
      </c>
      <c r="S13072" s="269">
        <v>-39</v>
      </c>
      <c r="T13072" s="269">
        <v>-39.25</v>
      </c>
      <c r="DO13072"/>
    </row>
    <row r="13073" spans="15:119" x14ac:dyDescent="0.25">
      <c r="O13073" s="268" t="s">
        <v>22548</v>
      </c>
      <c r="P13073" s="268" t="s">
        <v>9492</v>
      </c>
      <c r="Q13073" s="269">
        <v>-17.75</v>
      </c>
      <c r="R13073" s="269">
        <v>-18</v>
      </c>
      <c r="S13073" s="269">
        <v>-39.25</v>
      </c>
      <c r="T13073" s="269">
        <v>-39.5</v>
      </c>
      <c r="DO13073"/>
    </row>
    <row r="13074" spans="15:119" x14ac:dyDescent="0.25">
      <c r="O13074" s="268" t="s">
        <v>22549</v>
      </c>
      <c r="P13074" s="268" t="s">
        <v>9492</v>
      </c>
      <c r="Q13074" s="269">
        <v>-17.75</v>
      </c>
      <c r="R13074" s="269">
        <v>-18</v>
      </c>
      <c r="S13074" s="269">
        <v>-39</v>
      </c>
      <c r="T13074" s="269">
        <v>-39.25</v>
      </c>
      <c r="DO13074"/>
    </row>
    <row r="13075" spans="15:119" x14ac:dyDescent="0.25">
      <c r="O13075" s="268" t="s">
        <v>22550</v>
      </c>
      <c r="P13075" s="268" t="s">
        <v>9486</v>
      </c>
      <c r="Q13075" s="269">
        <v>-16</v>
      </c>
      <c r="R13075" s="269">
        <v>-18</v>
      </c>
      <c r="S13075" s="269">
        <v>-36</v>
      </c>
      <c r="T13075" s="269">
        <v>-39</v>
      </c>
      <c r="DO13075"/>
    </row>
    <row r="13076" spans="15:119" x14ac:dyDescent="0.25">
      <c r="O13076" s="268" t="s">
        <v>22551</v>
      </c>
      <c r="P13076" s="268" t="s">
        <v>9488</v>
      </c>
      <c r="Q13076" s="269">
        <v>-16</v>
      </c>
      <c r="R13076" s="269">
        <v>-17</v>
      </c>
      <c r="S13076" s="269">
        <v>-37.5</v>
      </c>
      <c r="T13076" s="269">
        <v>-39</v>
      </c>
      <c r="DO13076"/>
    </row>
    <row r="13077" spans="15:119" x14ac:dyDescent="0.25">
      <c r="O13077" s="268" t="s">
        <v>22552</v>
      </c>
      <c r="P13077" s="268" t="s">
        <v>9490</v>
      </c>
      <c r="Q13077" s="269">
        <v>-16</v>
      </c>
      <c r="R13077" s="269">
        <v>-16.5</v>
      </c>
      <c r="S13077" s="269">
        <v>-38.5</v>
      </c>
      <c r="T13077" s="269">
        <v>-39</v>
      </c>
      <c r="DO13077"/>
    </row>
    <row r="13078" spans="15:119" x14ac:dyDescent="0.25">
      <c r="O13078" s="268" t="s">
        <v>22553</v>
      </c>
      <c r="P13078" s="268" t="s">
        <v>9492</v>
      </c>
      <c r="Q13078" s="269">
        <v>-16</v>
      </c>
      <c r="R13078" s="269">
        <v>-16.25</v>
      </c>
      <c r="S13078" s="269">
        <v>-38.75</v>
      </c>
      <c r="T13078" s="269">
        <v>-39</v>
      </c>
      <c r="DO13078"/>
    </row>
    <row r="13079" spans="15:119" x14ac:dyDescent="0.25">
      <c r="O13079" s="268" t="s">
        <v>22554</v>
      </c>
      <c r="P13079" s="268" t="s">
        <v>9486</v>
      </c>
      <c r="Q13079" s="269">
        <v>-18</v>
      </c>
      <c r="R13079" s="269">
        <v>-20</v>
      </c>
      <c r="S13079" s="269">
        <v>-39</v>
      </c>
      <c r="T13079" s="269">
        <v>-42</v>
      </c>
      <c r="DO13079"/>
    </row>
    <row r="13080" spans="15:119" x14ac:dyDescent="0.25">
      <c r="O13080" s="268" t="s">
        <v>22555</v>
      </c>
      <c r="P13080" s="268" t="s">
        <v>9488</v>
      </c>
      <c r="Q13080" s="269">
        <v>-18</v>
      </c>
      <c r="R13080" s="269">
        <v>-19</v>
      </c>
      <c r="S13080" s="269">
        <v>-40.5</v>
      </c>
      <c r="T13080" s="269">
        <v>-42</v>
      </c>
      <c r="DO13080"/>
    </row>
    <row r="13081" spans="15:119" x14ac:dyDescent="0.25">
      <c r="O13081" s="268" t="s">
        <v>22556</v>
      </c>
      <c r="P13081" s="268" t="s">
        <v>9490</v>
      </c>
      <c r="Q13081" s="269">
        <v>-18</v>
      </c>
      <c r="R13081" s="269">
        <v>-18.5</v>
      </c>
      <c r="S13081" s="269">
        <v>-41.5</v>
      </c>
      <c r="T13081" s="269">
        <v>-42</v>
      </c>
      <c r="DO13081"/>
    </row>
    <row r="13082" spans="15:119" x14ac:dyDescent="0.25">
      <c r="O13082" s="268" t="s">
        <v>22557</v>
      </c>
      <c r="P13082" s="268" t="s">
        <v>9492</v>
      </c>
      <c r="Q13082" s="269">
        <v>-18</v>
      </c>
      <c r="R13082" s="269">
        <v>-18.25</v>
      </c>
      <c r="S13082" s="269">
        <v>-41.75</v>
      </c>
      <c r="T13082" s="269">
        <v>-42</v>
      </c>
      <c r="DO13082"/>
    </row>
    <row r="13083" spans="15:119" x14ac:dyDescent="0.25">
      <c r="O13083" s="268" t="s">
        <v>22558</v>
      </c>
      <c r="P13083" s="268" t="s">
        <v>9492</v>
      </c>
      <c r="Q13083" s="269">
        <v>-18</v>
      </c>
      <c r="R13083" s="269">
        <v>-18.25</v>
      </c>
      <c r="S13083" s="269">
        <v>-41.5</v>
      </c>
      <c r="T13083" s="269">
        <v>-41.75</v>
      </c>
      <c r="DO13083"/>
    </row>
    <row r="13084" spans="15:119" x14ac:dyDescent="0.25">
      <c r="O13084" s="268" t="s">
        <v>22559</v>
      </c>
      <c r="P13084" s="268" t="s">
        <v>9492</v>
      </c>
      <c r="Q13084" s="269">
        <v>-18.25</v>
      </c>
      <c r="R13084" s="269">
        <v>-18.5</v>
      </c>
      <c r="S13084" s="269">
        <v>-41.75</v>
      </c>
      <c r="T13084" s="269">
        <v>-42</v>
      </c>
      <c r="DO13084"/>
    </row>
    <row r="13085" spans="15:119" x14ac:dyDescent="0.25">
      <c r="O13085" s="268" t="s">
        <v>22560</v>
      </c>
      <c r="P13085" s="268" t="s">
        <v>9492</v>
      </c>
      <c r="Q13085" s="269">
        <v>-18.25</v>
      </c>
      <c r="R13085" s="269">
        <v>-18.5</v>
      </c>
      <c r="S13085" s="269">
        <v>-41.5</v>
      </c>
      <c r="T13085" s="269">
        <v>-41.75</v>
      </c>
      <c r="DO13085"/>
    </row>
    <row r="13086" spans="15:119" x14ac:dyDescent="0.25">
      <c r="O13086" s="268" t="s">
        <v>22561</v>
      </c>
      <c r="P13086" s="268" t="s">
        <v>9490</v>
      </c>
      <c r="Q13086" s="269">
        <v>-18</v>
      </c>
      <c r="R13086" s="269">
        <v>-18.5</v>
      </c>
      <c r="S13086" s="269">
        <v>-41</v>
      </c>
      <c r="T13086" s="269">
        <v>-41.5</v>
      </c>
      <c r="DO13086"/>
    </row>
    <row r="13087" spans="15:119" x14ac:dyDescent="0.25">
      <c r="O13087" s="268" t="s">
        <v>22562</v>
      </c>
      <c r="P13087" s="268" t="s">
        <v>9492</v>
      </c>
      <c r="Q13087" s="269">
        <v>-18</v>
      </c>
      <c r="R13087" s="269">
        <v>-18.25</v>
      </c>
      <c r="S13087" s="269">
        <v>-41.25</v>
      </c>
      <c r="T13087" s="269">
        <v>-41.5</v>
      </c>
      <c r="DO13087"/>
    </row>
    <row r="13088" spans="15:119" x14ac:dyDescent="0.25">
      <c r="O13088" s="268" t="s">
        <v>22563</v>
      </c>
      <c r="P13088" s="268" t="s">
        <v>9492</v>
      </c>
      <c r="Q13088" s="269">
        <v>-18</v>
      </c>
      <c r="R13088" s="269">
        <v>-18.25</v>
      </c>
      <c r="S13088" s="269">
        <v>-41</v>
      </c>
      <c r="T13088" s="269">
        <v>-41.25</v>
      </c>
      <c r="DO13088"/>
    </row>
    <row r="13089" spans="15:119" x14ac:dyDescent="0.25">
      <c r="O13089" s="268" t="s">
        <v>22564</v>
      </c>
      <c r="P13089" s="268" t="s">
        <v>9492</v>
      </c>
      <c r="Q13089" s="269">
        <v>-18.25</v>
      </c>
      <c r="R13089" s="269">
        <v>-18.5</v>
      </c>
      <c r="S13089" s="269">
        <v>-41.25</v>
      </c>
      <c r="T13089" s="269">
        <v>-41.5</v>
      </c>
      <c r="DO13089"/>
    </row>
    <row r="13090" spans="15:119" x14ac:dyDescent="0.25">
      <c r="O13090" s="268" t="s">
        <v>22565</v>
      </c>
      <c r="P13090" s="268" t="s">
        <v>9492</v>
      </c>
      <c r="Q13090" s="269">
        <v>-18.25</v>
      </c>
      <c r="R13090" s="269">
        <v>-18.5</v>
      </c>
      <c r="S13090" s="269">
        <v>-41</v>
      </c>
      <c r="T13090" s="269">
        <v>-41.25</v>
      </c>
      <c r="DO13090"/>
    </row>
    <row r="13091" spans="15:119" x14ac:dyDescent="0.25">
      <c r="O13091" s="268" t="s">
        <v>22566</v>
      </c>
      <c r="P13091" s="268" t="s">
        <v>9490</v>
      </c>
      <c r="Q13091" s="269">
        <v>-18</v>
      </c>
      <c r="R13091" s="269">
        <v>-18.5</v>
      </c>
      <c r="S13091" s="269">
        <v>-40.5</v>
      </c>
      <c r="T13091" s="269">
        <v>-41</v>
      </c>
      <c r="DO13091"/>
    </row>
    <row r="13092" spans="15:119" x14ac:dyDescent="0.25">
      <c r="O13092" s="268" t="s">
        <v>22567</v>
      </c>
      <c r="P13092" s="268" t="s">
        <v>9492</v>
      </c>
      <c r="Q13092" s="269">
        <v>-18</v>
      </c>
      <c r="R13092" s="269">
        <v>-18.25</v>
      </c>
      <c r="S13092" s="269">
        <v>-40.75</v>
      </c>
      <c r="T13092" s="269">
        <v>-41</v>
      </c>
      <c r="DO13092"/>
    </row>
    <row r="13093" spans="15:119" x14ac:dyDescent="0.25">
      <c r="O13093" s="268" t="s">
        <v>22568</v>
      </c>
      <c r="P13093" s="268" t="s">
        <v>9492</v>
      </c>
      <c r="Q13093" s="269">
        <v>-18</v>
      </c>
      <c r="R13093" s="269">
        <v>-18.25</v>
      </c>
      <c r="S13093" s="269">
        <v>-40.5</v>
      </c>
      <c r="T13093" s="269">
        <v>-40.75</v>
      </c>
      <c r="DO13093"/>
    </row>
    <row r="13094" spans="15:119" x14ac:dyDescent="0.25">
      <c r="O13094" s="268" t="s">
        <v>22569</v>
      </c>
      <c r="P13094" s="268" t="s">
        <v>9492</v>
      </c>
      <c r="Q13094" s="269">
        <v>-18.25</v>
      </c>
      <c r="R13094" s="269">
        <v>-18.5</v>
      </c>
      <c r="S13094" s="269">
        <v>-40.75</v>
      </c>
      <c r="T13094" s="269">
        <v>-41</v>
      </c>
      <c r="DO13094"/>
    </row>
    <row r="13095" spans="15:119" x14ac:dyDescent="0.25">
      <c r="O13095" s="268" t="s">
        <v>22570</v>
      </c>
      <c r="P13095" s="268" t="s">
        <v>9492</v>
      </c>
      <c r="Q13095" s="269">
        <v>-18.25</v>
      </c>
      <c r="R13095" s="269">
        <v>-18.5</v>
      </c>
      <c r="S13095" s="269">
        <v>-40.5</v>
      </c>
      <c r="T13095" s="269">
        <v>-40.75</v>
      </c>
      <c r="DO13095"/>
    </row>
    <row r="13096" spans="15:119" x14ac:dyDescent="0.25">
      <c r="O13096" s="268" t="s">
        <v>22571</v>
      </c>
      <c r="P13096" s="268" t="s">
        <v>9490</v>
      </c>
      <c r="Q13096" s="269">
        <v>-18.5</v>
      </c>
      <c r="R13096" s="269">
        <v>-19</v>
      </c>
      <c r="S13096" s="269">
        <v>-41.5</v>
      </c>
      <c r="T13096" s="269">
        <v>-42</v>
      </c>
      <c r="DO13096"/>
    </row>
    <row r="13097" spans="15:119" x14ac:dyDescent="0.25">
      <c r="O13097" s="268" t="s">
        <v>22572</v>
      </c>
      <c r="P13097" s="268" t="s">
        <v>9492</v>
      </c>
      <c r="Q13097" s="269">
        <v>-18.5</v>
      </c>
      <c r="R13097" s="269">
        <v>-18.75</v>
      </c>
      <c r="S13097" s="269">
        <v>-41.75</v>
      </c>
      <c r="T13097" s="269">
        <v>-42</v>
      </c>
      <c r="DO13097"/>
    </row>
    <row r="13098" spans="15:119" x14ac:dyDescent="0.25">
      <c r="O13098" s="268" t="s">
        <v>22573</v>
      </c>
      <c r="P13098" s="268" t="s">
        <v>9492</v>
      </c>
      <c r="Q13098" s="269">
        <v>-18.5</v>
      </c>
      <c r="R13098" s="269">
        <v>-18.75</v>
      </c>
      <c r="S13098" s="269">
        <v>-41.5</v>
      </c>
      <c r="T13098" s="269">
        <v>-41.75</v>
      </c>
      <c r="DO13098"/>
    </row>
    <row r="13099" spans="15:119" x14ac:dyDescent="0.25">
      <c r="O13099" s="268" t="s">
        <v>22574</v>
      </c>
      <c r="P13099" s="268" t="s">
        <v>9492</v>
      </c>
      <c r="Q13099" s="269">
        <v>-18.75</v>
      </c>
      <c r="R13099" s="269">
        <v>-19</v>
      </c>
      <c r="S13099" s="269">
        <v>-41.75</v>
      </c>
      <c r="T13099" s="269">
        <v>-42</v>
      </c>
      <c r="DO13099"/>
    </row>
    <row r="13100" spans="15:119" x14ac:dyDescent="0.25">
      <c r="O13100" s="268" t="s">
        <v>22575</v>
      </c>
      <c r="P13100" s="268" t="s">
        <v>9492</v>
      </c>
      <c r="Q13100" s="269">
        <v>-18.75</v>
      </c>
      <c r="R13100" s="269">
        <v>-19</v>
      </c>
      <c r="S13100" s="269">
        <v>-41.5</v>
      </c>
      <c r="T13100" s="269">
        <v>-41.75</v>
      </c>
      <c r="DO13100"/>
    </row>
    <row r="13101" spans="15:119" x14ac:dyDescent="0.25">
      <c r="O13101" s="268" t="s">
        <v>22576</v>
      </c>
      <c r="P13101" s="268" t="s">
        <v>9490</v>
      </c>
      <c r="Q13101" s="269">
        <v>-18.5</v>
      </c>
      <c r="R13101" s="269">
        <v>-19</v>
      </c>
      <c r="S13101" s="269">
        <v>-41</v>
      </c>
      <c r="T13101" s="269">
        <v>-41.5</v>
      </c>
      <c r="DO13101"/>
    </row>
    <row r="13102" spans="15:119" x14ac:dyDescent="0.25">
      <c r="O13102" s="268" t="s">
        <v>22577</v>
      </c>
      <c r="P13102" s="268" t="s">
        <v>9492</v>
      </c>
      <c r="Q13102" s="269">
        <v>-18.5</v>
      </c>
      <c r="R13102" s="269">
        <v>-18.75</v>
      </c>
      <c r="S13102" s="269">
        <v>-41.25</v>
      </c>
      <c r="T13102" s="269">
        <v>-41.5</v>
      </c>
      <c r="DO13102"/>
    </row>
    <row r="13103" spans="15:119" x14ac:dyDescent="0.25">
      <c r="O13103" s="268" t="s">
        <v>22578</v>
      </c>
      <c r="P13103" s="268" t="s">
        <v>9492</v>
      </c>
      <c r="Q13103" s="269">
        <v>-18.5</v>
      </c>
      <c r="R13103" s="269">
        <v>-18.75</v>
      </c>
      <c r="S13103" s="269">
        <v>-41</v>
      </c>
      <c r="T13103" s="269">
        <v>-41.25</v>
      </c>
      <c r="DO13103"/>
    </row>
    <row r="13104" spans="15:119" x14ac:dyDescent="0.25">
      <c r="O13104" s="268" t="s">
        <v>22579</v>
      </c>
      <c r="P13104" s="268" t="s">
        <v>9492</v>
      </c>
      <c r="Q13104" s="269">
        <v>-18.75</v>
      </c>
      <c r="R13104" s="269">
        <v>-19</v>
      </c>
      <c r="S13104" s="269">
        <v>-41.25</v>
      </c>
      <c r="T13104" s="269">
        <v>-41.5</v>
      </c>
      <c r="DO13104"/>
    </row>
    <row r="13105" spans="15:119" x14ac:dyDescent="0.25">
      <c r="O13105" s="268" t="s">
        <v>22580</v>
      </c>
      <c r="P13105" s="268" t="s">
        <v>9492</v>
      </c>
      <c r="Q13105" s="269">
        <v>-18.75</v>
      </c>
      <c r="R13105" s="269">
        <v>-19</v>
      </c>
      <c r="S13105" s="269">
        <v>-41</v>
      </c>
      <c r="T13105" s="269">
        <v>-41.25</v>
      </c>
      <c r="DO13105"/>
    </row>
    <row r="13106" spans="15:119" x14ac:dyDescent="0.25">
      <c r="O13106" s="268" t="s">
        <v>22581</v>
      </c>
      <c r="P13106" s="268" t="s">
        <v>9490</v>
      </c>
      <c r="Q13106" s="269">
        <v>-18.5</v>
      </c>
      <c r="R13106" s="269">
        <v>-19</v>
      </c>
      <c r="S13106" s="269">
        <v>-40.5</v>
      </c>
      <c r="T13106" s="269">
        <v>-41</v>
      </c>
      <c r="DO13106"/>
    </row>
    <row r="13107" spans="15:119" x14ac:dyDescent="0.25">
      <c r="O13107" s="268" t="s">
        <v>22582</v>
      </c>
      <c r="P13107" s="268" t="s">
        <v>9492</v>
      </c>
      <c r="Q13107" s="269">
        <v>-18.5</v>
      </c>
      <c r="R13107" s="269">
        <v>-18.75</v>
      </c>
      <c r="S13107" s="269">
        <v>-40.75</v>
      </c>
      <c r="T13107" s="269">
        <v>-41</v>
      </c>
      <c r="DO13107"/>
    </row>
    <row r="13108" spans="15:119" x14ac:dyDescent="0.25">
      <c r="O13108" s="268" t="s">
        <v>22583</v>
      </c>
      <c r="P13108" s="268" t="s">
        <v>9492</v>
      </c>
      <c r="Q13108" s="269">
        <v>-18.5</v>
      </c>
      <c r="R13108" s="269">
        <v>-18.75</v>
      </c>
      <c r="S13108" s="269">
        <v>-40.5</v>
      </c>
      <c r="T13108" s="269">
        <v>-40.75</v>
      </c>
      <c r="DO13108"/>
    </row>
    <row r="13109" spans="15:119" x14ac:dyDescent="0.25">
      <c r="O13109" s="268" t="s">
        <v>22584</v>
      </c>
      <c r="P13109" s="268" t="s">
        <v>9492</v>
      </c>
      <c r="Q13109" s="269">
        <v>-18.75</v>
      </c>
      <c r="R13109" s="269">
        <v>-19</v>
      </c>
      <c r="S13109" s="269">
        <v>-40.75</v>
      </c>
      <c r="T13109" s="269">
        <v>-41</v>
      </c>
      <c r="DO13109"/>
    </row>
    <row r="13110" spans="15:119" x14ac:dyDescent="0.25">
      <c r="O13110" s="268" t="s">
        <v>22585</v>
      </c>
      <c r="P13110" s="268" t="s">
        <v>9492</v>
      </c>
      <c r="Q13110" s="269">
        <v>-18.75</v>
      </c>
      <c r="R13110" s="269">
        <v>-19</v>
      </c>
      <c r="S13110" s="269">
        <v>-40.5</v>
      </c>
      <c r="T13110" s="269">
        <v>-40.75</v>
      </c>
      <c r="DO13110"/>
    </row>
    <row r="13111" spans="15:119" x14ac:dyDescent="0.25">
      <c r="O13111" s="268" t="s">
        <v>22586</v>
      </c>
      <c r="P13111" s="268" t="s">
        <v>9488</v>
      </c>
      <c r="Q13111" s="269">
        <v>-18</v>
      </c>
      <c r="R13111" s="269">
        <v>-19</v>
      </c>
      <c r="S13111" s="269">
        <v>-39</v>
      </c>
      <c r="T13111" s="269">
        <v>-40.5</v>
      </c>
      <c r="DO13111"/>
    </row>
    <row r="13112" spans="15:119" x14ac:dyDescent="0.25">
      <c r="O13112" s="268" t="s">
        <v>22587</v>
      </c>
      <c r="P13112" s="268" t="s">
        <v>9490</v>
      </c>
      <c r="Q13112" s="269">
        <v>-18</v>
      </c>
      <c r="R13112" s="269">
        <v>-18.5</v>
      </c>
      <c r="S13112" s="269">
        <v>-40</v>
      </c>
      <c r="T13112" s="269">
        <v>-40.5</v>
      </c>
      <c r="DO13112"/>
    </row>
    <row r="13113" spans="15:119" x14ac:dyDescent="0.25">
      <c r="O13113" s="268" t="s">
        <v>22588</v>
      </c>
      <c r="P13113" s="268" t="s">
        <v>9492</v>
      </c>
      <c r="Q13113" s="269">
        <v>-18</v>
      </c>
      <c r="R13113" s="269">
        <v>-18.25</v>
      </c>
      <c r="S13113" s="269">
        <v>-40.25</v>
      </c>
      <c r="T13113" s="269">
        <v>-40.5</v>
      </c>
      <c r="DO13113"/>
    </row>
    <row r="13114" spans="15:119" x14ac:dyDescent="0.25">
      <c r="O13114" s="268" t="s">
        <v>22589</v>
      </c>
      <c r="P13114" s="268" t="s">
        <v>9492</v>
      </c>
      <c r="Q13114" s="269">
        <v>-18</v>
      </c>
      <c r="R13114" s="269">
        <v>-18.25</v>
      </c>
      <c r="S13114" s="269">
        <v>-40</v>
      </c>
      <c r="T13114" s="269">
        <v>-40.25</v>
      </c>
      <c r="DO13114"/>
    </row>
    <row r="13115" spans="15:119" x14ac:dyDescent="0.25">
      <c r="O13115" s="268" t="s">
        <v>22590</v>
      </c>
      <c r="P13115" s="268" t="s">
        <v>9492</v>
      </c>
      <c r="Q13115" s="269">
        <v>-18.25</v>
      </c>
      <c r="R13115" s="269">
        <v>-18.5</v>
      </c>
      <c r="S13115" s="269">
        <v>-40.25</v>
      </c>
      <c r="T13115" s="269">
        <v>-40.5</v>
      </c>
      <c r="DO13115"/>
    </row>
    <row r="13116" spans="15:119" x14ac:dyDescent="0.25">
      <c r="O13116" s="268" t="s">
        <v>22591</v>
      </c>
      <c r="P13116" s="268" t="s">
        <v>9492</v>
      </c>
      <c r="Q13116" s="269">
        <v>-18.25</v>
      </c>
      <c r="R13116" s="269">
        <v>-18.5</v>
      </c>
      <c r="S13116" s="269">
        <v>-40</v>
      </c>
      <c r="T13116" s="269">
        <v>-40.25</v>
      </c>
      <c r="DO13116"/>
    </row>
    <row r="13117" spans="15:119" x14ac:dyDescent="0.25">
      <c r="O13117" s="268" t="s">
        <v>22592</v>
      </c>
      <c r="P13117" s="268" t="s">
        <v>9490</v>
      </c>
      <c r="Q13117" s="269">
        <v>-18</v>
      </c>
      <c r="R13117" s="269">
        <v>-18.5</v>
      </c>
      <c r="S13117" s="269">
        <v>-39.5</v>
      </c>
      <c r="T13117" s="269">
        <v>-40</v>
      </c>
      <c r="DO13117"/>
    </row>
    <row r="13118" spans="15:119" x14ac:dyDescent="0.25">
      <c r="O13118" s="268" t="s">
        <v>22593</v>
      </c>
      <c r="P13118" s="268" t="s">
        <v>9492</v>
      </c>
      <c r="Q13118" s="269">
        <v>-18</v>
      </c>
      <c r="R13118" s="269">
        <v>-18.25</v>
      </c>
      <c r="S13118" s="269">
        <v>-39.75</v>
      </c>
      <c r="T13118" s="269">
        <v>-40</v>
      </c>
      <c r="DO13118"/>
    </row>
    <row r="13119" spans="15:119" x14ac:dyDescent="0.25">
      <c r="O13119" s="268" t="s">
        <v>22594</v>
      </c>
      <c r="P13119" s="268" t="s">
        <v>9492</v>
      </c>
      <c r="Q13119" s="269">
        <v>-18</v>
      </c>
      <c r="R13119" s="269">
        <v>-18.25</v>
      </c>
      <c r="S13119" s="269">
        <v>-39.5</v>
      </c>
      <c r="T13119" s="269">
        <v>-39.75</v>
      </c>
      <c r="DO13119"/>
    </row>
    <row r="13120" spans="15:119" x14ac:dyDescent="0.25">
      <c r="O13120" s="268" t="s">
        <v>22595</v>
      </c>
      <c r="P13120" s="268" t="s">
        <v>9492</v>
      </c>
      <c r="Q13120" s="269">
        <v>-18.25</v>
      </c>
      <c r="R13120" s="269">
        <v>-18.5</v>
      </c>
      <c r="S13120" s="269">
        <v>-39.75</v>
      </c>
      <c r="T13120" s="269">
        <v>-40</v>
      </c>
      <c r="DO13120"/>
    </row>
    <row r="13121" spans="15:119" x14ac:dyDescent="0.25">
      <c r="O13121" s="268" t="s">
        <v>22596</v>
      </c>
      <c r="P13121" s="268" t="s">
        <v>9492</v>
      </c>
      <c r="Q13121" s="269">
        <v>-18.25</v>
      </c>
      <c r="R13121" s="269">
        <v>-18.5</v>
      </c>
      <c r="S13121" s="269">
        <v>-39.5</v>
      </c>
      <c r="T13121" s="269">
        <v>-39.75</v>
      </c>
      <c r="DO13121"/>
    </row>
    <row r="13122" spans="15:119" x14ac:dyDescent="0.25">
      <c r="O13122" s="268" t="s">
        <v>22597</v>
      </c>
      <c r="P13122" s="268" t="s">
        <v>9490</v>
      </c>
      <c r="Q13122" s="269">
        <v>-18.5</v>
      </c>
      <c r="R13122" s="269">
        <v>-19</v>
      </c>
      <c r="S13122" s="269">
        <v>-40</v>
      </c>
      <c r="T13122" s="269">
        <v>-40.5</v>
      </c>
      <c r="DO13122"/>
    </row>
    <row r="13123" spans="15:119" x14ac:dyDescent="0.25">
      <c r="O13123" s="268" t="s">
        <v>22598</v>
      </c>
      <c r="P13123" s="268" t="s">
        <v>9492</v>
      </c>
      <c r="Q13123" s="269">
        <v>-18.5</v>
      </c>
      <c r="R13123" s="269">
        <v>-18.75</v>
      </c>
      <c r="S13123" s="269">
        <v>-40.25</v>
      </c>
      <c r="T13123" s="269">
        <v>-40.5</v>
      </c>
      <c r="DO13123"/>
    </row>
    <row r="13124" spans="15:119" x14ac:dyDescent="0.25">
      <c r="O13124" s="268" t="s">
        <v>22599</v>
      </c>
      <c r="P13124" s="268" t="s">
        <v>9492</v>
      </c>
      <c r="Q13124" s="269">
        <v>-18.5</v>
      </c>
      <c r="R13124" s="269">
        <v>-18.75</v>
      </c>
      <c r="S13124" s="269">
        <v>-40</v>
      </c>
      <c r="T13124" s="269">
        <v>-40.25</v>
      </c>
      <c r="DO13124"/>
    </row>
    <row r="13125" spans="15:119" x14ac:dyDescent="0.25">
      <c r="O13125" s="268" t="s">
        <v>22600</v>
      </c>
      <c r="P13125" s="268" t="s">
        <v>9492</v>
      </c>
      <c r="Q13125" s="269">
        <v>-18.75</v>
      </c>
      <c r="R13125" s="269">
        <v>-19</v>
      </c>
      <c r="S13125" s="269">
        <v>-40.25</v>
      </c>
      <c r="T13125" s="269">
        <v>-40.5</v>
      </c>
      <c r="DO13125"/>
    </row>
    <row r="13126" spans="15:119" x14ac:dyDescent="0.25">
      <c r="O13126" s="268" t="s">
        <v>22601</v>
      </c>
      <c r="P13126" s="268" t="s">
        <v>9492</v>
      </c>
      <c r="Q13126" s="269">
        <v>-18.75</v>
      </c>
      <c r="R13126" s="269">
        <v>-19</v>
      </c>
      <c r="S13126" s="269">
        <v>-40</v>
      </c>
      <c r="T13126" s="269">
        <v>-40.25</v>
      </c>
      <c r="DO13126"/>
    </row>
    <row r="13127" spans="15:119" x14ac:dyDescent="0.25">
      <c r="O13127" s="268" t="s">
        <v>22602</v>
      </c>
      <c r="P13127" s="268" t="s">
        <v>9490</v>
      </c>
      <c r="Q13127" s="269">
        <v>-18.5</v>
      </c>
      <c r="R13127" s="269">
        <v>-19</v>
      </c>
      <c r="S13127" s="269">
        <v>-39.5</v>
      </c>
      <c r="T13127" s="269">
        <v>-40</v>
      </c>
      <c r="DO13127"/>
    </row>
    <row r="13128" spans="15:119" x14ac:dyDescent="0.25">
      <c r="O13128" s="268" t="s">
        <v>22603</v>
      </c>
      <c r="P13128" s="268" t="s">
        <v>9492</v>
      </c>
      <c r="Q13128" s="269">
        <v>-18.5</v>
      </c>
      <c r="R13128" s="269">
        <v>-18.75</v>
      </c>
      <c r="S13128" s="269">
        <v>-39.75</v>
      </c>
      <c r="T13128" s="269">
        <v>-40</v>
      </c>
      <c r="DO13128"/>
    </row>
    <row r="13129" spans="15:119" x14ac:dyDescent="0.25">
      <c r="O13129" s="268" t="s">
        <v>22604</v>
      </c>
      <c r="P13129" s="268" t="s">
        <v>9492</v>
      </c>
      <c r="Q13129" s="269">
        <v>-18.5</v>
      </c>
      <c r="R13129" s="269">
        <v>-18.75</v>
      </c>
      <c r="S13129" s="269">
        <v>-39.5</v>
      </c>
      <c r="T13129" s="269">
        <v>-39.75</v>
      </c>
      <c r="DO13129"/>
    </row>
    <row r="13130" spans="15:119" x14ac:dyDescent="0.25">
      <c r="O13130" s="268" t="s">
        <v>22605</v>
      </c>
      <c r="P13130" s="268" t="s">
        <v>9492</v>
      </c>
      <c r="Q13130" s="269">
        <v>-18.75</v>
      </c>
      <c r="R13130" s="269">
        <v>-19</v>
      </c>
      <c r="S13130" s="269">
        <v>-39.75</v>
      </c>
      <c r="T13130" s="269">
        <v>-40</v>
      </c>
      <c r="DO13130"/>
    </row>
    <row r="13131" spans="15:119" x14ac:dyDescent="0.25">
      <c r="O13131" s="268" t="s">
        <v>22606</v>
      </c>
      <c r="P13131" s="268" t="s">
        <v>9492</v>
      </c>
      <c r="Q13131" s="269">
        <v>-18.75</v>
      </c>
      <c r="R13131" s="269">
        <v>-19</v>
      </c>
      <c r="S13131" s="269">
        <v>-39.5</v>
      </c>
      <c r="T13131" s="269">
        <v>-39.75</v>
      </c>
      <c r="DO13131"/>
    </row>
    <row r="13132" spans="15:119" x14ac:dyDescent="0.25">
      <c r="O13132" s="268" t="s">
        <v>22607</v>
      </c>
      <c r="P13132" s="268" t="s">
        <v>9488</v>
      </c>
      <c r="Q13132" s="269">
        <v>-19</v>
      </c>
      <c r="R13132" s="269">
        <v>-20</v>
      </c>
      <c r="S13132" s="269">
        <v>-40.5</v>
      </c>
      <c r="T13132" s="269">
        <v>-42</v>
      </c>
      <c r="DO13132"/>
    </row>
    <row r="13133" spans="15:119" x14ac:dyDescent="0.25">
      <c r="O13133" s="268" t="s">
        <v>22608</v>
      </c>
      <c r="P13133" s="268" t="s">
        <v>9490</v>
      </c>
      <c r="Q13133" s="269">
        <v>-19</v>
      </c>
      <c r="R13133" s="269">
        <v>-19.5</v>
      </c>
      <c r="S13133" s="269">
        <v>-41.5</v>
      </c>
      <c r="T13133" s="269">
        <v>-42</v>
      </c>
      <c r="DO13133"/>
    </row>
    <row r="13134" spans="15:119" x14ac:dyDescent="0.25">
      <c r="O13134" s="268" t="s">
        <v>22609</v>
      </c>
      <c r="P13134" s="268" t="s">
        <v>9492</v>
      </c>
      <c r="Q13134" s="269">
        <v>-19</v>
      </c>
      <c r="R13134" s="269">
        <v>-19.25</v>
      </c>
      <c r="S13134" s="269">
        <v>-41.75</v>
      </c>
      <c r="T13134" s="269">
        <v>-42</v>
      </c>
      <c r="DO13134"/>
    </row>
    <row r="13135" spans="15:119" x14ac:dyDescent="0.25">
      <c r="O13135" s="268" t="s">
        <v>22610</v>
      </c>
      <c r="P13135" s="268" t="s">
        <v>9492</v>
      </c>
      <c r="Q13135" s="269">
        <v>-19</v>
      </c>
      <c r="R13135" s="269">
        <v>-19.25</v>
      </c>
      <c r="S13135" s="269">
        <v>-41.5</v>
      </c>
      <c r="T13135" s="269">
        <v>-41.75</v>
      </c>
      <c r="DO13135"/>
    </row>
    <row r="13136" spans="15:119" x14ac:dyDescent="0.25">
      <c r="O13136" s="268" t="s">
        <v>22611</v>
      </c>
      <c r="P13136" s="268" t="s">
        <v>9492</v>
      </c>
      <c r="Q13136" s="269">
        <v>-19.25</v>
      </c>
      <c r="R13136" s="269">
        <v>-19.5</v>
      </c>
      <c r="S13136" s="269">
        <v>-41.75</v>
      </c>
      <c r="T13136" s="269">
        <v>-42</v>
      </c>
      <c r="DO13136"/>
    </row>
    <row r="13137" spans="15:119" x14ac:dyDescent="0.25">
      <c r="O13137" s="268" t="s">
        <v>22612</v>
      </c>
      <c r="P13137" s="268" t="s">
        <v>9492</v>
      </c>
      <c r="Q13137" s="269">
        <v>-19.25</v>
      </c>
      <c r="R13137" s="269">
        <v>-19.5</v>
      </c>
      <c r="S13137" s="269">
        <v>-41.5</v>
      </c>
      <c r="T13137" s="269">
        <v>-41.75</v>
      </c>
      <c r="DO13137"/>
    </row>
    <row r="13138" spans="15:119" x14ac:dyDescent="0.25">
      <c r="O13138" s="268" t="s">
        <v>22613</v>
      </c>
      <c r="P13138" s="268" t="s">
        <v>9490</v>
      </c>
      <c r="Q13138" s="269">
        <v>-19</v>
      </c>
      <c r="R13138" s="269">
        <v>-19.5</v>
      </c>
      <c r="S13138" s="269">
        <v>-41</v>
      </c>
      <c r="T13138" s="269">
        <v>-41.5</v>
      </c>
      <c r="DO13138"/>
    </row>
    <row r="13139" spans="15:119" x14ac:dyDescent="0.25">
      <c r="O13139" s="268" t="s">
        <v>22614</v>
      </c>
      <c r="P13139" s="268" t="s">
        <v>9492</v>
      </c>
      <c r="Q13139" s="269">
        <v>-19</v>
      </c>
      <c r="R13139" s="269">
        <v>-19.25</v>
      </c>
      <c r="S13139" s="269">
        <v>-41.25</v>
      </c>
      <c r="T13139" s="269">
        <v>-41.5</v>
      </c>
      <c r="DO13139"/>
    </row>
    <row r="13140" spans="15:119" x14ac:dyDescent="0.25">
      <c r="O13140" s="268" t="s">
        <v>22615</v>
      </c>
      <c r="P13140" s="268" t="s">
        <v>9492</v>
      </c>
      <c r="Q13140" s="269">
        <v>-19</v>
      </c>
      <c r="R13140" s="269">
        <v>-19.25</v>
      </c>
      <c r="S13140" s="269">
        <v>-41</v>
      </c>
      <c r="T13140" s="269">
        <v>-41.25</v>
      </c>
      <c r="DO13140"/>
    </row>
    <row r="13141" spans="15:119" x14ac:dyDescent="0.25">
      <c r="O13141" s="268" t="s">
        <v>22616</v>
      </c>
      <c r="P13141" s="268" t="s">
        <v>9492</v>
      </c>
      <c r="Q13141" s="269">
        <v>-19.25</v>
      </c>
      <c r="R13141" s="269">
        <v>-19.5</v>
      </c>
      <c r="S13141" s="269">
        <v>-41.25</v>
      </c>
      <c r="T13141" s="269">
        <v>-41.5</v>
      </c>
      <c r="DO13141"/>
    </row>
    <row r="13142" spans="15:119" x14ac:dyDescent="0.25">
      <c r="O13142" s="268" t="s">
        <v>22617</v>
      </c>
      <c r="P13142" s="268" t="s">
        <v>9492</v>
      </c>
      <c r="Q13142" s="269">
        <v>-19.25</v>
      </c>
      <c r="R13142" s="269">
        <v>-19.5</v>
      </c>
      <c r="S13142" s="269">
        <v>-41</v>
      </c>
      <c r="T13142" s="269">
        <v>-41.25</v>
      </c>
      <c r="DO13142"/>
    </row>
    <row r="13143" spans="15:119" x14ac:dyDescent="0.25">
      <c r="O13143" s="268" t="s">
        <v>22618</v>
      </c>
      <c r="P13143" s="268" t="s">
        <v>9490</v>
      </c>
      <c r="Q13143" s="269">
        <v>-19</v>
      </c>
      <c r="R13143" s="269">
        <v>-19.5</v>
      </c>
      <c r="S13143" s="269">
        <v>-40.5</v>
      </c>
      <c r="T13143" s="269">
        <v>-41</v>
      </c>
      <c r="DO13143"/>
    </row>
    <row r="13144" spans="15:119" x14ac:dyDescent="0.25">
      <c r="O13144" s="268" t="s">
        <v>22619</v>
      </c>
      <c r="P13144" s="268" t="s">
        <v>9492</v>
      </c>
      <c r="Q13144" s="269">
        <v>-19</v>
      </c>
      <c r="R13144" s="269">
        <v>-19.25</v>
      </c>
      <c r="S13144" s="269">
        <v>-40.75</v>
      </c>
      <c r="T13144" s="269">
        <v>-41</v>
      </c>
      <c r="DO13144"/>
    </row>
    <row r="13145" spans="15:119" x14ac:dyDescent="0.25">
      <c r="O13145" s="268" t="s">
        <v>22620</v>
      </c>
      <c r="P13145" s="268" t="s">
        <v>9492</v>
      </c>
      <c r="Q13145" s="269">
        <v>-19</v>
      </c>
      <c r="R13145" s="269">
        <v>-19.25</v>
      </c>
      <c r="S13145" s="269">
        <v>-40.5</v>
      </c>
      <c r="T13145" s="269">
        <v>-40.75</v>
      </c>
      <c r="DO13145"/>
    </row>
    <row r="13146" spans="15:119" x14ac:dyDescent="0.25">
      <c r="O13146" s="268" t="s">
        <v>22621</v>
      </c>
      <c r="P13146" s="268" t="s">
        <v>9492</v>
      </c>
      <c r="Q13146" s="269">
        <v>-19.25</v>
      </c>
      <c r="R13146" s="269">
        <v>-19.5</v>
      </c>
      <c r="S13146" s="269">
        <v>-40.75</v>
      </c>
      <c r="T13146" s="269">
        <v>-41</v>
      </c>
      <c r="DO13146"/>
    </row>
    <row r="13147" spans="15:119" x14ac:dyDescent="0.25">
      <c r="O13147" s="268" t="s">
        <v>22622</v>
      </c>
      <c r="P13147" s="268" t="s">
        <v>9492</v>
      </c>
      <c r="Q13147" s="269">
        <v>-19.25</v>
      </c>
      <c r="R13147" s="269">
        <v>-19.5</v>
      </c>
      <c r="S13147" s="269">
        <v>-40.5</v>
      </c>
      <c r="T13147" s="269">
        <v>-40.75</v>
      </c>
      <c r="DO13147"/>
    </row>
    <row r="13148" spans="15:119" x14ac:dyDescent="0.25">
      <c r="O13148" s="268" t="s">
        <v>22623</v>
      </c>
      <c r="P13148" s="268" t="s">
        <v>9490</v>
      </c>
      <c r="Q13148" s="269">
        <v>-19.5</v>
      </c>
      <c r="R13148" s="269">
        <v>-20</v>
      </c>
      <c r="S13148" s="269">
        <v>-41.5</v>
      </c>
      <c r="T13148" s="269">
        <v>-42</v>
      </c>
      <c r="DO13148"/>
    </row>
    <row r="13149" spans="15:119" x14ac:dyDescent="0.25">
      <c r="O13149" s="268" t="s">
        <v>22624</v>
      </c>
      <c r="P13149" s="268" t="s">
        <v>9492</v>
      </c>
      <c r="Q13149" s="269">
        <v>-19.5</v>
      </c>
      <c r="R13149" s="269">
        <v>-19.75</v>
      </c>
      <c r="S13149" s="269">
        <v>-41.75</v>
      </c>
      <c r="T13149" s="269">
        <v>-42</v>
      </c>
      <c r="DO13149"/>
    </row>
    <row r="13150" spans="15:119" x14ac:dyDescent="0.25">
      <c r="O13150" s="268" t="s">
        <v>22625</v>
      </c>
      <c r="P13150" s="268" t="s">
        <v>9492</v>
      </c>
      <c r="Q13150" s="269">
        <v>-19.5</v>
      </c>
      <c r="R13150" s="269">
        <v>-19.75</v>
      </c>
      <c r="S13150" s="269">
        <v>-41.5</v>
      </c>
      <c r="T13150" s="269">
        <v>-41.75</v>
      </c>
      <c r="DO13150"/>
    </row>
    <row r="13151" spans="15:119" x14ac:dyDescent="0.25">
      <c r="O13151" s="268" t="s">
        <v>22626</v>
      </c>
      <c r="P13151" s="268" t="s">
        <v>9492</v>
      </c>
      <c r="Q13151" s="269">
        <v>-19.75</v>
      </c>
      <c r="R13151" s="269">
        <v>-20</v>
      </c>
      <c r="S13151" s="269">
        <v>-41.75</v>
      </c>
      <c r="T13151" s="269">
        <v>-42</v>
      </c>
      <c r="DO13151"/>
    </row>
    <row r="13152" spans="15:119" x14ac:dyDescent="0.25">
      <c r="O13152" s="268" t="s">
        <v>22627</v>
      </c>
      <c r="P13152" s="268" t="s">
        <v>9492</v>
      </c>
      <c r="Q13152" s="269">
        <v>-19.75</v>
      </c>
      <c r="R13152" s="269">
        <v>-20</v>
      </c>
      <c r="S13152" s="269">
        <v>-41.5</v>
      </c>
      <c r="T13152" s="269">
        <v>-41.75</v>
      </c>
      <c r="DO13152"/>
    </row>
    <row r="13153" spans="15:119" x14ac:dyDescent="0.25">
      <c r="O13153" s="268" t="s">
        <v>22628</v>
      </c>
      <c r="P13153" s="268" t="s">
        <v>9490</v>
      </c>
      <c r="Q13153" s="269">
        <v>-19.5</v>
      </c>
      <c r="R13153" s="269">
        <v>-20</v>
      </c>
      <c r="S13153" s="269">
        <v>-41</v>
      </c>
      <c r="T13153" s="269">
        <v>-41.5</v>
      </c>
      <c r="DO13153"/>
    </row>
    <row r="13154" spans="15:119" x14ac:dyDescent="0.25">
      <c r="O13154" s="268" t="s">
        <v>22629</v>
      </c>
      <c r="P13154" s="268" t="s">
        <v>9492</v>
      </c>
      <c r="Q13154" s="269">
        <v>-19.5</v>
      </c>
      <c r="R13154" s="269">
        <v>-19.75</v>
      </c>
      <c r="S13154" s="269">
        <v>-41.25</v>
      </c>
      <c r="T13154" s="269">
        <v>-41.5</v>
      </c>
      <c r="DO13154"/>
    </row>
    <row r="13155" spans="15:119" x14ac:dyDescent="0.25">
      <c r="O13155" s="268" t="s">
        <v>22630</v>
      </c>
      <c r="P13155" s="268" t="s">
        <v>9492</v>
      </c>
      <c r="Q13155" s="269">
        <v>-19.5</v>
      </c>
      <c r="R13155" s="269">
        <v>-19.75</v>
      </c>
      <c r="S13155" s="269">
        <v>-41</v>
      </c>
      <c r="T13155" s="269">
        <v>-41.25</v>
      </c>
      <c r="DO13155"/>
    </row>
    <row r="13156" spans="15:119" x14ac:dyDescent="0.25">
      <c r="O13156" s="268" t="s">
        <v>22631</v>
      </c>
      <c r="P13156" s="268" t="s">
        <v>9492</v>
      </c>
      <c r="Q13156" s="269">
        <v>-19.75</v>
      </c>
      <c r="R13156" s="269">
        <v>-20</v>
      </c>
      <c r="S13156" s="269">
        <v>-41.25</v>
      </c>
      <c r="T13156" s="269">
        <v>-41.5</v>
      </c>
      <c r="DO13156"/>
    </row>
    <row r="13157" spans="15:119" x14ac:dyDescent="0.25">
      <c r="O13157" s="268" t="s">
        <v>22632</v>
      </c>
      <c r="P13157" s="268" t="s">
        <v>9492</v>
      </c>
      <c r="Q13157" s="269">
        <v>-19.75</v>
      </c>
      <c r="R13157" s="269">
        <v>-20</v>
      </c>
      <c r="S13157" s="269">
        <v>-41</v>
      </c>
      <c r="T13157" s="269">
        <v>-41.25</v>
      </c>
      <c r="DO13157"/>
    </row>
    <row r="13158" spans="15:119" x14ac:dyDescent="0.25">
      <c r="O13158" s="268" t="s">
        <v>22633</v>
      </c>
      <c r="P13158" s="268" t="s">
        <v>9490</v>
      </c>
      <c r="Q13158" s="269">
        <v>-19.5</v>
      </c>
      <c r="R13158" s="269">
        <v>-20</v>
      </c>
      <c r="S13158" s="269">
        <v>-40.5</v>
      </c>
      <c r="T13158" s="269">
        <v>-41</v>
      </c>
      <c r="DO13158"/>
    </row>
    <row r="13159" spans="15:119" x14ac:dyDescent="0.25">
      <c r="O13159" s="268" t="s">
        <v>22634</v>
      </c>
      <c r="P13159" s="268" t="s">
        <v>9492</v>
      </c>
      <c r="Q13159" s="269">
        <v>-19.5</v>
      </c>
      <c r="R13159" s="269">
        <v>-19.75</v>
      </c>
      <c r="S13159" s="269">
        <v>-40.75</v>
      </c>
      <c r="T13159" s="269">
        <v>-41</v>
      </c>
      <c r="DO13159"/>
    </row>
    <row r="13160" spans="15:119" x14ac:dyDescent="0.25">
      <c r="O13160" s="268" t="s">
        <v>22635</v>
      </c>
      <c r="P13160" s="268" t="s">
        <v>9492</v>
      </c>
      <c r="Q13160" s="269">
        <v>-19.5</v>
      </c>
      <c r="R13160" s="269">
        <v>-19.75</v>
      </c>
      <c r="S13160" s="269">
        <v>-40.5</v>
      </c>
      <c r="T13160" s="269">
        <v>-40.75</v>
      </c>
      <c r="DO13160"/>
    </row>
    <row r="13161" spans="15:119" x14ac:dyDescent="0.25">
      <c r="O13161" s="268" t="s">
        <v>22636</v>
      </c>
      <c r="P13161" s="268" t="s">
        <v>9492</v>
      </c>
      <c r="Q13161" s="269">
        <v>-19.75</v>
      </c>
      <c r="R13161" s="269">
        <v>-20</v>
      </c>
      <c r="S13161" s="269">
        <v>-40.75</v>
      </c>
      <c r="T13161" s="269">
        <v>-41</v>
      </c>
      <c r="DO13161"/>
    </row>
    <row r="13162" spans="15:119" x14ac:dyDescent="0.25">
      <c r="O13162" s="268" t="s">
        <v>22637</v>
      </c>
      <c r="P13162" s="268" t="s">
        <v>9492</v>
      </c>
      <c r="Q13162" s="269">
        <v>-19.75</v>
      </c>
      <c r="R13162" s="269">
        <v>-20</v>
      </c>
      <c r="S13162" s="269">
        <v>-40.5</v>
      </c>
      <c r="T13162" s="269">
        <v>-40.75</v>
      </c>
      <c r="DO13162"/>
    </row>
    <row r="13163" spans="15:119" x14ac:dyDescent="0.25">
      <c r="O13163" s="268" t="s">
        <v>22638</v>
      </c>
      <c r="P13163" s="268" t="s">
        <v>9488</v>
      </c>
      <c r="Q13163" s="269">
        <v>-19</v>
      </c>
      <c r="R13163" s="269">
        <v>-20</v>
      </c>
      <c r="S13163" s="269">
        <v>-39</v>
      </c>
      <c r="T13163" s="269">
        <v>-40.5</v>
      </c>
      <c r="DO13163"/>
    </row>
    <row r="13164" spans="15:119" x14ac:dyDescent="0.25">
      <c r="O13164" s="268" t="s">
        <v>22639</v>
      </c>
      <c r="P13164" s="268" t="s">
        <v>9490</v>
      </c>
      <c r="Q13164" s="269">
        <v>-19</v>
      </c>
      <c r="R13164" s="269">
        <v>-19.5</v>
      </c>
      <c r="S13164" s="269">
        <v>-40</v>
      </c>
      <c r="T13164" s="269">
        <v>-40.5</v>
      </c>
      <c r="DO13164"/>
    </row>
    <row r="13165" spans="15:119" x14ac:dyDescent="0.25">
      <c r="O13165" s="268" t="s">
        <v>22640</v>
      </c>
      <c r="P13165" s="268" t="s">
        <v>9492</v>
      </c>
      <c r="Q13165" s="269">
        <v>-19</v>
      </c>
      <c r="R13165" s="269">
        <v>-19.25</v>
      </c>
      <c r="S13165" s="269">
        <v>-40.25</v>
      </c>
      <c r="T13165" s="269">
        <v>-40.5</v>
      </c>
      <c r="DO13165"/>
    </row>
    <row r="13166" spans="15:119" x14ac:dyDescent="0.25">
      <c r="O13166" s="268" t="s">
        <v>22641</v>
      </c>
      <c r="P13166" s="268" t="s">
        <v>9492</v>
      </c>
      <c r="Q13166" s="269">
        <v>-19</v>
      </c>
      <c r="R13166" s="269">
        <v>-19.25</v>
      </c>
      <c r="S13166" s="269">
        <v>-40</v>
      </c>
      <c r="T13166" s="269">
        <v>-40.25</v>
      </c>
      <c r="DO13166"/>
    </row>
    <row r="13167" spans="15:119" x14ac:dyDescent="0.25">
      <c r="O13167" s="268" t="s">
        <v>22642</v>
      </c>
      <c r="P13167" s="268" t="s">
        <v>9492</v>
      </c>
      <c r="Q13167" s="269">
        <v>-19.25</v>
      </c>
      <c r="R13167" s="269">
        <v>-19.5</v>
      </c>
      <c r="S13167" s="269">
        <v>-40.25</v>
      </c>
      <c r="T13167" s="269">
        <v>-40.5</v>
      </c>
      <c r="DO13167"/>
    </row>
    <row r="13168" spans="15:119" x14ac:dyDescent="0.25">
      <c r="O13168" s="268" t="s">
        <v>22643</v>
      </c>
      <c r="P13168" s="268" t="s">
        <v>9492</v>
      </c>
      <c r="Q13168" s="269">
        <v>-19.25</v>
      </c>
      <c r="R13168" s="269">
        <v>-19.5</v>
      </c>
      <c r="S13168" s="269">
        <v>-40</v>
      </c>
      <c r="T13168" s="269">
        <v>-40.25</v>
      </c>
      <c r="DO13168"/>
    </row>
    <row r="13169" spans="15:119" x14ac:dyDescent="0.25">
      <c r="O13169" s="268" t="s">
        <v>22644</v>
      </c>
      <c r="P13169" s="268" t="s">
        <v>9490</v>
      </c>
      <c r="Q13169" s="269">
        <v>-19</v>
      </c>
      <c r="R13169" s="269">
        <v>-19.5</v>
      </c>
      <c r="S13169" s="269">
        <v>-39.5</v>
      </c>
      <c r="T13169" s="269">
        <v>-40</v>
      </c>
      <c r="DO13169"/>
    </row>
    <row r="13170" spans="15:119" x14ac:dyDescent="0.25">
      <c r="O13170" s="268" t="s">
        <v>22645</v>
      </c>
      <c r="P13170" s="268" t="s">
        <v>9492</v>
      </c>
      <c r="Q13170" s="269">
        <v>-19</v>
      </c>
      <c r="R13170" s="269">
        <v>-19.25</v>
      </c>
      <c r="S13170" s="269">
        <v>-39.75</v>
      </c>
      <c r="T13170" s="269">
        <v>-40</v>
      </c>
      <c r="DO13170"/>
    </row>
    <row r="13171" spans="15:119" x14ac:dyDescent="0.25">
      <c r="O13171" s="268" t="s">
        <v>22646</v>
      </c>
      <c r="P13171" s="268" t="s">
        <v>9492</v>
      </c>
      <c r="Q13171" s="269">
        <v>-19</v>
      </c>
      <c r="R13171" s="269">
        <v>-19.25</v>
      </c>
      <c r="S13171" s="269">
        <v>-39.5</v>
      </c>
      <c r="T13171" s="269">
        <v>-39.75</v>
      </c>
      <c r="DO13171"/>
    </row>
    <row r="13172" spans="15:119" x14ac:dyDescent="0.25">
      <c r="O13172" s="268" t="s">
        <v>22647</v>
      </c>
      <c r="P13172" s="268" t="s">
        <v>9492</v>
      </c>
      <c r="Q13172" s="269">
        <v>-19.25</v>
      </c>
      <c r="R13172" s="269">
        <v>-19.5</v>
      </c>
      <c r="S13172" s="269">
        <v>-39.75</v>
      </c>
      <c r="T13172" s="269">
        <v>-40</v>
      </c>
      <c r="DO13172"/>
    </row>
    <row r="13173" spans="15:119" x14ac:dyDescent="0.25">
      <c r="O13173" s="268" t="s">
        <v>22648</v>
      </c>
      <c r="P13173" s="268" t="s">
        <v>9492</v>
      </c>
      <c r="Q13173" s="269">
        <v>-19.25</v>
      </c>
      <c r="R13173" s="269">
        <v>-19.5</v>
      </c>
      <c r="S13173" s="269">
        <v>-39.5</v>
      </c>
      <c r="T13173" s="269">
        <v>-39.75</v>
      </c>
      <c r="DO13173"/>
    </row>
    <row r="13174" spans="15:119" x14ac:dyDescent="0.25">
      <c r="O13174" s="268" t="s">
        <v>22649</v>
      </c>
      <c r="P13174" s="268" t="s">
        <v>9490</v>
      </c>
      <c r="Q13174" s="269">
        <v>-19.5</v>
      </c>
      <c r="R13174" s="269">
        <v>-20</v>
      </c>
      <c r="S13174" s="269">
        <v>-40</v>
      </c>
      <c r="T13174" s="269">
        <v>-40.5</v>
      </c>
      <c r="DO13174"/>
    </row>
    <row r="13175" spans="15:119" x14ac:dyDescent="0.25">
      <c r="O13175" s="268" t="s">
        <v>22650</v>
      </c>
      <c r="P13175" s="268" t="s">
        <v>9492</v>
      </c>
      <c r="Q13175" s="269">
        <v>-19.5</v>
      </c>
      <c r="R13175" s="269">
        <v>-19.75</v>
      </c>
      <c r="S13175" s="269">
        <v>-40.25</v>
      </c>
      <c r="T13175" s="269">
        <v>-40.5</v>
      </c>
      <c r="DO13175"/>
    </row>
    <row r="13176" spans="15:119" x14ac:dyDescent="0.25">
      <c r="O13176" s="268" t="s">
        <v>22651</v>
      </c>
      <c r="P13176" s="268" t="s">
        <v>9492</v>
      </c>
      <c r="Q13176" s="269">
        <v>-19.5</v>
      </c>
      <c r="R13176" s="269">
        <v>-19.75</v>
      </c>
      <c r="S13176" s="269">
        <v>-40</v>
      </c>
      <c r="T13176" s="269">
        <v>-40.25</v>
      </c>
      <c r="DO13176"/>
    </row>
    <row r="13177" spans="15:119" x14ac:dyDescent="0.25">
      <c r="O13177" s="268" t="s">
        <v>22652</v>
      </c>
      <c r="P13177" s="268" t="s">
        <v>9492</v>
      </c>
      <c r="Q13177" s="269">
        <v>-19.75</v>
      </c>
      <c r="R13177" s="269">
        <v>-20</v>
      </c>
      <c r="S13177" s="269">
        <v>-40.25</v>
      </c>
      <c r="T13177" s="269">
        <v>-40.5</v>
      </c>
      <c r="DO13177"/>
    </row>
    <row r="13178" spans="15:119" x14ac:dyDescent="0.25">
      <c r="O13178" s="268" t="s">
        <v>22653</v>
      </c>
      <c r="P13178" s="268" t="s">
        <v>9492</v>
      </c>
      <c r="Q13178" s="269">
        <v>-19.75</v>
      </c>
      <c r="R13178" s="269">
        <v>-20</v>
      </c>
      <c r="S13178" s="269">
        <v>-40</v>
      </c>
      <c r="T13178" s="269">
        <v>-40.25</v>
      </c>
      <c r="DO13178"/>
    </row>
    <row r="13179" spans="15:119" x14ac:dyDescent="0.25">
      <c r="O13179" s="268" t="s">
        <v>22654</v>
      </c>
      <c r="P13179" s="268" t="s">
        <v>9490</v>
      </c>
      <c r="Q13179" s="269">
        <v>-19.5</v>
      </c>
      <c r="R13179" s="269">
        <v>-20</v>
      </c>
      <c r="S13179" s="269">
        <v>-39.5</v>
      </c>
      <c r="T13179" s="269">
        <v>-40</v>
      </c>
      <c r="DO13179"/>
    </row>
    <row r="13180" spans="15:119" x14ac:dyDescent="0.25">
      <c r="O13180" s="268" t="s">
        <v>22655</v>
      </c>
      <c r="P13180" s="268" t="s">
        <v>9492</v>
      </c>
      <c r="Q13180" s="269">
        <v>-19.5</v>
      </c>
      <c r="R13180" s="269">
        <v>-19.75</v>
      </c>
      <c r="S13180" s="269">
        <v>-39.75</v>
      </c>
      <c r="T13180" s="269">
        <v>-40</v>
      </c>
      <c r="DO13180"/>
    </row>
    <row r="13181" spans="15:119" x14ac:dyDescent="0.25">
      <c r="O13181" s="268" t="s">
        <v>22656</v>
      </c>
      <c r="P13181" s="268" t="s">
        <v>9492</v>
      </c>
      <c r="Q13181" s="269">
        <v>-19.5</v>
      </c>
      <c r="R13181" s="269">
        <v>-19.75</v>
      </c>
      <c r="S13181" s="269">
        <v>-39.5</v>
      </c>
      <c r="T13181" s="269">
        <v>-39.75</v>
      </c>
      <c r="DO13181"/>
    </row>
    <row r="13182" spans="15:119" x14ac:dyDescent="0.25">
      <c r="O13182" s="268" t="s">
        <v>22657</v>
      </c>
      <c r="P13182" s="268" t="s">
        <v>9492</v>
      </c>
      <c r="Q13182" s="269">
        <v>-19.75</v>
      </c>
      <c r="R13182" s="269">
        <v>-20</v>
      </c>
      <c r="S13182" s="269">
        <v>-39.75</v>
      </c>
      <c r="T13182" s="269">
        <v>-40</v>
      </c>
      <c r="DO13182"/>
    </row>
    <row r="13183" spans="15:119" x14ac:dyDescent="0.25">
      <c r="O13183" s="268" t="s">
        <v>22658</v>
      </c>
      <c r="P13183" s="268" t="s">
        <v>9484</v>
      </c>
      <c r="Q13183" s="269">
        <v>-20</v>
      </c>
      <c r="R13183" s="269">
        <v>-24</v>
      </c>
      <c r="S13183" s="269">
        <v>-54</v>
      </c>
      <c r="T13183" s="269">
        <v>-60</v>
      </c>
      <c r="DO13183"/>
    </row>
    <row r="13184" spans="15:119" x14ac:dyDescent="0.25">
      <c r="O13184" s="268" t="s">
        <v>22659</v>
      </c>
      <c r="P13184" s="268" t="s">
        <v>9486</v>
      </c>
      <c r="Q13184" s="269">
        <v>-20</v>
      </c>
      <c r="R13184" s="269">
        <v>-22</v>
      </c>
      <c r="S13184" s="269">
        <v>-57</v>
      </c>
      <c r="T13184" s="269">
        <v>-60</v>
      </c>
      <c r="DO13184"/>
    </row>
    <row r="13185" spans="15:119" x14ac:dyDescent="0.25">
      <c r="O13185" s="268" t="s">
        <v>22660</v>
      </c>
      <c r="P13185" s="268" t="s">
        <v>9488</v>
      </c>
      <c r="Q13185" s="269">
        <v>-20</v>
      </c>
      <c r="R13185" s="269">
        <v>-21</v>
      </c>
      <c r="S13185" s="269">
        <v>-57</v>
      </c>
      <c r="T13185" s="269">
        <v>-58.5</v>
      </c>
      <c r="DO13185"/>
    </row>
    <row r="13186" spans="15:119" x14ac:dyDescent="0.25">
      <c r="O13186" s="268" t="s">
        <v>22661</v>
      </c>
      <c r="P13186" s="268" t="s">
        <v>9490</v>
      </c>
      <c r="Q13186" s="269">
        <v>-20</v>
      </c>
      <c r="R13186" s="269">
        <v>-20.5</v>
      </c>
      <c r="S13186" s="269">
        <v>-58</v>
      </c>
      <c r="T13186" s="269">
        <v>-58.5</v>
      </c>
      <c r="DO13186"/>
    </row>
    <row r="13187" spans="15:119" x14ac:dyDescent="0.25">
      <c r="O13187" s="268" t="s">
        <v>22662</v>
      </c>
      <c r="P13187" s="268" t="s">
        <v>9492</v>
      </c>
      <c r="Q13187" s="269">
        <v>-20</v>
      </c>
      <c r="R13187" s="269">
        <v>-20.25</v>
      </c>
      <c r="S13187" s="269">
        <v>-58</v>
      </c>
      <c r="T13187" s="269">
        <v>-58.25</v>
      </c>
      <c r="DO13187"/>
    </row>
    <row r="13188" spans="15:119" x14ac:dyDescent="0.25">
      <c r="O13188" s="268" t="s">
        <v>22663</v>
      </c>
      <c r="P13188" s="268" t="s">
        <v>9492</v>
      </c>
      <c r="Q13188" s="269">
        <v>-20.25</v>
      </c>
      <c r="R13188" s="269">
        <v>-20.5</v>
      </c>
      <c r="S13188" s="269">
        <v>-58</v>
      </c>
      <c r="T13188" s="269">
        <v>-58.25</v>
      </c>
      <c r="DO13188"/>
    </row>
    <row r="13189" spans="15:119" x14ac:dyDescent="0.25">
      <c r="O13189" s="268" t="s">
        <v>22664</v>
      </c>
      <c r="P13189" s="268" t="s">
        <v>9490</v>
      </c>
      <c r="Q13189" s="269">
        <v>-20</v>
      </c>
      <c r="R13189" s="269">
        <v>-20.5</v>
      </c>
      <c r="S13189" s="269">
        <v>-57.5</v>
      </c>
      <c r="T13189" s="269">
        <v>-58</v>
      </c>
      <c r="DO13189"/>
    </row>
    <row r="13190" spans="15:119" x14ac:dyDescent="0.25">
      <c r="O13190" s="268" t="s">
        <v>22665</v>
      </c>
      <c r="P13190" s="268" t="s">
        <v>9492</v>
      </c>
      <c r="Q13190" s="269">
        <v>-20</v>
      </c>
      <c r="R13190" s="269">
        <v>-20.25</v>
      </c>
      <c r="S13190" s="269">
        <v>-57.75</v>
      </c>
      <c r="T13190" s="269">
        <v>-58</v>
      </c>
      <c r="DO13190"/>
    </row>
    <row r="13191" spans="15:119" x14ac:dyDescent="0.25">
      <c r="O13191" s="268" t="s">
        <v>22666</v>
      </c>
      <c r="P13191" s="268" t="s">
        <v>9492</v>
      </c>
      <c r="Q13191" s="269">
        <v>-20</v>
      </c>
      <c r="R13191" s="269">
        <v>-20.25</v>
      </c>
      <c r="S13191" s="269">
        <v>-57.5</v>
      </c>
      <c r="T13191" s="269">
        <v>-57.75</v>
      </c>
      <c r="DO13191"/>
    </row>
    <row r="13192" spans="15:119" x14ac:dyDescent="0.25">
      <c r="O13192" s="268" t="s">
        <v>22667</v>
      </c>
      <c r="P13192" s="268" t="s">
        <v>9492</v>
      </c>
      <c r="Q13192" s="269">
        <v>-20.25</v>
      </c>
      <c r="R13192" s="269">
        <v>-20.5</v>
      </c>
      <c r="S13192" s="269">
        <v>-57.75</v>
      </c>
      <c r="T13192" s="269">
        <v>-58</v>
      </c>
      <c r="DO13192"/>
    </row>
    <row r="13193" spans="15:119" x14ac:dyDescent="0.25">
      <c r="O13193" s="268" t="s">
        <v>22668</v>
      </c>
      <c r="P13193" s="268" t="s">
        <v>9492</v>
      </c>
      <c r="Q13193" s="269">
        <v>-20.25</v>
      </c>
      <c r="R13193" s="269">
        <v>-20.5</v>
      </c>
      <c r="S13193" s="269">
        <v>-57.5</v>
      </c>
      <c r="T13193" s="269">
        <v>-57.75</v>
      </c>
      <c r="DO13193"/>
    </row>
    <row r="13194" spans="15:119" x14ac:dyDescent="0.25">
      <c r="O13194" s="268" t="s">
        <v>22669</v>
      </c>
      <c r="P13194" s="268" t="s">
        <v>9490</v>
      </c>
      <c r="Q13194" s="269">
        <v>-20</v>
      </c>
      <c r="R13194" s="269">
        <v>-20.5</v>
      </c>
      <c r="S13194" s="269">
        <v>-57</v>
      </c>
      <c r="T13194" s="269">
        <v>-57.5</v>
      </c>
      <c r="DO13194"/>
    </row>
    <row r="13195" spans="15:119" x14ac:dyDescent="0.25">
      <c r="O13195" s="268" t="s">
        <v>22670</v>
      </c>
      <c r="P13195" s="268" t="s">
        <v>9492</v>
      </c>
      <c r="Q13195" s="269">
        <v>-20</v>
      </c>
      <c r="R13195" s="269">
        <v>-20.25</v>
      </c>
      <c r="S13195" s="269">
        <v>-57.25</v>
      </c>
      <c r="T13195" s="269">
        <v>-57.5</v>
      </c>
      <c r="DO13195"/>
    </row>
    <row r="13196" spans="15:119" x14ac:dyDescent="0.25">
      <c r="O13196" s="268" t="s">
        <v>22671</v>
      </c>
      <c r="P13196" s="268" t="s">
        <v>9492</v>
      </c>
      <c r="Q13196" s="269">
        <v>-20</v>
      </c>
      <c r="R13196" s="269">
        <v>-20.25</v>
      </c>
      <c r="S13196" s="269">
        <v>-57</v>
      </c>
      <c r="T13196" s="269">
        <v>-57.25</v>
      </c>
      <c r="DO13196"/>
    </row>
    <row r="13197" spans="15:119" x14ac:dyDescent="0.25">
      <c r="O13197" s="268" t="s">
        <v>22672</v>
      </c>
      <c r="P13197" s="268" t="s">
        <v>9492</v>
      </c>
      <c r="Q13197" s="269">
        <v>-20.25</v>
      </c>
      <c r="R13197" s="269">
        <v>-20.5</v>
      </c>
      <c r="S13197" s="269">
        <v>-57.25</v>
      </c>
      <c r="T13197" s="269">
        <v>-57.5</v>
      </c>
      <c r="DO13197"/>
    </row>
    <row r="13198" spans="15:119" x14ac:dyDescent="0.25">
      <c r="O13198" s="268" t="s">
        <v>22673</v>
      </c>
      <c r="P13198" s="268" t="s">
        <v>9492</v>
      </c>
      <c r="Q13198" s="269">
        <v>-20.25</v>
      </c>
      <c r="R13198" s="269">
        <v>-20.5</v>
      </c>
      <c r="S13198" s="269">
        <v>-57</v>
      </c>
      <c r="T13198" s="269">
        <v>-57.25</v>
      </c>
      <c r="DO13198"/>
    </row>
    <row r="13199" spans="15:119" x14ac:dyDescent="0.25">
      <c r="O13199" s="268" t="s">
        <v>22674</v>
      </c>
      <c r="P13199" s="268" t="s">
        <v>9492</v>
      </c>
      <c r="Q13199" s="269">
        <v>-20.5</v>
      </c>
      <c r="R13199" s="269">
        <v>-20.75</v>
      </c>
      <c r="S13199" s="269">
        <v>-58</v>
      </c>
      <c r="T13199" s="269">
        <v>-58.25</v>
      </c>
      <c r="DO13199"/>
    </row>
    <row r="13200" spans="15:119" x14ac:dyDescent="0.25">
      <c r="O13200" s="268" t="s">
        <v>22675</v>
      </c>
      <c r="P13200" s="268" t="s">
        <v>9490</v>
      </c>
      <c r="Q13200" s="269">
        <v>-20.5</v>
      </c>
      <c r="R13200" s="269">
        <v>-21</v>
      </c>
      <c r="S13200" s="269">
        <v>-57.5</v>
      </c>
      <c r="T13200" s="269">
        <v>-58</v>
      </c>
      <c r="DO13200"/>
    </row>
    <row r="13201" spans="15:119" x14ac:dyDescent="0.25">
      <c r="O13201" s="268" t="s">
        <v>22676</v>
      </c>
      <c r="P13201" s="268" t="s">
        <v>9492</v>
      </c>
      <c r="Q13201" s="269">
        <v>-20.5</v>
      </c>
      <c r="R13201" s="269">
        <v>-20.75</v>
      </c>
      <c r="S13201" s="269">
        <v>-57.75</v>
      </c>
      <c r="T13201" s="269">
        <v>-58</v>
      </c>
      <c r="DO13201"/>
    </row>
    <row r="13202" spans="15:119" x14ac:dyDescent="0.25">
      <c r="O13202" s="268" t="s">
        <v>22677</v>
      </c>
      <c r="P13202" s="268" t="s">
        <v>9492</v>
      </c>
      <c r="Q13202" s="269">
        <v>-20.5</v>
      </c>
      <c r="R13202" s="269">
        <v>-20.75</v>
      </c>
      <c r="S13202" s="269">
        <v>-57.5</v>
      </c>
      <c r="T13202" s="269">
        <v>-57.75</v>
      </c>
      <c r="DO13202"/>
    </row>
    <row r="13203" spans="15:119" x14ac:dyDescent="0.25">
      <c r="O13203" s="268" t="s">
        <v>22678</v>
      </c>
      <c r="P13203" s="268" t="s">
        <v>9492</v>
      </c>
      <c r="Q13203" s="269">
        <v>-20.75</v>
      </c>
      <c r="R13203" s="269">
        <v>-21</v>
      </c>
      <c r="S13203" s="269">
        <v>-57.75</v>
      </c>
      <c r="T13203" s="269">
        <v>-58</v>
      </c>
      <c r="DO13203"/>
    </row>
    <row r="13204" spans="15:119" x14ac:dyDescent="0.25">
      <c r="O13204" s="268" t="s">
        <v>22679</v>
      </c>
      <c r="P13204" s="268" t="s">
        <v>9492</v>
      </c>
      <c r="Q13204" s="269">
        <v>-20.75</v>
      </c>
      <c r="R13204" s="269">
        <v>-21</v>
      </c>
      <c r="S13204" s="269">
        <v>-57.5</v>
      </c>
      <c r="T13204" s="269">
        <v>-57.75</v>
      </c>
      <c r="DO13204"/>
    </row>
    <row r="13205" spans="15:119" x14ac:dyDescent="0.25">
      <c r="O13205" s="268" t="s">
        <v>22680</v>
      </c>
      <c r="P13205" s="268" t="s">
        <v>9490</v>
      </c>
      <c r="Q13205" s="269">
        <v>-20.5</v>
      </c>
      <c r="R13205" s="269">
        <v>-21</v>
      </c>
      <c r="S13205" s="269">
        <v>-57</v>
      </c>
      <c r="T13205" s="269">
        <v>-57.5</v>
      </c>
      <c r="DO13205"/>
    </row>
    <row r="13206" spans="15:119" x14ac:dyDescent="0.25">
      <c r="O13206" s="268" t="s">
        <v>22681</v>
      </c>
      <c r="P13206" s="268" t="s">
        <v>9492</v>
      </c>
      <c r="Q13206" s="269">
        <v>-20.5</v>
      </c>
      <c r="R13206" s="269">
        <v>-20.75</v>
      </c>
      <c r="S13206" s="269">
        <v>-57.25</v>
      </c>
      <c r="T13206" s="269">
        <v>-57.5</v>
      </c>
      <c r="DO13206"/>
    </row>
    <row r="13207" spans="15:119" x14ac:dyDescent="0.25">
      <c r="O13207" s="268" t="s">
        <v>22682</v>
      </c>
      <c r="P13207" s="268" t="s">
        <v>9492</v>
      </c>
      <c r="Q13207" s="269">
        <v>-20.5</v>
      </c>
      <c r="R13207" s="269">
        <v>-20.75</v>
      </c>
      <c r="S13207" s="269">
        <v>-57</v>
      </c>
      <c r="T13207" s="269">
        <v>-57.25</v>
      </c>
      <c r="DO13207"/>
    </row>
    <row r="13208" spans="15:119" x14ac:dyDescent="0.25">
      <c r="O13208" s="268" t="s">
        <v>22683</v>
      </c>
      <c r="P13208" s="268" t="s">
        <v>9492</v>
      </c>
      <c r="Q13208" s="269">
        <v>-20.75</v>
      </c>
      <c r="R13208" s="269">
        <v>-21</v>
      </c>
      <c r="S13208" s="269">
        <v>-57.25</v>
      </c>
      <c r="T13208" s="269">
        <v>-57.5</v>
      </c>
      <c r="DO13208"/>
    </row>
    <row r="13209" spans="15:119" x14ac:dyDescent="0.25">
      <c r="O13209" s="268" t="s">
        <v>22684</v>
      </c>
      <c r="P13209" s="268" t="s">
        <v>9492</v>
      </c>
      <c r="Q13209" s="269">
        <v>-20.75</v>
      </c>
      <c r="R13209" s="269">
        <v>-21</v>
      </c>
      <c r="S13209" s="269">
        <v>-57</v>
      </c>
      <c r="T13209" s="269">
        <v>-57.25</v>
      </c>
      <c r="DO13209"/>
    </row>
    <row r="13210" spans="15:119" x14ac:dyDescent="0.25">
      <c r="O13210" s="268" t="s">
        <v>22685</v>
      </c>
      <c r="P13210" s="268" t="s">
        <v>9488</v>
      </c>
      <c r="Q13210" s="269">
        <v>-21</v>
      </c>
      <c r="R13210" s="269">
        <v>-22</v>
      </c>
      <c r="S13210" s="269">
        <v>-57</v>
      </c>
      <c r="T13210" s="269">
        <v>-58.5</v>
      </c>
      <c r="DO13210"/>
    </row>
    <row r="13211" spans="15:119" x14ac:dyDescent="0.25">
      <c r="O13211" s="268" t="s">
        <v>22686</v>
      </c>
      <c r="P13211" s="268" t="s">
        <v>9490</v>
      </c>
      <c r="Q13211" s="269">
        <v>-21</v>
      </c>
      <c r="R13211" s="269">
        <v>-21.5</v>
      </c>
      <c r="S13211" s="269">
        <v>-57.5</v>
      </c>
      <c r="T13211" s="269">
        <v>-58</v>
      </c>
      <c r="DO13211"/>
    </row>
    <row r="13212" spans="15:119" x14ac:dyDescent="0.25">
      <c r="O13212" s="268" t="s">
        <v>22687</v>
      </c>
      <c r="P13212" s="268" t="s">
        <v>9492</v>
      </c>
      <c r="Q13212" s="269">
        <v>-21</v>
      </c>
      <c r="R13212" s="269">
        <v>-21.25</v>
      </c>
      <c r="S13212" s="269">
        <v>-57.75</v>
      </c>
      <c r="T13212" s="269">
        <v>-58</v>
      </c>
      <c r="DO13212"/>
    </row>
    <row r="13213" spans="15:119" x14ac:dyDescent="0.25">
      <c r="O13213" s="268" t="s">
        <v>22688</v>
      </c>
      <c r="P13213" s="268" t="s">
        <v>9492</v>
      </c>
      <c r="Q13213" s="269">
        <v>-21</v>
      </c>
      <c r="R13213" s="269">
        <v>-21.25</v>
      </c>
      <c r="S13213" s="269">
        <v>-57.5</v>
      </c>
      <c r="T13213" s="269">
        <v>-57.75</v>
      </c>
      <c r="DO13213"/>
    </row>
    <row r="13214" spans="15:119" x14ac:dyDescent="0.25">
      <c r="O13214" s="268" t="s">
        <v>22689</v>
      </c>
      <c r="P13214" s="268" t="s">
        <v>9492</v>
      </c>
      <c r="Q13214" s="269">
        <v>-21.25</v>
      </c>
      <c r="R13214" s="269">
        <v>-21.5</v>
      </c>
      <c r="S13214" s="269">
        <v>-57.75</v>
      </c>
      <c r="T13214" s="269">
        <v>-58</v>
      </c>
      <c r="DO13214"/>
    </row>
    <row r="13215" spans="15:119" x14ac:dyDescent="0.25">
      <c r="O13215" s="268" t="s">
        <v>22690</v>
      </c>
      <c r="P13215" s="268" t="s">
        <v>9492</v>
      </c>
      <c r="Q13215" s="269">
        <v>-21.25</v>
      </c>
      <c r="R13215" s="269">
        <v>-21.5</v>
      </c>
      <c r="S13215" s="269">
        <v>-57.5</v>
      </c>
      <c r="T13215" s="269">
        <v>-57.75</v>
      </c>
      <c r="DO13215"/>
    </row>
    <row r="13216" spans="15:119" x14ac:dyDescent="0.25">
      <c r="O13216" s="268" t="s">
        <v>22691</v>
      </c>
      <c r="P13216" s="268" t="s">
        <v>9490</v>
      </c>
      <c r="Q13216" s="269">
        <v>-21</v>
      </c>
      <c r="R13216" s="269">
        <v>-21.5</v>
      </c>
      <c r="S13216" s="269">
        <v>-57</v>
      </c>
      <c r="T13216" s="269">
        <v>-57.5</v>
      </c>
      <c r="DO13216"/>
    </row>
    <row r="13217" spans="15:119" x14ac:dyDescent="0.25">
      <c r="O13217" s="268" t="s">
        <v>22692</v>
      </c>
      <c r="P13217" s="268" t="s">
        <v>9492</v>
      </c>
      <c r="Q13217" s="269">
        <v>-21</v>
      </c>
      <c r="R13217" s="269">
        <v>-21.25</v>
      </c>
      <c r="S13217" s="269">
        <v>-57.25</v>
      </c>
      <c r="T13217" s="269">
        <v>-57.5</v>
      </c>
      <c r="DO13217"/>
    </row>
    <row r="13218" spans="15:119" x14ac:dyDescent="0.25">
      <c r="O13218" s="268" t="s">
        <v>22693</v>
      </c>
      <c r="P13218" s="268" t="s">
        <v>9492</v>
      </c>
      <c r="Q13218" s="269">
        <v>-21</v>
      </c>
      <c r="R13218" s="269">
        <v>-21.25</v>
      </c>
      <c r="S13218" s="269">
        <v>-57</v>
      </c>
      <c r="T13218" s="269">
        <v>-57.25</v>
      </c>
      <c r="DO13218"/>
    </row>
    <row r="13219" spans="15:119" x14ac:dyDescent="0.25">
      <c r="O13219" s="268" t="s">
        <v>22694</v>
      </c>
      <c r="P13219" s="268" t="s">
        <v>9492</v>
      </c>
      <c r="Q13219" s="269">
        <v>-21.25</v>
      </c>
      <c r="R13219" s="269">
        <v>-21.5</v>
      </c>
      <c r="S13219" s="269">
        <v>-57.25</v>
      </c>
      <c r="T13219" s="269">
        <v>-57.5</v>
      </c>
      <c r="DO13219"/>
    </row>
    <row r="13220" spans="15:119" x14ac:dyDescent="0.25">
      <c r="O13220" s="268" t="s">
        <v>22695</v>
      </c>
      <c r="P13220" s="268" t="s">
        <v>9492</v>
      </c>
      <c r="Q13220" s="269">
        <v>-21.25</v>
      </c>
      <c r="R13220" s="269">
        <v>-21.5</v>
      </c>
      <c r="S13220" s="269">
        <v>-57</v>
      </c>
      <c r="T13220" s="269">
        <v>-57.25</v>
      </c>
      <c r="DO13220"/>
    </row>
    <row r="13221" spans="15:119" x14ac:dyDescent="0.25">
      <c r="O13221" s="268" t="s">
        <v>22696</v>
      </c>
      <c r="P13221" s="268" t="s">
        <v>9490</v>
      </c>
      <c r="Q13221" s="269">
        <v>-21.5</v>
      </c>
      <c r="R13221" s="269">
        <v>-22</v>
      </c>
      <c r="S13221" s="269">
        <v>-57.5</v>
      </c>
      <c r="T13221" s="269">
        <v>-58</v>
      </c>
      <c r="DO13221"/>
    </row>
    <row r="13222" spans="15:119" x14ac:dyDescent="0.25">
      <c r="O13222" s="268" t="s">
        <v>22697</v>
      </c>
      <c r="P13222" s="268" t="s">
        <v>9492</v>
      </c>
      <c r="Q13222" s="269">
        <v>-21.5</v>
      </c>
      <c r="R13222" s="269">
        <v>-21.75</v>
      </c>
      <c r="S13222" s="269">
        <v>-57.75</v>
      </c>
      <c r="T13222" s="269">
        <v>-58</v>
      </c>
      <c r="DO13222"/>
    </row>
    <row r="13223" spans="15:119" x14ac:dyDescent="0.25">
      <c r="O13223" s="268" t="s">
        <v>22698</v>
      </c>
      <c r="P13223" s="268" t="s">
        <v>9492</v>
      </c>
      <c r="Q13223" s="269">
        <v>-21.5</v>
      </c>
      <c r="R13223" s="269">
        <v>-21.75</v>
      </c>
      <c r="S13223" s="269">
        <v>-57.5</v>
      </c>
      <c r="T13223" s="269">
        <v>-57.75</v>
      </c>
      <c r="DO13223"/>
    </row>
    <row r="13224" spans="15:119" x14ac:dyDescent="0.25">
      <c r="O13224" s="268" t="s">
        <v>22699</v>
      </c>
      <c r="P13224" s="268" t="s">
        <v>9492</v>
      </c>
      <c r="Q13224" s="269">
        <v>-21.75</v>
      </c>
      <c r="R13224" s="269">
        <v>-22</v>
      </c>
      <c r="S13224" s="269">
        <v>-57.75</v>
      </c>
      <c r="T13224" s="269">
        <v>-58</v>
      </c>
      <c r="DO13224"/>
    </row>
    <row r="13225" spans="15:119" x14ac:dyDescent="0.25">
      <c r="O13225" s="268" t="s">
        <v>22700</v>
      </c>
      <c r="P13225" s="268" t="s">
        <v>9492</v>
      </c>
      <c r="Q13225" s="269">
        <v>-21.75</v>
      </c>
      <c r="R13225" s="269">
        <v>-22</v>
      </c>
      <c r="S13225" s="269">
        <v>-57.5</v>
      </c>
      <c r="T13225" s="269">
        <v>-57.75</v>
      </c>
      <c r="DO13225"/>
    </row>
    <row r="13226" spans="15:119" x14ac:dyDescent="0.25">
      <c r="O13226" s="268" t="s">
        <v>22701</v>
      </c>
      <c r="P13226" s="268" t="s">
        <v>9490</v>
      </c>
      <c r="Q13226" s="269">
        <v>-21.5</v>
      </c>
      <c r="R13226" s="269">
        <v>-22</v>
      </c>
      <c r="S13226" s="269">
        <v>-57</v>
      </c>
      <c r="T13226" s="269">
        <v>-57.5</v>
      </c>
      <c r="DO13226"/>
    </row>
    <row r="13227" spans="15:119" x14ac:dyDescent="0.25">
      <c r="O13227" s="268" t="s">
        <v>22702</v>
      </c>
      <c r="P13227" s="268" t="s">
        <v>9492</v>
      </c>
      <c r="Q13227" s="269">
        <v>-21.5</v>
      </c>
      <c r="R13227" s="269">
        <v>-21.75</v>
      </c>
      <c r="S13227" s="269">
        <v>-57.25</v>
      </c>
      <c r="T13227" s="269">
        <v>-57.5</v>
      </c>
      <c r="DO13227"/>
    </row>
    <row r="13228" spans="15:119" x14ac:dyDescent="0.25">
      <c r="O13228" s="268" t="s">
        <v>22703</v>
      </c>
      <c r="P13228" s="268" t="s">
        <v>9492</v>
      </c>
      <c r="Q13228" s="269">
        <v>-21.5</v>
      </c>
      <c r="R13228" s="269">
        <v>-21.75</v>
      </c>
      <c r="S13228" s="269">
        <v>-57</v>
      </c>
      <c r="T13228" s="269">
        <v>-57.25</v>
      </c>
      <c r="DO13228"/>
    </row>
    <row r="13229" spans="15:119" x14ac:dyDescent="0.25">
      <c r="O13229" s="268" t="s">
        <v>22704</v>
      </c>
      <c r="P13229" s="268" t="s">
        <v>9492</v>
      </c>
      <c r="Q13229" s="269">
        <v>-21.75</v>
      </c>
      <c r="R13229" s="269">
        <v>-22</v>
      </c>
      <c r="S13229" s="269">
        <v>-57.25</v>
      </c>
      <c r="T13229" s="269">
        <v>-57.5</v>
      </c>
      <c r="DO13229"/>
    </row>
    <row r="13230" spans="15:119" x14ac:dyDescent="0.25">
      <c r="O13230" s="268" t="s">
        <v>22705</v>
      </c>
      <c r="P13230" s="268" t="s">
        <v>9492</v>
      </c>
      <c r="Q13230" s="269">
        <v>-21.75</v>
      </c>
      <c r="R13230" s="269">
        <v>-22</v>
      </c>
      <c r="S13230" s="269">
        <v>-57</v>
      </c>
      <c r="T13230" s="269">
        <v>-57.25</v>
      </c>
      <c r="DO13230"/>
    </row>
    <row r="13231" spans="15:119" x14ac:dyDescent="0.25">
      <c r="O13231" s="268" t="s">
        <v>22706</v>
      </c>
      <c r="P13231" s="268" t="s">
        <v>9486</v>
      </c>
      <c r="Q13231" s="269">
        <v>-20</v>
      </c>
      <c r="R13231" s="269">
        <v>-22</v>
      </c>
      <c r="S13231" s="269">
        <v>-54</v>
      </c>
      <c r="T13231" s="269">
        <v>-57</v>
      </c>
      <c r="DO13231"/>
    </row>
    <row r="13232" spans="15:119" x14ac:dyDescent="0.25">
      <c r="O13232" s="268" t="s">
        <v>22707</v>
      </c>
      <c r="P13232" s="268" t="s">
        <v>9488</v>
      </c>
      <c r="Q13232" s="269">
        <v>-20</v>
      </c>
      <c r="R13232" s="269">
        <v>-21</v>
      </c>
      <c r="S13232" s="269">
        <v>-55.5</v>
      </c>
      <c r="T13232" s="269">
        <v>-57</v>
      </c>
      <c r="DO13232"/>
    </row>
    <row r="13233" spans="15:119" x14ac:dyDescent="0.25">
      <c r="O13233" s="268" t="s">
        <v>22708</v>
      </c>
      <c r="P13233" s="268" t="s">
        <v>9490</v>
      </c>
      <c r="Q13233" s="269">
        <v>-20</v>
      </c>
      <c r="R13233" s="269">
        <v>-20.5</v>
      </c>
      <c r="S13233" s="269">
        <v>-56.5</v>
      </c>
      <c r="T13233" s="269">
        <v>-57</v>
      </c>
      <c r="DO13233"/>
    </row>
    <row r="13234" spans="15:119" x14ac:dyDescent="0.25">
      <c r="O13234" s="268" t="s">
        <v>22709</v>
      </c>
      <c r="P13234" s="268" t="s">
        <v>9492</v>
      </c>
      <c r="Q13234" s="269">
        <v>-20</v>
      </c>
      <c r="R13234" s="269">
        <v>-20.25</v>
      </c>
      <c r="S13234" s="269">
        <v>-56.75</v>
      </c>
      <c r="T13234" s="269">
        <v>-57</v>
      </c>
      <c r="DO13234"/>
    </row>
    <row r="13235" spans="15:119" x14ac:dyDescent="0.25">
      <c r="O13235" s="268" t="s">
        <v>22710</v>
      </c>
      <c r="P13235" s="268" t="s">
        <v>9492</v>
      </c>
      <c r="Q13235" s="269">
        <v>-20</v>
      </c>
      <c r="R13235" s="269">
        <v>-20.25</v>
      </c>
      <c r="S13235" s="269">
        <v>-56.5</v>
      </c>
      <c r="T13235" s="269">
        <v>-56.75</v>
      </c>
      <c r="DO13235"/>
    </row>
    <row r="13236" spans="15:119" x14ac:dyDescent="0.25">
      <c r="O13236" s="268" t="s">
        <v>22711</v>
      </c>
      <c r="P13236" s="268" t="s">
        <v>9492</v>
      </c>
      <c r="Q13236" s="269">
        <v>-20.25</v>
      </c>
      <c r="R13236" s="269">
        <v>-20.5</v>
      </c>
      <c r="S13236" s="269">
        <v>-56.75</v>
      </c>
      <c r="T13236" s="269">
        <v>-57</v>
      </c>
      <c r="DO13236"/>
    </row>
    <row r="13237" spans="15:119" x14ac:dyDescent="0.25">
      <c r="O13237" s="268" t="s">
        <v>22712</v>
      </c>
      <c r="P13237" s="268" t="s">
        <v>9492</v>
      </c>
      <c r="Q13237" s="269">
        <v>-20.25</v>
      </c>
      <c r="R13237" s="269">
        <v>-20.5</v>
      </c>
      <c r="S13237" s="269">
        <v>-56.5</v>
      </c>
      <c r="T13237" s="269">
        <v>-56.75</v>
      </c>
      <c r="DO13237"/>
    </row>
    <row r="13238" spans="15:119" x14ac:dyDescent="0.25">
      <c r="O13238" s="268" t="s">
        <v>22713</v>
      </c>
      <c r="P13238" s="268" t="s">
        <v>9490</v>
      </c>
      <c r="Q13238" s="269">
        <v>-20</v>
      </c>
      <c r="R13238" s="269">
        <v>-20.5</v>
      </c>
      <c r="S13238" s="269">
        <v>-56</v>
      </c>
      <c r="T13238" s="269">
        <v>-56.5</v>
      </c>
      <c r="DO13238"/>
    </row>
    <row r="13239" spans="15:119" x14ac:dyDescent="0.25">
      <c r="O13239" s="268" t="s">
        <v>22714</v>
      </c>
      <c r="P13239" s="268" t="s">
        <v>9492</v>
      </c>
      <c r="Q13239" s="269">
        <v>-20</v>
      </c>
      <c r="R13239" s="269">
        <v>-20.25</v>
      </c>
      <c r="S13239" s="269">
        <v>-56.25</v>
      </c>
      <c r="T13239" s="269">
        <v>-56.5</v>
      </c>
      <c r="DO13239"/>
    </row>
    <row r="13240" spans="15:119" x14ac:dyDescent="0.25">
      <c r="O13240" s="268" t="s">
        <v>22715</v>
      </c>
      <c r="P13240" s="268" t="s">
        <v>9492</v>
      </c>
      <c r="Q13240" s="269">
        <v>-20</v>
      </c>
      <c r="R13240" s="269">
        <v>-20.25</v>
      </c>
      <c r="S13240" s="269">
        <v>-56</v>
      </c>
      <c r="T13240" s="269">
        <v>-56.25</v>
      </c>
      <c r="DO13240"/>
    </row>
    <row r="13241" spans="15:119" x14ac:dyDescent="0.25">
      <c r="O13241" s="268" t="s">
        <v>22716</v>
      </c>
      <c r="P13241" s="268" t="s">
        <v>9492</v>
      </c>
      <c r="Q13241" s="269">
        <v>-20.25</v>
      </c>
      <c r="R13241" s="269">
        <v>-20.5</v>
      </c>
      <c r="S13241" s="269">
        <v>-56.25</v>
      </c>
      <c r="T13241" s="269">
        <v>-56.5</v>
      </c>
      <c r="DO13241"/>
    </row>
    <row r="13242" spans="15:119" x14ac:dyDescent="0.25">
      <c r="O13242" s="268" t="s">
        <v>22717</v>
      </c>
      <c r="P13242" s="268" t="s">
        <v>9492</v>
      </c>
      <c r="Q13242" s="269">
        <v>-20.25</v>
      </c>
      <c r="R13242" s="269">
        <v>-20.5</v>
      </c>
      <c r="S13242" s="269">
        <v>-56</v>
      </c>
      <c r="T13242" s="269">
        <v>-56.25</v>
      </c>
      <c r="DO13242"/>
    </row>
    <row r="13243" spans="15:119" x14ac:dyDescent="0.25">
      <c r="O13243" s="268" t="s">
        <v>22718</v>
      </c>
      <c r="P13243" s="268" t="s">
        <v>9490</v>
      </c>
      <c r="Q13243" s="269">
        <v>-20</v>
      </c>
      <c r="R13243" s="269">
        <v>-20.5</v>
      </c>
      <c r="S13243" s="269">
        <v>-55.5</v>
      </c>
      <c r="T13243" s="269">
        <v>-56</v>
      </c>
      <c r="DO13243"/>
    </row>
    <row r="13244" spans="15:119" x14ac:dyDescent="0.25">
      <c r="O13244" s="268" t="s">
        <v>22719</v>
      </c>
      <c r="P13244" s="268" t="s">
        <v>9492</v>
      </c>
      <c r="Q13244" s="269">
        <v>-20</v>
      </c>
      <c r="R13244" s="269">
        <v>-20.25</v>
      </c>
      <c r="S13244" s="269">
        <v>-55.75</v>
      </c>
      <c r="T13244" s="269">
        <v>-56</v>
      </c>
      <c r="DO13244"/>
    </row>
    <row r="13245" spans="15:119" x14ac:dyDescent="0.25">
      <c r="O13245" s="268" t="s">
        <v>22720</v>
      </c>
      <c r="P13245" s="268" t="s">
        <v>9492</v>
      </c>
      <c r="Q13245" s="269">
        <v>-20</v>
      </c>
      <c r="R13245" s="269">
        <v>-20.25</v>
      </c>
      <c r="S13245" s="269">
        <v>-55.5</v>
      </c>
      <c r="T13245" s="269">
        <v>-55.75</v>
      </c>
      <c r="DO13245"/>
    </row>
    <row r="13246" spans="15:119" x14ac:dyDescent="0.25">
      <c r="O13246" s="268" t="s">
        <v>22721</v>
      </c>
      <c r="P13246" s="268" t="s">
        <v>9492</v>
      </c>
      <c r="Q13246" s="269">
        <v>-20.25</v>
      </c>
      <c r="R13246" s="269">
        <v>-20.5</v>
      </c>
      <c r="S13246" s="269">
        <v>-55.75</v>
      </c>
      <c r="T13246" s="269">
        <v>-56</v>
      </c>
      <c r="DO13246"/>
    </row>
    <row r="13247" spans="15:119" x14ac:dyDescent="0.25">
      <c r="O13247" s="268" t="s">
        <v>22722</v>
      </c>
      <c r="P13247" s="268" t="s">
        <v>9492</v>
      </c>
      <c r="Q13247" s="269">
        <v>-20.25</v>
      </c>
      <c r="R13247" s="269">
        <v>-20.5</v>
      </c>
      <c r="S13247" s="269">
        <v>-55.5</v>
      </c>
      <c r="T13247" s="269">
        <v>-55.75</v>
      </c>
      <c r="DO13247"/>
    </row>
    <row r="13248" spans="15:119" x14ac:dyDescent="0.25">
      <c r="O13248" s="268" t="s">
        <v>22723</v>
      </c>
      <c r="P13248" s="268" t="s">
        <v>9490</v>
      </c>
      <c r="Q13248" s="269">
        <v>-20.5</v>
      </c>
      <c r="R13248" s="269">
        <v>-21</v>
      </c>
      <c r="S13248" s="269">
        <v>-56.5</v>
      </c>
      <c r="T13248" s="269">
        <v>-57</v>
      </c>
      <c r="DO13248"/>
    </row>
    <row r="13249" spans="15:119" x14ac:dyDescent="0.25">
      <c r="O13249" s="268" t="s">
        <v>22724</v>
      </c>
      <c r="P13249" s="268" t="s">
        <v>9492</v>
      </c>
      <c r="Q13249" s="269">
        <v>-20.5</v>
      </c>
      <c r="R13249" s="269">
        <v>-20.75</v>
      </c>
      <c r="S13249" s="269">
        <v>-56.75</v>
      </c>
      <c r="T13249" s="269">
        <v>-57</v>
      </c>
      <c r="DO13249"/>
    </row>
    <row r="13250" spans="15:119" x14ac:dyDescent="0.25">
      <c r="O13250" s="268" t="s">
        <v>22725</v>
      </c>
      <c r="P13250" s="268" t="s">
        <v>9492</v>
      </c>
      <c r="Q13250" s="269">
        <v>-20.5</v>
      </c>
      <c r="R13250" s="269">
        <v>-20.75</v>
      </c>
      <c r="S13250" s="269">
        <v>-56.5</v>
      </c>
      <c r="T13250" s="269">
        <v>-56.75</v>
      </c>
      <c r="DO13250"/>
    </row>
    <row r="13251" spans="15:119" x14ac:dyDescent="0.25">
      <c r="O13251" s="268" t="s">
        <v>22726</v>
      </c>
      <c r="P13251" s="268" t="s">
        <v>9492</v>
      </c>
      <c r="Q13251" s="269">
        <v>-20.75</v>
      </c>
      <c r="R13251" s="269">
        <v>-21</v>
      </c>
      <c r="S13251" s="269">
        <v>-56.75</v>
      </c>
      <c r="T13251" s="269">
        <v>-57</v>
      </c>
      <c r="DO13251"/>
    </row>
    <row r="13252" spans="15:119" x14ac:dyDescent="0.25">
      <c r="O13252" s="268" t="s">
        <v>22727</v>
      </c>
      <c r="P13252" s="268" t="s">
        <v>9492</v>
      </c>
      <c r="Q13252" s="269">
        <v>-20.75</v>
      </c>
      <c r="R13252" s="269">
        <v>-21</v>
      </c>
      <c r="S13252" s="269">
        <v>-56.5</v>
      </c>
      <c r="T13252" s="269">
        <v>-56.75</v>
      </c>
      <c r="DO13252"/>
    </row>
    <row r="13253" spans="15:119" x14ac:dyDescent="0.25">
      <c r="O13253" s="268" t="s">
        <v>22728</v>
      </c>
      <c r="P13253" s="268" t="s">
        <v>9490</v>
      </c>
      <c r="Q13253" s="269">
        <v>-20.5</v>
      </c>
      <c r="R13253" s="269">
        <v>-21</v>
      </c>
      <c r="S13253" s="269">
        <v>-56</v>
      </c>
      <c r="T13253" s="269">
        <v>-56.5</v>
      </c>
      <c r="DO13253"/>
    </row>
    <row r="13254" spans="15:119" x14ac:dyDescent="0.25">
      <c r="O13254" s="268" t="s">
        <v>22729</v>
      </c>
      <c r="P13254" s="268" t="s">
        <v>9492</v>
      </c>
      <c r="Q13254" s="269">
        <v>-20.5</v>
      </c>
      <c r="R13254" s="269">
        <v>-20.75</v>
      </c>
      <c r="S13254" s="269">
        <v>-56.25</v>
      </c>
      <c r="T13254" s="269">
        <v>-56.5</v>
      </c>
      <c r="DO13254"/>
    </row>
    <row r="13255" spans="15:119" x14ac:dyDescent="0.25">
      <c r="O13255" s="268" t="s">
        <v>22730</v>
      </c>
      <c r="P13255" s="268" t="s">
        <v>9492</v>
      </c>
      <c r="Q13255" s="269">
        <v>-20.5</v>
      </c>
      <c r="R13255" s="269">
        <v>-20.75</v>
      </c>
      <c r="S13255" s="269">
        <v>-56</v>
      </c>
      <c r="T13255" s="269">
        <v>-56.25</v>
      </c>
      <c r="DO13255"/>
    </row>
    <row r="13256" spans="15:119" x14ac:dyDescent="0.25">
      <c r="O13256" s="268" t="s">
        <v>22731</v>
      </c>
      <c r="P13256" s="268" t="s">
        <v>9492</v>
      </c>
      <c r="Q13256" s="269">
        <v>-20.75</v>
      </c>
      <c r="R13256" s="269">
        <v>-21</v>
      </c>
      <c r="S13256" s="269">
        <v>-56.25</v>
      </c>
      <c r="T13256" s="269">
        <v>-56.5</v>
      </c>
      <c r="DO13256"/>
    </row>
    <row r="13257" spans="15:119" x14ac:dyDescent="0.25">
      <c r="O13257" s="268" t="s">
        <v>22732</v>
      </c>
      <c r="P13257" s="268" t="s">
        <v>9492</v>
      </c>
      <c r="Q13257" s="269">
        <v>-20.75</v>
      </c>
      <c r="R13257" s="269">
        <v>-21</v>
      </c>
      <c r="S13257" s="269">
        <v>-56</v>
      </c>
      <c r="T13257" s="269">
        <v>-56.25</v>
      </c>
      <c r="DO13257"/>
    </row>
    <row r="13258" spans="15:119" x14ac:dyDescent="0.25">
      <c r="O13258" s="268" t="s">
        <v>22733</v>
      </c>
      <c r="P13258" s="268" t="s">
        <v>9490</v>
      </c>
      <c r="Q13258" s="269">
        <v>-20.5</v>
      </c>
      <c r="R13258" s="269">
        <v>-21</v>
      </c>
      <c r="S13258" s="269">
        <v>-55.5</v>
      </c>
      <c r="T13258" s="269">
        <v>-56</v>
      </c>
      <c r="DO13258"/>
    </row>
    <row r="13259" spans="15:119" x14ac:dyDescent="0.25">
      <c r="O13259" s="268" t="s">
        <v>22734</v>
      </c>
      <c r="P13259" s="268" t="s">
        <v>9492</v>
      </c>
      <c r="Q13259" s="269">
        <v>-20.5</v>
      </c>
      <c r="R13259" s="269">
        <v>-20.75</v>
      </c>
      <c r="S13259" s="269">
        <v>-55.75</v>
      </c>
      <c r="T13259" s="269">
        <v>-56</v>
      </c>
      <c r="DO13259"/>
    </row>
    <row r="13260" spans="15:119" x14ac:dyDescent="0.25">
      <c r="O13260" s="268" t="s">
        <v>22735</v>
      </c>
      <c r="P13260" s="268" t="s">
        <v>9492</v>
      </c>
      <c r="Q13260" s="269">
        <v>-20.5</v>
      </c>
      <c r="R13260" s="269">
        <v>-20.75</v>
      </c>
      <c r="S13260" s="269">
        <v>-55.5</v>
      </c>
      <c r="T13260" s="269">
        <v>-55.75</v>
      </c>
      <c r="DO13260"/>
    </row>
    <row r="13261" spans="15:119" x14ac:dyDescent="0.25">
      <c r="O13261" s="268" t="s">
        <v>22736</v>
      </c>
      <c r="P13261" s="268" t="s">
        <v>9492</v>
      </c>
      <c r="Q13261" s="269">
        <v>-20.75</v>
      </c>
      <c r="R13261" s="269">
        <v>-21</v>
      </c>
      <c r="S13261" s="269">
        <v>-55.75</v>
      </c>
      <c r="T13261" s="269">
        <v>-56</v>
      </c>
      <c r="DO13261"/>
    </row>
    <row r="13262" spans="15:119" x14ac:dyDescent="0.25">
      <c r="O13262" s="268" t="s">
        <v>22737</v>
      </c>
      <c r="P13262" s="268" t="s">
        <v>9492</v>
      </c>
      <c r="Q13262" s="269">
        <v>-20.75</v>
      </c>
      <c r="R13262" s="269">
        <v>-21</v>
      </c>
      <c r="S13262" s="269">
        <v>-55.5</v>
      </c>
      <c r="T13262" s="269">
        <v>-55.75</v>
      </c>
      <c r="DO13262"/>
    </row>
    <row r="13263" spans="15:119" x14ac:dyDescent="0.25">
      <c r="O13263" s="268" t="s">
        <v>22738</v>
      </c>
      <c r="P13263" s="268" t="s">
        <v>9488</v>
      </c>
      <c r="Q13263" s="269">
        <v>-20</v>
      </c>
      <c r="R13263" s="269">
        <v>-21</v>
      </c>
      <c r="S13263" s="269">
        <v>-54</v>
      </c>
      <c r="T13263" s="269">
        <v>-55.5</v>
      </c>
      <c r="DO13263"/>
    </row>
    <row r="13264" spans="15:119" x14ac:dyDescent="0.25">
      <c r="O13264" s="268" t="s">
        <v>22739</v>
      </c>
      <c r="P13264" s="268" t="s">
        <v>9490</v>
      </c>
      <c r="Q13264" s="269">
        <v>-20</v>
      </c>
      <c r="R13264" s="269">
        <v>-20.5</v>
      </c>
      <c r="S13264" s="269">
        <v>-55</v>
      </c>
      <c r="T13264" s="269">
        <v>-55.5</v>
      </c>
      <c r="DO13264"/>
    </row>
    <row r="13265" spans="15:119" x14ac:dyDescent="0.25">
      <c r="O13265" s="268" t="s">
        <v>22740</v>
      </c>
      <c r="P13265" s="268" t="s">
        <v>9492</v>
      </c>
      <c r="Q13265" s="269">
        <v>-20</v>
      </c>
      <c r="R13265" s="269">
        <v>-20.25</v>
      </c>
      <c r="S13265" s="269">
        <v>-55.25</v>
      </c>
      <c r="T13265" s="269">
        <v>-55.5</v>
      </c>
      <c r="DO13265"/>
    </row>
    <row r="13266" spans="15:119" x14ac:dyDescent="0.25">
      <c r="O13266" s="268" t="s">
        <v>22741</v>
      </c>
      <c r="P13266" s="268" t="s">
        <v>9492</v>
      </c>
      <c r="Q13266" s="269">
        <v>-20</v>
      </c>
      <c r="R13266" s="269">
        <v>-20.25</v>
      </c>
      <c r="S13266" s="269">
        <v>-55</v>
      </c>
      <c r="T13266" s="269">
        <v>-55.25</v>
      </c>
      <c r="DO13266"/>
    </row>
    <row r="13267" spans="15:119" x14ac:dyDescent="0.25">
      <c r="O13267" s="268" t="s">
        <v>22742</v>
      </c>
      <c r="P13267" s="268" t="s">
        <v>9492</v>
      </c>
      <c r="Q13267" s="269">
        <v>-20.25</v>
      </c>
      <c r="R13267" s="269">
        <v>-20.5</v>
      </c>
      <c r="S13267" s="269">
        <v>-55.25</v>
      </c>
      <c r="T13267" s="269">
        <v>-55.5</v>
      </c>
      <c r="DO13267"/>
    </row>
    <row r="13268" spans="15:119" x14ac:dyDescent="0.25">
      <c r="O13268" s="268" t="s">
        <v>22743</v>
      </c>
      <c r="P13268" s="268" t="s">
        <v>9492</v>
      </c>
      <c r="Q13268" s="269">
        <v>-20.25</v>
      </c>
      <c r="R13268" s="269">
        <v>-20.5</v>
      </c>
      <c r="S13268" s="269">
        <v>-55</v>
      </c>
      <c r="T13268" s="269">
        <v>-55.25</v>
      </c>
      <c r="DO13268"/>
    </row>
    <row r="13269" spans="15:119" x14ac:dyDescent="0.25">
      <c r="O13269" s="268" t="s">
        <v>22744</v>
      </c>
      <c r="P13269" s="268" t="s">
        <v>9490</v>
      </c>
      <c r="Q13269" s="269">
        <v>-20</v>
      </c>
      <c r="R13269" s="269">
        <v>-20.5</v>
      </c>
      <c r="S13269" s="269">
        <v>-54.5</v>
      </c>
      <c r="T13269" s="269">
        <v>-55</v>
      </c>
      <c r="DO13269"/>
    </row>
    <row r="13270" spans="15:119" x14ac:dyDescent="0.25">
      <c r="O13270" s="268" t="s">
        <v>22745</v>
      </c>
      <c r="P13270" s="268" t="s">
        <v>9492</v>
      </c>
      <c r="Q13270" s="269">
        <v>-20</v>
      </c>
      <c r="R13270" s="269">
        <v>-20.25</v>
      </c>
      <c r="S13270" s="269">
        <v>-54.75</v>
      </c>
      <c r="T13270" s="269">
        <v>-55</v>
      </c>
      <c r="DO13270"/>
    </row>
    <row r="13271" spans="15:119" x14ac:dyDescent="0.25">
      <c r="O13271" s="268" t="s">
        <v>22746</v>
      </c>
      <c r="P13271" s="268" t="s">
        <v>9492</v>
      </c>
      <c r="Q13271" s="269">
        <v>-20</v>
      </c>
      <c r="R13271" s="269">
        <v>-20.25</v>
      </c>
      <c r="S13271" s="269">
        <v>-54.5</v>
      </c>
      <c r="T13271" s="269">
        <v>-54.75</v>
      </c>
      <c r="DO13271"/>
    </row>
    <row r="13272" spans="15:119" x14ac:dyDescent="0.25">
      <c r="O13272" s="268" t="s">
        <v>22747</v>
      </c>
      <c r="P13272" s="268" t="s">
        <v>9492</v>
      </c>
      <c r="Q13272" s="269">
        <v>-20.25</v>
      </c>
      <c r="R13272" s="269">
        <v>-20.5</v>
      </c>
      <c r="S13272" s="269">
        <v>-54.75</v>
      </c>
      <c r="T13272" s="269">
        <v>-55</v>
      </c>
      <c r="DO13272"/>
    </row>
    <row r="13273" spans="15:119" x14ac:dyDescent="0.25">
      <c r="O13273" s="268" t="s">
        <v>22748</v>
      </c>
      <c r="P13273" s="268" t="s">
        <v>9492</v>
      </c>
      <c r="Q13273" s="269">
        <v>-20.25</v>
      </c>
      <c r="R13273" s="269">
        <v>-20.5</v>
      </c>
      <c r="S13273" s="269">
        <v>-54.5</v>
      </c>
      <c r="T13273" s="269">
        <v>-54.75</v>
      </c>
      <c r="DO13273"/>
    </row>
    <row r="13274" spans="15:119" x14ac:dyDescent="0.25">
      <c r="O13274" s="268" t="s">
        <v>22749</v>
      </c>
      <c r="P13274" s="268" t="s">
        <v>9490</v>
      </c>
      <c r="Q13274" s="269">
        <v>-20</v>
      </c>
      <c r="R13274" s="269">
        <v>-20.5</v>
      </c>
      <c r="S13274" s="269">
        <v>-54</v>
      </c>
      <c r="T13274" s="269">
        <v>-54.5</v>
      </c>
      <c r="DO13274"/>
    </row>
    <row r="13275" spans="15:119" x14ac:dyDescent="0.25">
      <c r="O13275" s="268" t="s">
        <v>22750</v>
      </c>
      <c r="P13275" s="268" t="s">
        <v>9492</v>
      </c>
      <c r="Q13275" s="269">
        <v>-20</v>
      </c>
      <c r="R13275" s="269">
        <v>-20.25</v>
      </c>
      <c r="S13275" s="269">
        <v>-54.25</v>
      </c>
      <c r="T13275" s="269">
        <v>-54.5</v>
      </c>
      <c r="DO13275"/>
    </row>
    <row r="13276" spans="15:119" x14ac:dyDescent="0.25">
      <c r="O13276" s="268" t="s">
        <v>22751</v>
      </c>
      <c r="P13276" s="268" t="s">
        <v>9492</v>
      </c>
      <c r="Q13276" s="269">
        <v>-20</v>
      </c>
      <c r="R13276" s="269">
        <v>-20.25</v>
      </c>
      <c r="S13276" s="269">
        <v>-54</v>
      </c>
      <c r="T13276" s="269">
        <v>-54.25</v>
      </c>
      <c r="DO13276"/>
    </row>
    <row r="13277" spans="15:119" x14ac:dyDescent="0.25">
      <c r="O13277" s="268" t="s">
        <v>22752</v>
      </c>
      <c r="P13277" s="268" t="s">
        <v>9492</v>
      </c>
      <c r="Q13277" s="269">
        <v>-20.25</v>
      </c>
      <c r="R13277" s="269">
        <v>-20.5</v>
      </c>
      <c r="S13277" s="269">
        <v>-54.25</v>
      </c>
      <c r="T13277" s="269">
        <v>-54.5</v>
      </c>
      <c r="DO13277"/>
    </row>
    <row r="13278" spans="15:119" x14ac:dyDescent="0.25">
      <c r="O13278" s="268" t="s">
        <v>22753</v>
      </c>
      <c r="P13278" s="268" t="s">
        <v>9492</v>
      </c>
      <c r="Q13278" s="269">
        <v>-20.25</v>
      </c>
      <c r="R13278" s="269">
        <v>-20.5</v>
      </c>
      <c r="S13278" s="269">
        <v>-54</v>
      </c>
      <c r="T13278" s="269">
        <v>-54.25</v>
      </c>
      <c r="DO13278"/>
    </row>
    <row r="13279" spans="15:119" x14ac:dyDescent="0.25">
      <c r="O13279" s="268" t="s">
        <v>22754</v>
      </c>
      <c r="P13279" s="268" t="s">
        <v>9490</v>
      </c>
      <c r="Q13279" s="269">
        <v>-20.5</v>
      </c>
      <c r="R13279" s="269">
        <v>-21</v>
      </c>
      <c r="S13279" s="269">
        <v>-55</v>
      </c>
      <c r="T13279" s="269">
        <v>-55.5</v>
      </c>
      <c r="DO13279"/>
    </row>
    <row r="13280" spans="15:119" x14ac:dyDescent="0.25">
      <c r="O13280" s="268" t="s">
        <v>22755</v>
      </c>
      <c r="P13280" s="268" t="s">
        <v>9492</v>
      </c>
      <c r="Q13280" s="269">
        <v>-20.5</v>
      </c>
      <c r="R13280" s="269">
        <v>-20.75</v>
      </c>
      <c r="S13280" s="269">
        <v>-55.25</v>
      </c>
      <c r="T13280" s="269">
        <v>-55.5</v>
      </c>
      <c r="DO13280"/>
    </row>
    <row r="13281" spans="15:119" x14ac:dyDescent="0.25">
      <c r="O13281" s="268" t="s">
        <v>22756</v>
      </c>
      <c r="P13281" s="268" t="s">
        <v>9492</v>
      </c>
      <c r="Q13281" s="269">
        <v>-20.5</v>
      </c>
      <c r="R13281" s="269">
        <v>-20.75</v>
      </c>
      <c r="S13281" s="269">
        <v>-55</v>
      </c>
      <c r="T13281" s="269">
        <v>-55.25</v>
      </c>
      <c r="DO13281"/>
    </row>
    <row r="13282" spans="15:119" x14ac:dyDescent="0.25">
      <c r="O13282" s="268" t="s">
        <v>22757</v>
      </c>
      <c r="P13282" s="268" t="s">
        <v>9492</v>
      </c>
      <c r="Q13282" s="269">
        <v>-20.75</v>
      </c>
      <c r="R13282" s="269">
        <v>-21</v>
      </c>
      <c r="S13282" s="269">
        <v>-55.25</v>
      </c>
      <c r="T13282" s="269">
        <v>-55.5</v>
      </c>
      <c r="DO13282"/>
    </row>
    <row r="13283" spans="15:119" x14ac:dyDescent="0.25">
      <c r="O13283" s="268" t="s">
        <v>22758</v>
      </c>
      <c r="P13283" s="268" t="s">
        <v>9492</v>
      </c>
      <c r="Q13283" s="269">
        <v>-20.75</v>
      </c>
      <c r="R13283" s="269">
        <v>-21</v>
      </c>
      <c r="S13283" s="269">
        <v>-55</v>
      </c>
      <c r="T13283" s="269">
        <v>-55.25</v>
      </c>
      <c r="DO13283"/>
    </row>
    <row r="13284" spans="15:119" x14ac:dyDescent="0.25">
      <c r="O13284" s="268" t="s">
        <v>22759</v>
      </c>
      <c r="P13284" s="268" t="s">
        <v>9490</v>
      </c>
      <c r="Q13284" s="269">
        <v>-20.5</v>
      </c>
      <c r="R13284" s="269">
        <v>-21</v>
      </c>
      <c r="S13284" s="269">
        <v>-54.5</v>
      </c>
      <c r="T13284" s="269">
        <v>-55</v>
      </c>
      <c r="DO13284"/>
    </row>
    <row r="13285" spans="15:119" x14ac:dyDescent="0.25">
      <c r="O13285" s="268" t="s">
        <v>22760</v>
      </c>
      <c r="P13285" s="268" t="s">
        <v>9492</v>
      </c>
      <c r="Q13285" s="269">
        <v>-20.5</v>
      </c>
      <c r="R13285" s="269">
        <v>-20.75</v>
      </c>
      <c r="S13285" s="269">
        <v>-54.75</v>
      </c>
      <c r="T13285" s="269">
        <v>-55</v>
      </c>
      <c r="DO13285"/>
    </row>
    <row r="13286" spans="15:119" x14ac:dyDescent="0.25">
      <c r="O13286" s="268" t="s">
        <v>22761</v>
      </c>
      <c r="P13286" s="268" t="s">
        <v>9492</v>
      </c>
      <c r="Q13286" s="269">
        <v>-20.5</v>
      </c>
      <c r="R13286" s="269">
        <v>-20.75</v>
      </c>
      <c r="S13286" s="269">
        <v>-54.5</v>
      </c>
      <c r="T13286" s="269">
        <v>-54.75</v>
      </c>
      <c r="DO13286"/>
    </row>
    <row r="13287" spans="15:119" x14ac:dyDescent="0.25">
      <c r="O13287" s="268" t="s">
        <v>22762</v>
      </c>
      <c r="P13287" s="268" t="s">
        <v>9492</v>
      </c>
      <c r="Q13287" s="269">
        <v>-20.75</v>
      </c>
      <c r="R13287" s="269">
        <v>-21</v>
      </c>
      <c r="S13287" s="269">
        <v>-54.75</v>
      </c>
      <c r="T13287" s="269">
        <v>-55</v>
      </c>
      <c r="DO13287"/>
    </row>
    <row r="13288" spans="15:119" x14ac:dyDescent="0.25">
      <c r="O13288" s="268" t="s">
        <v>22763</v>
      </c>
      <c r="P13288" s="268" t="s">
        <v>9492</v>
      </c>
      <c r="Q13288" s="269">
        <v>-20.75</v>
      </c>
      <c r="R13288" s="269">
        <v>-21</v>
      </c>
      <c r="S13288" s="269">
        <v>-54.5</v>
      </c>
      <c r="T13288" s="269">
        <v>-54.75</v>
      </c>
      <c r="DO13288"/>
    </row>
    <row r="13289" spans="15:119" x14ac:dyDescent="0.25">
      <c r="O13289" s="268" t="s">
        <v>22764</v>
      </c>
      <c r="P13289" s="268" t="s">
        <v>9490</v>
      </c>
      <c r="Q13289" s="269">
        <v>-20.5</v>
      </c>
      <c r="R13289" s="269">
        <v>-21</v>
      </c>
      <c r="S13289" s="269">
        <v>-54</v>
      </c>
      <c r="T13289" s="269">
        <v>-54.5</v>
      </c>
      <c r="DO13289"/>
    </row>
    <row r="13290" spans="15:119" x14ac:dyDescent="0.25">
      <c r="O13290" s="268" t="s">
        <v>22765</v>
      </c>
      <c r="P13290" s="268" t="s">
        <v>9492</v>
      </c>
      <c r="Q13290" s="269">
        <v>-20.5</v>
      </c>
      <c r="R13290" s="269">
        <v>-20.75</v>
      </c>
      <c r="S13290" s="269">
        <v>-54.25</v>
      </c>
      <c r="T13290" s="269">
        <v>-54.5</v>
      </c>
      <c r="DO13290"/>
    </row>
    <row r="13291" spans="15:119" x14ac:dyDescent="0.25">
      <c r="O13291" s="268" t="s">
        <v>22766</v>
      </c>
      <c r="P13291" s="268" t="s">
        <v>9492</v>
      </c>
      <c r="Q13291" s="269">
        <v>-20.5</v>
      </c>
      <c r="R13291" s="269">
        <v>-20.75</v>
      </c>
      <c r="S13291" s="269">
        <v>-54</v>
      </c>
      <c r="T13291" s="269">
        <v>-54.25</v>
      </c>
      <c r="DO13291"/>
    </row>
    <row r="13292" spans="15:119" x14ac:dyDescent="0.25">
      <c r="O13292" s="268" t="s">
        <v>22767</v>
      </c>
      <c r="P13292" s="268" t="s">
        <v>9492</v>
      </c>
      <c r="Q13292" s="269">
        <v>-20.75</v>
      </c>
      <c r="R13292" s="269">
        <v>-21</v>
      </c>
      <c r="S13292" s="269">
        <v>-54.25</v>
      </c>
      <c r="T13292" s="269">
        <v>-54.5</v>
      </c>
      <c r="DO13292"/>
    </row>
    <row r="13293" spans="15:119" x14ac:dyDescent="0.25">
      <c r="O13293" s="268" t="s">
        <v>22768</v>
      </c>
      <c r="P13293" s="268" t="s">
        <v>9492</v>
      </c>
      <c r="Q13293" s="269">
        <v>-20.75</v>
      </c>
      <c r="R13293" s="269">
        <v>-21</v>
      </c>
      <c r="S13293" s="269">
        <v>-54</v>
      </c>
      <c r="T13293" s="269">
        <v>-54.25</v>
      </c>
      <c r="DO13293"/>
    </row>
    <row r="13294" spans="15:119" x14ac:dyDescent="0.25">
      <c r="O13294" s="268" t="s">
        <v>22769</v>
      </c>
      <c r="P13294" s="268" t="s">
        <v>9488</v>
      </c>
      <c r="Q13294" s="269">
        <v>-21</v>
      </c>
      <c r="R13294" s="269">
        <v>-22</v>
      </c>
      <c r="S13294" s="269">
        <v>-55.5</v>
      </c>
      <c r="T13294" s="269">
        <v>-57</v>
      </c>
      <c r="DO13294"/>
    </row>
    <row r="13295" spans="15:119" x14ac:dyDescent="0.25">
      <c r="O13295" s="268" t="s">
        <v>22770</v>
      </c>
      <c r="P13295" s="268" t="s">
        <v>9490</v>
      </c>
      <c r="Q13295" s="269">
        <v>-21</v>
      </c>
      <c r="R13295" s="269">
        <v>-21.5</v>
      </c>
      <c r="S13295" s="269">
        <v>-56.5</v>
      </c>
      <c r="T13295" s="269">
        <v>-57</v>
      </c>
      <c r="DO13295"/>
    </row>
    <row r="13296" spans="15:119" x14ac:dyDescent="0.25">
      <c r="O13296" s="268" t="s">
        <v>22771</v>
      </c>
      <c r="P13296" s="268" t="s">
        <v>9492</v>
      </c>
      <c r="Q13296" s="269">
        <v>-21</v>
      </c>
      <c r="R13296" s="269">
        <v>-21.25</v>
      </c>
      <c r="S13296" s="269">
        <v>-56.75</v>
      </c>
      <c r="T13296" s="269">
        <v>-57</v>
      </c>
      <c r="DO13296"/>
    </row>
    <row r="13297" spans="15:119" x14ac:dyDescent="0.25">
      <c r="O13297" s="268" t="s">
        <v>22772</v>
      </c>
      <c r="P13297" s="268" t="s">
        <v>9492</v>
      </c>
      <c r="Q13297" s="269">
        <v>-21</v>
      </c>
      <c r="R13297" s="269">
        <v>-21.25</v>
      </c>
      <c r="S13297" s="269">
        <v>-56.5</v>
      </c>
      <c r="T13297" s="269">
        <v>-56.75</v>
      </c>
      <c r="DO13297"/>
    </row>
    <row r="13298" spans="15:119" x14ac:dyDescent="0.25">
      <c r="O13298" s="268" t="s">
        <v>22773</v>
      </c>
      <c r="P13298" s="268" t="s">
        <v>9492</v>
      </c>
      <c r="Q13298" s="269">
        <v>-21.25</v>
      </c>
      <c r="R13298" s="269">
        <v>-21.5</v>
      </c>
      <c r="S13298" s="269">
        <v>-56.75</v>
      </c>
      <c r="T13298" s="269">
        <v>-57</v>
      </c>
      <c r="DO13298"/>
    </row>
    <row r="13299" spans="15:119" x14ac:dyDescent="0.25">
      <c r="O13299" s="268" t="s">
        <v>22774</v>
      </c>
      <c r="P13299" s="268" t="s">
        <v>9492</v>
      </c>
      <c r="Q13299" s="269">
        <v>-21.25</v>
      </c>
      <c r="R13299" s="269">
        <v>-21.5</v>
      </c>
      <c r="S13299" s="269">
        <v>-56.5</v>
      </c>
      <c r="T13299" s="269">
        <v>-56.75</v>
      </c>
      <c r="DO13299"/>
    </row>
    <row r="13300" spans="15:119" x14ac:dyDescent="0.25">
      <c r="O13300" s="268" t="s">
        <v>22775</v>
      </c>
      <c r="P13300" s="268" t="s">
        <v>9490</v>
      </c>
      <c r="Q13300" s="269">
        <v>-21</v>
      </c>
      <c r="R13300" s="269">
        <v>-21.5</v>
      </c>
      <c r="S13300" s="269">
        <v>-56</v>
      </c>
      <c r="T13300" s="269">
        <v>-56.5</v>
      </c>
      <c r="DO13300"/>
    </row>
    <row r="13301" spans="15:119" x14ac:dyDescent="0.25">
      <c r="O13301" s="268" t="s">
        <v>22776</v>
      </c>
      <c r="P13301" s="268" t="s">
        <v>9492</v>
      </c>
      <c r="Q13301" s="269">
        <v>-21</v>
      </c>
      <c r="R13301" s="269">
        <v>-21.25</v>
      </c>
      <c r="S13301" s="269">
        <v>-56.25</v>
      </c>
      <c r="T13301" s="269">
        <v>-56.5</v>
      </c>
      <c r="DO13301"/>
    </row>
    <row r="13302" spans="15:119" x14ac:dyDescent="0.25">
      <c r="O13302" s="268" t="s">
        <v>22777</v>
      </c>
      <c r="P13302" s="268" t="s">
        <v>9492</v>
      </c>
      <c r="Q13302" s="269">
        <v>-21</v>
      </c>
      <c r="R13302" s="269">
        <v>-21.25</v>
      </c>
      <c r="S13302" s="269">
        <v>-56</v>
      </c>
      <c r="T13302" s="269">
        <v>-56.25</v>
      </c>
      <c r="DO13302"/>
    </row>
    <row r="13303" spans="15:119" x14ac:dyDescent="0.25">
      <c r="O13303" s="268" t="s">
        <v>22778</v>
      </c>
      <c r="P13303" s="268" t="s">
        <v>9492</v>
      </c>
      <c r="Q13303" s="269">
        <v>-21.25</v>
      </c>
      <c r="R13303" s="269">
        <v>-21.5</v>
      </c>
      <c r="S13303" s="269">
        <v>-56.25</v>
      </c>
      <c r="T13303" s="269">
        <v>-56.5</v>
      </c>
      <c r="DO13303"/>
    </row>
    <row r="13304" spans="15:119" x14ac:dyDescent="0.25">
      <c r="O13304" s="268" t="s">
        <v>22779</v>
      </c>
      <c r="P13304" s="268" t="s">
        <v>9492</v>
      </c>
      <c r="Q13304" s="269">
        <v>-21.25</v>
      </c>
      <c r="R13304" s="269">
        <v>-21.5</v>
      </c>
      <c r="S13304" s="269">
        <v>-56</v>
      </c>
      <c r="T13304" s="269">
        <v>-56.25</v>
      </c>
      <c r="DO13304"/>
    </row>
    <row r="13305" spans="15:119" x14ac:dyDescent="0.25">
      <c r="O13305" s="268" t="s">
        <v>22780</v>
      </c>
      <c r="P13305" s="268" t="s">
        <v>9490</v>
      </c>
      <c r="Q13305" s="269">
        <v>-21</v>
      </c>
      <c r="R13305" s="269">
        <v>-21.5</v>
      </c>
      <c r="S13305" s="269">
        <v>-55.5</v>
      </c>
      <c r="T13305" s="269">
        <v>-56</v>
      </c>
      <c r="DO13305"/>
    </row>
    <row r="13306" spans="15:119" x14ac:dyDescent="0.25">
      <c r="O13306" s="268" t="s">
        <v>22781</v>
      </c>
      <c r="P13306" s="268" t="s">
        <v>9492</v>
      </c>
      <c r="Q13306" s="269">
        <v>-21</v>
      </c>
      <c r="R13306" s="269">
        <v>-21.25</v>
      </c>
      <c r="S13306" s="269">
        <v>-55.75</v>
      </c>
      <c r="T13306" s="269">
        <v>-56</v>
      </c>
      <c r="DO13306"/>
    </row>
    <row r="13307" spans="15:119" x14ac:dyDescent="0.25">
      <c r="O13307" s="268" t="s">
        <v>22782</v>
      </c>
      <c r="P13307" s="268" t="s">
        <v>9492</v>
      </c>
      <c r="Q13307" s="269">
        <v>-21</v>
      </c>
      <c r="R13307" s="269">
        <v>-21.25</v>
      </c>
      <c r="S13307" s="269">
        <v>-55.5</v>
      </c>
      <c r="T13307" s="269">
        <v>-55.75</v>
      </c>
      <c r="DO13307"/>
    </row>
    <row r="13308" spans="15:119" x14ac:dyDescent="0.25">
      <c r="O13308" s="268" t="s">
        <v>22783</v>
      </c>
      <c r="P13308" s="268" t="s">
        <v>9492</v>
      </c>
      <c r="Q13308" s="269">
        <v>-21.25</v>
      </c>
      <c r="R13308" s="269">
        <v>-21.5</v>
      </c>
      <c r="S13308" s="269">
        <v>-55.75</v>
      </c>
      <c r="T13308" s="269">
        <v>-56</v>
      </c>
      <c r="DO13308"/>
    </row>
    <row r="13309" spans="15:119" x14ac:dyDescent="0.25">
      <c r="O13309" s="268" t="s">
        <v>22784</v>
      </c>
      <c r="P13309" s="268" t="s">
        <v>9492</v>
      </c>
      <c r="Q13309" s="269">
        <v>-21.25</v>
      </c>
      <c r="R13309" s="269">
        <v>-21.5</v>
      </c>
      <c r="S13309" s="269">
        <v>-55.5</v>
      </c>
      <c r="T13309" s="269">
        <v>-55.75</v>
      </c>
      <c r="DO13309"/>
    </row>
    <row r="13310" spans="15:119" x14ac:dyDescent="0.25">
      <c r="O13310" s="268" t="s">
        <v>22785</v>
      </c>
      <c r="P13310" s="268" t="s">
        <v>9490</v>
      </c>
      <c r="Q13310" s="269">
        <v>-21.5</v>
      </c>
      <c r="R13310" s="269">
        <v>-22</v>
      </c>
      <c r="S13310" s="269">
        <v>-56.5</v>
      </c>
      <c r="T13310" s="269">
        <v>-57</v>
      </c>
      <c r="DO13310"/>
    </row>
    <row r="13311" spans="15:119" x14ac:dyDescent="0.25">
      <c r="O13311" s="268" t="s">
        <v>22786</v>
      </c>
      <c r="P13311" s="268" t="s">
        <v>9492</v>
      </c>
      <c r="Q13311" s="269">
        <v>-21.5</v>
      </c>
      <c r="R13311" s="269">
        <v>-21.75</v>
      </c>
      <c r="S13311" s="269">
        <v>-56.75</v>
      </c>
      <c r="T13311" s="269">
        <v>-57</v>
      </c>
      <c r="DO13311"/>
    </row>
    <row r="13312" spans="15:119" x14ac:dyDescent="0.25">
      <c r="O13312" s="268" t="s">
        <v>22787</v>
      </c>
      <c r="P13312" s="268" t="s">
        <v>9492</v>
      </c>
      <c r="Q13312" s="269">
        <v>-21.5</v>
      </c>
      <c r="R13312" s="269">
        <v>-21.75</v>
      </c>
      <c r="S13312" s="269">
        <v>-56.5</v>
      </c>
      <c r="T13312" s="269">
        <v>-56.75</v>
      </c>
      <c r="DO13312"/>
    </row>
    <row r="13313" spans="15:119" x14ac:dyDescent="0.25">
      <c r="O13313" s="268" t="s">
        <v>22788</v>
      </c>
      <c r="P13313" s="268" t="s">
        <v>9492</v>
      </c>
      <c r="Q13313" s="269">
        <v>-21.75</v>
      </c>
      <c r="R13313" s="269">
        <v>-22</v>
      </c>
      <c r="S13313" s="269">
        <v>-56.75</v>
      </c>
      <c r="T13313" s="269">
        <v>-57</v>
      </c>
      <c r="DO13313"/>
    </row>
    <row r="13314" spans="15:119" x14ac:dyDescent="0.25">
      <c r="O13314" s="268" t="s">
        <v>22789</v>
      </c>
      <c r="P13314" s="268" t="s">
        <v>9492</v>
      </c>
      <c r="Q13314" s="269">
        <v>-21.75</v>
      </c>
      <c r="R13314" s="269">
        <v>-22</v>
      </c>
      <c r="S13314" s="269">
        <v>-56.5</v>
      </c>
      <c r="T13314" s="269">
        <v>-56.75</v>
      </c>
      <c r="DO13314"/>
    </row>
    <row r="13315" spans="15:119" x14ac:dyDescent="0.25">
      <c r="O13315" s="268" t="s">
        <v>22790</v>
      </c>
      <c r="P13315" s="268" t="s">
        <v>9490</v>
      </c>
      <c r="Q13315" s="269">
        <v>-21.5</v>
      </c>
      <c r="R13315" s="269">
        <v>-22</v>
      </c>
      <c r="S13315" s="269">
        <v>-56</v>
      </c>
      <c r="T13315" s="269">
        <v>-56.5</v>
      </c>
      <c r="DO13315"/>
    </row>
    <row r="13316" spans="15:119" x14ac:dyDescent="0.25">
      <c r="O13316" s="268" t="s">
        <v>22791</v>
      </c>
      <c r="P13316" s="268" t="s">
        <v>9492</v>
      </c>
      <c r="Q13316" s="269">
        <v>-21.5</v>
      </c>
      <c r="R13316" s="269">
        <v>-21.75</v>
      </c>
      <c r="S13316" s="269">
        <v>-56.25</v>
      </c>
      <c r="T13316" s="269">
        <v>-56.5</v>
      </c>
      <c r="DO13316"/>
    </row>
    <row r="13317" spans="15:119" x14ac:dyDescent="0.25">
      <c r="O13317" s="268" t="s">
        <v>22792</v>
      </c>
      <c r="P13317" s="268" t="s">
        <v>9492</v>
      </c>
      <c r="Q13317" s="269">
        <v>-21.5</v>
      </c>
      <c r="R13317" s="269">
        <v>-21.75</v>
      </c>
      <c r="S13317" s="269">
        <v>-56</v>
      </c>
      <c r="T13317" s="269">
        <v>-56.25</v>
      </c>
      <c r="DO13317"/>
    </row>
    <row r="13318" spans="15:119" x14ac:dyDescent="0.25">
      <c r="O13318" s="268" t="s">
        <v>22793</v>
      </c>
      <c r="P13318" s="268" t="s">
        <v>9492</v>
      </c>
      <c r="Q13318" s="269">
        <v>-21.75</v>
      </c>
      <c r="R13318" s="269">
        <v>-22</v>
      </c>
      <c r="S13318" s="269">
        <v>-56.25</v>
      </c>
      <c r="T13318" s="269">
        <v>-56.5</v>
      </c>
      <c r="DO13318"/>
    </row>
    <row r="13319" spans="15:119" x14ac:dyDescent="0.25">
      <c r="O13319" s="268" t="s">
        <v>22794</v>
      </c>
      <c r="P13319" s="268" t="s">
        <v>9492</v>
      </c>
      <c r="Q13319" s="269">
        <v>-21.75</v>
      </c>
      <c r="R13319" s="269">
        <v>-22</v>
      </c>
      <c r="S13319" s="269">
        <v>-56</v>
      </c>
      <c r="T13319" s="269">
        <v>-56.25</v>
      </c>
      <c r="DO13319"/>
    </row>
    <row r="13320" spans="15:119" x14ac:dyDescent="0.25">
      <c r="O13320" s="268" t="s">
        <v>22795</v>
      </c>
      <c r="P13320" s="268" t="s">
        <v>9490</v>
      </c>
      <c r="Q13320" s="269">
        <v>-21.5</v>
      </c>
      <c r="R13320" s="269">
        <v>-22</v>
      </c>
      <c r="S13320" s="269">
        <v>-55.5</v>
      </c>
      <c r="T13320" s="269">
        <v>-56</v>
      </c>
      <c r="DO13320"/>
    </row>
    <row r="13321" spans="15:119" x14ac:dyDescent="0.25">
      <c r="O13321" s="268" t="s">
        <v>22796</v>
      </c>
      <c r="P13321" s="268" t="s">
        <v>9492</v>
      </c>
      <c r="Q13321" s="269">
        <v>-21.5</v>
      </c>
      <c r="R13321" s="269">
        <v>-21.75</v>
      </c>
      <c r="S13321" s="269">
        <v>-55.75</v>
      </c>
      <c r="T13321" s="269">
        <v>-56</v>
      </c>
      <c r="DO13321"/>
    </row>
    <row r="13322" spans="15:119" x14ac:dyDescent="0.25">
      <c r="O13322" s="268" t="s">
        <v>22797</v>
      </c>
      <c r="P13322" s="268" t="s">
        <v>9492</v>
      </c>
      <c r="Q13322" s="269">
        <v>-21.5</v>
      </c>
      <c r="R13322" s="269">
        <v>-21.75</v>
      </c>
      <c r="S13322" s="269">
        <v>-55.5</v>
      </c>
      <c r="T13322" s="269">
        <v>-55.75</v>
      </c>
      <c r="DO13322"/>
    </row>
    <row r="13323" spans="15:119" x14ac:dyDescent="0.25">
      <c r="O13323" s="268" t="s">
        <v>22798</v>
      </c>
      <c r="P13323" s="268" t="s">
        <v>9492</v>
      </c>
      <c r="Q13323" s="269">
        <v>-21.75</v>
      </c>
      <c r="R13323" s="269">
        <v>-22</v>
      </c>
      <c r="S13323" s="269">
        <v>-55.75</v>
      </c>
      <c r="T13323" s="269">
        <v>-56</v>
      </c>
      <c r="DO13323"/>
    </row>
    <row r="13324" spans="15:119" x14ac:dyDescent="0.25">
      <c r="O13324" s="268" t="s">
        <v>22799</v>
      </c>
      <c r="P13324" s="268" t="s">
        <v>9492</v>
      </c>
      <c r="Q13324" s="269">
        <v>-21.75</v>
      </c>
      <c r="R13324" s="269">
        <v>-22</v>
      </c>
      <c r="S13324" s="269">
        <v>-55.5</v>
      </c>
      <c r="T13324" s="269">
        <v>-55.75</v>
      </c>
      <c r="DO13324"/>
    </row>
    <row r="13325" spans="15:119" x14ac:dyDescent="0.25">
      <c r="O13325" s="268" t="s">
        <v>22800</v>
      </c>
      <c r="P13325" s="268" t="s">
        <v>9488</v>
      </c>
      <c r="Q13325" s="269">
        <v>-21</v>
      </c>
      <c r="R13325" s="269">
        <v>-22</v>
      </c>
      <c r="S13325" s="269">
        <v>-54</v>
      </c>
      <c r="T13325" s="269">
        <v>-55.5</v>
      </c>
      <c r="DO13325"/>
    </row>
    <row r="13326" spans="15:119" x14ac:dyDescent="0.25">
      <c r="O13326" s="268" t="s">
        <v>22801</v>
      </c>
      <c r="P13326" s="268" t="s">
        <v>9490</v>
      </c>
      <c r="Q13326" s="269">
        <v>-21</v>
      </c>
      <c r="R13326" s="269">
        <v>-21.5</v>
      </c>
      <c r="S13326" s="269">
        <v>-55</v>
      </c>
      <c r="T13326" s="269">
        <v>-55.5</v>
      </c>
      <c r="DO13326"/>
    </row>
    <row r="13327" spans="15:119" x14ac:dyDescent="0.25">
      <c r="O13327" s="268" t="s">
        <v>22802</v>
      </c>
      <c r="P13327" s="268" t="s">
        <v>9492</v>
      </c>
      <c r="Q13327" s="269">
        <v>-21</v>
      </c>
      <c r="R13327" s="269">
        <v>-21.25</v>
      </c>
      <c r="S13327" s="269">
        <v>-55.25</v>
      </c>
      <c r="T13327" s="269">
        <v>-55.5</v>
      </c>
      <c r="DO13327"/>
    </row>
    <row r="13328" spans="15:119" x14ac:dyDescent="0.25">
      <c r="O13328" s="268" t="s">
        <v>22803</v>
      </c>
      <c r="P13328" s="268" t="s">
        <v>9492</v>
      </c>
      <c r="Q13328" s="269">
        <v>-21</v>
      </c>
      <c r="R13328" s="269">
        <v>-21.25</v>
      </c>
      <c r="S13328" s="269">
        <v>-55</v>
      </c>
      <c r="T13328" s="269">
        <v>-55.25</v>
      </c>
      <c r="DO13328"/>
    </row>
    <row r="13329" spans="15:119" x14ac:dyDescent="0.25">
      <c r="O13329" s="268" t="s">
        <v>22804</v>
      </c>
      <c r="P13329" s="268" t="s">
        <v>9492</v>
      </c>
      <c r="Q13329" s="269">
        <v>-21.25</v>
      </c>
      <c r="R13329" s="269">
        <v>-21.5</v>
      </c>
      <c r="S13329" s="269">
        <v>-55.25</v>
      </c>
      <c r="T13329" s="269">
        <v>-55.5</v>
      </c>
      <c r="DO13329"/>
    </row>
    <row r="13330" spans="15:119" x14ac:dyDescent="0.25">
      <c r="O13330" s="268" t="s">
        <v>22805</v>
      </c>
      <c r="P13330" s="268" t="s">
        <v>9492</v>
      </c>
      <c r="Q13330" s="269">
        <v>-21.25</v>
      </c>
      <c r="R13330" s="269">
        <v>-21.5</v>
      </c>
      <c r="S13330" s="269">
        <v>-55</v>
      </c>
      <c r="T13330" s="269">
        <v>-55.25</v>
      </c>
      <c r="DO13330"/>
    </row>
    <row r="13331" spans="15:119" x14ac:dyDescent="0.25">
      <c r="O13331" s="268" t="s">
        <v>22806</v>
      </c>
      <c r="P13331" s="268" t="s">
        <v>9490</v>
      </c>
      <c r="Q13331" s="269">
        <v>-21</v>
      </c>
      <c r="R13331" s="269">
        <v>-21.5</v>
      </c>
      <c r="S13331" s="269">
        <v>-54.5</v>
      </c>
      <c r="T13331" s="269">
        <v>-55</v>
      </c>
      <c r="DO13331"/>
    </row>
    <row r="13332" spans="15:119" x14ac:dyDescent="0.25">
      <c r="O13332" s="268" t="s">
        <v>22807</v>
      </c>
      <c r="P13332" s="268" t="s">
        <v>9492</v>
      </c>
      <c r="Q13332" s="269">
        <v>-21</v>
      </c>
      <c r="R13332" s="269">
        <v>-21.25</v>
      </c>
      <c r="S13332" s="269">
        <v>-54.75</v>
      </c>
      <c r="T13332" s="269">
        <v>-55</v>
      </c>
      <c r="DO13332"/>
    </row>
    <row r="13333" spans="15:119" x14ac:dyDescent="0.25">
      <c r="O13333" s="268" t="s">
        <v>22808</v>
      </c>
      <c r="P13333" s="268" t="s">
        <v>9492</v>
      </c>
      <c r="Q13333" s="269">
        <v>-21</v>
      </c>
      <c r="R13333" s="269">
        <v>-21.25</v>
      </c>
      <c r="S13333" s="269">
        <v>-54.5</v>
      </c>
      <c r="T13333" s="269">
        <v>-54.75</v>
      </c>
      <c r="DO13333"/>
    </row>
    <row r="13334" spans="15:119" x14ac:dyDescent="0.25">
      <c r="O13334" s="268" t="s">
        <v>22809</v>
      </c>
      <c r="P13334" s="268" t="s">
        <v>9492</v>
      </c>
      <c r="Q13334" s="269">
        <v>-21.25</v>
      </c>
      <c r="R13334" s="269">
        <v>-21.5</v>
      </c>
      <c r="S13334" s="269">
        <v>-54.75</v>
      </c>
      <c r="T13334" s="269">
        <v>-55</v>
      </c>
      <c r="DO13334"/>
    </row>
    <row r="13335" spans="15:119" x14ac:dyDescent="0.25">
      <c r="O13335" s="268" t="s">
        <v>22810</v>
      </c>
      <c r="P13335" s="268" t="s">
        <v>9492</v>
      </c>
      <c r="Q13335" s="269">
        <v>-21.25</v>
      </c>
      <c r="R13335" s="269">
        <v>-21.5</v>
      </c>
      <c r="S13335" s="269">
        <v>-54.5</v>
      </c>
      <c r="T13335" s="269">
        <v>-54.75</v>
      </c>
      <c r="DO13335"/>
    </row>
    <row r="13336" spans="15:119" x14ac:dyDescent="0.25">
      <c r="O13336" s="268" t="s">
        <v>22811</v>
      </c>
      <c r="P13336" s="268" t="s">
        <v>9490</v>
      </c>
      <c r="Q13336" s="269">
        <v>-21</v>
      </c>
      <c r="R13336" s="269">
        <v>-21.5</v>
      </c>
      <c r="S13336" s="269">
        <v>-54</v>
      </c>
      <c r="T13336" s="269">
        <v>-54.5</v>
      </c>
      <c r="DO13336"/>
    </row>
    <row r="13337" spans="15:119" x14ac:dyDescent="0.25">
      <c r="O13337" s="268" t="s">
        <v>22812</v>
      </c>
      <c r="P13337" s="268" t="s">
        <v>9492</v>
      </c>
      <c r="Q13337" s="269">
        <v>-21</v>
      </c>
      <c r="R13337" s="269">
        <v>-21.25</v>
      </c>
      <c r="S13337" s="269">
        <v>-54.25</v>
      </c>
      <c r="T13337" s="269">
        <v>-54.5</v>
      </c>
      <c r="DO13337"/>
    </row>
    <row r="13338" spans="15:119" x14ac:dyDescent="0.25">
      <c r="O13338" s="268" t="s">
        <v>22813</v>
      </c>
      <c r="P13338" s="268" t="s">
        <v>9492</v>
      </c>
      <c r="Q13338" s="269">
        <v>-21</v>
      </c>
      <c r="R13338" s="269">
        <v>-21.25</v>
      </c>
      <c r="S13338" s="269">
        <v>-54</v>
      </c>
      <c r="T13338" s="269">
        <v>-54.25</v>
      </c>
      <c r="DO13338"/>
    </row>
    <row r="13339" spans="15:119" x14ac:dyDescent="0.25">
      <c r="O13339" s="268" t="s">
        <v>22814</v>
      </c>
      <c r="P13339" s="268" t="s">
        <v>9492</v>
      </c>
      <c r="Q13339" s="269">
        <v>-21.25</v>
      </c>
      <c r="R13339" s="269">
        <v>-21.5</v>
      </c>
      <c r="S13339" s="269">
        <v>-54.25</v>
      </c>
      <c r="T13339" s="269">
        <v>-54.5</v>
      </c>
      <c r="DO13339"/>
    </row>
    <row r="13340" spans="15:119" x14ac:dyDescent="0.25">
      <c r="O13340" s="268" t="s">
        <v>22815</v>
      </c>
      <c r="P13340" s="268" t="s">
        <v>9492</v>
      </c>
      <c r="Q13340" s="269">
        <v>-21.25</v>
      </c>
      <c r="R13340" s="269">
        <v>-21.5</v>
      </c>
      <c r="S13340" s="269">
        <v>-54</v>
      </c>
      <c r="T13340" s="269">
        <v>-54.25</v>
      </c>
      <c r="DO13340"/>
    </row>
    <row r="13341" spans="15:119" x14ac:dyDescent="0.25">
      <c r="O13341" s="268" t="s">
        <v>22816</v>
      </c>
      <c r="P13341" s="268" t="s">
        <v>9490</v>
      </c>
      <c r="Q13341" s="269">
        <v>-21.5</v>
      </c>
      <c r="R13341" s="269">
        <v>-22</v>
      </c>
      <c r="S13341" s="269">
        <v>-55</v>
      </c>
      <c r="T13341" s="269">
        <v>-55.5</v>
      </c>
      <c r="DO13341"/>
    </row>
    <row r="13342" spans="15:119" x14ac:dyDescent="0.25">
      <c r="O13342" s="268" t="s">
        <v>22817</v>
      </c>
      <c r="P13342" s="268" t="s">
        <v>9492</v>
      </c>
      <c r="Q13342" s="269">
        <v>-21.5</v>
      </c>
      <c r="R13342" s="269">
        <v>-21.75</v>
      </c>
      <c r="S13342" s="269">
        <v>-55.25</v>
      </c>
      <c r="T13342" s="269">
        <v>-55.5</v>
      </c>
      <c r="DO13342"/>
    </row>
    <row r="13343" spans="15:119" x14ac:dyDescent="0.25">
      <c r="O13343" s="268" t="s">
        <v>22818</v>
      </c>
      <c r="P13343" s="268" t="s">
        <v>9492</v>
      </c>
      <c r="Q13343" s="269">
        <v>-21.5</v>
      </c>
      <c r="R13343" s="269">
        <v>-21.75</v>
      </c>
      <c r="S13343" s="269">
        <v>-55</v>
      </c>
      <c r="T13343" s="269">
        <v>-55.25</v>
      </c>
      <c r="DO13343"/>
    </row>
    <row r="13344" spans="15:119" x14ac:dyDescent="0.25">
      <c r="O13344" s="268" t="s">
        <v>22819</v>
      </c>
      <c r="P13344" s="268" t="s">
        <v>9492</v>
      </c>
      <c r="Q13344" s="269">
        <v>-21.75</v>
      </c>
      <c r="R13344" s="269">
        <v>-22</v>
      </c>
      <c r="S13344" s="269">
        <v>-55.25</v>
      </c>
      <c r="T13344" s="269">
        <v>-55.5</v>
      </c>
      <c r="DO13344"/>
    </row>
    <row r="13345" spans="15:119" x14ac:dyDescent="0.25">
      <c r="O13345" s="268" t="s">
        <v>22820</v>
      </c>
      <c r="P13345" s="268" t="s">
        <v>9492</v>
      </c>
      <c r="Q13345" s="269">
        <v>-21.75</v>
      </c>
      <c r="R13345" s="269">
        <v>-22</v>
      </c>
      <c r="S13345" s="269">
        <v>-55</v>
      </c>
      <c r="T13345" s="269">
        <v>-55.25</v>
      </c>
      <c r="DO13345"/>
    </row>
    <row r="13346" spans="15:119" x14ac:dyDescent="0.25">
      <c r="O13346" s="268" t="s">
        <v>22821</v>
      </c>
      <c r="P13346" s="268" t="s">
        <v>9490</v>
      </c>
      <c r="Q13346" s="269">
        <v>-21.5</v>
      </c>
      <c r="R13346" s="269">
        <v>-22</v>
      </c>
      <c r="S13346" s="269">
        <v>-54.5</v>
      </c>
      <c r="T13346" s="269">
        <v>-55</v>
      </c>
      <c r="DO13346"/>
    </row>
    <row r="13347" spans="15:119" x14ac:dyDescent="0.25">
      <c r="O13347" s="268" t="s">
        <v>22822</v>
      </c>
      <c r="P13347" s="268" t="s">
        <v>9492</v>
      </c>
      <c r="Q13347" s="269">
        <v>-21.5</v>
      </c>
      <c r="R13347" s="269">
        <v>-21.75</v>
      </c>
      <c r="S13347" s="269">
        <v>-54.75</v>
      </c>
      <c r="T13347" s="269">
        <v>-55</v>
      </c>
      <c r="DO13347"/>
    </row>
    <row r="13348" spans="15:119" x14ac:dyDescent="0.25">
      <c r="O13348" s="268" t="s">
        <v>22823</v>
      </c>
      <c r="P13348" s="268" t="s">
        <v>9492</v>
      </c>
      <c r="Q13348" s="269">
        <v>-21.5</v>
      </c>
      <c r="R13348" s="269">
        <v>-21.75</v>
      </c>
      <c r="S13348" s="269">
        <v>-54.5</v>
      </c>
      <c r="T13348" s="269">
        <v>-54.75</v>
      </c>
      <c r="DO13348"/>
    </row>
    <row r="13349" spans="15:119" x14ac:dyDescent="0.25">
      <c r="O13349" s="268" t="s">
        <v>22824</v>
      </c>
      <c r="P13349" s="268" t="s">
        <v>9492</v>
      </c>
      <c r="Q13349" s="269">
        <v>-21.75</v>
      </c>
      <c r="R13349" s="269">
        <v>-22</v>
      </c>
      <c r="S13349" s="269">
        <v>-54.75</v>
      </c>
      <c r="T13349" s="269">
        <v>-55</v>
      </c>
      <c r="DO13349"/>
    </row>
    <row r="13350" spans="15:119" x14ac:dyDescent="0.25">
      <c r="O13350" s="268" t="s">
        <v>22825</v>
      </c>
      <c r="P13350" s="268" t="s">
        <v>9492</v>
      </c>
      <c r="Q13350" s="269">
        <v>-21.75</v>
      </c>
      <c r="R13350" s="269">
        <v>-22</v>
      </c>
      <c r="S13350" s="269">
        <v>-54.5</v>
      </c>
      <c r="T13350" s="269">
        <v>-54.75</v>
      </c>
      <c r="DO13350"/>
    </row>
    <row r="13351" spans="15:119" x14ac:dyDescent="0.25">
      <c r="O13351" s="268" t="s">
        <v>22826</v>
      </c>
      <c r="P13351" s="268" t="s">
        <v>9490</v>
      </c>
      <c r="Q13351" s="269">
        <v>-21.5</v>
      </c>
      <c r="R13351" s="269">
        <v>-22</v>
      </c>
      <c r="S13351" s="269">
        <v>-54</v>
      </c>
      <c r="T13351" s="269">
        <v>-54.5</v>
      </c>
      <c r="DO13351"/>
    </row>
    <row r="13352" spans="15:119" x14ac:dyDescent="0.25">
      <c r="O13352" s="268" t="s">
        <v>22827</v>
      </c>
      <c r="P13352" s="268" t="s">
        <v>9492</v>
      </c>
      <c r="Q13352" s="269">
        <v>-21.5</v>
      </c>
      <c r="R13352" s="269">
        <v>-21.75</v>
      </c>
      <c r="S13352" s="269">
        <v>-54.25</v>
      </c>
      <c r="T13352" s="269">
        <v>-54.5</v>
      </c>
      <c r="DO13352"/>
    </row>
    <row r="13353" spans="15:119" x14ac:dyDescent="0.25">
      <c r="O13353" s="268" t="s">
        <v>22828</v>
      </c>
      <c r="P13353" s="268" t="s">
        <v>9492</v>
      </c>
      <c r="Q13353" s="269">
        <v>-21.5</v>
      </c>
      <c r="R13353" s="269">
        <v>-21.75</v>
      </c>
      <c r="S13353" s="269">
        <v>-54</v>
      </c>
      <c r="T13353" s="269">
        <v>-54.25</v>
      </c>
      <c r="DO13353"/>
    </row>
    <row r="13354" spans="15:119" x14ac:dyDescent="0.25">
      <c r="O13354" s="268" t="s">
        <v>22829</v>
      </c>
      <c r="P13354" s="268" t="s">
        <v>9492</v>
      </c>
      <c r="Q13354" s="269">
        <v>-21.75</v>
      </c>
      <c r="R13354" s="269">
        <v>-22</v>
      </c>
      <c r="S13354" s="269">
        <v>-54.25</v>
      </c>
      <c r="T13354" s="269">
        <v>-54.5</v>
      </c>
      <c r="DO13354"/>
    </row>
    <row r="13355" spans="15:119" x14ac:dyDescent="0.25">
      <c r="O13355" s="268" t="s">
        <v>22830</v>
      </c>
      <c r="P13355" s="268" t="s">
        <v>9492</v>
      </c>
      <c r="Q13355" s="269">
        <v>-21.75</v>
      </c>
      <c r="R13355" s="269">
        <v>-22</v>
      </c>
      <c r="S13355" s="269">
        <v>-54</v>
      </c>
      <c r="T13355" s="269">
        <v>-54.25</v>
      </c>
      <c r="DO13355"/>
    </row>
    <row r="13356" spans="15:119" x14ac:dyDescent="0.25">
      <c r="O13356" s="268" t="s">
        <v>22831</v>
      </c>
      <c r="P13356" s="268" t="s">
        <v>9486</v>
      </c>
      <c r="Q13356" s="269">
        <v>-22</v>
      </c>
      <c r="R13356" s="269">
        <v>-24</v>
      </c>
      <c r="S13356" s="269">
        <v>-57</v>
      </c>
      <c r="T13356" s="269">
        <v>-60</v>
      </c>
      <c r="DO13356"/>
    </row>
    <row r="13357" spans="15:119" x14ac:dyDescent="0.25">
      <c r="O13357" s="268" t="s">
        <v>22832</v>
      </c>
      <c r="P13357" s="268" t="s">
        <v>9488</v>
      </c>
      <c r="Q13357" s="269">
        <v>-22</v>
      </c>
      <c r="R13357" s="269">
        <v>-23</v>
      </c>
      <c r="S13357" s="269">
        <v>-57</v>
      </c>
      <c r="T13357" s="269">
        <v>-58.5</v>
      </c>
      <c r="DO13357"/>
    </row>
    <row r="13358" spans="15:119" x14ac:dyDescent="0.25">
      <c r="O13358" s="268" t="s">
        <v>22833</v>
      </c>
      <c r="P13358" s="268" t="s">
        <v>9490</v>
      </c>
      <c r="Q13358" s="269">
        <v>-22</v>
      </c>
      <c r="R13358" s="269">
        <v>-22.5</v>
      </c>
      <c r="S13358" s="269">
        <v>-57.5</v>
      </c>
      <c r="T13358" s="269">
        <v>-58</v>
      </c>
      <c r="DO13358"/>
    </row>
    <row r="13359" spans="15:119" x14ac:dyDescent="0.25">
      <c r="O13359" s="268" t="s">
        <v>22834</v>
      </c>
      <c r="P13359" s="268" t="s">
        <v>9492</v>
      </c>
      <c r="Q13359" s="269">
        <v>-22</v>
      </c>
      <c r="R13359" s="269">
        <v>-22.25</v>
      </c>
      <c r="S13359" s="269">
        <v>-57.75</v>
      </c>
      <c r="T13359" s="269">
        <v>-58</v>
      </c>
      <c r="DO13359"/>
    </row>
    <row r="13360" spans="15:119" x14ac:dyDescent="0.25">
      <c r="O13360" s="268" t="s">
        <v>22835</v>
      </c>
      <c r="P13360" s="268" t="s">
        <v>9492</v>
      </c>
      <c r="Q13360" s="269">
        <v>-22</v>
      </c>
      <c r="R13360" s="269">
        <v>-22.25</v>
      </c>
      <c r="S13360" s="269">
        <v>-57.5</v>
      </c>
      <c r="T13360" s="269">
        <v>-57.75</v>
      </c>
      <c r="DO13360"/>
    </row>
    <row r="13361" spans="15:119" x14ac:dyDescent="0.25">
      <c r="O13361" s="268" t="s">
        <v>22836</v>
      </c>
      <c r="P13361" s="268" t="s">
        <v>9490</v>
      </c>
      <c r="Q13361" s="269">
        <v>-22</v>
      </c>
      <c r="R13361" s="269">
        <v>-22.5</v>
      </c>
      <c r="S13361" s="269">
        <v>-57</v>
      </c>
      <c r="T13361" s="269">
        <v>-57.5</v>
      </c>
      <c r="DO13361"/>
    </row>
    <row r="13362" spans="15:119" x14ac:dyDescent="0.25">
      <c r="O13362" s="268" t="s">
        <v>22837</v>
      </c>
      <c r="P13362" s="268" t="s">
        <v>9492</v>
      </c>
      <c r="Q13362" s="269">
        <v>-22</v>
      </c>
      <c r="R13362" s="269">
        <v>-22.25</v>
      </c>
      <c r="S13362" s="269">
        <v>-57.25</v>
      </c>
      <c r="T13362" s="269">
        <v>-57.5</v>
      </c>
      <c r="DO13362"/>
    </row>
    <row r="13363" spans="15:119" x14ac:dyDescent="0.25">
      <c r="O13363" s="268" t="s">
        <v>22838</v>
      </c>
      <c r="P13363" s="268" t="s">
        <v>9492</v>
      </c>
      <c r="Q13363" s="269">
        <v>-22</v>
      </c>
      <c r="R13363" s="269">
        <v>-22.25</v>
      </c>
      <c r="S13363" s="269">
        <v>-57</v>
      </c>
      <c r="T13363" s="269">
        <v>-57.25</v>
      </c>
      <c r="DO13363"/>
    </row>
    <row r="13364" spans="15:119" x14ac:dyDescent="0.25">
      <c r="O13364" s="268" t="s">
        <v>22839</v>
      </c>
      <c r="P13364" s="268" t="s">
        <v>9486</v>
      </c>
      <c r="Q13364" s="269">
        <v>-22</v>
      </c>
      <c r="R13364" s="269">
        <v>-24</v>
      </c>
      <c r="S13364" s="269">
        <v>-54</v>
      </c>
      <c r="T13364" s="269">
        <v>-57</v>
      </c>
      <c r="DO13364"/>
    </row>
    <row r="13365" spans="15:119" x14ac:dyDescent="0.25">
      <c r="O13365" s="268" t="s">
        <v>22840</v>
      </c>
      <c r="P13365" s="268" t="s">
        <v>9488</v>
      </c>
      <c r="Q13365" s="269">
        <v>-22</v>
      </c>
      <c r="R13365" s="269">
        <v>-23</v>
      </c>
      <c r="S13365" s="269">
        <v>-55.5</v>
      </c>
      <c r="T13365" s="269">
        <v>-57</v>
      </c>
      <c r="DO13365"/>
    </row>
    <row r="13366" spans="15:119" x14ac:dyDescent="0.25">
      <c r="O13366" s="268" t="s">
        <v>22841</v>
      </c>
      <c r="P13366" s="268" t="s">
        <v>9490</v>
      </c>
      <c r="Q13366" s="269">
        <v>-22</v>
      </c>
      <c r="R13366" s="269">
        <v>-22.5</v>
      </c>
      <c r="S13366" s="269">
        <v>-56.5</v>
      </c>
      <c r="T13366" s="269">
        <v>-57</v>
      </c>
      <c r="DO13366"/>
    </row>
    <row r="13367" spans="15:119" x14ac:dyDescent="0.25">
      <c r="O13367" s="268" t="s">
        <v>22842</v>
      </c>
      <c r="P13367" s="268" t="s">
        <v>9492</v>
      </c>
      <c r="Q13367" s="269">
        <v>-22</v>
      </c>
      <c r="R13367" s="269">
        <v>-22.25</v>
      </c>
      <c r="S13367" s="269">
        <v>-56.75</v>
      </c>
      <c r="T13367" s="269">
        <v>-57</v>
      </c>
      <c r="DO13367"/>
    </row>
    <row r="13368" spans="15:119" x14ac:dyDescent="0.25">
      <c r="O13368" s="268" t="s">
        <v>22843</v>
      </c>
      <c r="P13368" s="268" t="s">
        <v>9492</v>
      </c>
      <c r="Q13368" s="269">
        <v>-22</v>
      </c>
      <c r="R13368" s="269">
        <v>-22.25</v>
      </c>
      <c r="S13368" s="269">
        <v>-56.5</v>
      </c>
      <c r="T13368" s="269">
        <v>-56.75</v>
      </c>
      <c r="DO13368"/>
    </row>
    <row r="13369" spans="15:119" x14ac:dyDescent="0.25">
      <c r="O13369" s="268" t="s">
        <v>22844</v>
      </c>
      <c r="P13369" s="268" t="s">
        <v>9492</v>
      </c>
      <c r="Q13369" s="269">
        <v>-22.25</v>
      </c>
      <c r="R13369" s="269">
        <v>-22.5</v>
      </c>
      <c r="S13369" s="269">
        <v>-56.75</v>
      </c>
      <c r="T13369" s="269">
        <v>-57</v>
      </c>
      <c r="DO13369"/>
    </row>
    <row r="13370" spans="15:119" x14ac:dyDescent="0.25">
      <c r="O13370" s="268" t="s">
        <v>22845</v>
      </c>
      <c r="P13370" s="268" t="s">
        <v>9492</v>
      </c>
      <c r="Q13370" s="269">
        <v>-22.25</v>
      </c>
      <c r="R13370" s="269">
        <v>-22.5</v>
      </c>
      <c r="S13370" s="269">
        <v>-56.5</v>
      </c>
      <c r="T13370" s="269">
        <v>-56.75</v>
      </c>
      <c r="DO13370"/>
    </row>
    <row r="13371" spans="15:119" x14ac:dyDescent="0.25">
      <c r="O13371" s="268" t="s">
        <v>22846</v>
      </c>
      <c r="P13371" s="268" t="s">
        <v>9490</v>
      </c>
      <c r="Q13371" s="269">
        <v>-22</v>
      </c>
      <c r="R13371" s="269">
        <v>-22.5</v>
      </c>
      <c r="S13371" s="269">
        <v>-56</v>
      </c>
      <c r="T13371" s="269">
        <v>-56.5</v>
      </c>
      <c r="DO13371"/>
    </row>
    <row r="13372" spans="15:119" x14ac:dyDescent="0.25">
      <c r="O13372" s="268" t="s">
        <v>22847</v>
      </c>
      <c r="P13372" s="268" t="s">
        <v>9492</v>
      </c>
      <c r="Q13372" s="269">
        <v>-22</v>
      </c>
      <c r="R13372" s="269">
        <v>-22.25</v>
      </c>
      <c r="S13372" s="269">
        <v>-56.25</v>
      </c>
      <c r="T13372" s="269">
        <v>-56.5</v>
      </c>
      <c r="DO13372"/>
    </row>
    <row r="13373" spans="15:119" x14ac:dyDescent="0.25">
      <c r="O13373" s="268" t="s">
        <v>22848</v>
      </c>
      <c r="P13373" s="268" t="s">
        <v>9492</v>
      </c>
      <c r="Q13373" s="269">
        <v>-22</v>
      </c>
      <c r="R13373" s="269">
        <v>-22.25</v>
      </c>
      <c r="S13373" s="269">
        <v>-56</v>
      </c>
      <c r="T13373" s="269">
        <v>-56.25</v>
      </c>
      <c r="DO13373"/>
    </row>
    <row r="13374" spans="15:119" x14ac:dyDescent="0.25">
      <c r="O13374" s="268" t="s">
        <v>22849</v>
      </c>
      <c r="P13374" s="268" t="s">
        <v>9492</v>
      </c>
      <c r="Q13374" s="269">
        <v>-22.25</v>
      </c>
      <c r="R13374" s="269">
        <v>-22.5</v>
      </c>
      <c r="S13374" s="269">
        <v>-56</v>
      </c>
      <c r="T13374" s="269">
        <v>-56.25</v>
      </c>
      <c r="DO13374"/>
    </row>
    <row r="13375" spans="15:119" x14ac:dyDescent="0.25">
      <c r="O13375" s="268" t="s">
        <v>22850</v>
      </c>
      <c r="P13375" s="268" t="s">
        <v>9490</v>
      </c>
      <c r="Q13375" s="269">
        <v>-22</v>
      </c>
      <c r="R13375" s="269">
        <v>-22.5</v>
      </c>
      <c r="S13375" s="269">
        <v>-55.5</v>
      </c>
      <c r="T13375" s="269">
        <v>-56</v>
      </c>
      <c r="DO13375"/>
    </row>
    <row r="13376" spans="15:119" x14ac:dyDescent="0.25">
      <c r="O13376" s="268" t="s">
        <v>22851</v>
      </c>
      <c r="P13376" s="268" t="s">
        <v>9492</v>
      </c>
      <c r="Q13376" s="269">
        <v>-22</v>
      </c>
      <c r="R13376" s="269">
        <v>-22.25</v>
      </c>
      <c r="S13376" s="269">
        <v>-55.75</v>
      </c>
      <c r="T13376" s="269">
        <v>-56</v>
      </c>
      <c r="DO13376"/>
    </row>
    <row r="13377" spans="15:119" x14ac:dyDescent="0.25">
      <c r="O13377" s="268" t="s">
        <v>22852</v>
      </c>
      <c r="P13377" s="268" t="s">
        <v>9492</v>
      </c>
      <c r="Q13377" s="269">
        <v>-22</v>
      </c>
      <c r="R13377" s="269">
        <v>-22.25</v>
      </c>
      <c r="S13377" s="269">
        <v>-55.5</v>
      </c>
      <c r="T13377" s="269">
        <v>-55.75</v>
      </c>
      <c r="DO13377"/>
    </row>
    <row r="13378" spans="15:119" x14ac:dyDescent="0.25">
      <c r="O13378" s="268" t="s">
        <v>22853</v>
      </c>
      <c r="P13378" s="268" t="s">
        <v>9492</v>
      </c>
      <c r="Q13378" s="269">
        <v>-22.25</v>
      </c>
      <c r="R13378" s="269">
        <v>-22.5</v>
      </c>
      <c r="S13378" s="269">
        <v>-55.75</v>
      </c>
      <c r="T13378" s="269">
        <v>-56</v>
      </c>
      <c r="DO13378"/>
    </row>
    <row r="13379" spans="15:119" x14ac:dyDescent="0.25">
      <c r="O13379" s="268" t="s">
        <v>22854</v>
      </c>
      <c r="P13379" s="268" t="s">
        <v>9492</v>
      </c>
      <c r="Q13379" s="269">
        <v>-22.25</v>
      </c>
      <c r="R13379" s="269">
        <v>-22.5</v>
      </c>
      <c r="S13379" s="269">
        <v>-55.5</v>
      </c>
      <c r="T13379" s="269">
        <v>-55.75</v>
      </c>
      <c r="DO13379"/>
    </row>
    <row r="13380" spans="15:119" x14ac:dyDescent="0.25">
      <c r="O13380" s="268" t="s">
        <v>22855</v>
      </c>
      <c r="P13380" s="268" t="s">
        <v>9490</v>
      </c>
      <c r="Q13380" s="269">
        <v>-22.5</v>
      </c>
      <c r="R13380" s="269">
        <v>-23</v>
      </c>
      <c r="S13380" s="269">
        <v>-55.5</v>
      </c>
      <c r="T13380" s="269">
        <v>-56</v>
      </c>
      <c r="DO13380"/>
    </row>
    <row r="13381" spans="15:119" x14ac:dyDescent="0.25">
      <c r="O13381" s="268" t="s">
        <v>22856</v>
      </c>
      <c r="P13381" s="268" t="s">
        <v>9492</v>
      </c>
      <c r="Q13381" s="269">
        <v>-22.5</v>
      </c>
      <c r="R13381" s="269">
        <v>-22.75</v>
      </c>
      <c r="S13381" s="269">
        <v>-55.5</v>
      </c>
      <c r="T13381" s="269">
        <v>-55.75</v>
      </c>
      <c r="DO13381"/>
    </row>
    <row r="13382" spans="15:119" x14ac:dyDescent="0.25">
      <c r="O13382" s="268" t="s">
        <v>22857</v>
      </c>
      <c r="P13382" s="268" t="s">
        <v>9492</v>
      </c>
      <c r="Q13382" s="269">
        <v>-22.75</v>
      </c>
      <c r="R13382" s="269">
        <v>-23</v>
      </c>
      <c r="S13382" s="269">
        <v>-55.5</v>
      </c>
      <c r="T13382" s="269">
        <v>-55.75</v>
      </c>
      <c r="DO13382"/>
    </row>
    <row r="13383" spans="15:119" x14ac:dyDescent="0.25">
      <c r="O13383" s="268" t="s">
        <v>22858</v>
      </c>
      <c r="P13383" s="268" t="s">
        <v>9488</v>
      </c>
      <c r="Q13383" s="269">
        <v>-22</v>
      </c>
      <c r="R13383" s="269">
        <v>-23</v>
      </c>
      <c r="S13383" s="269">
        <v>-54</v>
      </c>
      <c r="T13383" s="269">
        <v>-55.5</v>
      </c>
      <c r="DO13383"/>
    </row>
    <row r="13384" spans="15:119" x14ac:dyDescent="0.25">
      <c r="O13384" s="268" t="s">
        <v>22859</v>
      </c>
      <c r="P13384" s="268" t="s">
        <v>9490</v>
      </c>
      <c r="Q13384" s="269">
        <v>-22</v>
      </c>
      <c r="R13384" s="269">
        <v>-22.5</v>
      </c>
      <c r="S13384" s="269">
        <v>-55</v>
      </c>
      <c r="T13384" s="269">
        <v>-55.5</v>
      </c>
      <c r="DO13384"/>
    </row>
    <row r="13385" spans="15:119" x14ac:dyDescent="0.25">
      <c r="O13385" s="268" t="s">
        <v>22860</v>
      </c>
      <c r="P13385" s="268" t="s">
        <v>9492</v>
      </c>
      <c r="Q13385" s="269">
        <v>-22</v>
      </c>
      <c r="R13385" s="269">
        <v>-22.25</v>
      </c>
      <c r="S13385" s="269">
        <v>-55.25</v>
      </c>
      <c r="T13385" s="269">
        <v>-55.5</v>
      </c>
      <c r="DO13385"/>
    </row>
    <row r="13386" spans="15:119" x14ac:dyDescent="0.25">
      <c r="O13386" s="268" t="s">
        <v>22861</v>
      </c>
      <c r="P13386" s="268" t="s">
        <v>9492</v>
      </c>
      <c r="Q13386" s="269">
        <v>-22</v>
      </c>
      <c r="R13386" s="269">
        <v>-22.25</v>
      </c>
      <c r="S13386" s="269">
        <v>-55</v>
      </c>
      <c r="T13386" s="269">
        <v>-55.25</v>
      </c>
      <c r="DO13386"/>
    </row>
    <row r="13387" spans="15:119" x14ac:dyDescent="0.25">
      <c r="O13387" s="268" t="s">
        <v>22862</v>
      </c>
      <c r="P13387" s="268" t="s">
        <v>9492</v>
      </c>
      <c r="Q13387" s="269">
        <v>-22.25</v>
      </c>
      <c r="R13387" s="269">
        <v>-22.5</v>
      </c>
      <c r="S13387" s="269">
        <v>-55.25</v>
      </c>
      <c r="T13387" s="269">
        <v>-55.5</v>
      </c>
      <c r="DO13387"/>
    </row>
    <row r="13388" spans="15:119" x14ac:dyDescent="0.25">
      <c r="O13388" s="268" t="s">
        <v>22863</v>
      </c>
      <c r="P13388" s="268" t="s">
        <v>9492</v>
      </c>
      <c r="Q13388" s="269">
        <v>-22.25</v>
      </c>
      <c r="R13388" s="269">
        <v>-22.5</v>
      </c>
      <c r="S13388" s="269">
        <v>-55</v>
      </c>
      <c r="T13388" s="269">
        <v>-55.25</v>
      </c>
      <c r="DO13388"/>
    </row>
    <row r="13389" spans="15:119" x14ac:dyDescent="0.25">
      <c r="O13389" s="268" t="s">
        <v>22864</v>
      </c>
      <c r="P13389" s="268" t="s">
        <v>9490</v>
      </c>
      <c r="Q13389" s="269">
        <v>-22</v>
      </c>
      <c r="R13389" s="269">
        <v>-22.5</v>
      </c>
      <c r="S13389" s="269">
        <v>-54.5</v>
      </c>
      <c r="T13389" s="269">
        <v>-55</v>
      </c>
      <c r="DO13389"/>
    </row>
    <row r="13390" spans="15:119" x14ac:dyDescent="0.25">
      <c r="O13390" s="268" t="s">
        <v>22865</v>
      </c>
      <c r="P13390" s="268" t="s">
        <v>9492</v>
      </c>
      <c r="Q13390" s="269">
        <v>-22</v>
      </c>
      <c r="R13390" s="269">
        <v>-22.25</v>
      </c>
      <c r="S13390" s="269">
        <v>-54.75</v>
      </c>
      <c r="T13390" s="269">
        <v>-55</v>
      </c>
      <c r="DO13390"/>
    </row>
    <row r="13391" spans="15:119" x14ac:dyDescent="0.25">
      <c r="O13391" s="268" t="s">
        <v>22866</v>
      </c>
      <c r="P13391" s="268" t="s">
        <v>9492</v>
      </c>
      <c r="Q13391" s="269">
        <v>-22</v>
      </c>
      <c r="R13391" s="269">
        <v>-22.25</v>
      </c>
      <c r="S13391" s="269">
        <v>-54.5</v>
      </c>
      <c r="T13391" s="269">
        <v>-54.75</v>
      </c>
      <c r="DO13391"/>
    </row>
    <row r="13392" spans="15:119" x14ac:dyDescent="0.25">
      <c r="O13392" s="268" t="s">
        <v>22867</v>
      </c>
      <c r="P13392" s="268" t="s">
        <v>9492</v>
      </c>
      <c r="Q13392" s="269">
        <v>-22.25</v>
      </c>
      <c r="R13392" s="269">
        <v>-22.5</v>
      </c>
      <c r="S13392" s="269">
        <v>-54.75</v>
      </c>
      <c r="T13392" s="269">
        <v>-55</v>
      </c>
      <c r="DO13392"/>
    </row>
    <row r="13393" spans="15:119" x14ac:dyDescent="0.25">
      <c r="O13393" s="268" t="s">
        <v>22868</v>
      </c>
      <c r="P13393" s="268" t="s">
        <v>9492</v>
      </c>
      <c r="Q13393" s="269">
        <v>-22.25</v>
      </c>
      <c r="R13393" s="269">
        <v>-22.5</v>
      </c>
      <c r="S13393" s="269">
        <v>-54.5</v>
      </c>
      <c r="T13393" s="269">
        <v>-54.75</v>
      </c>
      <c r="DO13393"/>
    </row>
    <row r="13394" spans="15:119" x14ac:dyDescent="0.25">
      <c r="O13394" s="268" t="s">
        <v>22869</v>
      </c>
      <c r="P13394" s="268" t="s">
        <v>9490</v>
      </c>
      <c r="Q13394" s="269">
        <v>-22</v>
      </c>
      <c r="R13394" s="269">
        <v>-22.5</v>
      </c>
      <c r="S13394" s="269">
        <v>-54</v>
      </c>
      <c r="T13394" s="269">
        <v>-54.5</v>
      </c>
      <c r="DO13394"/>
    </row>
    <row r="13395" spans="15:119" x14ac:dyDescent="0.25">
      <c r="O13395" s="268" t="s">
        <v>22870</v>
      </c>
      <c r="P13395" s="268" t="s">
        <v>9492</v>
      </c>
      <c r="Q13395" s="269">
        <v>-22</v>
      </c>
      <c r="R13395" s="269">
        <v>-22.25</v>
      </c>
      <c r="S13395" s="269">
        <v>-54.25</v>
      </c>
      <c r="T13395" s="269">
        <v>-54.5</v>
      </c>
      <c r="DO13395"/>
    </row>
    <row r="13396" spans="15:119" x14ac:dyDescent="0.25">
      <c r="O13396" s="268" t="s">
        <v>22871</v>
      </c>
      <c r="P13396" s="268" t="s">
        <v>9492</v>
      </c>
      <c r="Q13396" s="269">
        <v>-22</v>
      </c>
      <c r="R13396" s="269">
        <v>-22.25</v>
      </c>
      <c r="S13396" s="269">
        <v>-54</v>
      </c>
      <c r="T13396" s="269">
        <v>-54.25</v>
      </c>
      <c r="DO13396"/>
    </row>
    <row r="13397" spans="15:119" x14ac:dyDescent="0.25">
      <c r="O13397" s="268" t="s">
        <v>22872</v>
      </c>
      <c r="P13397" s="268" t="s">
        <v>9492</v>
      </c>
      <c r="Q13397" s="269">
        <v>-22.25</v>
      </c>
      <c r="R13397" s="269">
        <v>-22.5</v>
      </c>
      <c r="S13397" s="269">
        <v>-54.25</v>
      </c>
      <c r="T13397" s="269">
        <v>-54.5</v>
      </c>
      <c r="DO13397"/>
    </row>
    <row r="13398" spans="15:119" x14ac:dyDescent="0.25">
      <c r="O13398" s="268" t="s">
        <v>22873</v>
      </c>
      <c r="P13398" s="268" t="s">
        <v>9492</v>
      </c>
      <c r="Q13398" s="269">
        <v>-22.25</v>
      </c>
      <c r="R13398" s="269">
        <v>-22.5</v>
      </c>
      <c r="S13398" s="269">
        <v>-54</v>
      </c>
      <c r="T13398" s="269">
        <v>-54.25</v>
      </c>
      <c r="DO13398"/>
    </row>
    <row r="13399" spans="15:119" x14ac:dyDescent="0.25">
      <c r="O13399" s="268" t="s">
        <v>22874</v>
      </c>
      <c r="P13399" s="268" t="s">
        <v>9490</v>
      </c>
      <c r="Q13399" s="269">
        <v>-22.5</v>
      </c>
      <c r="R13399" s="269">
        <v>-23</v>
      </c>
      <c r="S13399" s="269">
        <v>-55</v>
      </c>
      <c r="T13399" s="269">
        <v>-55.5</v>
      </c>
      <c r="DO13399"/>
    </row>
    <row r="13400" spans="15:119" x14ac:dyDescent="0.25">
      <c r="O13400" s="268" t="s">
        <v>22875</v>
      </c>
      <c r="P13400" s="268" t="s">
        <v>9492</v>
      </c>
      <c r="Q13400" s="269">
        <v>-22.5</v>
      </c>
      <c r="R13400" s="269">
        <v>-22.75</v>
      </c>
      <c r="S13400" s="269">
        <v>-55.25</v>
      </c>
      <c r="T13400" s="269">
        <v>-55.5</v>
      </c>
      <c r="DO13400"/>
    </row>
    <row r="13401" spans="15:119" x14ac:dyDescent="0.25">
      <c r="O13401" s="268" t="s">
        <v>22876</v>
      </c>
      <c r="P13401" s="268" t="s">
        <v>9492</v>
      </c>
      <c r="Q13401" s="269">
        <v>-22.5</v>
      </c>
      <c r="R13401" s="269">
        <v>-22.75</v>
      </c>
      <c r="S13401" s="269">
        <v>-55</v>
      </c>
      <c r="T13401" s="269">
        <v>-55.25</v>
      </c>
      <c r="DO13401"/>
    </row>
    <row r="13402" spans="15:119" x14ac:dyDescent="0.25">
      <c r="O13402" s="268" t="s">
        <v>22877</v>
      </c>
      <c r="P13402" s="268" t="s">
        <v>9492</v>
      </c>
      <c r="Q13402" s="269">
        <v>-22.75</v>
      </c>
      <c r="R13402" s="269">
        <v>-23</v>
      </c>
      <c r="S13402" s="269">
        <v>-55.25</v>
      </c>
      <c r="T13402" s="269">
        <v>-55.5</v>
      </c>
      <c r="DO13402"/>
    </row>
    <row r="13403" spans="15:119" x14ac:dyDescent="0.25">
      <c r="O13403" s="268" t="s">
        <v>22878</v>
      </c>
      <c r="P13403" s="268" t="s">
        <v>9492</v>
      </c>
      <c r="Q13403" s="269">
        <v>-22.75</v>
      </c>
      <c r="R13403" s="269">
        <v>-23</v>
      </c>
      <c r="S13403" s="269">
        <v>-55</v>
      </c>
      <c r="T13403" s="269">
        <v>-55.25</v>
      </c>
      <c r="DO13403"/>
    </row>
    <row r="13404" spans="15:119" x14ac:dyDescent="0.25">
      <c r="O13404" s="268" t="s">
        <v>22879</v>
      </c>
      <c r="P13404" s="268" t="s">
        <v>9490</v>
      </c>
      <c r="Q13404" s="269">
        <v>-22.5</v>
      </c>
      <c r="R13404" s="269">
        <v>-23</v>
      </c>
      <c r="S13404" s="269">
        <v>-54.5</v>
      </c>
      <c r="T13404" s="269">
        <v>-55</v>
      </c>
      <c r="DO13404"/>
    </row>
    <row r="13405" spans="15:119" x14ac:dyDescent="0.25">
      <c r="O13405" s="268" t="s">
        <v>22880</v>
      </c>
      <c r="P13405" s="268" t="s">
        <v>9492</v>
      </c>
      <c r="Q13405" s="269">
        <v>-22.5</v>
      </c>
      <c r="R13405" s="269">
        <v>-22.75</v>
      </c>
      <c r="S13405" s="269">
        <v>-54.75</v>
      </c>
      <c r="T13405" s="269">
        <v>-55</v>
      </c>
      <c r="DO13405"/>
    </row>
    <row r="13406" spans="15:119" x14ac:dyDescent="0.25">
      <c r="O13406" s="268" t="s">
        <v>22881</v>
      </c>
      <c r="P13406" s="268" t="s">
        <v>9492</v>
      </c>
      <c r="Q13406" s="269">
        <v>-22.5</v>
      </c>
      <c r="R13406" s="269">
        <v>-22.75</v>
      </c>
      <c r="S13406" s="269">
        <v>-54.5</v>
      </c>
      <c r="T13406" s="269">
        <v>-54.75</v>
      </c>
      <c r="DO13406"/>
    </row>
    <row r="13407" spans="15:119" x14ac:dyDescent="0.25">
      <c r="O13407" s="268" t="s">
        <v>22882</v>
      </c>
      <c r="P13407" s="268" t="s">
        <v>9492</v>
      </c>
      <c r="Q13407" s="269">
        <v>-22.75</v>
      </c>
      <c r="R13407" s="269">
        <v>-23</v>
      </c>
      <c r="S13407" s="269">
        <v>-54.75</v>
      </c>
      <c r="T13407" s="269">
        <v>-55</v>
      </c>
      <c r="DO13407"/>
    </row>
    <row r="13408" spans="15:119" x14ac:dyDescent="0.25">
      <c r="O13408" s="268" t="s">
        <v>22883</v>
      </c>
      <c r="P13408" s="268" t="s">
        <v>9492</v>
      </c>
      <c r="Q13408" s="269">
        <v>-22.75</v>
      </c>
      <c r="R13408" s="269">
        <v>-23</v>
      </c>
      <c r="S13408" s="269">
        <v>-54.5</v>
      </c>
      <c r="T13408" s="269">
        <v>-54.75</v>
      </c>
      <c r="DO13408"/>
    </row>
    <row r="13409" spans="15:119" x14ac:dyDescent="0.25">
      <c r="O13409" s="268" t="s">
        <v>22884</v>
      </c>
      <c r="P13409" s="268" t="s">
        <v>9490</v>
      </c>
      <c r="Q13409" s="269">
        <v>-22.5</v>
      </c>
      <c r="R13409" s="269">
        <v>-23</v>
      </c>
      <c r="S13409" s="269">
        <v>-54</v>
      </c>
      <c r="T13409" s="269">
        <v>-54.5</v>
      </c>
      <c r="DO13409"/>
    </row>
    <row r="13410" spans="15:119" x14ac:dyDescent="0.25">
      <c r="O13410" s="268" t="s">
        <v>22885</v>
      </c>
      <c r="P13410" s="268" t="s">
        <v>9492</v>
      </c>
      <c r="Q13410" s="269">
        <v>-22.5</v>
      </c>
      <c r="R13410" s="269">
        <v>-22.75</v>
      </c>
      <c r="S13410" s="269">
        <v>-54.25</v>
      </c>
      <c r="T13410" s="269">
        <v>-54.5</v>
      </c>
      <c r="DO13410"/>
    </row>
    <row r="13411" spans="15:119" x14ac:dyDescent="0.25">
      <c r="O13411" s="268" t="s">
        <v>22886</v>
      </c>
      <c r="P13411" s="268" t="s">
        <v>9492</v>
      </c>
      <c r="Q13411" s="269">
        <v>-22.5</v>
      </c>
      <c r="R13411" s="269">
        <v>-22.75</v>
      </c>
      <c r="S13411" s="269">
        <v>-54</v>
      </c>
      <c r="T13411" s="269">
        <v>-54.25</v>
      </c>
      <c r="DO13411"/>
    </row>
    <row r="13412" spans="15:119" x14ac:dyDescent="0.25">
      <c r="O13412" s="268" t="s">
        <v>22887</v>
      </c>
      <c r="P13412" s="268" t="s">
        <v>9492</v>
      </c>
      <c r="Q13412" s="269">
        <v>-22.75</v>
      </c>
      <c r="R13412" s="269">
        <v>-23</v>
      </c>
      <c r="S13412" s="269">
        <v>-54.25</v>
      </c>
      <c r="T13412" s="269">
        <v>-54.5</v>
      </c>
      <c r="DO13412"/>
    </row>
    <row r="13413" spans="15:119" x14ac:dyDescent="0.25">
      <c r="O13413" s="268" t="s">
        <v>22888</v>
      </c>
      <c r="P13413" s="268" t="s">
        <v>9492</v>
      </c>
      <c r="Q13413" s="269">
        <v>-22.75</v>
      </c>
      <c r="R13413" s="269">
        <v>-23</v>
      </c>
      <c r="S13413" s="269">
        <v>-54</v>
      </c>
      <c r="T13413" s="269">
        <v>-54.25</v>
      </c>
      <c r="DO13413"/>
    </row>
    <row r="13414" spans="15:119" x14ac:dyDescent="0.25">
      <c r="O13414" s="268" t="s">
        <v>22889</v>
      </c>
      <c r="P13414" s="268" t="s">
        <v>9488</v>
      </c>
      <c r="Q13414" s="269">
        <v>-23</v>
      </c>
      <c r="R13414" s="269">
        <v>-24</v>
      </c>
      <c r="S13414" s="269">
        <v>-55.5</v>
      </c>
      <c r="T13414" s="269">
        <v>-57</v>
      </c>
      <c r="DO13414"/>
    </row>
    <row r="13415" spans="15:119" x14ac:dyDescent="0.25">
      <c r="O13415" s="268" t="s">
        <v>22890</v>
      </c>
      <c r="P13415" s="268" t="s">
        <v>9490</v>
      </c>
      <c r="Q13415" s="269">
        <v>-23</v>
      </c>
      <c r="R13415" s="269">
        <v>-23.5</v>
      </c>
      <c r="S13415" s="269">
        <v>-55.5</v>
      </c>
      <c r="T13415" s="269">
        <v>-56</v>
      </c>
      <c r="DO13415"/>
    </row>
    <row r="13416" spans="15:119" x14ac:dyDescent="0.25">
      <c r="O13416" s="268" t="s">
        <v>22891</v>
      </c>
      <c r="P13416" s="268" t="s">
        <v>9492</v>
      </c>
      <c r="Q13416" s="269">
        <v>-23</v>
      </c>
      <c r="R13416" s="269">
        <v>-23.25</v>
      </c>
      <c r="S13416" s="269">
        <v>-55.5</v>
      </c>
      <c r="T13416" s="269">
        <v>-55.75</v>
      </c>
      <c r="DO13416"/>
    </row>
    <row r="13417" spans="15:119" x14ac:dyDescent="0.25">
      <c r="O13417" s="268" t="s">
        <v>22892</v>
      </c>
      <c r="P13417" s="268" t="s">
        <v>9492</v>
      </c>
      <c r="Q13417" s="269">
        <v>-23.25</v>
      </c>
      <c r="R13417" s="269">
        <v>-23.5</v>
      </c>
      <c r="S13417" s="269">
        <v>-55.5</v>
      </c>
      <c r="T13417" s="269">
        <v>-55.75</v>
      </c>
      <c r="DO13417"/>
    </row>
    <row r="13418" spans="15:119" x14ac:dyDescent="0.25">
      <c r="O13418" s="268" t="s">
        <v>22893</v>
      </c>
      <c r="P13418" s="268" t="s">
        <v>9490</v>
      </c>
      <c r="Q13418" s="269">
        <v>-23.5</v>
      </c>
      <c r="R13418" s="269">
        <v>-24</v>
      </c>
      <c r="S13418" s="269">
        <v>-55.5</v>
      </c>
      <c r="T13418" s="269">
        <v>-56</v>
      </c>
      <c r="DO13418"/>
    </row>
    <row r="13419" spans="15:119" x14ac:dyDescent="0.25">
      <c r="O13419" s="268" t="s">
        <v>22894</v>
      </c>
      <c r="P13419" s="268" t="s">
        <v>9492</v>
      </c>
      <c r="Q13419" s="269">
        <v>-23.5</v>
      </c>
      <c r="R13419" s="269">
        <v>-23.75</v>
      </c>
      <c r="S13419" s="269">
        <v>-55.5</v>
      </c>
      <c r="T13419" s="269">
        <v>-55.75</v>
      </c>
      <c r="DO13419"/>
    </row>
    <row r="13420" spans="15:119" x14ac:dyDescent="0.25">
      <c r="O13420" s="268" t="s">
        <v>22895</v>
      </c>
      <c r="P13420" s="268" t="s">
        <v>9488</v>
      </c>
      <c r="Q13420" s="269">
        <v>-23</v>
      </c>
      <c r="R13420" s="269">
        <v>-24</v>
      </c>
      <c r="S13420" s="269">
        <v>-54</v>
      </c>
      <c r="T13420" s="269">
        <v>-55.5</v>
      </c>
      <c r="DO13420"/>
    </row>
    <row r="13421" spans="15:119" x14ac:dyDescent="0.25">
      <c r="O13421" s="268" t="s">
        <v>22896</v>
      </c>
      <c r="P13421" s="268" t="s">
        <v>9490</v>
      </c>
      <c r="Q13421" s="269">
        <v>-23</v>
      </c>
      <c r="R13421" s="269">
        <v>-23.5</v>
      </c>
      <c r="S13421" s="269">
        <v>-55</v>
      </c>
      <c r="T13421" s="269">
        <v>-55.5</v>
      </c>
      <c r="DO13421"/>
    </row>
    <row r="13422" spans="15:119" x14ac:dyDescent="0.25">
      <c r="O13422" s="268" t="s">
        <v>22897</v>
      </c>
      <c r="P13422" s="268" t="s">
        <v>9492</v>
      </c>
      <c r="Q13422" s="269">
        <v>-23</v>
      </c>
      <c r="R13422" s="269">
        <v>-23.25</v>
      </c>
      <c r="S13422" s="269">
        <v>-55.25</v>
      </c>
      <c r="T13422" s="269">
        <v>-55.5</v>
      </c>
      <c r="DO13422"/>
    </row>
    <row r="13423" spans="15:119" x14ac:dyDescent="0.25">
      <c r="O13423" s="268" t="s">
        <v>22898</v>
      </c>
      <c r="P13423" s="268" t="s">
        <v>9492</v>
      </c>
      <c r="Q13423" s="269">
        <v>-23</v>
      </c>
      <c r="R13423" s="269">
        <v>-23.25</v>
      </c>
      <c r="S13423" s="269">
        <v>-55</v>
      </c>
      <c r="T13423" s="269">
        <v>-55.25</v>
      </c>
      <c r="DO13423"/>
    </row>
    <row r="13424" spans="15:119" x14ac:dyDescent="0.25">
      <c r="O13424" s="268" t="s">
        <v>22899</v>
      </c>
      <c r="P13424" s="268" t="s">
        <v>9492</v>
      </c>
      <c r="Q13424" s="269">
        <v>-23.25</v>
      </c>
      <c r="R13424" s="269">
        <v>-23.5</v>
      </c>
      <c r="S13424" s="269">
        <v>-55.25</v>
      </c>
      <c r="T13424" s="269">
        <v>-55.5</v>
      </c>
      <c r="DO13424"/>
    </row>
    <row r="13425" spans="15:119" x14ac:dyDescent="0.25">
      <c r="O13425" s="268" t="s">
        <v>22900</v>
      </c>
      <c r="P13425" s="268" t="s">
        <v>9492</v>
      </c>
      <c r="Q13425" s="269">
        <v>-23.25</v>
      </c>
      <c r="R13425" s="269">
        <v>-23.5</v>
      </c>
      <c r="S13425" s="269">
        <v>-55</v>
      </c>
      <c r="T13425" s="269">
        <v>-55.25</v>
      </c>
      <c r="DO13425"/>
    </row>
    <row r="13426" spans="15:119" x14ac:dyDescent="0.25">
      <c r="O13426" s="268" t="s">
        <v>22901</v>
      </c>
      <c r="P13426" s="268" t="s">
        <v>9490</v>
      </c>
      <c r="Q13426" s="269">
        <v>-23</v>
      </c>
      <c r="R13426" s="269">
        <v>-23.5</v>
      </c>
      <c r="S13426" s="269">
        <v>-54.5</v>
      </c>
      <c r="T13426" s="269">
        <v>-55</v>
      </c>
      <c r="DO13426"/>
    </row>
    <row r="13427" spans="15:119" x14ac:dyDescent="0.25">
      <c r="O13427" s="268" t="s">
        <v>22902</v>
      </c>
      <c r="P13427" s="268" t="s">
        <v>9492</v>
      </c>
      <c r="Q13427" s="269">
        <v>-23</v>
      </c>
      <c r="R13427" s="269">
        <v>-23.25</v>
      </c>
      <c r="S13427" s="269">
        <v>-54.75</v>
      </c>
      <c r="T13427" s="269">
        <v>-55</v>
      </c>
      <c r="DO13427"/>
    </row>
    <row r="13428" spans="15:119" x14ac:dyDescent="0.25">
      <c r="O13428" s="268" t="s">
        <v>22903</v>
      </c>
      <c r="P13428" s="268" t="s">
        <v>9492</v>
      </c>
      <c r="Q13428" s="269">
        <v>-23</v>
      </c>
      <c r="R13428" s="269">
        <v>-23.25</v>
      </c>
      <c r="S13428" s="269">
        <v>-54.5</v>
      </c>
      <c r="T13428" s="269">
        <v>-54.75</v>
      </c>
      <c r="DO13428"/>
    </row>
    <row r="13429" spans="15:119" x14ac:dyDescent="0.25">
      <c r="O13429" s="268" t="s">
        <v>22904</v>
      </c>
      <c r="P13429" s="268" t="s">
        <v>9492</v>
      </c>
      <c r="Q13429" s="269">
        <v>-23.25</v>
      </c>
      <c r="R13429" s="269">
        <v>-23.5</v>
      </c>
      <c r="S13429" s="269">
        <v>-54.75</v>
      </c>
      <c r="T13429" s="269">
        <v>-55</v>
      </c>
      <c r="DO13429"/>
    </row>
    <row r="13430" spans="15:119" x14ac:dyDescent="0.25">
      <c r="O13430" s="268" t="s">
        <v>22905</v>
      </c>
      <c r="P13430" s="268" t="s">
        <v>9492</v>
      </c>
      <c r="Q13430" s="269">
        <v>-23.25</v>
      </c>
      <c r="R13430" s="269">
        <v>-23.5</v>
      </c>
      <c r="S13430" s="269">
        <v>-54.5</v>
      </c>
      <c r="T13430" s="269">
        <v>-54.75</v>
      </c>
      <c r="DO13430"/>
    </row>
    <row r="13431" spans="15:119" x14ac:dyDescent="0.25">
      <c r="O13431" s="268" t="s">
        <v>22906</v>
      </c>
      <c r="P13431" s="268" t="s">
        <v>9490</v>
      </c>
      <c r="Q13431" s="269">
        <v>-23</v>
      </c>
      <c r="R13431" s="269">
        <v>-23.5</v>
      </c>
      <c r="S13431" s="269">
        <v>-54</v>
      </c>
      <c r="T13431" s="269">
        <v>-54.5</v>
      </c>
      <c r="DO13431"/>
    </row>
    <row r="13432" spans="15:119" x14ac:dyDescent="0.25">
      <c r="O13432" s="268" t="s">
        <v>22907</v>
      </c>
      <c r="P13432" s="268" t="s">
        <v>9492</v>
      </c>
      <c r="Q13432" s="269">
        <v>-23</v>
      </c>
      <c r="R13432" s="269">
        <v>-23.25</v>
      </c>
      <c r="S13432" s="269">
        <v>-54.25</v>
      </c>
      <c r="T13432" s="269">
        <v>-54.5</v>
      </c>
      <c r="DO13432"/>
    </row>
    <row r="13433" spans="15:119" x14ac:dyDescent="0.25">
      <c r="O13433" s="268" t="s">
        <v>22908</v>
      </c>
      <c r="P13433" s="268" t="s">
        <v>9492</v>
      </c>
      <c r="Q13433" s="269">
        <v>-23</v>
      </c>
      <c r="R13433" s="269">
        <v>-23.25</v>
      </c>
      <c r="S13433" s="269">
        <v>-54</v>
      </c>
      <c r="T13433" s="269">
        <v>-54.25</v>
      </c>
      <c r="DO13433"/>
    </row>
    <row r="13434" spans="15:119" x14ac:dyDescent="0.25">
      <c r="O13434" s="268" t="s">
        <v>22909</v>
      </c>
      <c r="P13434" s="268" t="s">
        <v>9492</v>
      </c>
      <c r="Q13434" s="269">
        <v>-23.25</v>
      </c>
      <c r="R13434" s="269">
        <v>-23.5</v>
      </c>
      <c r="S13434" s="269">
        <v>-54.25</v>
      </c>
      <c r="T13434" s="269">
        <v>-54.5</v>
      </c>
      <c r="DO13434"/>
    </row>
    <row r="13435" spans="15:119" x14ac:dyDescent="0.25">
      <c r="O13435" s="268" t="s">
        <v>22910</v>
      </c>
      <c r="P13435" s="268" t="s">
        <v>9492</v>
      </c>
      <c r="Q13435" s="269">
        <v>-23.25</v>
      </c>
      <c r="R13435" s="269">
        <v>-23.5</v>
      </c>
      <c r="S13435" s="269">
        <v>-54</v>
      </c>
      <c r="T13435" s="269">
        <v>-54.25</v>
      </c>
      <c r="DO13435"/>
    </row>
    <row r="13436" spans="15:119" x14ac:dyDescent="0.25">
      <c r="O13436" s="268" t="s">
        <v>22911</v>
      </c>
      <c r="P13436" s="268" t="s">
        <v>9490</v>
      </c>
      <c r="Q13436" s="269">
        <v>-23.5</v>
      </c>
      <c r="R13436" s="269">
        <v>-24</v>
      </c>
      <c r="S13436" s="269">
        <v>-55</v>
      </c>
      <c r="T13436" s="269">
        <v>-55.5</v>
      </c>
      <c r="DO13436"/>
    </row>
    <row r="13437" spans="15:119" x14ac:dyDescent="0.25">
      <c r="O13437" s="268" t="s">
        <v>22912</v>
      </c>
      <c r="P13437" s="268" t="s">
        <v>9492</v>
      </c>
      <c r="Q13437" s="269">
        <v>-23.5</v>
      </c>
      <c r="R13437" s="269">
        <v>-23.75</v>
      </c>
      <c r="S13437" s="269">
        <v>-55.25</v>
      </c>
      <c r="T13437" s="269">
        <v>-55.5</v>
      </c>
      <c r="DO13437"/>
    </row>
    <row r="13438" spans="15:119" x14ac:dyDescent="0.25">
      <c r="O13438" s="268" t="s">
        <v>22913</v>
      </c>
      <c r="P13438" s="268" t="s">
        <v>9492</v>
      </c>
      <c r="Q13438" s="269">
        <v>-23.5</v>
      </c>
      <c r="R13438" s="269">
        <v>-23.75</v>
      </c>
      <c r="S13438" s="269">
        <v>-55</v>
      </c>
      <c r="T13438" s="269">
        <v>-55.25</v>
      </c>
      <c r="DO13438"/>
    </row>
    <row r="13439" spans="15:119" x14ac:dyDescent="0.25">
      <c r="O13439" s="268" t="s">
        <v>22914</v>
      </c>
      <c r="P13439" s="268" t="s">
        <v>9492</v>
      </c>
      <c r="Q13439" s="269">
        <v>-23.75</v>
      </c>
      <c r="R13439" s="269">
        <v>-24</v>
      </c>
      <c r="S13439" s="269">
        <v>-55.25</v>
      </c>
      <c r="T13439" s="269">
        <v>-55.5</v>
      </c>
      <c r="DO13439"/>
    </row>
    <row r="13440" spans="15:119" x14ac:dyDescent="0.25">
      <c r="O13440" s="268" t="s">
        <v>22915</v>
      </c>
      <c r="P13440" s="268" t="s">
        <v>9492</v>
      </c>
      <c r="Q13440" s="269">
        <v>-23.75</v>
      </c>
      <c r="R13440" s="269">
        <v>-24</v>
      </c>
      <c r="S13440" s="269">
        <v>-55</v>
      </c>
      <c r="T13440" s="269">
        <v>-55.25</v>
      </c>
      <c r="DO13440"/>
    </row>
    <row r="13441" spans="15:119" x14ac:dyDescent="0.25">
      <c r="O13441" s="268" t="s">
        <v>22916</v>
      </c>
      <c r="P13441" s="268" t="s">
        <v>9490</v>
      </c>
      <c r="Q13441" s="269">
        <v>-23.5</v>
      </c>
      <c r="R13441" s="269">
        <v>-24</v>
      </c>
      <c r="S13441" s="269">
        <v>-54.5</v>
      </c>
      <c r="T13441" s="269">
        <v>-55</v>
      </c>
      <c r="DO13441"/>
    </row>
    <row r="13442" spans="15:119" x14ac:dyDescent="0.25">
      <c r="O13442" s="268" t="s">
        <v>22917</v>
      </c>
      <c r="P13442" s="268" t="s">
        <v>9492</v>
      </c>
      <c r="Q13442" s="269">
        <v>-23.5</v>
      </c>
      <c r="R13442" s="269">
        <v>-23.75</v>
      </c>
      <c r="S13442" s="269">
        <v>-54.75</v>
      </c>
      <c r="T13442" s="269">
        <v>-55</v>
      </c>
      <c r="DO13442"/>
    </row>
    <row r="13443" spans="15:119" x14ac:dyDescent="0.25">
      <c r="O13443" s="268" t="s">
        <v>22918</v>
      </c>
      <c r="P13443" s="268" t="s">
        <v>9492</v>
      </c>
      <c r="Q13443" s="269">
        <v>-23.5</v>
      </c>
      <c r="R13443" s="269">
        <v>-23.75</v>
      </c>
      <c r="S13443" s="269">
        <v>-54.5</v>
      </c>
      <c r="T13443" s="269">
        <v>-54.75</v>
      </c>
      <c r="DO13443"/>
    </row>
    <row r="13444" spans="15:119" x14ac:dyDescent="0.25">
      <c r="O13444" s="268" t="s">
        <v>22919</v>
      </c>
      <c r="P13444" s="268" t="s">
        <v>9492</v>
      </c>
      <c r="Q13444" s="269">
        <v>-23.75</v>
      </c>
      <c r="R13444" s="269">
        <v>-24</v>
      </c>
      <c r="S13444" s="269">
        <v>-54.75</v>
      </c>
      <c r="T13444" s="269">
        <v>-55</v>
      </c>
      <c r="DO13444"/>
    </row>
    <row r="13445" spans="15:119" x14ac:dyDescent="0.25">
      <c r="O13445" s="268" t="s">
        <v>22920</v>
      </c>
      <c r="P13445" s="268" t="s">
        <v>9492</v>
      </c>
      <c r="Q13445" s="269">
        <v>-23.75</v>
      </c>
      <c r="R13445" s="269">
        <v>-24</v>
      </c>
      <c r="S13445" s="269">
        <v>-54.5</v>
      </c>
      <c r="T13445" s="269">
        <v>-54.75</v>
      </c>
      <c r="DO13445"/>
    </row>
    <row r="13446" spans="15:119" x14ac:dyDescent="0.25">
      <c r="O13446" s="268" t="s">
        <v>22921</v>
      </c>
      <c r="P13446" s="268" t="s">
        <v>9490</v>
      </c>
      <c r="Q13446" s="269">
        <v>-23.5</v>
      </c>
      <c r="R13446" s="269">
        <v>-24</v>
      </c>
      <c r="S13446" s="269">
        <v>-54</v>
      </c>
      <c r="T13446" s="269">
        <v>-54.5</v>
      </c>
      <c r="DO13446"/>
    </row>
    <row r="13447" spans="15:119" x14ac:dyDescent="0.25">
      <c r="O13447" s="268" t="s">
        <v>22922</v>
      </c>
      <c r="P13447" s="268" t="s">
        <v>9492</v>
      </c>
      <c r="Q13447" s="269">
        <v>-23.5</v>
      </c>
      <c r="R13447" s="269">
        <v>-23.75</v>
      </c>
      <c r="S13447" s="269">
        <v>-54.25</v>
      </c>
      <c r="T13447" s="269">
        <v>-54.5</v>
      </c>
      <c r="DO13447"/>
    </row>
    <row r="13448" spans="15:119" x14ac:dyDescent="0.25">
      <c r="O13448" s="268" t="s">
        <v>22923</v>
      </c>
      <c r="P13448" s="268" t="s">
        <v>9492</v>
      </c>
      <c r="Q13448" s="269">
        <v>-23.5</v>
      </c>
      <c r="R13448" s="269">
        <v>-23.75</v>
      </c>
      <c r="S13448" s="269">
        <v>-54</v>
      </c>
      <c r="T13448" s="269">
        <v>-54.25</v>
      </c>
      <c r="DO13448"/>
    </row>
    <row r="13449" spans="15:119" x14ac:dyDescent="0.25">
      <c r="O13449" s="268" t="s">
        <v>22924</v>
      </c>
      <c r="P13449" s="268" t="s">
        <v>9492</v>
      </c>
      <c r="Q13449" s="269">
        <v>-23.75</v>
      </c>
      <c r="R13449" s="269">
        <v>-24</v>
      </c>
      <c r="S13449" s="269">
        <v>-54.25</v>
      </c>
      <c r="T13449" s="269">
        <v>-54.5</v>
      </c>
      <c r="DO13449"/>
    </row>
    <row r="13450" spans="15:119" x14ac:dyDescent="0.25">
      <c r="O13450" s="268" t="s">
        <v>22925</v>
      </c>
      <c r="P13450" s="268" t="s">
        <v>9492</v>
      </c>
      <c r="Q13450" s="269">
        <v>-23.75</v>
      </c>
      <c r="R13450" s="269">
        <v>-24</v>
      </c>
      <c r="S13450" s="269">
        <v>-54</v>
      </c>
      <c r="T13450" s="269">
        <v>-54.25</v>
      </c>
      <c r="DO13450"/>
    </row>
    <row r="13451" spans="15:119" x14ac:dyDescent="0.25">
      <c r="O13451" s="268" t="s">
        <v>22926</v>
      </c>
      <c r="P13451" s="268" t="s">
        <v>9484</v>
      </c>
      <c r="Q13451" s="269">
        <v>-20</v>
      </c>
      <c r="R13451" s="269">
        <v>-24</v>
      </c>
      <c r="S13451" s="269">
        <v>-48</v>
      </c>
      <c r="T13451" s="269">
        <v>-54</v>
      </c>
      <c r="DO13451"/>
    </row>
    <row r="13452" spans="15:119" x14ac:dyDescent="0.25">
      <c r="O13452" s="268" t="s">
        <v>22927</v>
      </c>
      <c r="P13452" s="268" t="s">
        <v>9486</v>
      </c>
      <c r="Q13452" s="269">
        <v>-20</v>
      </c>
      <c r="R13452" s="269">
        <v>-22</v>
      </c>
      <c r="S13452" s="269">
        <v>-51</v>
      </c>
      <c r="T13452" s="269">
        <v>-54</v>
      </c>
      <c r="DO13452"/>
    </row>
    <row r="13453" spans="15:119" x14ac:dyDescent="0.25">
      <c r="O13453" s="268" t="s">
        <v>22928</v>
      </c>
      <c r="P13453" s="268" t="s">
        <v>9488</v>
      </c>
      <c r="Q13453" s="269">
        <v>-20</v>
      </c>
      <c r="R13453" s="269">
        <v>-21</v>
      </c>
      <c r="S13453" s="269">
        <v>-52.5</v>
      </c>
      <c r="T13453" s="269">
        <v>-54</v>
      </c>
      <c r="DO13453"/>
    </row>
    <row r="13454" spans="15:119" x14ac:dyDescent="0.25">
      <c r="O13454" s="268" t="s">
        <v>22929</v>
      </c>
      <c r="P13454" s="268" t="s">
        <v>9490</v>
      </c>
      <c r="Q13454" s="269">
        <v>-20</v>
      </c>
      <c r="R13454" s="269">
        <v>-20.5</v>
      </c>
      <c r="S13454" s="269">
        <v>-53.5</v>
      </c>
      <c r="T13454" s="269">
        <v>-54</v>
      </c>
      <c r="DO13454"/>
    </row>
    <row r="13455" spans="15:119" x14ac:dyDescent="0.25">
      <c r="O13455" s="268" t="s">
        <v>22930</v>
      </c>
      <c r="P13455" s="268" t="s">
        <v>9492</v>
      </c>
      <c r="Q13455" s="269">
        <v>-20</v>
      </c>
      <c r="R13455" s="269">
        <v>-20.25</v>
      </c>
      <c r="S13455" s="269">
        <v>-53.75</v>
      </c>
      <c r="T13455" s="269">
        <v>-54</v>
      </c>
      <c r="DO13455"/>
    </row>
    <row r="13456" spans="15:119" x14ac:dyDescent="0.25">
      <c r="O13456" s="268" t="s">
        <v>22931</v>
      </c>
      <c r="P13456" s="268" t="s">
        <v>9492</v>
      </c>
      <c r="Q13456" s="269">
        <v>-20</v>
      </c>
      <c r="R13456" s="269">
        <v>-20.25</v>
      </c>
      <c r="S13456" s="269">
        <v>-53.5</v>
      </c>
      <c r="T13456" s="269">
        <v>-53.75</v>
      </c>
      <c r="DO13456"/>
    </row>
    <row r="13457" spans="15:119" x14ac:dyDescent="0.25">
      <c r="O13457" s="268" t="s">
        <v>22932</v>
      </c>
      <c r="P13457" s="268" t="s">
        <v>9492</v>
      </c>
      <c r="Q13457" s="269">
        <v>-20.25</v>
      </c>
      <c r="R13457" s="269">
        <v>-20.5</v>
      </c>
      <c r="S13457" s="269">
        <v>-53.75</v>
      </c>
      <c r="T13457" s="269">
        <v>-54</v>
      </c>
      <c r="DO13457"/>
    </row>
    <row r="13458" spans="15:119" x14ac:dyDescent="0.25">
      <c r="O13458" s="268" t="s">
        <v>22933</v>
      </c>
      <c r="P13458" s="268" t="s">
        <v>9492</v>
      </c>
      <c r="Q13458" s="269">
        <v>-20.25</v>
      </c>
      <c r="R13458" s="269">
        <v>-20.5</v>
      </c>
      <c r="S13458" s="269">
        <v>-53.5</v>
      </c>
      <c r="T13458" s="269">
        <v>-53.75</v>
      </c>
      <c r="DO13458"/>
    </row>
    <row r="13459" spans="15:119" x14ac:dyDescent="0.25">
      <c r="O13459" s="268" t="s">
        <v>22934</v>
      </c>
      <c r="P13459" s="268" t="s">
        <v>9490</v>
      </c>
      <c r="Q13459" s="269">
        <v>-20</v>
      </c>
      <c r="R13459" s="269">
        <v>-20.5</v>
      </c>
      <c r="S13459" s="269">
        <v>-53</v>
      </c>
      <c r="T13459" s="269">
        <v>-53.5</v>
      </c>
      <c r="DO13459"/>
    </row>
    <row r="13460" spans="15:119" x14ac:dyDescent="0.25">
      <c r="O13460" s="268" t="s">
        <v>22935</v>
      </c>
      <c r="P13460" s="268" t="s">
        <v>9492</v>
      </c>
      <c r="Q13460" s="269">
        <v>-20</v>
      </c>
      <c r="R13460" s="269">
        <v>-20.25</v>
      </c>
      <c r="S13460" s="269">
        <v>-53.25</v>
      </c>
      <c r="T13460" s="269">
        <v>-53.5</v>
      </c>
      <c r="DO13460"/>
    </row>
    <row r="13461" spans="15:119" x14ac:dyDescent="0.25">
      <c r="O13461" s="268" t="s">
        <v>22936</v>
      </c>
      <c r="P13461" s="268" t="s">
        <v>9492</v>
      </c>
      <c r="Q13461" s="269">
        <v>-20</v>
      </c>
      <c r="R13461" s="269">
        <v>-20.25</v>
      </c>
      <c r="S13461" s="269">
        <v>-53</v>
      </c>
      <c r="T13461" s="269">
        <v>-53.25</v>
      </c>
      <c r="DO13461"/>
    </row>
    <row r="13462" spans="15:119" x14ac:dyDescent="0.25">
      <c r="O13462" s="268" t="s">
        <v>22937</v>
      </c>
      <c r="P13462" s="268" t="s">
        <v>9492</v>
      </c>
      <c r="Q13462" s="269">
        <v>-20.25</v>
      </c>
      <c r="R13462" s="269">
        <v>-20.5</v>
      </c>
      <c r="S13462" s="269">
        <v>-53.25</v>
      </c>
      <c r="T13462" s="269">
        <v>-53.5</v>
      </c>
      <c r="DO13462"/>
    </row>
    <row r="13463" spans="15:119" x14ac:dyDescent="0.25">
      <c r="O13463" s="268" t="s">
        <v>22938</v>
      </c>
      <c r="P13463" s="268" t="s">
        <v>9492</v>
      </c>
      <c r="Q13463" s="269">
        <v>-20.25</v>
      </c>
      <c r="R13463" s="269">
        <v>-20.5</v>
      </c>
      <c r="S13463" s="269">
        <v>-53</v>
      </c>
      <c r="T13463" s="269">
        <v>-53.25</v>
      </c>
      <c r="DO13463"/>
    </row>
    <row r="13464" spans="15:119" x14ac:dyDescent="0.25">
      <c r="O13464" s="268" t="s">
        <v>22939</v>
      </c>
      <c r="P13464" s="268" t="s">
        <v>9490</v>
      </c>
      <c r="Q13464" s="269">
        <v>-20</v>
      </c>
      <c r="R13464" s="269">
        <v>-20.5</v>
      </c>
      <c r="S13464" s="269">
        <v>-52.5</v>
      </c>
      <c r="T13464" s="269">
        <v>-53</v>
      </c>
      <c r="DO13464"/>
    </row>
    <row r="13465" spans="15:119" x14ac:dyDescent="0.25">
      <c r="O13465" s="268" t="s">
        <v>22940</v>
      </c>
      <c r="P13465" s="268" t="s">
        <v>9492</v>
      </c>
      <c r="Q13465" s="269">
        <v>-20</v>
      </c>
      <c r="R13465" s="269">
        <v>-20.25</v>
      </c>
      <c r="S13465" s="269">
        <v>-52.75</v>
      </c>
      <c r="T13465" s="269">
        <v>-53</v>
      </c>
      <c r="DO13465"/>
    </row>
    <row r="13466" spans="15:119" x14ac:dyDescent="0.25">
      <c r="O13466" s="268" t="s">
        <v>22941</v>
      </c>
      <c r="P13466" s="268" t="s">
        <v>9492</v>
      </c>
      <c r="Q13466" s="269">
        <v>-20</v>
      </c>
      <c r="R13466" s="269">
        <v>-20.25</v>
      </c>
      <c r="S13466" s="269">
        <v>-52.5</v>
      </c>
      <c r="T13466" s="269">
        <v>-52.75</v>
      </c>
      <c r="DO13466"/>
    </row>
    <row r="13467" spans="15:119" x14ac:dyDescent="0.25">
      <c r="O13467" s="268" t="s">
        <v>22942</v>
      </c>
      <c r="P13467" s="268" t="s">
        <v>9492</v>
      </c>
      <c r="Q13467" s="269">
        <v>-20.25</v>
      </c>
      <c r="R13467" s="269">
        <v>-20.5</v>
      </c>
      <c r="S13467" s="269">
        <v>-52.75</v>
      </c>
      <c r="T13467" s="269">
        <v>-53</v>
      </c>
      <c r="DO13467"/>
    </row>
    <row r="13468" spans="15:119" x14ac:dyDescent="0.25">
      <c r="O13468" s="268" t="s">
        <v>22943</v>
      </c>
      <c r="P13468" s="268" t="s">
        <v>9492</v>
      </c>
      <c r="Q13468" s="269">
        <v>-20.25</v>
      </c>
      <c r="R13468" s="269">
        <v>-20.5</v>
      </c>
      <c r="S13468" s="269">
        <v>-52.5</v>
      </c>
      <c r="T13468" s="269">
        <v>-52.75</v>
      </c>
      <c r="DO13468"/>
    </row>
    <row r="13469" spans="15:119" x14ac:dyDescent="0.25">
      <c r="O13469" s="268" t="s">
        <v>22944</v>
      </c>
      <c r="P13469" s="268" t="s">
        <v>9490</v>
      </c>
      <c r="Q13469" s="269">
        <v>-20.5</v>
      </c>
      <c r="R13469" s="269">
        <v>-21</v>
      </c>
      <c r="S13469" s="269">
        <v>-53.5</v>
      </c>
      <c r="T13469" s="269">
        <v>-54</v>
      </c>
      <c r="DO13469"/>
    </row>
    <row r="13470" spans="15:119" x14ac:dyDescent="0.25">
      <c r="O13470" s="268" t="s">
        <v>22945</v>
      </c>
      <c r="P13470" s="268" t="s">
        <v>9492</v>
      </c>
      <c r="Q13470" s="269">
        <v>-20.5</v>
      </c>
      <c r="R13470" s="269">
        <v>-20.75</v>
      </c>
      <c r="S13470" s="269">
        <v>-53.75</v>
      </c>
      <c r="T13470" s="269">
        <v>-54</v>
      </c>
      <c r="DO13470"/>
    </row>
    <row r="13471" spans="15:119" x14ac:dyDescent="0.25">
      <c r="O13471" s="268" t="s">
        <v>22946</v>
      </c>
      <c r="P13471" s="268" t="s">
        <v>9492</v>
      </c>
      <c r="Q13471" s="269">
        <v>-20.5</v>
      </c>
      <c r="R13471" s="269">
        <v>-20.75</v>
      </c>
      <c r="S13471" s="269">
        <v>-53.5</v>
      </c>
      <c r="T13471" s="269">
        <v>-53.75</v>
      </c>
      <c r="DO13471"/>
    </row>
    <row r="13472" spans="15:119" x14ac:dyDescent="0.25">
      <c r="O13472" s="268" t="s">
        <v>22947</v>
      </c>
      <c r="P13472" s="268" t="s">
        <v>9492</v>
      </c>
      <c r="Q13472" s="269">
        <v>-20.75</v>
      </c>
      <c r="R13472" s="269">
        <v>-21</v>
      </c>
      <c r="S13472" s="269">
        <v>-53.75</v>
      </c>
      <c r="T13472" s="269">
        <v>-54</v>
      </c>
      <c r="DO13472"/>
    </row>
    <row r="13473" spans="15:119" x14ac:dyDescent="0.25">
      <c r="O13473" s="268" t="s">
        <v>22948</v>
      </c>
      <c r="P13473" s="268" t="s">
        <v>9492</v>
      </c>
      <c r="Q13473" s="269">
        <v>-20.75</v>
      </c>
      <c r="R13473" s="269">
        <v>-21</v>
      </c>
      <c r="S13473" s="269">
        <v>-53.5</v>
      </c>
      <c r="T13473" s="269">
        <v>-53.75</v>
      </c>
      <c r="DO13473"/>
    </row>
    <row r="13474" spans="15:119" x14ac:dyDescent="0.25">
      <c r="O13474" s="268" t="s">
        <v>22949</v>
      </c>
      <c r="P13474" s="268" t="s">
        <v>9490</v>
      </c>
      <c r="Q13474" s="269">
        <v>-20.5</v>
      </c>
      <c r="R13474" s="269">
        <v>-21</v>
      </c>
      <c r="S13474" s="269">
        <v>-53</v>
      </c>
      <c r="T13474" s="269">
        <v>-53.5</v>
      </c>
      <c r="DO13474"/>
    </row>
    <row r="13475" spans="15:119" x14ac:dyDescent="0.25">
      <c r="O13475" s="268" t="s">
        <v>22950</v>
      </c>
      <c r="P13475" s="268" t="s">
        <v>9492</v>
      </c>
      <c r="Q13475" s="269">
        <v>-20.5</v>
      </c>
      <c r="R13475" s="269">
        <v>-20.75</v>
      </c>
      <c r="S13475" s="269">
        <v>-53.25</v>
      </c>
      <c r="T13475" s="269">
        <v>-53.5</v>
      </c>
      <c r="DO13475"/>
    </row>
    <row r="13476" spans="15:119" x14ac:dyDescent="0.25">
      <c r="O13476" s="268" t="s">
        <v>22951</v>
      </c>
      <c r="P13476" s="268" t="s">
        <v>9492</v>
      </c>
      <c r="Q13476" s="269">
        <v>-20.5</v>
      </c>
      <c r="R13476" s="269">
        <v>-20.75</v>
      </c>
      <c r="S13476" s="269">
        <v>-53</v>
      </c>
      <c r="T13476" s="269">
        <v>-53.25</v>
      </c>
      <c r="DO13476"/>
    </row>
    <row r="13477" spans="15:119" x14ac:dyDescent="0.25">
      <c r="O13477" s="268" t="s">
        <v>22952</v>
      </c>
      <c r="P13477" s="268" t="s">
        <v>9492</v>
      </c>
      <c r="Q13477" s="269">
        <v>-20.75</v>
      </c>
      <c r="R13477" s="269">
        <v>-21</v>
      </c>
      <c r="S13477" s="269">
        <v>-53.25</v>
      </c>
      <c r="T13477" s="269">
        <v>-53.5</v>
      </c>
      <c r="DO13477"/>
    </row>
    <row r="13478" spans="15:119" x14ac:dyDescent="0.25">
      <c r="O13478" s="268" t="s">
        <v>22953</v>
      </c>
      <c r="P13478" s="268" t="s">
        <v>9492</v>
      </c>
      <c r="Q13478" s="269">
        <v>-20.75</v>
      </c>
      <c r="R13478" s="269">
        <v>-21</v>
      </c>
      <c r="S13478" s="269">
        <v>-53</v>
      </c>
      <c r="T13478" s="269">
        <v>-53.25</v>
      </c>
      <c r="DO13478"/>
    </row>
    <row r="13479" spans="15:119" x14ac:dyDescent="0.25">
      <c r="O13479" s="268" t="s">
        <v>22954</v>
      </c>
      <c r="P13479" s="268" t="s">
        <v>9490</v>
      </c>
      <c r="Q13479" s="269">
        <v>-20.5</v>
      </c>
      <c r="R13479" s="269">
        <v>-21</v>
      </c>
      <c r="S13479" s="269">
        <v>-52.5</v>
      </c>
      <c r="T13479" s="269">
        <v>-53</v>
      </c>
      <c r="DO13479"/>
    </row>
    <row r="13480" spans="15:119" x14ac:dyDescent="0.25">
      <c r="O13480" s="268" t="s">
        <v>22955</v>
      </c>
      <c r="P13480" s="268" t="s">
        <v>9492</v>
      </c>
      <c r="Q13480" s="269">
        <v>-20.5</v>
      </c>
      <c r="R13480" s="269">
        <v>-20.75</v>
      </c>
      <c r="S13480" s="269">
        <v>-52.75</v>
      </c>
      <c r="T13480" s="269">
        <v>-53</v>
      </c>
      <c r="DO13480"/>
    </row>
    <row r="13481" spans="15:119" x14ac:dyDescent="0.25">
      <c r="O13481" s="268" t="s">
        <v>22956</v>
      </c>
      <c r="P13481" s="268" t="s">
        <v>9492</v>
      </c>
      <c r="Q13481" s="269">
        <v>-20.5</v>
      </c>
      <c r="R13481" s="269">
        <v>-20.75</v>
      </c>
      <c r="S13481" s="269">
        <v>-52.5</v>
      </c>
      <c r="T13481" s="269">
        <v>-52.75</v>
      </c>
      <c r="DO13481"/>
    </row>
    <row r="13482" spans="15:119" x14ac:dyDescent="0.25">
      <c r="O13482" s="268" t="s">
        <v>22957</v>
      </c>
      <c r="P13482" s="268" t="s">
        <v>9492</v>
      </c>
      <c r="Q13482" s="269">
        <v>-20.75</v>
      </c>
      <c r="R13482" s="269">
        <v>-21</v>
      </c>
      <c r="S13482" s="269">
        <v>-52.75</v>
      </c>
      <c r="T13482" s="269">
        <v>-53</v>
      </c>
      <c r="DO13482"/>
    </row>
    <row r="13483" spans="15:119" x14ac:dyDescent="0.25">
      <c r="O13483" s="268" t="s">
        <v>22958</v>
      </c>
      <c r="P13483" s="268" t="s">
        <v>9492</v>
      </c>
      <c r="Q13483" s="269">
        <v>-20.75</v>
      </c>
      <c r="R13483" s="269">
        <v>-21</v>
      </c>
      <c r="S13483" s="269">
        <v>-52.5</v>
      </c>
      <c r="T13483" s="269">
        <v>-52.75</v>
      </c>
      <c r="DO13483"/>
    </row>
    <row r="13484" spans="15:119" x14ac:dyDescent="0.25">
      <c r="O13484" s="268" t="s">
        <v>22959</v>
      </c>
      <c r="P13484" s="268" t="s">
        <v>9488</v>
      </c>
      <c r="Q13484" s="269">
        <v>-20</v>
      </c>
      <c r="R13484" s="269">
        <v>-21</v>
      </c>
      <c r="S13484" s="269">
        <v>-51</v>
      </c>
      <c r="T13484" s="269">
        <v>-52.5</v>
      </c>
      <c r="DO13484"/>
    </row>
    <row r="13485" spans="15:119" x14ac:dyDescent="0.25">
      <c r="O13485" s="268" t="s">
        <v>22960</v>
      </c>
      <c r="P13485" s="268" t="s">
        <v>9490</v>
      </c>
      <c r="Q13485" s="269">
        <v>-20</v>
      </c>
      <c r="R13485" s="269">
        <v>-20.5</v>
      </c>
      <c r="S13485" s="269">
        <v>-52</v>
      </c>
      <c r="T13485" s="269">
        <v>-52.5</v>
      </c>
      <c r="DO13485"/>
    </row>
    <row r="13486" spans="15:119" x14ac:dyDescent="0.25">
      <c r="O13486" s="268" t="s">
        <v>22961</v>
      </c>
      <c r="P13486" s="268" t="s">
        <v>9492</v>
      </c>
      <c r="Q13486" s="269">
        <v>-20</v>
      </c>
      <c r="R13486" s="269">
        <v>-20.25</v>
      </c>
      <c r="S13486" s="269">
        <v>-52.25</v>
      </c>
      <c r="T13486" s="269">
        <v>-52.5</v>
      </c>
      <c r="DO13486"/>
    </row>
    <row r="13487" spans="15:119" x14ac:dyDescent="0.25">
      <c r="O13487" s="268" t="s">
        <v>22962</v>
      </c>
      <c r="P13487" s="268" t="s">
        <v>9492</v>
      </c>
      <c r="Q13487" s="269">
        <v>-20</v>
      </c>
      <c r="R13487" s="269">
        <v>-20.25</v>
      </c>
      <c r="S13487" s="269">
        <v>-52</v>
      </c>
      <c r="T13487" s="269">
        <v>-52.25</v>
      </c>
      <c r="DO13487"/>
    </row>
    <row r="13488" spans="15:119" x14ac:dyDescent="0.25">
      <c r="O13488" s="268" t="s">
        <v>22963</v>
      </c>
      <c r="P13488" s="268" t="s">
        <v>9492</v>
      </c>
      <c r="Q13488" s="269">
        <v>-20.25</v>
      </c>
      <c r="R13488" s="269">
        <v>-20.5</v>
      </c>
      <c r="S13488" s="269">
        <v>-52.25</v>
      </c>
      <c r="T13488" s="269">
        <v>-52.5</v>
      </c>
      <c r="DO13488"/>
    </row>
    <row r="13489" spans="15:119" x14ac:dyDescent="0.25">
      <c r="O13489" s="268" t="s">
        <v>22964</v>
      </c>
      <c r="P13489" s="268" t="s">
        <v>9492</v>
      </c>
      <c r="Q13489" s="269">
        <v>-20.25</v>
      </c>
      <c r="R13489" s="269">
        <v>-20.5</v>
      </c>
      <c r="S13489" s="269">
        <v>-52</v>
      </c>
      <c r="T13489" s="269">
        <v>-52.25</v>
      </c>
      <c r="DO13489"/>
    </row>
    <row r="13490" spans="15:119" x14ac:dyDescent="0.25">
      <c r="O13490" s="268" t="s">
        <v>22965</v>
      </c>
      <c r="P13490" s="268" t="s">
        <v>9490</v>
      </c>
      <c r="Q13490" s="269">
        <v>-20</v>
      </c>
      <c r="R13490" s="269">
        <v>-20.5</v>
      </c>
      <c r="S13490" s="269">
        <v>-51.5</v>
      </c>
      <c r="T13490" s="269">
        <v>-52</v>
      </c>
      <c r="DO13490"/>
    </row>
    <row r="13491" spans="15:119" x14ac:dyDescent="0.25">
      <c r="O13491" s="268" t="s">
        <v>22966</v>
      </c>
      <c r="P13491" s="268" t="s">
        <v>9492</v>
      </c>
      <c r="Q13491" s="269">
        <v>-20</v>
      </c>
      <c r="R13491" s="269">
        <v>-20.25</v>
      </c>
      <c r="S13491" s="269">
        <v>-51.75</v>
      </c>
      <c r="T13491" s="269">
        <v>-52</v>
      </c>
      <c r="DO13491"/>
    </row>
    <row r="13492" spans="15:119" x14ac:dyDescent="0.25">
      <c r="O13492" s="268" t="s">
        <v>22967</v>
      </c>
      <c r="P13492" s="268" t="s">
        <v>9492</v>
      </c>
      <c r="Q13492" s="269">
        <v>-20</v>
      </c>
      <c r="R13492" s="269">
        <v>-20.25</v>
      </c>
      <c r="S13492" s="269">
        <v>-51.5</v>
      </c>
      <c r="T13492" s="269">
        <v>-51.75</v>
      </c>
      <c r="DO13492"/>
    </row>
    <row r="13493" spans="15:119" x14ac:dyDescent="0.25">
      <c r="O13493" s="268" t="s">
        <v>22968</v>
      </c>
      <c r="P13493" s="268" t="s">
        <v>9492</v>
      </c>
      <c r="Q13493" s="269">
        <v>-20.25</v>
      </c>
      <c r="R13493" s="269">
        <v>-20.5</v>
      </c>
      <c r="S13493" s="269">
        <v>-51.75</v>
      </c>
      <c r="T13493" s="269">
        <v>-52</v>
      </c>
      <c r="DO13493"/>
    </row>
    <row r="13494" spans="15:119" x14ac:dyDescent="0.25">
      <c r="O13494" s="268" t="s">
        <v>22969</v>
      </c>
      <c r="P13494" s="268" t="s">
        <v>9492</v>
      </c>
      <c r="Q13494" s="269">
        <v>-20.25</v>
      </c>
      <c r="R13494" s="269">
        <v>-20.5</v>
      </c>
      <c r="S13494" s="269">
        <v>-51.5</v>
      </c>
      <c r="T13494" s="269">
        <v>-51.75</v>
      </c>
      <c r="DO13494"/>
    </row>
    <row r="13495" spans="15:119" x14ac:dyDescent="0.25">
      <c r="O13495" s="268" t="s">
        <v>22970</v>
      </c>
      <c r="P13495" s="268" t="s">
        <v>9490</v>
      </c>
      <c r="Q13495" s="269">
        <v>-20</v>
      </c>
      <c r="R13495" s="269">
        <v>-20.5</v>
      </c>
      <c r="S13495" s="269">
        <v>-51</v>
      </c>
      <c r="T13495" s="269">
        <v>-51.5</v>
      </c>
      <c r="DO13495"/>
    </row>
    <row r="13496" spans="15:119" x14ac:dyDescent="0.25">
      <c r="O13496" s="268" t="s">
        <v>22971</v>
      </c>
      <c r="P13496" s="268" t="s">
        <v>9492</v>
      </c>
      <c r="Q13496" s="269">
        <v>-20</v>
      </c>
      <c r="R13496" s="269">
        <v>-20.25</v>
      </c>
      <c r="S13496" s="269">
        <v>-51.25</v>
      </c>
      <c r="T13496" s="269">
        <v>-51.5</v>
      </c>
      <c r="DO13496"/>
    </row>
    <row r="13497" spans="15:119" x14ac:dyDescent="0.25">
      <c r="O13497" s="268" t="s">
        <v>22972</v>
      </c>
      <c r="P13497" s="268" t="s">
        <v>9492</v>
      </c>
      <c r="Q13497" s="269">
        <v>-20</v>
      </c>
      <c r="R13497" s="269">
        <v>-20.25</v>
      </c>
      <c r="S13497" s="269">
        <v>-51</v>
      </c>
      <c r="T13497" s="269">
        <v>-51.25</v>
      </c>
      <c r="DO13497"/>
    </row>
    <row r="13498" spans="15:119" x14ac:dyDescent="0.25">
      <c r="O13498" s="268" t="s">
        <v>22973</v>
      </c>
      <c r="P13498" s="268" t="s">
        <v>9492</v>
      </c>
      <c r="Q13498" s="269">
        <v>-20.25</v>
      </c>
      <c r="R13498" s="269">
        <v>-20.5</v>
      </c>
      <c r="S13498" s="269">
        <v>-51.25</v>
      </c>
      <c r="T13498" s="269">
        <v>-51.5</v>
      </c>
      <c r="DO13498"/>
    </row>
    <row r="13499" spans="15:119" x14ac:dyDescent="0.25">
      <c r="O13499" s="268" t="s">
        <v>22974</v>
      </c>
      <c r="P13499" s="268" t="s">
        <v>9492</v>
      </c>
      <c r="Q13499" s="269">
        <v>-20.25</v>
      </c>
      <c r="R13499" s="269">
        <v>-20.5</v>
      </c>
      <c r="S13499" s="269">
        <v>-51</v>
      </c>
      <c r="T13499" s="269">
        <v>-51.25</v>
      </c>
      <c r="DO13499"/>
    </row>
    <row r="13500" spans="15:119" x14ac:dyDescent="0.25">
      <c r="O13500" s="268" t="s">
        <v>22975</v>
      </c>
      <c r="P13500" s="268" t="s">
        <v>9490</v>
      </c>
      <c r="Q13500" s="269">
        <v>-20.5</v>
      </c>
      <c r="R13500" s="269">
        <v>-21</v>
      </c>
      <c r="S13500" s="269">
        <v>-52</v>
      </c>
      <c r="T13500" s="269">
        <v>-52.5</v>
      </c>
      <c r="DO13500"/>
    </row>
    <row r="13501" spans="15:119" x14ac:dyDescent="0.25">
      <c r="O13501" s="268" t="s">
        <v>22976</v>
      </c>
      <c r="P13501" s="268" t="s">
        <v>9492</v>
      </c>
      <c r="Q13501" s="269">
        <v>-20.5</v>
      </c>
      <c r="R13501" s="269">
        <v>-20.75</v>
      </c>
      <c r="S13501" s="269">
        <v>-52.25</v>
      </c>
      <c r="T13501" s="269">
        <v>-52.5</v>
      </c>
      <c r="DO13501"/>
    </row>
    <row r="13502" spans="15:119" x14ac:dyDescent="0.25">
      <c r="O13502" s="268" t="s">
        <v>22977</v>
      </c>
      <c r="P13502" s="268" t="s">
        <v>9492</v>
      </c>
      <c r="Q13502" s="269">
        <v>-20.5</v>
      </c>
      <c r="R13502" s="269">
        <v>-20.75</v>
      </c>
      <c r="S13502" s="269">
        <v>-52</v>
      </c>
      <c r="T13502" s="269">
        <v>-52.25</v>
      </c>
      <c r="DO13502"/>
    </row>
    <row r="13503" spans="15:119" x14ac:dyDescent="0.25">
      <c r="O13503" s="268" t="s">
        <v>22978</v>
      </c>
      <c r="P13503" s="268" t="s">
        <v>9492</v>
      </c>
      <c r="Q13503" s="269">
        <v>-20.75</v>
      </c>
      <c r="R13503" s="269">
        <v>-21</v>
      </c>
      <c r="S13503" s="269">
        <v>-52.25</v>
      </c>
      <c r="T13503" s="269">
        <v>-52.5</v>
      </c>
      <c r="DO13503"/>
    </row>
    <row r="13504" spans="15:119" x14ac:dyDescent="0.25">
      <c r="O13504" s="268" t="s">
        <v>22979</v>
      </c>
      <c r="P13504" s="268" t="s">
        <v>9492</v>
      </c>
      <c r="Q13504" s="269">
        <v>-20.75</v>
      </c>
      <c r="R13504" s="269">
        <v>-21</v>
      </c>
      <c r="S13504" s="269">
        <v>-52</v>
      </c>
      <c r="T13504" s="269">
        <v>-52.25</v>
      </c>
      <c r="DO13504"/>
    </row>
    <row r="13505" spans="15:119" x14ac:dyDescent="0.25">
      <c r="O13505" s="268" t="s">
        <v>22980</v>
      </c>
      <c r="P13505" s="268" t="s">
        <v>9490</v>
      </c>
      <c r="Q13505" s="269">
        <v>-20.5</v>
      </c>
      <c r="R13505" s="269">
        <v>-21</v>
      </c>
      <c r="S13505" s="269">
        <v>-51.5</v>
      </c>
      <c r="T13505" s="269">
        <v>-52</v>
      </c>
      <c r="DO13505"/>
    </row>
    <row r="13506" spans="15:119" x14ac:dyDescent="0.25">
      <c r="O13506" s="268" t="s">
        <v>22981</v>
      </c>
      <c r="P13506" s="268" t="s">
        <v>9492</v>
      </c>
      <c r="Q13506" s="269">
        <v>-20.5</v>
      </c>
      <c r="R13506" s="269">
        <v>-20.75</v>
      </c>
      <c r="S13506" s="269">
        <v>-51.75</v>
      </c>
      <c r="T13506" s="269">
        <v>-52</v>
      </c>
      <c r="DO13506"/>
    </row>
    <row r="13507" spans="15:119" x14ac:dyDescent="0.25">
      <c r="O13507" s="268" t="s">
        <v>22982</v>
      </c>
      <c r="P13507" s="268" t="s">
        <v>9492</v>
      </c>
      <c r="Q13507" s="269">
        <v>-20.5</v>
      </c>
      <c r="R13507" s="269">
        <v>-20.75</v>
      </c>
      <c r="S13507" s="269">
        <v>-51.5</v>
      </c>
      <c r="T13507" s="269">
        <v>-51.75</v>
      </c>
      <c r="DO13507"/>
    </row>
    <row r="13508" spans="15:119" x14ac:dyDescent="0.25">
      <c r="O13508" s="268" t="s">
        <v>22983</v>
      </c>
      <c r="P13508" s="268" t="s">
        <v>9492</v>
      </c>
      <c r="Q13508" s="269">
        <v>-20.75</v>
      </c>
      <c r="R13508" s="269">
        <v>-21</v>
      </c>
      <c r="S13508" s="269">
        <v>-51.75</v>
      </c>
      <c r="T13508" s="269">
        <v>-52</v>
      </c>
      <c r="DO13508"/>
    </row>
    <row r="13509" spans="15:119" x14ac:dyDescent="0.25">
      <c r="O13509" s="268" t="s">
        <v>22984</v>
      </c>
      <c r="P13509" s="268" t="s">
        <v>9492</v>
      </c>
      <c r="Q13509" s="269">
        <v>-20.75</v>
      </c>
      <c r="R13509" s="269">
        <v>-21</v>
      </c>
      <c r="S13509" s="269">
        <v>-51.5</v>
      </c>
      <c r="T13509" s="269">
        <v>-51.75</v>
      </c>
      <c r="DO13509"/>
    </row>
    <row r="13510" spans="15:119" x14ac:dyDescent="0.25">
      <c r="O13510" s="268" t="s">
        <v>22985</v>
      </c>
      <c r="P13510" s="268" t="s">
        <v>9490</v>
      </c>
      <c r="Q13510" s="269">
        <v>-20.5</v>
      </c>
      <c r="R13510" s="269">
        <v>-21</v>
      </c>
      <c r="S13510" s="269">
        <v>-51</v>
      </c>
      <c r="T13510" s="269">
        <v>-51.5</v>
      </c>
      <c r="DO13510"/>
    </row>
    <row r="13511" spans="15:119" x14ac:dyDescent="0.25">
      <c r="O13511" s="268" t="s">
        <v>22986</v>
      </c>
      <c r="P13511" s="268" t="s">
        <v>9492</v>
      </c>
      <c r="Q13511" s="269">
        <v>-20.5</v>
      </c>
      <c r="R13511" s="269">
        <v>-20.75</v>
      </c>
      <c r="S13511" s="269">
        <v>-51.25</v>
      </c>
      <c r="T13511" s="269">
        <v>-51.5</v>
      </c>
      <c r="DO13511"/>
    </row>
    <row r="13512" spans="15:119" x14ac:dyDescent="0.25">
      <c r="O13512" s="268" t="s">
        <v>22987</v>
      </c>
      <c r="P13512" s="268" t="s">
        <v>9492</v>
      </c>
      <c r="Q13512" s="269">
        <v>-20.5</v>
      </c>
      <c r="R13512" s="269">
        <v>-20.75</v>
      </c>
      <c r="S13512" s="269">
        <v>-51</v>
      </c>
      <c r="T13512" s="269">
        <v>-51.25</v>
      </c>
      <c r="DO13512"/>
    </row>
    <row r="13513" spans="15:119" x14ac:dyDescent="0.25">
      <c r="O13513" s="268" t="s">
        <v>22988</v>
      </c>
      <c r="P13513" s="268" t="s">
        <v>9492</v>
      </c>
      <c r="Q13513" s="269">
        <v>-20.75</v>
      </c>
      <c r="R13513" s="269">
        <v>-21</v>
      </c>
      <c r="S13513" s="269">
        <v>-51.25</v>
      </c>
      <c r="T13513" s="269">
        <v>-51.5</v>
      </c>
      <c r="DO13513"/>
    </row>
    <row r="13514" spans="15:119" x14ac:dyDescent="0.25">
      <c r="O13514" s="268" t="s">
        <v>22989</v>
      </c>
      <c r="P13514" s="268" t="s">
        <v>9492</v>
      </c>
      <c r="Q13514" s="269">
        <v>-20.75</v>
      </c>
      <c r="R13514" s="269">
        <v>-21</v>
      </c>
      <c r="S13514" s="269">
        <v>-51</v>
      </c>
      <c r="T13514" s="269">
        <v>-51.25</v>
      </c>
      <c r="DO13514"/>
    </row>
    <row r="13515" spans="15:119" x14ac:dyDescent="0.25">
      <c r="O13515" s="268" t="s">
        <v>22990</v>
      </c>
      <c r="P13515" s="268" t="s">
        <v>9488</v>
      </c>
      <c r="Q13515" s="269">
        <v>-21</v>
      </c>
      <c r="R13515" s="269">
        <v>-22</v>
      </c>
      <c r="S13515" s="269">
        <v>-52.5</v>
      </c>
      <c r="T13515" s="269">
        <v>-54</v>
      </c>
      <c r="DO13515"/>
    </row>
    <row r="13516" spans="15:119" x14ac:dyDescent="0.25">
      <c r="O13516" s="268" t="s">
        <v>22991</v>
      </c>
      <c r="P13516" s="268" t="s">
        <v>9490</v>
      </c>
      <c r="Q13516" s="269">
        <v>-21</v>
      </c>
      <c r="R13516" s="269">
        <v>-21.5</v>
      </c>
      <c r="S13516" s="269">
        <v>-53.5</v>
      </c>
      <c r="T13516" s="269">
        <v>-54</v>
      </c>
      <c r="DO13516"/>
    </row>
    <row r="13517" spans="15:119" x14ac:dyDescent="0.25">
      <c r="O13517" s="268" t="s">
        <v>22992</v>
      </c>
      <c r="P13517" s="268" t="s">
        <v>9492</v>
      </c>
      <c r="Q13517" s="269">
        <v>-21</v>
      </c>
      <c r="R13517" s="269">
        <v>-21.25</v>
      </c>
      <c r="S13517" s="269">
        <v>-53.75</v>
      </c>
      <c r="T13517" s="269">
        <v>-54</v>
      </c>
      <c r="DO13517"/>
    </row>
    <row r="13518" spans="15:119" x14ac:dyDescent="0.25">
      <c r="O13518" s="268" t="s">
        <v>22993</v>
      </c>
      <c r="P13518" s="268" t="s">
        <v>9492</v>
      </c>
      <c r="Q13518" s="269">
        <v>-21</v>
      </c>
      <c r="R13518" s="269">
        <v>-21.25</v>
      </c>
      <c r="S13518" s="269">
        <v>-53.5</v>
      </c>
      <c r="T13518" s="269">
        <v>-53.75</v>
      </c>
      <c r="DO13518"/>
    </row>
    <row r="13519" spans="15:119" x14ac:dyDescent="0.25">
      <c r="O13519" s="268" t="s">
        <v>22994</v>
      </c>
      <c r="P13519" s="268" t="s">
        <v>9492</v>
      </c>
      <c r="Q13519" s="269">
        <v>-21.25</v>
      </c>
      <c r="R13519" s="269">
        <v>-21.5</v>
      </c>
      <c r="S13519" s="269">
        <v>-53.75</v>
      </c>
      <c r="T13519" s="269">
        <v>-54</v>
      </c>
      <c r="DO13519"/>
    </row>
    <row r="13520" spans="15:119" x14ac:dyDescent="0.25">
      <c r="O13520" s="268" t="s">
        <v>22995</v>
      </c>
      <c r="P13520" s="268" t="s">
        <v>9492</v>
      </c>
      <c r="Q13520" s="269">
        <v>-21.25</v>
      </c>
      <c r="R13520" s="269">
        <v>-21.5</v>
      </c>
      <c r="S13520" s="269">
        <v>-53.5</v>
      </c>
      <c r="T13520" s="269">
        <v>-53.75</v>
      </c>
      <c r="DO13520"/>
    </row>
    <row r="13521" spans="15:119" x14ac:dyDescent="0.25">
      <c r="O13521" s="268" t="s">
        <v>22996</v>
      </c>
      <c r="P13521" s="268" t="s">
        <v>9490</v>
      </c>
      <c r="Q13521" s="269">
        <v>-21</v>
      </c>
      <c r="R13521" s="269">
        <v>-21.5</v>
      </c>
      <c r="S13521" s="269">
        <v>-53</v>
      </c>
      <c r="T13521" s="269">
        <v>-53.5</v>
      </c>
      <c r="DO13521"/>
    </row>
    <row r="13522" spans="15:119" x14ac:dyDescent="0.25">
      <c r="O13522" s="268" t="s">
        <v>22997</v>
      </c>
      <c r="P13522" s="268" t="s">
        <v>9492</v>
      </c>
      <c r="Q13522" s="269">
        <v>-21</v>
      </c>
      <c r="R13522" s="269">
        <v>-21.25</v>
      </c>
      <c r="S13522" s="269">
        <v>-53.25</v>
      </c>
      <c r="T13522" s="269">
        <v>-53.5</v>
      </c>
      <c r="DO13522"/>
    </row>
    <row r="13523" spans="15:119" x14ac:dyDescent="0.25">
      <c r="O13523" s="268" t="s">
        <v>22998</v>
      </c>
      <c r="P13523" s="268" t="s">
        <v>9492</v>
      </c>
      <c r="Q13523" s="269">
        <v>-21</v>
      </c>
      <c r="R13523" s="269">
        <v>-21.25</v>
      </c>
      <c r="S13523" s="269">
        <v>-53</v>
      </c>
      <c r="T13523" s="269">
        <v>-53.25</v>
      </c>
      <c r="DO13523"/>
    </row>
    <row r="13524" spans="15:119" x14ac:dyDescent="0.25">
      <c r="O13524" s="268" t="s">
        <v>22999</v>
      </c>
      <c r="P13524" s="268" t="s">
        <v>9492</v>
      </c>
      <c r="Q13524" s="269">
        <v>-21.25</v>
      </c>
      <c r="R13524" s="269">
        <v>-21.5</v>
      </c>
      <c r="S13524" s="269">
        <v>-53.25</v>
      </c>
      <c r="T13524" s="269">
        <v>-53.5</v>
      </c>
      <c r="DO13524"/>
    </row>
    <row r="13525" spans="15:119" x14ac:dyDescent="0.25">
      <c r="O13525" s="268" t="s">
        <v>23000</v>
      </c>
      <c r="P13525" s="268" t="s">
        <v>9492</v>
      </c>
      <c r="Q13525" s="269">
        <v>-21.25</v>
      </c>
      <c r="R13525" s="269">
        <v>-21.5</v>
      </c>
      <c r="S13525" s="269">
        <v>-53</v>
      </c>
      <c r="T13525" s="269">
        <v>-53.25</v>
      </c>
      <c r="DO13525"/>
    </row>
    <row r="13526" spans="15:119" x14ac:dyDescent="0.25">
      <c r="O13526" s="268" t="s">
        <v>23001</v>
      </c>
      <c r="P13526" s="268" t="s">
        <v>9490</v>
      </c>
      <c r="Q13526" s="269">
        <v>-21</v>
      </c>
      <c r="R13526" s="269">
        <v>-21.5</v>
      </c>
      <c r="S13526" s="269">
        <v>-52.5</v>
      </c>
      <c r="T13526" s="269">
        <v>-53</v>
      </c>
      <c r="DO13526"/>
    </row>
    <row r="13527" spans="15:119" x14ac:dyDescent="0.25">
      <c r="O13527" s="268" t="s">
        <v>23002</v>
      </c>
      <c r="P13527" s="268" t="s">
        <v>9492</v>
      </c>
      <c r="Q13527" s="269">
        <v>-21</v>
      </c>
      <c r="R13527" s="269">
        <v>-21.25</v>
      </c>
      <c r="S13527" s="269">
        <v>-52.75</v>
      </c>
      <c r="T13527" s="269">
        <v>-53</v>
      </c>
      <c r="DO13527"/>
    </row>
    <row r="13528" spans="15:119" x14ac:dyDescent="0.25">
      <c r="O13528" s="268" t="s">
        <v>23003</v>
      </c>
      <c r="P13528" s="268" t="s">
        <v>9492</v>
      </c>
      <c r="Q13528" s="269">
        <v>-21</v>
      </c>
      <c r="R13528" s="269">
        <v>-21.25</v>
      </c>
      <c r="S13528" s="269">
        <v>-52.5</v>
      </c>
      <c r="T13528" s="269">
        <v>-52.75</v>
      </c>
      <c r="DO13528"/>
    </row>
    <row r="13529" spans="15:119" x14ac:dyDescent="0.25">
      <c r="O13529" s="268" t="s">
        <v>23004</v>
      </c>
      <c r="P13529" s="268" t="s">
        <v>9492</v>
      </c>
      <c r="Q13529" s="269">
        <v>-21.25</v>
      </c>
      <c r="R13529" s="269">
        <v>-21.5</v>
      </c>
      <c r="S13529" s="269">
        <v>-52.75</v>
      </c>
      <c r="T13529" s="269">
        <v>-53</v>
      </c>
      <c r="DO13529"/>
    </row>
    <row r="13530" spans="15:119" x14ac:dyDescent="0.25">
      <c r="O13530" s="268" t="s">
        <v>23005</v>
      </c>
      <c r="P13530" s="268" t="s">
        <v>9492</v>
      </c>
      <c r="Q13530" s="269">
        <v>-21.25</v>
      </c>
      <c r="R13530" s="269">
        <v>-21.5</v>
      </c>
      <c r="S13530" s="269">
        <v>-52.5</v>
      </c>
      <c r="T13530" s="269">
        <v>-52.75</v>
      </c>
      <c r="DO13530"/>
    </row>
    <row r="13531" spans="15:119" x14ac:dyDescent="0.25">
      <c r="O13531" s="268" t="s">
        <v>23006</v>
      </c>
      <c r="P13531" s="268" t="s">
        <v>9490</v>
      </c>
      <c r="Q13531" s="269">
        <v>-21.5</v>
      </c>
      <c r="R13531" s="269">
        <v>-22</v>
      </c>
      <c r="S13531" s="269">
        <v>-53.5</v>
      </c>
      <c r="T13531" s="269">
        <v>-54</v>
      </c>
      <c r="DO13531"/>
    </row>
    <row r="13532" spans="15:119" x14ac:dyDescent="0.25">
      <c r="O13532" s="268" t="s">
        <v>23007</v>
      </c>
      <c r="P13532" s="268" t="s">
        <v>9492</v>
      </c>
      <c r="Q13532" s="269">
        <v>-21.5</v>
      </c>
      <c r="R13532" s="269">
        <v>-21.75</v>
      </c>
      <c r="S13532" s="269">
        <v>-53.75</v>
      </c>
      <c r="T13532" s="269">
        <v>-54</v>
      </c>
      <c r="DO13532"/>
    </row>
    <row r="13533" spans="15:119" x14ac:dyDescent="0.25">
      <c r="O13533" s="268" t="s">
        <v>23008</v>
      </c>
      <c r="P13533" s="268" t="s">
        <v>9492</v>
      </c>
      <c r="Q13533" s="269">
        <v>-21.5</v>
      </c>
      <c r="R13533" s="269">
        <v>-21.75</v>
      </c>
      <c r="S13533" s="269">
        <v>-53.5</v>
      </c>
      <c r="T13533" s="269">
        <v>-53.75</v>
      </c>
      <c r="DO13533"/>
    </row>
    <row r="13534" spans="15:119" x14ac:dyDescent="0.25">
      <c r="O13534" s="268" t="s">
        <v>23009</v>
      </c>
      <c r="P13534" s="268" t="s">
        <v>9492</v>
      </c>
      <c r="Q13534" s="269">
        <v>-21.75</v>
      </c>
      <c r="R13534" s="269">
        <v>-22</v>
      </c>
      <c r="S13534" s="269">
        <v>-53.75</v>
      </c>
      <c r="T13534" s="269">
        <v>-54</v>
      </c>
      <c r="DO13534"/>
    </row>
    <row r="13535" spans="15:119" x14ac:dyDescent="0.25">
      <c r="O13535" s="268" t="s">
        <v>23010</v>
      </c>
      <c r="P13535" s="268" t="s">
        <v>9492</v>
      </c>
      <c r="Q13535" s="269">
        <v>-21.75</v>
      </c>
      <c r="R13535" s="269">
        <v>-22</v>
      </c>
      <c r="S13535" s="269">
        <v>-53.5</v>
      </c>
      <c r="T13535" s="269">
        <v>-53.75</v>
      </c>
      <c r="DO13535"/>
    </row>
    <row r="13536" spans="15:119" x14ac:dyDescent="0.25">
      <c r="O13536" s="268" t="s">
        <v>23011</v>
      </c>
      <c r="P13536" s="268" t="s">
        <v>9490</v>
      </c>
      <c r="Q13536" s="269">
        <v>-21.5</v>
      </c>
      <c r="R13536" s="269">
        <v>-22</v>
      </c>
      <c r="S13536" s="269">
        <v>-53</v>
      </c>
      <c r="T13536" s="269">
        <v>-53.5</v>
      </c>
      <c r="DO13536"/>
    </row>
    <row r="13537" spans="15:119" x14ac:dyDescent="0.25">
      <c r="O13537" s="268" t="s">
        <v>23012</v>
      </c>
      <c r="P13537" s="268" t="s">
        <v>9492</v>
      </c>
      <c r="Q13537" s="269">
        <v>-21.5</v>
      </c>
      <c r="R13537" s="269">
        <v>-21.75</v>
      </c>
      <c r="S13537" s="269">
        <v>-53.25</v>
      </c>
      <c r="T13537" s="269">
        <v>-53.5</v>
      </c>
      <c r="DO13537"/>
    </row>
    <row r="13538" spans="15:119" x14ac:dyDescent="0.25">
      <c r="O13538" s="268" t="s">
        <v>23013</v>
      </c>
      <c r="P13538" s="268" t="s">
        <v>9492</v>
      </c>
      <c r="Q13538" s="269">
        <v>-21.5</v>
      </c>
      <c r="R13538" s="269">
        <v>-21.75</v>
      </c>
      <c r="S13538" s="269">
        <v>-53</v>
      </c>
      <c r="T13538" s="269">
        <v>-53.25</v>
      </c>
      <c r="DO13538"/>
    </row>
    <row r="13539" spans="15:119" x14ac:dyDescent="0.25">
      <c r="O13539" s="268" t="s">
        <v>23014</v>
      </c>
      <c r="P13539" s="268" t="s">
        <v>9492</v>
      </c>
      <c r="Q13539" s="269">
        <v>-21.75</v>
      </c>
      <c r="R13539" s="269">
        <v>-22</v>
      </c>
      <c r="S13539" s="269">
        <v>-53.25</v>
      </c>
      <c r="T13539" s="269">
        <v>-53.5</v>
      </c>
      <c r="DO13539"/>
    </row>
    <row r="13540" spans="15:119" x14ac:dyDescent="0.25">
      <c r="O13540" s="268" t="s">
        <v>23015</v>
      </c>
      <c r="P13540" s="268" t="s">
        <v>9492</v>
      </c>
      <c r="Q13540" s="269">
        <v>-21.75</v>
      </c>
      <c r="R13540" s="269">
        <v>-22</v>
      </c>
      <c r="S13540" s="269">
        <v>-53</v>
      </c>
      <c r="T13540" s="269">
        <v>-53.25</v>
      </c>
      <c r="DO13540"/>
    </row>
    <row r="13541" spans="15:119" x14ac:dyDescent="0.25">
      <c r="O13541" s="268" t="s">
        <v>23016</v>
      </c>
      <c r="P13541" s="268" t="s">
        <v>9490</v>
      </c>
      <c r="Q13541" s="269">
        <v>-21.5</v>
      </c>
      <c r="R13541" s="269">
        <v>-22</v>
      </c>
      <c r="S13541" s="269">
        <v>-52.5</v>
      </c>
      <c r="T13541" s="269">
        <v>-53</v>
      </c>
      <c r="DO13541"/>
    </row>
    <row r="13542" spans="15:119" x14ac:dyDescent="0.25">
      <c r="O13542" s="268" t="s">
        <v>23017</v>
      </c>
      <c r="P13542" s="268" t="s">
        <v>9492</v>
      </c>
      <c r="Q13542" s="269">
        <v>-21.5</v>
      </c>
      <c r="R13542" s="269">
        <v>-21.75</v>
      </c>
      <c r="S13542" s="269">
        <v>-52.75</v>
      </c>
      <c r="T13542" s="269">
        <v>-53</v>
      </c>
      <c r="DO13542"/>
    </row>
    <row r="13543" spans="15:119" x14ac:dyDescent="0.25">
      <c r="O13543" s="268" t="s">
        <v>23018</v>
      </c>
      <c r="P13543" s="268" t="s">
        <v>9492</v>
      </c>
      <c r="Q13543" s="269">
        <v>-21.5</v>
      </c>
      <c r="R13543" s="269">
        <v>-21.75</v>
      </c>
      <c r="S13543" s="269">
        <v>-52.5</v>
      </c>
      <c r="T13543" s="269">
        <v>-52.75</v>
      </c>
      <c r="DO13543"/>
    </row>
    <row r="13544" spans="15:119" x14ac:dyDescent="0.25">
      <c r="O13544" s="268" t="s">
        <v>23019</v>
      </c>
      <c r="P13544" s="268" t="s">
        <v>9492</v>
      </c>
      <c r="Q13544" s="269">
        <v>-21.75</v>
      </c>
      <c r="R13544" s="269">
        <v>-22</v>
      </c>
      <c r="S13544" s="269">
        <v>-52.75</v>
      </c>
      <c r="T13544" s="269">
        <v>-53</v>
      </c>
      <c r="DO13544"/>
    </row>
    <row r="13545" spans="15:119" x14ac:dyDescent="0.25">
      <c r="O13545" s="268" t="s">
        <v>23020</v>
      </c>
      <c r="P13545" s="268" t="s">
        <v>9492</v>
      </c>
      <c r="Q13545" s="269">
        <v>-21.75</v>
      </c>
      <c r="R13545" s="269">
        <v>-22</v>
      </c>
      <c r="S13545" s="269">
        <v>-52.5</v>
      </c>
      <c r="T13545" s="269">
        <v>-52.75</v>
      </c>
      <c r="DO13545"/>
    </row>
    <row r="13546" spans="15:119" x14ac:dyDescent="0.25">
      <c r="O13546" s="268" t="s">
        <v>23021</v>
      </c>
      <c r="P13546" s="268" t="s">
        <v>9488</v>
      </c>
      <c r="Q13546" s="269">
        <v>-21</v>
      </c>
      <c r="R13546" s="269">
        <v>-22</v>
      </c>
      <c r="S13546" s="269">
        <v>-51</v>
      </c>
      <c r="T13546" s="269">
        <v>-52.5</v>
      </c>
      <c r="DO13546"/>
    </row>
    <row r="13547" spans="15:119" x14ac:dyDescent="0.25">
      <c r="O13547" s="268" t="s">
        <v>23022</v>
      </c>
      <c r="P13547" s="268" t="s">
        <v>9490</v>
      </c>
      <c r="Q13547" s="269">
        <v>-21</v>
      </c>
      <c r="R13547" s="269">
        <v>-21.5</v>
      </c>
      <c r="S13547" s="269">
        <v>-52</v>
      </c>
      <c r="T13547" s="269">
        <v>-52.5</v>
      </c>
      <c r="DO13547"/>
    </row>
    <row r="13548" spans="15:119" x14ac:dyDescent="0.25">
      <c r="O13548" s="268" t="s">
        <v>23023</v>
      </c>
      <c r="P13548" s="268" t="s">
        <v>9492</v>
      </c>
      <c r="Q13548" s="269">
        <v>-21</v>
      </c>
      <c r="R13548" s="269">
        <v>-21.25</v>
      </c>
      <c r="S13548" s="269">
        <v>-52.25</v>
      </c>
      <c r="T13548" s="269">
        <v>-52.5</v>
      </c>
      <c r="DO13548"/>
    </row>
    <row r="13549" spans="15:119" x14ac:dyDescent="0.25">
      <c r="O13549" s="268" t="s">
        <v>23024</v>
      </c>
      <c r="P13549" s="268" t="s">
        <v>9492</v>
      </c>
      <c r="Q13549" s="269">
        <v>-21</v>
      </c>
      <c r="R13549" s="269">
        <v>-21.25</v>
      </c>
      <c r="S13549" s="269">
        <v>-52</v>
      </c>
      <c r="T13549" s="269">
        <v>-52.25</v>
      </c>
      <c r="DO13549"/>
    </row>
    <row r="13550" spans="15:119" x14ac:dyDescent="0.25">
      <c r="O13550" s="268" t="s">
        <v>23025</v>
      </c>
      <c r="P13550" s="268" t="s">
        <v>9492</v>
      </c>
      <c r="Q13550" s="269">
        <v>-21.25</v>
      </c>
      <c r="R13550" s="269">
        <v>-21.5</v>
      </c>
      <c r="S13550" s="269">
        <v>-52.25</v>
      </c>
      <c r="T13550" s="269">
        <v>-52.5</v>
      </c>
      <c r="DO13550"/>
    </row>
    <row r="13551" spans="15:119" x14ac:dyDescent="0.25">
      <c r="O13551" s="268" t="s">
        <v>23026</v>
      </c>
      <c r="P13551" s="268" t="s">
        <v>9492</v>
      </c>
      <c r="Q13551" s="269">
        <v>-21.25</v>
      </c>
      <c r="R13551" s="269">
        <v>-21.5</v>
      </c>
      <c r="S13551" s="269">
        <v>-52</v>
      </c>
      <c r="T13551" s="269">
        <v>-52.25</v>
      </c>
      <c r="DO13551"/>
    </row>
    <row r="13552" spans="15:119" x14ac:dyDescent="0.25">
      <c r="O13552" s="268" t="s">
        <v>23027</v>
      </c>
      <c r="P13552" s="268" t="s">
        <v>9490</v>
      </c>
      <c r="Q13552" s="269">
        <v>-21</v>
      </c>
      <c r="R13552" s="269">
        <v>-21.5</v>
      </c>
      <c r="S13552" s="269">
        <v>-51.5</v>
      </c>
      <c r="T13552" s="269">
        <v>-52</v>
      </c>
      <c r="DO13552"/>
    </row>
    <row r="13553" spans="15:119" x14ac:dyDescent="0.25">
      <c r="O13553" s="268" t="s">
        <v>23028</v>
      </c>
      <c r="P13553" s="268" t="s">
        <v>9492</v>
      </c>
      <c r="Q13553" s="269">
        <v>-21</v>
      </c>
      <c r="R13553" s="269">
        <v>-21.25</v>
      </c>
      <c r="S13553" s="269">
        <v>-51.75</v>
      </c>
      <c r="T13553" s="269">
        <v>-52</v>
      </c>
      <c r="DO13553"/>
    </row>
    <row r="13554" spans="15:119" x14ac:dyDescent="0.25">
      <c r="O13554" s="268" t="s">
        <v>23029</v>
      </c>
      <c r="P13554" s="268" t="s">
        <v>9492</v>
      </c>
      <c r="Q13554" s="269">
        <v>-21</v>
      </c>
      <c r="R13554" s="269">
        <v>-21.25</v>
      </c>
      <c r="S13554" s="269">
        <v>-51.5</v>
      </c>
      <c r="T13554" s="269">
        <v>-51.75</v>
      </c>
      <c r="DO13554"/>
    </row>
    <row r="13555" spans="15:119" x14ac:dyDescent="0.25">
      <c r="O13555" s="268" t="s">
        <v>23030</v>
      </c>
      <c r="P13555" s="268" t="s">
        <v>9492</v>
      </c>
      <c r="Q13555" s="269">
        <v>-21.25</v>
      </c>
      <c r="R13555" s="269">
        <v>-21.5</v>
      </c>
      <c r="S13555" s="269">
        <v>-51.75</v>
      </c>
      <c r="T13555" s="269">
        <v>-52</v>
      </c>
      <c r="DO13555"/>
    </row>
    <row r="13556" spans="15:119" x14ac:dyDescent="0.25">
      <c r="O13556" s="268" t="s">
        <v>23031</v>
      </c>
      <c r="P13556" s="268" t="s">
        <v>9492</v>
      </c>
      <c r="Q13556" s="269">
        <v>-21.25</v>
      </c>
      <c r="R13556" s="269">
        <v>-21.5</v>
      </c>
      <c r="S13556" s="269">
        <v>-51.5</v>
      </c>
      <c r="T13556" s="269">
        <v>-51.75</v>
      </c>
      <c r="DO13556"/>
    </row>
    <row r="13557" spans="15:119" x14ac:dyDescent="0.25">
      <c r="O13557" s="268" t="s">
        <v>23032</v>
      </c>
      <c r="P13557" s="268" t="s">
        <v>9490</v>
      </c>
      <c r="Q13557" s="269">
        <v>-21</v>
      </c>
      <c r="R13557" s="269">
        <v>-21.5</v>
      </c>
      <c r="S13557" s="269">
        <v>-51</v>
      </c>
      <c r="T13557" s="269">
        <v>-51.5</v>
      </c>
      <c r="DO13557"/>
    </row>
    <row r="13558" spans="15:119" x14ac:dyDescent="0.25">
      <c r="O13558" s="268" t="s">
        <v>23033</v>
      </c>
      <c r="P13558" s="268" t="s">
        <v>9492</v>
      </c>
      <c r="Q13558" s="269">
        <v>-21</v>
      </c>
      <c r="R13558" s="269">
        <v>-21.25</v>
      </c>
      <c r="S13558" s="269">
        <v>-51.25</v>
      </c>
      <c r="T13558" s="269">
        <v>-51.5</v>
      </c>
      <c r="DO13558"/>
    </row>
    <row r="13559" spans="15:119" x14ac:dyDescent="0.25">
      <c r="O13559" s="268" t="s">
        <v>23034</v>
      </c>
      <c r="P13559" s="268" t="s">
        <v>9492</v>
      </c>
      <c r="Q13559" s="269">
        <v>-21</v>
      </c>
      <c r="R13559" s="269">
        <v>-21.25</v>
      </c>
      <c r="S13559" s="269">
        <v>-51</v>
      </c>
      <c r="T13559" s="269">
        <v>-51.25</v>
      </c>
      <c r="DO13559"/>
    </row>
    <row r="13560" spans="15:119" x14ac:dyDescent="0.25">
      <c r="O13560" s="268" t="s">
        <v>23035</v>
      </c>
      <c r="P13560" s="268" t="s">
        <v>9492</v>
      </c>
      <c r="Q13560" s="269">
        <v>-21.25</v>
      </c>
      <c r="R13560" s="269">
        <v>-21.5</v>
      </c>
      <c r="S13560" s="269">
        <v>-51.25</v>
      </c>
      <c r="T13560" s="269">
        <v>-51.5</v>
      </c>
      <c r="DO13560"/>
    </row>
    <row r="13561" spans="15:119" x14ac:dyDescent="0.25">
      <c r="O13561" s="268" t="s">
        <v>23036</v>
      </c>
      <c r="P13561" s="268" t="s">
        <v>9492</v>
      </c>
      <c r="Q13561" s="269">
        <v>-21.25</v>
      </c>
      <c r="R13561" s="269">
        <v>-21.5</v>
      </c>
      <c r="S13561" s="269">
        <v>-51</v>
      </c>
      <c r="T13561" s="269">
        <v>-51.25</v>
      </c>
      <c r="DO13561"/>
    </row>
    <row r="13562" spans="15:119" x14ac:dyDescent="0.25">
      <c r="O13562" s="268" t="s">
        <v>23037</v>
      </c>
      <c r="P13562" s="268" t="s">
        <v>9490</v>
      </c>
      <c r="Q13562" s="269">
        <v>-21.5</v>
      </c>
      <c r="R13562" s="269">
        <v>-22</v>
      </c>
      <c r="S13562" s="269">
        <v>-52</v>
      </c>
      <c r="T13562" s="269">
        <v>-52.5</v>
      </c>
      <c r="DO13562"/>
    </row>
    <row r="13563" spans="15:119" x14ac:dyDescent="0.25">
      <c r="O13563" s="268" t="s">
        <v>23038</v>
      </c>
      <c r="P13563" s="268" t="s">
        <v>9492</v>
      </c>
      <c r="Q13563" s="269">
        <v>-21.5</v>
      </c>
      <c r="R13563" s="269">
        <v>-21.75</v>
      </c>
      <c r="S13563" s="269">
        <v>-52.25</v>
      </c>
      <c r="T13563" s="269">
        <v>-52.5</v>
      </c>
      <c r="DO13563"/>
    </row>
    <row r="13564" spans="15:119" x14ac:dyDescent="0.25">
      <c r="O13564" s="268" t="s">
        <v>23039</v>
      </c>
      <c r="P13564" s="268" t="s">
        <v>9492</v>
      </c>
      <c r="Q13564" s="269">
        <v>-21.5</v>
      </c>
      <c r="R13564" s="269">
        <v>-21.75</v>
      </c>
      <c r="S13564" s="269">
        <v>-52</v>
      </c>
      <c r="T13564" s="269">
        <v>-52.25</v>
      </c>
      <c r="DO13564"/>
    </row>
    <row r="13565" spans="15:119" x14ac:dyDescent="0.25">
      <c r="O13565" s="268" t="s">
        <v>23040</v>
      </c>
      <c r="P13565" s="268" t="s">
        <v>9492</v>
      </c>
      <c r="Q13565" s="269">
        <v>-21.75</v>
      </c>
      <c r="R13565" s="269">
        <v>-22</v>
      </c>
      <c r="S13565" s="269">
        <v>-52.25</v>
      </c>
      <c r="T13565" s="269">
        <v>-52.5</v>
      </c>
      <c r="DO13565"/>
    </row>
    <row r="13566" spans="15:119" x14ac:dyDescent="0.25">
      <c r="O13566" s="268" t="s">
        <v>23041</v>
      </c>
      <c r="P13566" s="268" t="s">
        <v>9492</v>
      </c>
      <c r="Q13566" s="269">
        <v>-21.75</v>
      </c>
      <c r="R13566" s="269">
        <v>-22</v>
      </c>
      <c r="S13566" s="269">
        <v>-52</v>
      </c>
      <c r="T13566" s="269">
        <v>-52.25</v>
      </c>
      <c r="DO13566"/>
    </row>
    <row r="13567" spans="15:119" x14ac:dyDescent="0.25">
      <c r="O13567" s="268" t="s">
        <v>23042</v>
      </c>
      <c r="P13567" s="268" t="s">
        <v>9490</v>
      </c>
      <c r="Q13567" s="269">
        <v>-21.5</v>
      </c>
      <c r="R13567" s="269">
        <v>-22</v>
      </c>
      <c r="S13567" s="269">
        <v>-51.5</v>
      </c>
      <c r="T13567" s="269">
        <v>-52</v>
      </c>
      <c r="DO13567"/>
    </row>
    <row r="13568" spans="15:119" x14ac:dyDescent="0.25">
      <c r="O13568" s="268" t="s">
        <v>23043</v>
      </c>
      <c r="P13568" s="268" t="s">
        <v>9492</v>
      </c>
      <c r="Q13568" s="269">
        <v>-21.5</v>
      </c>
      <c r="R13568" s="269">
        <v>-21.75</v>
      </c>
      <c r="S13568" s="269">
        <v>-51.75</v>
      </c>
      <c r="T13568" s="269">
        <v>-52</v>
      </c>
      <c r="DO13568"/>
    </row>
    <row r="13569" spans="15:119" x14ac:dyDescent="0.25">
      <c r="O13569" s="268" t="s">
        <v>23044</v>
      </c>
      <c r="P13569" s="268" t="s">
        <v>9492</v>
      </c>
      <c r="Q13569" s="269">
        <v>-21.5</v>
      </c>
      <c r="R13569" s="269">
        <v>-21.75</v>
      </c>
      <c r="S13569" s="269">
        <v>-51.5</v>
      </c>
      <c r="T13569" s="269">
        <v>-51.75</v>
      </c>
      <c r="DO13569"/>
    </row>
    <row r="13570" spans="15:119" x14ac:dyDescent="0.25">
      <c r="O13570" s="268" t="s">
        <v>23045</v>
      </c>
      <c r="P13570" s="268" t="s">
        <v>9492</v>
      </c>
      <c r="Q13570" s="269">
        <v>-21.75</v>
      </c>
      <c r="R13570" s="269">
        <v>-22</v>
      </c>
      <c r="S13570" s="269">
        <v>-51.75</v>
      </c>
      <c r="T13570" s="269">
        <v>-52</v>
      </c>
      <c r="DO13570"/>
    </row>
    <row r="13571" spans="15:119" x14ac:dyDescent="0.25">
      <c r="O13571" s="268" t="s">
        <v>23046</v>
      </c>
      <c r="P13571" s="268" t="s">
        <v>9492</v>
      </c>
      <c r="Q13571" s="269">
        <v>-21.75</v>
      </c>
      <c r="R13571" s="269">
        <v>-22</v>
      </c>
      <c r="S13571" s="269">
        <v>-51.5</v>
      </c>
      <c r="T13571" s="269">
        <v>-51.75</v>
      </c>
      <c r="DO13571"/>
    </row>
    <row r="13572" spans="15:119" x14ac:dyDescent="0.25">
      <c r="O13572" s="268" t="s">
        <v>23047</v>
      </c>
      <c r="P13572" s="268" t="s">
        <v>9490</v>
      </c>
      <c r="Q13572" s="269">
        <v>-21.5</v>
      </c>
      <c r="R13572" s="269">
        <v>-22</v>
      </c>
      <c r="S13572" s="269">
        <v>-51</v>
      </c>
      <c r="T13572" s="269">
        <v>-51.5</v>
      </c>
      <c r="DO13572"/>
    </row>
    <row r="13573" spans="15:119" x14ac:dyDescent="0.25">
      <c r="O13573" s="268" t="s">
        <v>23048</v>
      </c>
      <c r="P13573" s="268" t="s">
        <v>9492</v>
      </c>
      <c r="Q13573" s="269">
        <v>-21.5</v>
      </c>
      <c r="R13573" s="269">
        <v>-21.75</v>
      </c>
      <c r="S13573" s="269">
        <v>-51.25</v>
      </c>
      <c r="T13573" s="269">
        <v>-51.5</v>
      </c>
      <c r="DO13573"/>
    </row>
    <row r="13574" spans="15:119" x14ac:dyDescent="0.25">
      <c r="O13574" s="268" t="s">
        <v>23049</v>
      </c>
      <c r="P13574" s="268" t="s">
        <v>9492</v>
      </c>
      <c r="Q13574" s="269">
        <v>-21.5</v>
      </c>
      <c r="R13574" s="269">
        <v>-21.75</v>
      </c>
      <c r="S13574" s="269">
        <v>-51</v>
      </c>
      <c r="T13574" s="269">
        <v>-51.25</v>
      </c>
      <c r="DO13574"/>
    </row>
    <row r="13575" spans="15:119" x14ac:dyDescent="0.25">
      <c r="O13575" s="268" t="s">
        <v>23050</v>
      </c>
      <c r="P13575" s="268" t="s">
        <v>9492</v>
      </c>
      <c r="Q13575" s="269">
        <v>-21.75</v>
      </c>
      <c r="R13575" s="269">
        <v>-22</v>
      </c>
      <c r="S13575" s="269">
        <v>-51.25</v>
      </c>
      <c r="T13575" s="269">
        <v>-51.5</v>
      </c>
      <c r="DO13575"/>
    </row>
    <row r="13576" spans="15:119" x14ac:dyDescent="0.25">
      <c r="O13576" s="268" t="s">
        <v>23051</v>
      </c>
      <c r="P13576" s="268" t="s">
        <v>9492</v>
      </c>
      <c r="Q13576" s="269">
        <v>-21.75</v>
      </c>
      <c r="R13576" s="269">
        <v>-22</v>
      </c>
      <c r="S13576" s="269">
        <v>-51</v>
      </c>
      <c r="T13576" s="269">
        <v>-51.25</v>
      </c>
      <c r="DO13576"/>
    </row>
    <row r="13577" spans="15:119" x14ac:dyDescent="0.25">
      <c r="O13577" s="268" t="s">
        <v>23052</v>
      </c>
      <c r="P13577" s="268" t="s">
        <v>9486</v>
      </c>
      <c r="Q13577" s="269">
        <v>-20</v>
      </c>
      <c r="R13577" s="269">
        <v>-22</v>
      </c>
      <c r="S13577" s="269">
        <v>-48</v>
      </c>
      <c r="T13577" s="269">
        <v>-51</v>
      </c>
      <c r="DO13577"/>
    </row>
    <row r="13578" spans="15:119" x14ac:dyDescent="0.25">
      <c r="O13578" s="268" t="s">
        <v>23053</v>
      </c>
      <c r="P13578" s="268" t="s">
        <v>9488</v>
      </c>
      <c r="Q13578" s="269">
        <v>-20</v>
      </c>
      <c r="R13578" s="269">
        <v>-21</v>
      </c>
      <c r="S13578" s="269">
        <v>-49.5</v>
      </c>
      <c r="T13578" s="269">
        <v>-51</v>
      </c>
      <c r="DO13578"/>
    </row>
    <row r="13579" spans="15:119" x14ac:dyDescent="0.25">
      <c r="O13579" s="268" t="s">
        <v>23054</v>
      </c>
      <c r="P13579" s="268" t="s">
        <v>9490</v>
      </c>
      <c r="Q13579" s="269">
        <v>-20</v>
      </c>
      <c r="R13579" s="269">
        <v>-20.5</v>
      </c>
      <c r="S13579" s="269">
        <v>-50.5</v>
      </c>
      <c r="T13579" s="269">
        <v>-51</v>
      </c>
      <c r="DO13579"/>
    </row>
    <row r="13580" spans="15:119" x14ac:dyDescent="0.25">
      <c r="O13580" s="268" t="s">
        <v>23055</v>
      </c>
      <c r="P13580" s="268" t="s">
        <v>9492</v>
      </c>
      <c r="Q13580" s="269">
        <v>-20</v>
      </c>
      <c r="R13580" s="269">
        <v>-20.25</v>
      </c>
      <c r="S13580" s="269">
        <v>-50.75</v>
      </c>
      <c r="T13580" s="269">
        <v>-51</v>
      </c>
      <c r="DO13580"/>
    </row>
    <row r="13581" spans="15:119" x14ac:dyDescent="0.25">
      <c r="O13581" s="268" t="s">
        <v>23056</v>
      </c>
      <c r="P13581" s="268" t="s">
        <v>9492</v>
      </c>
      <c r="Q13581" s="269">
        <v>-20</v>
      </c>
      <c r="R13581" s="269">
        <v>-20.25</v>
      </c>
      <c r="S13581" s="269">
        <v>-50.5</v>
      </c>
      <c r="T13581" s="269">
        <v>-50.75</v>
      </c>
      <c r="DO13581"/>
    </row>
    <row r="13582" spans="15:119" x14ac:dyDescent="0.25">
      <c r="O13582" s="268" t="s">
        <v>23057</v>
      </c>
      <c r="P13582" s="268" t="s">
        <v>9492</v>
      </c>
      <c r="Q13582" s="269">
        <v>-20.25</v>
      </c>
      <c r="R13582" s="269">
        <v>-20.5</v>
      </c>
      <c r="S13582" s="269">
        <v>-50.75</v>
      </c>
      <c r="T13582" s="269">
        <v>-51</v>
      </c>
      <c r="DO13582"/>
    </row>
    <row r="13583" spans="15:119" x14ac:dyDescent="0.25">
      <c r="O13583" s="268" t="s">
        <v>23058</v>
      </c>
      <c r="P13583" s="268" t="s">
        <v>9492</v>
      </c>
      <c r="Q13583" s="269">
        <v>-20.25</v>
      </c>
      <c r="R13583" s="269">
        <v>-20.5</v>
      </c>
      <c r="S13583" s="269">
        <v>-50.5</v>
      </c>
      <c r="T13583" s="269">
        <v>-50.75</v>
      </c>
      <c r="DO13583"/>
    </row>
    <row r="13584" spans="15:119" x14ac:dyDescent="0.25">
      <c r="O13584" s="268" t="s">
        <v>23059</v>
      </c>
      <c r="P13584" s="268" t="s">
        <v>9490</v>
      </c>
      <c r="Q13584" s="269">
        <v>-20</v>
      </c>
      <c r="R13584" s="269">
        <v>-20.5</v>
      </c>
      <c r="S13584" s="269">
        <v>-50</v>
      </c>
      <c r="T13584" s="269">
        <v>-50.5</v>
      </c>
      <c r="DO13584"/>
    </row>
    <row r="13585" spans="15:119" x14ac:dyDescent="0.25">
      <c r="O13585" s="268" t="s">
        <v>23060</v>
      </c>
      <c r="P13585" s="268" t="s">
        <v>9492</v>
      </c>
      <c r="Q13585" s="269">
        <v>-20</v>
      </c>
      <c r="R13585" s="269">
        <v>-20.25</v>
      </c>
      <c r="S13585" s="269">
        <v>-50.25</v>
      </c>
      <c r="T13585" s="269">
        <v>-50.5</v>
      </c>
      <c r="DO13585"/>
    </row>
    <row r="13586" spans="15:119" x14ac:dyDescent="0.25">
      <c r="O13586" s="268" t="s">
        <v>23061</v>
      </c>
      <c r="P13586" s="268" t="s">
        <v>9492</v>
      </c>
      <c r="Q13586" s="269">
        <v>-20</v>
      </c>
      <c r="R13586" s="269">
        <v>-20.25</v>
      </c>
      <c r="S13586" s="269">
        <v>-50</v>
      </c>
      <c r="T13586" s="269">
        <v>-50.25</v>
      </c>
      <c r="DO13586"/>
    </row>
    <row r="13587" spans="15:119" x14ac:dyDescent="0.25">
      <c r="O13587" s="268" t="s">
        <v>23062</v>
      </c>
      <c r="P13587" s="268" t="s">
        <v>9492</v>
      </c>
      <c r="Q13587" s="269">
        <v>-20.25</v>
      </c>
      <c r="R13587" s="269">
        <v>-20.5</v>
      </c>
      <c r="S13587" s="269">
        <v>-50.25</v>
      </c>
      <c r="T13587" s="269">
        <v>-50.5</v>
      </c>
      <c r="DO13587"/>
    </row>
    <row r="13588" spans="15:119" x14ac:dyDescent="0.25">
      <c r="O13588" s="268" t="s">
        <v>23063</v>
      </c>
      <c r="P13588" s="268" t="s">
        <v>9492</v>
      </c>
      <c r="Q13588" s="269">
        <v>-20.25</v>
      </c>
      <c r="R13588" s="269">
        <v>-20.5</v>
      </c>
      <c r="S13588" s="269">
        <v>-50</v>
      </c>
      <c r="T13588" s="269">
        <v>-50.25</v>
      </c>
      <c r="DO13588"/>
    </row>
    <row r="13589" spans="15:119" x14ac:dyDescent="0.25">
      <c r="O13589" s="268" t="s">
        <v>23064</v>
      </c>
      <c r="P13589" s="268" t="s">
        <v>9490</v>
      </c>
      <c r="Q13589" s="269">
        <v>-20</v>
      </c>
      <c r="R13589" s="269">
        <v>-20.5</v>
      </c>
      <c r="S13589" s="269">
        <v>-49.5</v>
      </c>
      <c r="T13589" s="269">
        <v>-50</v>
      </c>
      <c r="DO13589"/>
    </row>
    <row r="13590" spans="15:119" x14ac:dyDescent="0.25">
      <c r="O13590" s="268" t="s">
        <v>23065</v>
      </c>
      <c r="P13590" s="268" t="s">
        <v>9492</v>
      </c>
      <c r="Q13590" s="269">
        <v>-20</v>
      </c>
      <c r="R13590" s="269">
        <v>-20.25</v>
      </c>
      <c r="S13590" s="269">
        <v>-49.75</v>
      </c>
      <c r="T13590" s="269">
        <v>-50</v>
      </c>
      <c r="DO13590"/>
    </row>
    <row r="13591" spans="15:119" x14ac:dyDescent="0.25">
      <c r="O13591" s="268" t="s">
        <v>23066</v>
      </c>
      <c r="P13591" s="268" t="s">
        <v>9492</v>
      </c>
      <c r="Q13591" s="269">
        <v>-20</v>
      </c>
      <c r="R13591" s="269">
        <v>-20.25</v>
      </c>
      <c r="S13591" s="269">
        <v>-49.5</v>
      </c>
      <c r="T13591" s="269">
        <v>-49.75</v>
      </c>
      <c r="DO13591"/>
    </row>
    <row r="13592" spans="15:119" x14ac:dyDescent="0.25">
      <c r="O13592" s="268" t="s">
        <v>23067</v>
      </c>
      <c r="P13592" s="268" t="s">
        <v>9492</v>
      </c>
      <c r="Q13592" s="269">
        <v>-20.25</v>
      </c>
      <c r="R13592" s="269">
        <v>-20.5</v>
      </c>
      <c r="S13592" s="269">
        <v>-49.75</v>
      </c>
      <c r="T13592" s="269">
        <v>-50</v>
      </c>
      <c r="DO13592"/>
    </row>
    <row r="13593" spans="15:119" x14ac:dyDescent="0.25">
      <c r="O13593" s="268" t="s">
        <v>23068</v>
      </c>
      <c r="P13593" s="268" t="s">
        <v>9492</v>
      </c>
      <c r="Q13593" s="269">
        <v>-20.25</v>
      </c>
      <c r="R13593" s="269">
        <v>-20.5</v>
      </c>
      <c r="S13593" s="269">
        <v>-49.5</v>
      </c>
      <c r="T13593" s="269">
        <v>-49.75</v>
      </c>
      <c r="DO13593"/>
    </row>
    <row r="13594" spans="15:119" x14ac:dyDescent="0.25">
      <c r="O13594" s="268" t="s">
        <v>23069</v>
      </c>
      <c r="P13594" s="268" t="s">
        <v>9490</v>
      </c>
      <c r="Q13594" s="269">
        <v>-20.5</v>
      </c>
      <c r="R13594" s="269">
        <v>-21</v>
      </c>
      <c r="S13594" s="269">
        <v>-50.5</v>
      </c>
      <c r="T13594" s="269">
        <v>-51</v>
      </c>
      <c r="DO13594"/>
    </row>
    <row r="13595" spans="15:119" x14ac:dyDescent="0.25">
      <c r="O13595" s="268" t="s">
        <v>23070</v>
      </c>
      <c r="P13595" s="268" t="s">
        <v>9492</v>
      </c>
      <c r="Q13595" s="269">
        <v>-20.5</v>
      </c>
      <c r="R13595" s="269">
        <v>-20.75</v>
      </c>
      <c r="S13595" s="269">
        <v>-50.75</v>
      </c>
      <c r="T13595" s="269">
        <v>-51</v>
      </c>
      <c r="DO13595"/>
    </row>
    <row r="13596" spans="15:119" x14ac:dyDescent="0.25">
      <c r="O13596" s="268" t="s">
        <v>23071</v>
      </c>
      <c r="P13596" s="268" t="s">
        <v>9492</v>
      </c>
      <c r="Q13596" s="269">
        <v>-20.5</v>
      </c>
      <c r="R13596" s="269">
        <v>-20.75</v>
      </c>
      <c r="S13596" s="269">
        <v>-50.5</v>
      </c>
      <c r="T13596" s="269">
        <v>-50.75</v>
      </c>
      <c r="DO13596"/>
    </row>
    <row r="13597" spans="15:119" x14ac:dyDescent="0.25">
      <c r="O13597" s="268" t="s">
        <v>23072</v>
      </c>
      <c r="P13597" s="268" t="s">
        <v>9492</v>
      </c>
      <c r="Q13597" s="269">
        <v>-20.75</v>
      </c>
      <c r="R13597" s="269">
        <v>-21</v>
      </c>
      <c r="S13597" s="269">
        <v>-50.75</v>
      </c>
      <c r="T13597" s="269">
        <v>-51</v>
      </c>
      <c r="DO13597"/>
    </row>
    <row r="13598" spans="15:119" x14ac:dyDescent="0.25">
      <c r="O13598" s="268" t="s">
        <v>23073</v>
      </c>
      <c r="P13598" s="268" t="s">
        <v>9492</v>
      </c>
      <c r="Q13598" s="269">
        <v>-20.75</v>
      </c>
      <c r="R13598" s="269">
        <v>-21</v>
      </c>
      <c r="S13598" s="269">
        <v>-50.5</v>
      </c>
      <c r="T13598" s="269">
        <v>-50.75</v>
      </c>
      <c r="DO13598"/>
    </row>
    <row r="13599" spans="15:119" x14ac:dyDescent="0.25">
      <c r="O13599" s="268" t="s">
        <v>23074</v>
      </c>
      <c r="P13599" s="268" t="s">
        <v>9490</v>
      </c>
      <c r="Q13599" s="269">
        <v>-20.5</v>
      </c>
      <c r="R13599" s="269">
        <v>-21</v>
      </c>
      <c r="S13599" s="269">
        <v>-50</v>
      </c>
      <c r="T13599" s="269">
        <v>-50.5</v>
      </c>
      <c r="DO13599"/>
    </row>
    <row r="13600" spans="15:119" x14ac:dyDescent="0.25">
      <c r="O13600" s="268" t="s">
        <v>23075</v>
      </c>
      <c r="P13600" s="268" t="s">
        <v>9492</v>
      </c>
      <c r="Q13600" s="269">
        <v>-20.5</v>
      </c>
      <c r="R13600" s="269">
        <v>-20.75</v>
      </c>
      <c r="S13600" s="269">
        <v>-50.25</v>
      </c>
      <c r="T13600" s="269">
        <v>-50.5</v>
      </c>
      <c r="DO13600"/>
    </row>
    <row r="13601" spans="15:119" x14ac:dyDescent="0.25">
      <c r="O13601" s="268" t="s">
        <v>23076</v>
      </c>
      <c r="P13601" s="268" t="s">
        <v>9492</v>
      </c>
      <c r="Q13601" s="269">
        <v>-20.5</v>
      </c>
      <c r="R13601" s="269">
        <v>-20.75</v>
      </c>
      <c r="S13601" s="269">
        <v>-50</v>
      </c>
      <c r="T13601" s="269">
        <v>-50.25</v>
      </c>
      <c r="DO13601"/>
    </row>
    <row r="13602" spans="15:119" x14ac:dyDescent="0.25">
      <c r="O13602" s="268" t="s">
        <v>23077</v>
      </c>
      <c r="P13602" s="268" t="s">
        <v>9492</v>
      </c>
      <c r="Q13602" s="269">
        <v>-20.75</v>
      </c>
      <c r="R13602" s="269">
        <v>-21</v>
      </c>
      <c r="S13602" s="269">
        <v>-50.25</v>
      </c>
      <c r="T13602" s="269">
        <v>-50.5</v>
      </c>
      <c r="DO13602"/>
    </row>
    <row r="13603" spans="15:119" x14ac:dyDescent="0.25">
      <c r="O13603" s="268" t="s">
        <v>23078</v>
      </c>
      <c r="P13603" s="268" t="s">
        <v>9492</v>
      </c>
      <c r="Q13603" s="269">
        <v>-20.75</v>
      </c>
      <c r="R13603" s="269">
        <v>-21</v>
      </c>
      <c r="S13603" s="269">
        <v>-50</v>
      </c>
      <c r="T13603" s="269">
        <v>-50.25</v>
      </c>
      <c r="DO13603"/>
    </row>
    <row r="13604" spans="15:119" x14ac:dyDescent="0.25">
      <c r="O13604" s="268" t="s">
        <v>23079</v>
      </c>
      <c r="P13604" s="268" t="s">
        <v>9490</v>
      </c>
      <c r="Q13604" s="269">
        <v>-20.5</v>
      </c>
      <c r="R13604" s="269">
        <v>-21</v>
      </c>
      <c r="S13604" s="269">
        <v>-49.5</v>
      </c>
      <c r="T13604" s="269">
        <v>-50</v>
      </c>
      <c r="DO13604"/>
    </row>
    <row r="13605" spans="15:119" x14ac:dyDescent="0.25">
      <c r="O13605" s="268" t="s">
        <v>23080</v>
      </c>
      <c r="P13605" s="268" t="s">
        <v>9492</v>
      </c>
      <c r="Q13605" s="269">
        <v>-20.5</v>
      </c>
      <c r="R13605" s="269">
        <v>-20.75</v>
      </c>
      <c r="S13605" s="269">
        <v>-49.75</v>
      </c>
      <c r="T13605" s="269">
        <v>-50</v>
      </c>
      <c r="DO13605"/>
    </row>
    <row r="13606" spans="15:119" x14ac:dyDescent="0.25">
      <c r="O13606" s="268" t="s">
        <v>23081</v>
      </c>
      <c r="P13606" s="268" t="s">
        <v>9492</v>
      </c>
      <c r="Q13606" s="269">
        <v>-20.5</v>
      </c>
      <c r="R13606" s="269">
        <v>-20.75</v>
      </c>
      <c r="S13606" s="269">
        <v>-49.5</v>
      </c>
      <c r="T13606" s="269">
        <v>-49.75</v>
      </c>
      <c r="DO13606"/>
    </row>
    <row r="13607" spans="15:119" x14ac:dyDescent="0.25">
      <c r="O13607" s="268" t="s">
        <v>23082</v>
      </c>
      <c r="P13607" s="268" t="s">
        <v>9492</v>
      </c>
      <c r="Q13607" s="269">
        <v>-20.75</v>
      </c>
      <c r="R13607" s="269">
        <v>-21</v>
      </c>
      <c r="S13607" s="269">
        <v>-49.75</v>
      </c>
      <c r="T13607" s="269">
        <v>-50</v>
      </c>
      <c r="DO13607"/>
    </row>
    <row r="13608" spans="15:119" x14ac:dyDescent="0.25">
      <c r="O13608" s="268" t="s">
        <v>23083</v>
      </c>
      <c r="P13608" s="268" t="s">
        <v>9492</v>
      </c>
      <c r="Q13608" s="269">
        <v>-20.75</v>
      </c>
      <c r="R13608" s="269">
        <v>-21</v>
      </c>
      <c r="S13608" s="269">
        <v>-49.5</v>
      </c>
      <c r="T13608" s="269">
        <v>-49.75</v>
      </c>
      <c r="DO13608"/>
    </row>
    <row r="13609" spans="15:119" x14ac:dyDescent="0.25">
      <c r="O13609" s="268" t="s">
        <v>23084</v>
      </c>
      <c r="P13609" s="268" t="s">
        <v>9488</v>
      </c>
      <c r="Q13609" s="269">
        <v>-20</v>
      </c>
      <c r="R13609" s="269">
        <v>-21</v>
      </c>
      <c r="S13609" s="269">
        <v>-48</v>
      </c>
      <c r="T13609" s="269">
        <v>-49.5</v>
      </c>
      <c r="DO13609"/>
    </row>
    <row r="13610" spans="15:119" x14ac:dyDescent="0.25">
      <c r="O13610" s="268" t="s">
        <v>23085</v>
      </c>
      <c r="P13610" s="268" t="s">
        <v>9490</v>
      </c>
      <c r="Q13610" s="269">
        <v>-20</v>
      </c>
      <c r="R13610" s="269">
        <v>-20.5</v>
      </c>
      <c r="S13610" s="269">
        <v>-49</v>
      </c>
      <c r="T13610" s="269">
        <v>-49.5</v>
      </c>
      <c r="DO13610"/>
    </row>
    <row r="13611" spans="15:119" x14ac:dyDescent="0.25">
      <c r="O13611" s="268" t="s">
        <v>23086</v>
      </c>
      <c r="P13611" s="268" t="s">
        <v>9492</v>
      </c>
      <c r="Q13611" s="269">
        <v>-20</v>
      </c>
      <c r="R13611" s="269">
        <v>-20.25</v>
      </c>
      <c r="S13611" s="269">
        <v>-49.25</v>
      </c>
      <c r="T13611" s="269">
        <v>-49.5</v>
      </c>
      <c r="DO13611"/>
    </row>
    <row r="13612" spans="15:119" x14ac:dyDescent="0.25">
      <c r="O13612" s="268" t="s">
        <v>23087</v>
      </c>
      <c r="P13612" s="268" t="s">
        <v>9492</v>
      </c>
      <c r="Q13612" s="269">
        <v>-20</v>
      </c>
      <c r="R13612" s="269">
        <v>-20.25</v>
      </c>
      <c r="S13612" s="269">
        <v>-49</v>
      </c>
      <c r="T13612" s="269">
        <v>-49.25</v>
      </c>
      <c r="DO13612"/>
    </row>
    <row r="13613" spans="15:119" x14ac:dyDescent="0.25">
      <c r="O13613" s="268" t="s">
        <v>23088</v>
      </c>
      <c r="P13613" s="268" t="s">
        <v>9492</v>
      </c>
      <c r="Q13613" s="269">
        <v>-20.25</v>
      </c>
      <c r="R13613" s="269">
        <v>-20.5</v>
      </c>
      <c r="S13613" s="269">
        <v>-49.25</v>
      </c>
      <c r="T13613" s="269">
        <v>-49.5</v>
      </c>
      <c r="DO13613"/>
    </row>
    <row r="13614" spans="15:119" x14ac:dyDescent="0.25">
      <c r="O13614" s="268" t="s">
        <v>23089</v>
      </c>
      <c r="P13614" s="268" t="s">
        <v>9492</v>
      </c>
      <c r="Q13614" s="269">
        <v>-20.25</v>
      </c>
      <c r="R13614" s="269">
        <v>-20.5</v>
      </c>
      <c r="S13614" s="269">
        <v>-49</v>
      </c>
      <c r="T13614" s="269">
        <v>-49.25</v>
      </c>
      <c r="DO13614"/>
    </row>
    <row r="13615" spans="15:119" x14ac:dyDescent="0.25">
      <c r="O13615" s="268" t="s">
        <v>23090</v>
      </c>
      <c r="P13615" s="268" t="s">
        <v>9490</v>
      </c>
      <c r="Q13615" s="269">
        <v>-20</v>
      </c>
      <c r="R13615" s="269">
        <v>-20.5</v>
      </c>
      <c r="S13615" s="269">
        <v>-48.5</v>
      </c>
      <c r="T13615" s="269">
        <v>-49</v>
      </c>
      <c r="DO13615"/>
    </row>
    <row r="13616" spans="15:119" x14ac:dyDescent="0.25">
      <c r="O13616" s="268" t="s">
        <v>23091</v>
      </c>
      <c r="P13616" s="268" t="s">
        <v>9492</v>
      </c>
      <c r="Q13616" s="269">
        <v>-20</v>
      </c>
      <c r="R13616" s="269">
        <v>-20.25</v>
      </c>
      <c r="S13616" s="269">
        <v>-48.75</v>
      </c>
      <c r="T13616" s="269">
        <v>-49</v>
      </c>
      <c r="DO13616"/>
    </row>
    <row r="13617" spans="15:119" x14ac:dyDescent="0.25">
      <c r="O13617" s="268" t="s">
        <v>23092</v>
      </c>
      <c r="P13617" s="268" t="s">
        <v>9492</v>
      </c>
      <c r="Q13617" s="269">
        <v>-20</v>
      </c>
      <c r="R13617" s="269">
        <v>-20.25</v>
      </c>
      <c r="S13617" s="269">
        <v>-48.5</v>
      </c>
      <c r="T13617" s="269">
        <v>-48.75</v>
      </c>
      <c r="DO13617"/>
    </row>
    <row r="13618" spans="15:119" x14ac:dyDescent="0.25">
      <c r="O13618" s="268" t="s">
        <v>23093</v>
      </c>
      <c r="P13618" s="268" t="s">
        <v>9492</v>
      </c>
      <c r="Q13618" s="269">
        <v>-20.25</v>
      </c>
      <c r="R13618" s="269">
        <v>-20.5</v>
      </c>
      <c r="S13618" s="269">
        <v>-48.75</v>
      </c>
      <c r="T13618" s="269">
        <v>-49</v>
      </c>
      <c r="DO13618"/>
    </row>
    <row r="13619" spans="15:119" x14ac:dyDescent="0.25">
      <c r="O13619" s="268" t="s">
        <v>23094</v>
      </c>
      <c r="P13619" s="268" t="s">
        <v>9492</v>
      </c>
      <c r="Q13619" s="269">
        <v>-20.25</v>
      </c>
      <c r="R13619" s="269">
        <v>-20.5</v>
      </c>
      <c r="S13619" s="269">
        <v>-48.5</v>
      </c>
      <c r="T13619" s="269">
        <v>-48.75</v>
      </c>
      <c r="DO13619"/>
    </row>
    <row r="13620" spans="15:119" x14ac:dyDescent="0.25">
      <c r="O13620" s="268" t="s">
        <v>23095</v>
      </c>
      <c r="P13620" s="268" t="s">
        <v>9490</v>
      </c>
      <c r="Q13620" s="269">
        <v>-20</v>
      </c>
      <c r="R13620" s="269">
        <v>-20.5</v>
      </c>
      <c r="S13620" s="269">
        <v>-48</v>
      </c>
      <c r="T13620" s="269">
        <v>-48.5</v>
      </c>
      <c r="DO13620"/>
    </row>
    <row r="13621" spans="15:119" x14ac:dyDescent="0.25">
      <c r="O13621" s="268" t="s">
        <v>23096</v>
      </c>
      <c r="P13621" s="268" t="s">
        <v>9492</v>
      </c>
      <c r="Q13621" s="269">
        <v>-20</v>
      </c>
      <c r="R13621" s="269">
        <v>-20.25</v>
      </c>
      <c r="S13621" s="269">
        <v>-48.25</v>
      </c>
      <c r="T13621" s="269">
        <v>-48.5</v>
      </c>
      <c r="DO13621"/>
    </row>
    <row r="13622" spans="15:119" x14ac:dyDescent="0.25">
      <c r="O13622" s="268" t="s">
        <v>23097</v>
      </c>
      <c r="P13622" s="268" t="s">
        <v>9492</v>
      </c>
      <c r="Q13622" s="269">
        <v>-20</v>
      </c>
      <c r="R13622" s="269">
        <v>-20.25</v>
      </c>
      <c r="S13622" s="269">
        <v>-48</v>
      </c>
      <c r="T13622" s="269">
        <v>-48.25</v>
      </c>
      <c r="DO13622"/>
    </row>
    <row r="13623" spans="15:119" x14ac:dyDescent="0.25">
      <c r="O13623" s="268" t="s">
        <v>23098</v>
      </c>
      <c r="P13623" s="268" t="s">
        <v>9492</v>
      </c>
      <c r="Q13623" s="269">
        <v>-20.25</v>
      </c>
      <c r="R13623" s="269">
        <v>-20.5</v>
      </c>
      <c r="S13623" s="269">
        <v>-48.25</v>
      </c>
      <c r="T13623" s="269">
        <v>-48.5</v>
      </c>
      <c r="DO13623"/>
    </row>
    <row r="13624" spans="15:119" x14ac:dyDescent="0.25">
      <c r="O13624" s="268" t="s">
        <v>23099</v>
      </c>
      <c r="P13624" s="268" t="s">
        <v>9492</v>
      </c>
      <c r="Q13624" s="269">
        <v>-20.25</v>
      </c>
      <c r="R13624" s="269">
        <v>-20.5</v>
      </c>
      <c r="S13624" s="269">
        <v>-48</v>
      </c>
      <c r="T13624" s="269">
        <v>-48.25</v>
      </c>
      <c r="DO13624"/>
    </row>
    <row r="13625" spans="15:119" x14ac:dyDescent="0.25">
      <c r="O13625" s="268" t="s">
        <v>23100</v>
      </c>
      <c r="P13625" s="268" t="s">
        <v>9490</v>
      </c>
      <c r="Q13625" s="269">
        <v>-20.5</v>
      </c>
      <c r="R13625" s="269">
        <v>-21</v>
      </c>
      <c r="S13625" s="269">
        <v>-49</v>
      </c>
      <c r="T13625" s="269">
        <v>-49.5</v>
      </c>
      <c r="DO13625"/>
    </row>
    <row r="13626" spans="15:119" x14ac:dyDescent="0.25">
      <c r="O13626" s="268" t="s">
        <v>23101</v>
      </c>
      <c r="P13626" s="268" t="s">
        <v>9492</v>
      </c>
      <c r="Q13626" s="269">
        <v>-20.5</v>
      </c>
      <c r="R13626" s="269">
        <v>-20.75</v>
      </c>
      <c r="S13626" s="269">
        <v>-49.25</v>
      </c>
      <c r="T13626" s="269">
        <v>-49.5</v>
      </c>
      <c r="DO13626"/>
    </row>
    <row r="13627" spans="15:119" x14ac:dyDescent="0.25">
      <c r="O13627" s="268" t="s">
        <v>23102</v>
      </c>
      <c r="P13627" s="268" t="s">
        <v>9492</v>
      </c>
      <c r="Q13627" s="269">
        <v>-20.5</v>
      </c>
      <c r="R13627" s="269">
        <v>-20.75</v>
      </c>
      <c r="S13627" s="269">
        <v>-49</v>
      </c>
      <c r="T13627" s="269">
        <v>-49.25</v>
      </c>
      <c r="DO13627"/>
    </row>
    <row r="13628" spans="15:119" x14ac:dyDescent="0.25">
      <c r="O13628" s="268" t="s">
        <v>23103</v>
      </c>
      <c r="P13628" s="268" t="s">
        <v>9492</v>
      </c>
      <c r="Q13628" s="269">
        <v>-20.75</v>
      </c>
      <c r="R13628" s="269">
        <v>-21</v>
      </c>
      <c r="S13628" s="269">
        <v>-49.25</v>
      </c>
      <c r="T13628" s="269">
        <v>-49.5</v>
      </c>
      <c r="DO13628"/>
    </row>
    <row r="13629" spans="15:119" x14ac:dyDescent="0.25">
      <c r="O13629" s="268" t="s">
        <v>23104</v>
      </c>
      <c r="P13629" s="268" t="s">
        <v>9492</v>
      </c>
      <c r="Q13629" s="269">
        <v>-20.75</v>
      </c>
      <c r="R13629" s="269">
        <v>-21</v>
      </c>
      <c r="S13629" s="269">
        <v>-49</v>
      </c>
      <c r="T13629" s="269">
        <v>-49.25</v>
      </c>
      <c r="DO13629"/>
    </row>
    <row r="13630" spans="15:119" x14ac:dyDescent="0.25">
      <c r="O13630" s="268" t="s">
        <v>23105</v>
      </c>
      <c r="P13630" s="268" t="s">
        <v>9490</v>
      </c>
      <c r="Q13630" s="269">
        <v>-20.5</v>
      </c>
      <c r="R13630" s="269">
        <v>-21</v>
      </c>
      <c r="S13630" s="269">
        <v>-48.5</v>
      </c>
      <c r="T13630" s="269">
        <v>-49</v>
      </c>
      <c r="DO13630"/>
    </row>
    <row r="13631" spans="15:119" x14ac:dyDescent="0.25">
      <c r="O13631" s="268" t="s">
        <v>23106</v>
      </c>
      <c r="P13631" s="268" t="s">
        <v>9492</v>
      </c>
      <c r="Q13631" s="269">
        <v>-20.5</v>
      </c>
      <c r="R13631" s="269">
        <v>-20.75</v>
      </c>
      <c r="S13631" s="269">
        <v>-48.75</v>
      </c>
      <c r="T13631" s="269">
        <v>-49</v>
      </c>
      <c r="DO13631"/>
    </row>
    <row r="13632" spans="15:119" x14ac:dyDescent="0.25">
      <c r="O13632" s="268" t="s">
        <v>23107</v>
      </c>
      <c r="P13632" s="268" t="s">
        <v>9492</v>
      </c>
      <c r="Q13632" s="269">
        <v>-20.5</v>
      </c>
      <c r="R13632" s="269">
        <v>-20.75</v>
      </c>
      <c r="S13632" s="269">
        <v>-48.5</v>
      </c>
      <c r="T13632" s="269">
        <v>-48.75</v>
      </c>
      <c r="DO13632"/>
    </row>
    <row r="13633" spans="15:119" x14ac:dyDescent="0.25">
      <c r="O13633" s="268" t="s">
        <v>23108</v>
      </c>
      <c r="P13633" s="268" t="s">
        <v>9492</v>
      </c>
      <c r="Q13633" s="269">
        <v>-20.75</v>
      </c>
      <c r="R13633" s="269">
        <v>-21</v>
      </c>
      <c r="S13633" s="269">
        <v>-48.75</v>
      </c>
      <c r="T13633" s="269">
        <v>-49</v>
      </c>
      <c r="DO13633"/>
    </row>
    <row r="13634" spans="15:119" x14ac:dyDescent="0.25">
      <c r="O13634" s="268" t="s">
        <v>23109</v>
      </c>
      <c r="P13634" s="268" t="s">
        <v>9492</v>
      </c>
      <c r="Q13634" s="269">
        <v>-20.75</v>
      </c>
      <c r="R13634" s="269">
        <v>-21</v>
      </c>
      <c r="S13634" s="269">
        <v>-48.5</v>
      </c>
      <c r="T13634" s="269">
        <v>-48.75</v>
      </c>
      <c r="DO13634"/>
    </row>
    <row r="13635" spans="15:119" x14ac:dyDescent="0.25">
      <c r="O13635" s="268" t="s">
        <v>23110</v>
      </c>
      <c r="P13635" s="268" t="s">
        <v>9490</v>
      </c>
      <c r="Q13635" s="269">
        <v>-20.5</v>
      </c>
      <c r="R13635" s="269">
        <v>-21</v>
      </c>
      <c r="S13635" s="269">
        <v>-48</v>
      </c>
      <c r="T13635" s="269">
        <v>-48.5</v>
      </c>
      <c r="DO13635"/>
    </row>
    <row r="13636" spans="15:119" x14ac:dyDescent="0.25">
      <c r="O13636" s="268" t="s">
        <v>23111</v>
      </c>
      <c r="P13636" s="268" t="s">
        <v>9492</v>
      </c>
      <c r="Q13636" s="269">
        <v>-20.5</v>
      </c>
      <c r="R13636" s="269">
        <v>-20.75</v>
      </c>
      <c r="S13636" s="269">
        <v>-48.25</v>
      </c>
      <c r="T13636" s="269">
        <v>-48.5</v>
      </c>
      <c r="DO13636"/>
    </row>
    <row r="13637" spans="15:119" x14ac:dyDescent="0.25">
      <c r="O13637" s="268" t="s">
        <v>23112</v>
      </c>
      <c r="P13637" s="268" t="s">
        <v>9492</v>
      </c>
      <c r="Q13637" s="269">
        <v>-20.5</v>
      </c>
      <c r="R13637" s="269">
        <v>-20.75</v>
      </c>
      <c r="S13637" s="269">
        <v>-48</v>
      </c>
      <c r="T13637" s="269">
        <v>-48.25</v>
      </c>
      <c r="DO13637"/>
    </row>
    <row r="13638" spans="15:119" x14ac:dyDescent="0.25">
      <c r="O13638" s="268" t="s">
        <v>23113</v>
      </c>
      <c r="P13638" s="268" t="s">
        <v>9492</v>
      </c>
      <c r="Q13638" s="269">
        <v>-20.75</v>
      </c>
      <c r="R13638" s="269">
        <v>-21</v>
      </c>
      <c r="S13638" s="269">
        <v>-48.25</v>
      </c>
      <c r="T13638" s="269">
        <v>-48.5</v>
      </c>
      <c r="DO13638"/>
    </row>
    <row r="13639" spans="15:119" x14ac:dyDescent="0.25">
      <c r="O13639" s="268" t="s">
        <v>23114</v>
      </c>
      <c r="P13639" s="268" t="s">
        <v>9492</v>
      </c>
      <c r="Q13639" s="269">
        <v>-20.75</v>
      </c>
      <c r="R13639" s="269">
        <v>-21</v>
      </c>
      <c r="S13639" s="269">
        <v>-48</v>
      </c>
      <c r="T13639" s="269">
        <v>-48.25</v>
      </c>
      <c r="DO13639"/>
    </row>
    <row r="13640" spans="15:119" x14ac:dyDescent="0.25">
      <c r="O13640" s="268" t="s">
        <v>23115</v>
      </c>
      <c r="P13640" s="268" t="s">
        <v>9488</v>
      </c>
      <c r="Q13640" s="269">
        <v>-21</v>
      </c>
      <c r="R13640" s="269">
        <v>-22</v>
      </c>
      <c r="S13640" s="269">
        <v>-49.5</v>
      </c>
      <c r="T13640" s="269">
        <v>-51</v>
      </c>
      <c r="DO13640"/>
    </row>
    <row r="13641" spans="15:119" x14ac:dyDescent="0.25">
      <c r="O13641" s="268" t="s">
        <v>23116</v>
      </c>
      <c r="P13641" s="268" t="s">
        <v>9490</v>
      </c>
      <c r="Q13641" s="269">
        <v>-21</v>
      </c>
      <c r="R13641" s="269">
        <v>-21.5</v>
      </c>
      <c r="S13641" s="269">
        <v>-50.5</v>
      </c>
      <c r="T13641" s="269">
        <v>-51</v>
      </c>
      <c r="DO13641"/>
    </row>
    <row r="13642" spans="15:119" x14ac:dyDescent="0.25">
      <c r="O13642" s="268" t="s">
        <v>23117</v>
      </c>
      <c r="P13642" s="268" t="s">
        <v>9492</v>
      </c>
      <c r="Q13642" s="269">
        <v>-21</v>
      </c>
      <c r="R13642" s="269">
        <v>-21.25</v>
      </c>
      <c r="S13642" s="269">
        <v>-50.75</v>
      </c>
      <c r="T13642" s="269">
        <v>-51</v>
      </c>
      <c r="DO13642"/>
    </row>
    <row r="13643" spans="15:119" x14ac:dyDescent="0.25">
      <c r="O13643" s="268" t="s">
        <v>23118</v>
      </c>
      <c r="P13643" s="268" t="s">
        <v>9492</v>
      </c>
      <c r="Q13643" s="269">
        <v>-21</v>
      </c>
      <c r="R13643" s="269">
        <v>-21.25</v>
      </c>
      <c r="S13643" s="269">
        <v>-50.5</v>
      </c>
      <c r="T13643" s="269">
        <v>-50.75</v>
      </c>
      <c r="DO13643"/>
    </row>
    <row r="13644" spans="15:119" x14ac:dyDescent="0.25">
      <c r="O13644" s="268" t="s">
        <v>23119</v>
      </c>
      <c r="P13644" s="268" t="s">
        <v>9492</v>
      </c>
      <c r="Q13644" s="269">
        <v>-21.25</v>
      </c>
      <c r="R13644" s="269">
        <v>-21.5</v>
      </c>
      <c r="S13644" s="269">
        <v>-50.75</v>
      </c>
      <c r="T13644" s="269">
        <v>-51</v>
      </c>
      <c r="DO13644"/>
    </row>
    <row r="13645" spans="15:119" x14ac:dyDescent="0.25">
      <c r="O13645" s="268" t="s">
        <v>23120</v>
      </c>
      <c r="P13645" s="268" t="s">
        <v>9492</v>
      </c>
      <c r="Q13645" s="269">
        <v>-21.25</v>
      </c>
      <c r="R13645" s="269">
        <v>-21.5</v>
      </c>
      <c r="S13645" s="269">
        <v>-50.5</v>
      </c>
      <c r="T13645" s="269">
        <v>-50.75</v>
      </c>
      <c r="DO13645"/>
    </row>
    <row r="13646" spans="15:119" x14ac:dyDescent="0.25">
      <c r="O13646" s="268" t="s">
        <v>23121</v>
      </c>
      <c r="P13646" s="268" t="s">
        <v>9490</v>
      </c>
      <c r="Q13646" s="269">
        <v>-21</v>
      </c>
      <c r="R13646" s="269">
        <v>-21.5</v>
      </c>
      <c r="S13646" s="269">
        <v>-50</v>
      </c>
      <c r="T13646" s="269">
        <v>-50.5</v>
      </c>
      <c r="DO13646"/>
    </row>
    <row r="13647" spans="15:119" x14ac:dyDescent="0.25">
      <c r="O13647" s="268" t="s">
        <v>23122</v>
      </c>
      <c r="P13647" s="268" t="s">
        <v>9492</v>
      </c>
      <c r="Q13647" s="269">
        <v>-21</v>
      </c>
      <c r="R13647" s="269">
        <v>-21.25</v>
      </c>
      <c r="S13647" s="269">
        <v>-50.25</v>
      </c>
      <c r="T13647" s="269">
        <v>-50.5</v>
      </c>
      <c r="DO13647"/>
    </row>
    <row r="13648" spans="15:119" x14ac:dyDescent="0.25">
      <c r="O13648" s="268" t="s">
        <v>23123</v>
      </c>
      <c r="P13648" s="268" t="s">
        <v>9492</v>
      </c>
      <c r="Q13648" s="269">
        <v>-21</v>
      </c>
      <c r="R13648" s="269">
        <v>-21.25</v>
      </c>
      <c r="S13648" s="269">
        <v>-50</v>
      </c>
      <c r="T13648" s="269">
        <v>-50.25</v>
      </c>
      <c r="DO13648"/>
    </row>
    <row r="13649" spans="15:119" x14ac:dyDescent="0.25">
      <c r="O13649" s="268" t="s">
        <v>23124</v>
      </c>
      <c r="P13649" s="268" t="s">
        <v>9492</v>
      </c>
      <c r="Q13649" s="269">
        <v>-21.25</v>
      </c>
      <c r="R13649" s="269">
        <v>-21.5</v>
      </c>
      <c r="S13649" s="269">
        <v>-50.25</v>
      </c>
      <c r="T13649" s="269">
        <v>-50.5</v>
      </c>
      <c r="DO13649"/>
    </row>
    <row r="13650" spans="15:119" x14ac:dyDescent="0.25">
      <c r="O13650" s="268" t="s">
        <v>23125</v>
      </c>
      <c r="P13650" s="268" t="s">
        <v>9492</v>
      </c>
      <c r="Q13650" s="269">
        <v>-21.25</v>
      </c>
      <c r="R13650" s="269">
        <v>-21.5</v>
      </c>
      <c r="S13650" s="269">
        <v>-50</v>
      </c>
      <c r="T13650" s="269">
        <v>-50.25</v>
      </c>
      <c r="DO13650"/>
    </row>
    <row r="13651" spans="15:119" x14ac:dyDescent="0.25">
      <c r="O13651" s="268" t="s">
        <v>23126</v>
      </c>
      <c r="P13651" s="268" t="s">
        <v>9490</v>
      </c>
      <c r="Q13651" s="269">
        <v>-21</v>
      </c>
      <c r="R13651" s="269">
        <v>-21.5</v>
      </c>
      <c r="S13651" s="269">
        <v>-49.5</v>
      </c>
      <c r="T13651" s="269">
        <v>-50</v>
      </c>
      <c r="DO13651"/>
    </row>
    <row r="13652" spans="15:119" x14ac:dyDescent="0.25">
      <c r="O13652" s="268" t="s">
        <v>23127</v>
      </c>
      <c r="P13652" s="268" t="s">
        <v>9492</v>
      </c>
      <c r="Q13652" s="269">
        <v>-21</v>
      </c>
      <c r="R13652" s="269">
        <v>-21.25</v>
      </c>
      <c r="S13652" s="269">
        <v>-49.75</v>
      </c>
      <c r="T13652" s="269">
        <v>-50</v>
      </c>
      <c r="DO13652"/>
    </row>
    <row r="13653" spans="15:119" x14ac:dyDescent="0.25">
      <c r="O13653" s="268" t="s">
        <v>23128</v>
      </c>
      <c r="P13653" s="268" t="s">
        <v>9492</v>
      </c>
      <c r="Q13653" s="269">
        <v>-21</v>
      </c>
      <c r="R13653" s="269">
        <v>-21.25</v>
      </c>
      <c r="S13653" s="269">
        <v>-49.5</v>
      </c>
      <c r="T13653" s="269">
        <v>-49.75</v>
      </c>
      <c r="DO13653"/>
    </row>
    <row r="13654" spans="15:119" x14ac:dyDescent="0.25">
      <c r="O13654" s="268" t="s">
        <v>23129</v>
      </c>
      <c r="P13654" s="268" t="s">
        <v>9492</v>
      </c>
      <c r="Q13654" s="269">
        <v>-21.25</v>
      </c>
      <c r="R13654" s="269">
        <v>-21.5</v>
      </c>
      <c r="S13654" s="269">
        <v>-49.75</v>
      </c>
      <c r="T13654" s="269">
        <v>-50</v>
      </c>
      <c r="DO13654"/>
    </row>
    <row r="13655" spans="15:119" x14ac:dyDescent="0.25">
      <c r="O13655" s="268" t="s">
        <v>23130</v>
      </c>
      <c r="P13655" s="268" t="s">
        <v>9492</v>
      </c>
      <c r="Q13655" s="269">
        <v>-21.25</v>
      </c>
      <c r="R13655" s="269">
        <v>-21.5</v>
      </c>
      <c r="S13655" s="269">
        <v>-49.5</v>
      </c>
      <c r="T13655" s="269">
        <v>-49.75</v>
      </c>
      <c r="DO13655"/>
    </row>
    <row r="13656" spans="15:119" x14ac:dyDescent="0.25">
      <c r="O13656" s="268" t="s">
        <v>23131</v>
      </c>
      <c r="P13656" s="268" t="s">
        <v>9490</v>
      </c>
      <c r="Q13656" s="269">
        <v>-21.5</v>
      </c>
      <c r="R13656" s="269">
        <v>-22</v>
      </c>
      <c r="S13656" s="269">
        <v>-50.5</v>
      </c>
      <c r="T13656" s="269">
        <v>-51</v>
      </c>
      <c r="DO13656"/>
    </row>
    <row r="13657" spans="15:119" x14ac:dyDescent="0.25">
      <c r="O13657" s="268" t="s">
        <v>23132</v>
      </c>
      <c r="P13657" s="268" t="s">
        <v>9492</v>
      </c>
      <c r="Q13657" s="269">
        <v>-21.5</v>
      </c>
      <c r="R13657" s="269">
        <v>-21.75</v>
      </c>
      <c r="S13657" s="269">
        <v>-50.75</v>
      </c>
      <c r="T13657" s="269">
        <v>-51</v>
      </c>
      <c r="DO13657"/>
    </row>
    <row r="13658" spans="15:119" x14ac:dyDescent="0.25">
      <c r="O13658" s="268" t="s">
        <v>23133</v>
      </c>
      <c r="P13658" s="268" t="s">
        <v>9492</v>
      </c>
      <c r="Q13658" s="269">
        <v>-21.5</v>
      </c>
      <c r="R13658" s="269">
        <v>-21.75</v>
      </c>
      <c r="S13658" s="269">
        <v>-50.5</v>
      </c>
      <c r="T13658" s="269">
        <v>-50.75</v>
      </c>
      <c r="DO13658"/>
    </row>
    <row r="13659" spans="15:119" x14ac:dyDescent="0.25">
      <c r="O13659" s="268" t="s">
        <v>23134</v>
      </c>
      <c r="P13659" s="268" t="s">
        <v>9492</v>
      </c>
      <c r="Q13659" s="269">
        <v>-21.75</v>
      </c>
      <c r="R13659" s="269">
        <v>-22</v>
      </c>
      <c r="S13659" s="269">
        <v>-50.75</v>
      </c>
      <c r="T13659" s="269">
        <v>-51</v>
      </c>
      <c r="DO13659"/>
    </row>
    <row r="13660" spans="15:119" x14ac:dyDescent="0.25">
      <c r="O13660" s="268" t="s">
        <v>23135</v>
      </c>
      <c r="P13660" s="268" t="s">
        <v>9492</v>
      </c>
      <c r="Q13660" s="269">
        <v>-21.75</v>
      </c>
      <c r="R13660" s="269">
        <v>-22</v>
      </c>
      <c r="S13660" s="269">
        <v>-50.5</v>
      </c>
      <c r="T13660" s="269">
        <v>-50.75</v>
      </c>
      <c r="DO13660"/>
    </row>
    <row r="13661" spans="15:119" x14ac:dyDescent="0.25">
      <c r="O13661" s="268" t="s">
        <v>23136</v>
      </c>
      <c r="P13661" s="268" t="s">
        <v>9490</v>
      </c>
      <c r="Q13661" s="269">
        <v>-21.5</v>
      </c>
      <c r="R13661" s="269">
        <v>-22</v>
      </c>
      <c r="S13661" s="269">
        <v>-50</v>
      </c>
      <c r="T13661" s="269">
        <v>-50.5</v>
      </c>
      <c r="DO13661"/>
    </row>
    <row r="13662" spans="15:119" x14ac:dyDescent="0.25">
      <c r="O13662" s="268" t="s">
        <v>23137</v>
      </c>
      <c r="P13662" s="268" t="s">
        <v>9492</v>
      </c>
      <c r="Q13662" s="269">
        <v>-21.5</v>
      </c>
      <c r="R13662" s="269">
        <v>-21.75</v>
      </c>
      <c r="S13662" s="269">
        <v>-50.25</v>
      </c>
      <c r="T13662" s="269">
        <v>-50.5</v>
      </c>
      <c r="DO13662"/>
    </row>
    <row r="13663" spans="15:119" x14ac:dyDescent="0.25">
      <c r="O13663" s="268" t="s">
        <v>23138</v>
      </c>
      <c r="P13663" s="268" t="s">
        <v>9492</v>
      </c>
      <c r="Q13663" s="269">
        <v>-21.5</v>
      </c>
      <c r="R13663" s="269">
        <v>-21.75</v>
      </c>
      <c r="S13663" s="269">
        <v>-50</v>
      </c>
      <c r="T13663" s="269">
        <v>-50.25</v>
      </c>
      <c r="DO13663"/>
    </row>
    <row r="13664" spans="15:119" x14ac:dyDescent="0.25">
      <c r="O13664" s="268" t="s">
        <v>23139</v>
      </c>
      <c r="P13664" s="268" t="s">
        <v>9492</v>
      </c>
      <c r="Q13664" s="269">
        <v>-21.75</v>
      </c>
      <c r="R13664" s="269">
        <v>-22</v>
      </c>
      <c r="S13664" s="269">
        <v>-50.25</v>
      </c>
      <c r="T13664" s="269">
        <v>-50.5</v>
      </c>
      <c r="DO13664"/>
    </row>
    <row r="13665" spans="15:119" x14ac:dyDescent="0.25">
      <c r="O13665" s="268" t="s">
        <v>23140</v>
      </c>
      <c r="P13665" s="268" t="s">
        <v>9492</v>
      </c>
      <c r="Q13665" s="269">
        <v>-21.75</v>
      </c>
      <c r="R13665" s="269">
        <v>-22</v>
      </c>
      <c r="S13665" s="269">
        <v>-50</v>
      </c>
      <c r="T13665" s="269">
        <v>-50.25</v>
      </c>
      <c r="DO13665"/>
    </row>
    <row r="13666" spans="15:119" x14ac:dyDescent="0.25">
      <c r="O13666" s="268" t="s">
        <v>23141</v>
      </c>
      <c r="P13666" s="268" t="s">
        <v>9490</v>
      </c>
      <c r="Q13666" s="269">
        <v>-21.5</v>
      </c>
      <c r="R13666" s="269">
        <v>-22</v>
      </c>
      <c r="S13666" s="269">
        <v>-49.5</v>
      </c>
      <c r="T13666" s="269">
        <v>-50</v>
      </c>
      <c r="DO13666"/>
    </row>
    <row r="13667" spans="15:119" x14ac:dyDescent="0.25">
      <c r="O13667" s="268" t="s">
        <v>23142</v>
      </c>
      <c r="P13667" s="268" t="s">
        <v>9492</v>
      </c>
      <c r="Q13667" s="269">
        <v>-21.5</v>
      </c>
      <c r="R13667" s="269">
        <v>-21.75</v>
      </c>
      <c r="S13667" s="269">
        <v>-49.75</v>
      </c>
      <c r="T13667" s="269">
        <v>-50</v>
      </c>
      <c r="DO13667"/>
    </row>
    <row r="13668" spans="15:119" x14ac:dyDescent="0.25">
      <c r="O13668" s="268" t="s">
        <v>23143</v>
      </c>
      <c r="P13668" s="268" t="s">
        <v>9492</v>
      </c>
      <c r="Q13668" s="269">
        <v>-21.5</v>
      </c>
      <c r="R13668" s="269">
        <v>-21.75</v>
      </c>
      <c r="S13668" s="269">
        <v>-49.5</v>
      </c>
      <c r="T13668" s="269">
        <v>-49.75</v>
      </c>
      <c r="DO13668"/>
    </row>
    <row r="13669" spans="15:119" x14ac:dyDescent="0.25">
      <c r="O13669" s="268" t="s">
        <v>23144</v>
      </c>
      <c r="P13669" s="268" t="s">
        <v>9492</v>
      </c>
      <c r="Q13669" s="269">
        <v>-21.75</v>
      </c>
      <c r="R13669" s="269">
        <v>-22</v>
      </c>
      <c r="S13669" s="269">
        <v>-49.75</v>
      </c>
      <c r="T13669" s="269">
        <v>-50</v>
      </c>
      <c r="DO13669"/>
    </row>
    <row r="13670" spans="15:119" x14ac:dyDescent="0.25">
      <c r="O13670" s="268" t="s">
        <v>23145</v>
      </c>
      <c r="P13670" s="268" t="s">
        <v>9492</v>
      </c>
      <c r="Q13670" s="269">
        <v>-21.75</v>
      </c>
      <c r="R13670" s="269">
        <v>-22</v>
      </c>
      <c r="S13670" s="269">
        <v>-49.5</v>
      </c>
      <c r="T13670" s="269">
        <v>-49.75</v>
      </c>
      <c r="DO13670"/>
    </row>
    <row r="13671" spans="15:119" x14ac:dyDescent="0.25">
      <c r="O13671" s="268" t="s">
        <v>23146</v>
      </c>
      <c r="P13671" s="268" t="s">
        <v>9488</v>
      </c>
      <c r="Q13671" s="269">
        <v>-21</v>
      </c>
      <c r="R13671" s="269">
        <v>-22</v>
      </c>
      <c r="S13671" s="269">
        <v>-48</v>
      </c>
      <c r="T13671" s="269">
        <v>-49.5</v>
      </c>
      <c r="DO13671"/>
    </row>
    <row r="13672" spans="15:119" x14ac:dyDescent="0.25">
      <c r="O13672" s="268" t="s">
        <v>23147</v>
      </c>
      <c r="P13672" s="268" t="s">
        <v>9490</v>
      </c>
      <c r="Q13672" s="269">
        <v>-21</v>
      </c>
      <c r="R13672" s="269">
        <v>-21.5</v>
      </c>
      <c r="S13672" s="269">
        <v>-49</v>
      </c>
      <c r="T13672" s="269">
        <v>-49.5</v>
      </c>
      <c r="DO13672"/>
    </row>
    <row r="13673" spans="15:119" x14ac:dyDescent="0.25">
      <c r="O13673" s="268" t="s">
        <v>23148</v>
      </c>
      <c r="P13673" s="268" t="s">
        <v>9492</v>
      </c>
      <c r="Q13673" s="269">
        <v>-21</v>
      </c>
      <c r="R13673" s="269">
        <v>-21.25</v>
      </c>
      <c r="S13673" s="269">
        <v>-49.25</v>
      </c>
      <c r="T13673" s="269">
        <v>-49.5</v>
      </c>
      <c r="DO13673"/>
    </row>
    <row r="13674" spans="15:119" x14ac:dyDescent="0.25">
      <c r="O13674" s="268" t="s">
        <v>23149</v>
      </c>
      <c r="P13674" s="268" t="s">
        <v>9492</v>
      </c>
      <c r="Q13674" s="269">
        <v>-21</v>
      </c>
      <c r="R13674" s="269">
        <v>-21.25</v>
      </c>
      <c r="S13674" s="269">
        <v>-49</v>
      </c>
      <c r="T13674" s="269">
        <v>-49.25</v>
      </c>
      <c r="DO13674"/>
    </row>
    <row r="13675" spans="15:119" x14ac:dyDescent="0.25">
      <c r="O13675" s="268" t="s">
        <v>23150</v>
      </c>
      <c r="P13675" s="268" t="s">
        <v>9492</v>
      </c>
      <c r="Q13675" s="269">
        <v>-21.25</v>
      </c>
      <c r="R13675" s="269">
        <v>-21.5</v>
      </c>
      <c r="S13675" s="269">
        <v>-49.25</v>
      </c>
      <c r="T13675" s="269">
        <v>-49.5</v>
      </c>
      <c r="DO13675"/>
    </row>
    <row r="13676" spans="15:119" x14ac:dyDescent="0.25">
      <c r="O13676" s="268" t="s">
        <v>23151</v>
      </c>
      <c r="P13676" s="268" t="s">
        <v>9492</v>
      </c>
      <c r="Q13676" s="269">
        <v>-21.25</v>
      </c>
      <c r="R13676" s="269">
        <v>-21.5</v>
      </c>
      <c r="S13676" s="269">
        <v>-49</v>
      </c>
      <c r="T13676" s="269">
        <v>-49.25</v>
      </c>
      <c r="DO13676"/>
    </row>
    <row r="13677" spans="15:119" x14ac:dyDescent="0.25">
      <c r="O13677" s="268" t="s">
        <v>23152</v>
      </c>
      <c r="P13677" s="268" t="s">
        <v>9490</v>
      </c>
      <c r="Q13677" s="269">
        <v>-21</v>
      </c>
      <c r="R13677" s="269">
        <v>-21.5</v>
      </c>
      <c r="S13677" s="269">
        <v>-48.5</v>
      </c>
      <c r="T13677" s="269">
        <v>-49</v>
      </c>
      <c r="DO13677"/>
    </row>
    <row r="13678" spans="15:119" x14ac:dyDescent="0.25">
      <c r="O13678" s="268" t="s">
        <v>23153</v>
      </c>
      <c r="P13678" s="268" t="s">
        <v>9492</v>
      </c>
      <c r="Q13678" s="269">
        <v>-21</v>
      </c>
      <c r="R13678" s="269">
        <v>-21.25</v>
      </c>
      <c r="S13678" s="269">
        <v>-48.75</v>
      </c>
      <c r="T13678" s="269">
        <v>-49</v>
      </c>
      <c r="DO13678"/>
    </row>
    <row r="13679" spans="15:119" x14ac:dyDescent="0.25">
      <c r="O13679" s="268" t="s">
        <v>23154</v>
      </c>
      <c r="P13679" s="268" t="s">
        <v>9492</v>
      </c>
      <c r="Q13679" s="269">
        <v>-21</v>
      </c>
      <c r="R13679" s="269">
        <v>-21.25</v>
      </c>
      <c r="S13679" s="269">
        <v>-48.5</v>
      </c>
      <c r="T13679" s="269">
        <v>-48.75</v>
      </c>
      <c r="DO13679"/>
    </row>
    <row r="13680" spans="15:119" x14ac:dyDescent="0.25">
      <c r="O13680" s="268" t="s">
        <v>23155</v>
      </c>
      <c r="P13680" s="268" t="s">
        <v>9492</v>
      </c>
      <c r="Q13680" s="269">
        <v>-21.25</v>
      </c>
      <c r="R13680" s="269">
        <v>-21.5</v>
      </c>
      <c r="S13680" s="269">
        <v>-48.75</v>
      </c>
      <c r="T13680" s="269">
        <v>-49</v>
      </c>
      <c r="DO13680"/>
    </row>
    <row r="13681" spans="15:119" x14ac:dyDescent="0.25">
      <c r="O13681" s="268" t="s">
        <v>23156</v>
      </c>
      <c r="P13681" s="268" t="s">
        <v>9492</v>
      </c>
      <c r="Q13681" s="269">
        <v>-21.25</v>
      </c>
      <c r="R13681" s="269">
        <v>-21.5</v>
      </c>
      <c r="S13681" s="269">
        <v>-48.5</v>
      </c>
      <c r="T13681" s="269">
        <v>-48.75</v>
      </c>
      <c r="DO13681"/>
    </row>
    <row r="13682" spans="15:119" x14ac:dyDescent="0.25">
      <c r="O13682" s="268" t="s">
        <v>23157</v>
      </c>
      <c r="P13682" s="268" t="s">
        <v>9490</v>
      </c>
      <c r="Q13682" s="269">
        <v>-21</v>
      </c>
      <c r="R13682" s="269">
        <v>-21.5</v>
      </c>
      <c r="S13682" s="269">
        <v>-48</v>
      </c>
      <c r="T13682" s="269">
        <v>-48.5</v>
      </c>
      <c r="DO13682"/>
    </row>
    <row r="13683" spans="15:119" x14ac:dyDescent="0.25">
      <c r="O13683" s="268" t="s">
        <v>23158</v>
      </c>
      <c r="P13683" s="268" t="s">
        <v>9492</v>
      </c>
      <c r="Q13683" s="269">
        <v>-21</v>
      </c>
      <c r="R13683" s="269">
        <v>-21.25</v>
      </c>
      <c r="S13683" s="269">
        <v>-48.25</v>
      </c>
      <c r="T13683" s="269">
        <v>-48.5</v>
      </c>
      <c r="DO13683"/>
    </row>
    <row r="13684" spans="15:119" x14ac:dyDescent="0.25">
      <c r="O13684" s="268" t="s">
        <v>23159</v>
      </c>
      <c r="P13684" s="268" t="s">
        <v>9492</v>
      </c>
      <c r="Q13684" s="269">
        <v>-21</v>
      </c>
      <c r="R13684" s="269">
        <v>-21.25</v>
      </c>
      <c r="S13684" s="269">
        <v>-48</v>
      </c>
      <c r="T13684" s="269">
        <v>-48.25</v>
      </c>
      <c r="DO13684"/>
    </row>
    <row r="13685" spans="15:119" x14ac:dyDescent="0.25">
      <c r="O13685" s="268" t="s">
        <v>23160</v>
      </c>
      <c r="P13685" s="268" t="s">
        <v>9492</v>
      </c>
      <c r="Q13685" s="269">
        <v>-21.25</v>
      </c>
      <c r="R13685" s="269">
        <v>-21.5</v>
      </c>
      <c r="S13685" s="269">
        <v>-48.25</v>
      </c>
      <c r="T13685" s="269">
        <v>-48.5</v>
      </c>
      <c r="DO13685"/>
    </row>
    <row r="13686" spans="15:119" x14ac:dyDescent="0.25">
      <c r="O13686" s="268" t="s">
        <v>23161</v>
      </c>
      <c r="P13686" s="268" t="s">
        <v>9492</v>
      </c>
      <c r="Q13686" s="269">
        <v>-21.25</v>
      </c>
      <c r="R13686" s="269">
        <v>-21.5</v>
      </c>
      <c r="S13686" s="269">
        <v>-48</v>
      </c>
      <c r="T13686" s="269">
        <v>-48.25</v>
      </c>
      <c r="DO13686"/>
    </row>
    <row r="13687" spans="15:119" x14ac:dyDescent="0.25">
      <c r="O13687" s="268" t="s">
        <v>23162</v>
      </c>
      <c r="P13687" s="268" t="s">
        <v>9490</v>
      </c>
      <c r="Q13687" s="269">
        <v>-21.5</v>
      </c>
      <c r="R13687" s="269">
        <v>-22</v>
      </c>
      <c r="S13687" s="269">
        <v>-49</v>
      </c>
      <c r="T13687" s="269">
        <v>-49.5</v>
      </c>
      <c r="DO13687"/>
    </row>
    <row r="13688" spans="15:119" x14ac:dyDescent="0.25">
      <c r="O13688" s="268" t="s">
        <v>23163</v>
      </c>
      <c r="P13688" s="268" t="s">
        <v>9492</v>
      </c>
      <c r="Q13688" s="269">
        <v>-21.5</v>
      </c>
      <c r="R13688" s="269">
        <v>-21.75</v>
      </c>
      <c r="S13688" s="269">
        <v>-49.25</v>
      </c>
      <c r="T13688" s="269">
        <v>-49.5</v>
      </c>
      <c r="DO13688"/>
    </row>
    <row r="13689" spans="15:119" x14ac:dyDescent="0.25">
      <c r="O13689" s="268" t="s">
        <v>23164</v>
      </c>
      <c r="P13689" s="268" t="s">
        <v>9492</v>
      </c>
      <c r="Q13689" s="269">
        <v>-21.5</v>
      </c>
      <c r="R13689" s="269">
        <v>-21.75</v>
      </c>
      <c r="S13689" s="269">
        <v>-49</v>
      </c>
      <c r="T13689" s="269">
        <v>-49.25</v>
      </c>
      <c r="DO13689"/>
    </row>
    <row r="13690" spans="15:119" x14ac:dyDescent="0.25">
      <c r="O13690" s="268" t="s">
        <v>23165</v>
      </c>
      <c r="P13690" s="268" t="s">
        <v>9492</v>
      </c>
      <c r="Q13690" s="269">
        <v>-21.75</v>
      </c>
      <c r="R13690" s="269">
        <v>-22</v>
      </c>
      <c r="S13690" s="269">
        <v>-49.25</v>
      </c>
      <c r="T13690" s="269">
        <v>-49.5</v>
      </c>
      <c r="DO13690"/>
    </row>
    <row r="13691" spans="15:119" x14ac:dyDescent="0.25">
      <c r="O13691" s="268" t="s">
        <v>23166</v>
      </c>
      <c r="P13691" s="268" t="s">
        <v>9492</v>
      </c>
      <c r="Q13691" s="269">
        <v>-21.75</v>
      </c>
      <c r="R13691" s="269">
        <v>-22</v>
      </c>
      <c r="S13691" s="269">
        <v>-49</v>
      </c>
      <c r="T13691" s="269">
        <v>-49.25</v>
      </c>
      <c r="DO13691"/>
    </row>
    <row r="13692" spans="15:119" x14ac:dyDescent="0.25">
      <c r="O13692" s="268" t="s">
        <v>23167</v>
      </c>
      <c r="P13692" s="268" t="s">
        <v>9490</v>
      </c>
      <c r="Q13692" s="269">
        <v>-21.5</v>
      </c>
      <c r="R13692" s="269">
        <v>-22</v>
      </c>
      <c r="S13692" s="269">
        <v>-48.5</v>
      </c>
      <c r="T13692" s="269">
        <v>-49</v>
      </c>
      <c r="DO13692"/>
    </row>
    <row r="13693" spans="15:119" x14ac:dyDescent="0.25">
      <c r="O13693" s="268" t="s">
        <v>23168</v>
      </c>
      <c r="P13693" s="268" t="s">
        <v>9492</v>
      </c>
      <c r="Q13693" s="269">
        <v>-21.5</v>
      </c>
      <c r="R13693" s="269">
        <v>-21.75</v>
      </c>
      <c r="S13693" s="269">
        <v>-48.75</v>
      </c>
      <c r="T13693" s="269">
        <v>-49</v>
      </c>
      <c r="DO13693"/>
    </row>
    <row r="13694" spans="15:119" x14ac:dyDescent="0.25">
      <c r="O13694" s="268" t="s">
        <v>23169</v>
      </c>
      <c r="P13694" s="268" t="s">
        <v>9492</v>
      </c>
      <c r="Q13694" s="269">
        <v>-21.5</v>
      </c>
      <c r="R13694" s="269">
        <v>-21.75</v>
      </c>
      <c r="S13694" s="269">
        <v>-48.5</v>
      </c>
      <c r="T13694" s="269">
        <v>-48.75</v>
      </c>
      <c r="DO13694"/>
    </row>
    <row r="13695" spans="15:119" x14ac:dyDescent="0.25">
      <c r="O13695" s="268" t="s">
        <v>23170</v>
      </c>
      <c r="P13695" s="268" t="s">
        <v>9492</v>
      </c>
      <c r="Q13695" s="269">
        <v>-21.75</v>
      </c>
      <c r="R13695" s="269">
        <v>-22</v>
      </c>
      <c r="S13695" s="269">
        <v>-48.75</v>
      </c>
      <c r="T13695" s="269">
        <v>-49</v>
      </c>
      <c r="DO13695"/>
    </row>
    <row r="13696" spans="15:119" x14ac:dyDescent="0.25">
      <c r="O13696" s="268" t="s">
        <v>23171</v>
      </c>
      <c r="P13696" s="268" t="s">
        <v>9492</v>
      </c>
      <c r="Q13696" s="269">
        <v>-21.75</v>
      </c>
      <c r="R13696" s="269">
        <v>-22</v>
      </c>
      <c r="S13696" s="269">
        <v>-48.5</v>
      </c>
      <c r="T13696" s="269">
        <v>-48.75</v>
      </c>
      <c r="DO13696"/>
    </row>
    <row r="13697" spans="15:119" x14ac:dyDescent="0.25">
      <c r="O13697" s="268" t="s">
        <v>23172</v>
      </c>
      <c r="P13697" s="268" t="s">
        <v>9490</v>
      </c>
      <c r="Q13697" s="269">
        <v>-21.5</v>
      </c>
      <c r="R13697" s="269">
        <v>-22</v>
      </c>
      <c r="S13697" s="269">
        <v>-48</v>
      </c>
      <c r="T13697" s="269">
        <v>-48.5</v>
      </c>
      <c r="DO13697"/>
    </row>
    <row r="13698" spans="15:119" x14ac:dyDescent="0.25">
      <c r="O13698" s="268" t="s">
        <v>23173</v>
      </c>
      <c r="P13698" s="268" t="s">
        <v>9492</v>
      </c>
      <c r="Q13698" s="269">
        <v>-21.5</v>
      </c>
      <c r="R13698" s="269">
        <v>-21.75</v>
      </c>
      <c r="S13698" s="269">
        <v>-48.25</v>
      </c>
      <c r="T13698" s="269">
        <v>-48.5</v>
      </c>
      <c r="DO13698"/>
    </row>
    <row r="13699" spans="15:119" x14ac:dyDescent="0.25">
      <c r="O13699" s="268" t="s">
        <v>23174</v>
      </c>
      <c r="P13699" s="268" t="s">
        <v>9492</v>
      </c>
      <c r="Q13699" s="269">
        <v>-21.5</v>
      </c>
      <c r="R13699" s="269">
        <v>-21.75</v>
      </c>
      <c r="S13699" s="269">
        <v>-48</v>
      </c>
      <c r="T13699" s="269">
        <v>-48.25</v>
      </c>
      <c r="DO13699"/>
    </row>
    <row r="13700" spans="15:119" x14ac:dyDescent="0.25">
      <c r="O13700" s="268" t="s">
        <v>23175</v>
      </c>
      <c r="P13700" s="268" t="s">
        <v>9492</v>
      </c>
      <c r="Q13700" s="269">
        <v>-21.75</v>
      </c>
      <c r="R13700" s="269">
        <v>-22</v>
      </c>
      <c r="S13700" s="269">
        <v>-48.25</v>
      </c>
      <c r="T13700" s="269">
        <v>-48.5</v>
      </c>
      <c r="DO13700"/>
    </row>
    <row r="13701" spans="15:119" x14ac:dyDescent="0.25">
      <c r="O13701" s="268" t="s">
        <v>23176</v>
      </c>
      <c r="P13701" s="268" t="s">
        <v>9492</v>
      </c>
      <c r="Q13701" s="269">
        <v>-21.75</v>
      </c>
      <c r="R13701" s="269">
        <v>-22</v>
      </c>
      <c r="S13701" s="269">
        <v>-48</v>
      </c>
      <c r="T13701" s="269">
        <v>-48.25</v>
      </c>
      <c r="DO13701"/>
    </row>
    <row r="13702" spans="15:119" x14ac:dyDescent="0.25">
      <c r="O13702" s="268" t="s">
        <v>23177</v>
      </c>
      <c r="P13702" s="268" t="s">
        <v>9486</v>
      </c>
      <c r="Q13702" s="269">
        <v>-22</v>
      </c>
      <c r="R13702" s="269">
        <v>-24</v>
      </c>
      <c r="S13702" s="269">
        <v>-51</v>
      </c>
      <c r="T13702" s="269">
        <v>-54</v>
      </c>
      <c r="DO13702"/>
    </row>
    <row r="13703" spans="15:119" x14ac:dyDescent="0.25">
      <c r="O13703" s="268" t="s">
        <v>23178</v>
      </c>
      <c r="P13703" s="268" t="s">
        <v>9488</v>
      </c>
      <c r="Q13703" s="269">
        <v>-22</v>
      </c>
      <c r="R13703" s="269">
        <v>-23</v>
      </c>
      <c r="S13703" s="269">
        <v>-52.5</v>
      </c>
      <c r="T13703" s="269">
        <v>-54</v>
      </c>
      <c r="DO13703"/>
    </row>
    <row r="13704" spans="15:119" x14ac:dyDescent="0.25">
      <c r="O13704" s="268" t="s">
        <v>23179</v>
      </c>
      <c r="P13704" s="268" t="s">
        <v>9490</v>
      </c>
      <c r="Q13704" s="269">
        <v>-22</v>
      </c>
      <c r="R13704" s="269">
        <v>-22.5</v>
      </c>
      <c r="S13704" s="269">
        <v>-53.5</v>
      </c>
      <c r="T13704" s="269">
        <v>-54</v>
      </c>
      <c r="DO13704"/>
    </row>
    <row r="13705" spans="15:119" x14ac:dyDescent="0.25">
      <c r="O13705" s="268" t="s">
        <v>23180</v>
      </c>
      <c r="P13705" s="268" t="s">
        <v>9492</v>
      </c>
      <c r="Q13705" s="269">
        <v>-22</v>
      </c>
      <c r="R13705" s="269">
        <v>-22.25</v>
      </c>
      <c r="S13705" s="269">
        <v>-53.75</v>
      </c>
      <c r="T13705" s="269">
        <v>-54</v>
      </c>
      <c r="DO13705"/>
    </row>
    <row r="13706" spans="15:119" x14ac:dyDescent="0.25">
      <c r="O13706" s="268" t="s">
        <v>23181</v>
      </c>
      <c r="P13706" s="268" t="s">
        <v>9492</v>
      </c>
      <c r="Q13706" s="269">
        <v>-22</v>
      </c>
      <c r="R13706" s="269">
        <v>-22.25</v>
      </c>
      <c r="S13706" s="269">
        <v>-53.5</v>
      </c>
      <c r="T13706" s="269">
        <v>-53.75</v>
      </c>
      <c r="DO13706"/>
    </row>
    <row r="13707" spans="15:119" x14ac:dyDescent="0.25">
      <c r="O13707" s="268" t="s">
        <v>23182</v>
      </c>
      <c r="P13707" s="268" t="s">
        <v>9492</v>
      </c>
      <c r="Q13707" s="269">
        <v>-22.25</v>
      </c>
      <c r="R13707" s="269">
        <v>-22.5</v>
      </c>
      <c r="S13707" s="269">
        <v>-53.75</v>
      </c>
      <c r="T13707" s="269">
        <v>-54</v>
      </c>
      <c r="DO13707"/>
    </row>
    <row r="13708" spans="15:119" x14ac:dyDescent="0.25">
      <c r="O13708" s="268" t="s">
        <v>23183</v>
      </c>
      <c r="P13708" s="268" t="s">
        <v>9492</v>
      </c>
      <c r="Q13708" s="269">
        <v>-22.25</v>
      </c>
      <c r="R13708" s="269">
        <v>-22.5</v>
      </c>
      <c r="S13708" s="269">
        <v>-53.5</v>
      </c>
      <c r="T13708" s="269">
        <v>-53.75</v>
      </c>
      <c r="DO13708"/>
    </row>
    <row r="13709" spans="15:119" x14ac:dyDescent="0.25">
      <c r="O13709" s="268" t="s">
        <v>23184</v>
      </c>
      <c r="P13709" s="268" t="s">
        <v>9490</v>
      </c>
      <c r="Q13709" s="269">
        <v>-22</v>
      </c>
      <c r="R13709" s="269">
        <v>-22.5</v>
      </c>
      <c r="S13709" s="269">
        <v>-53</v>
      </c>
      <c r="T13709" s="269">
        <v>-53.5</v>
      </c>
      <c r="DO13709"/>
    </row>
    <row r="13710" spans="15:119" x14ac:dyDescent="0.25">
      <c r="O13710" s="268" t="s">
        <v>23185</v>
      </c>
      <c r="P13710" s="268" t="s">
        <v>9492</v>
      </c>
      <c r="Q13710" s="269">
        <v>-22</v>
      </c>
      <c r="R13710" s="269">
        <v>-22.25</v>
      </c>
      <c r="S13710" s="269">
        <v>-53.25</v>
      </c>
      <c r="T13710" s="269">
        <v>-53.5</v>
      </c>
      <c r="DO13710"/>
    </row>
    <row r="13711" spans="15:119" x14ac:dyDescent="0.25">
      <c r="O13711" s="268" t="s">
        <v>23186</v>
      </c>
      <c r="P13711" s="268" t="s">
        <v>9492</v>
      </c>
      <c r="Q13711" s="269">
        <v>-22</v>
      </c>
      <c r="R13711" s="269">
        <v>-22.25</v>
      </c>
      <c r="S13711" s="269">
        <v>-53</v>
      </c>
      <c r="T13711" s="269">
        <v>-53.25</v>
      </c>
      <c r="DO13711"/>
    </row>
    <row r="13712" spans="15:119" x14ac:dyDescent="0.25">
      <c r="O13712" s="268" t="s">
        <v>23187</v>
      </c>
      <c r="P13712" s="268" t="s">
        <v>9492</v>
      </c>
      <c r="Q13712" s="269">
        <v>-22.25</v>
      </c>
      <c r="R13712" s="269">
        <v>-22.5</v>
      </c>
      <c r="S13712" s="269">
        <v>-53.25</v>
      </c>
      <c r="T13712" s="269">
        <v>-53.5</v>
      </c>
      <c r="DO13712"/>
    </row>
    <row r="13713" spans="15:119" x14ac:dyDescent="0.25">
      <c r="O13713" s="268" t="s">
        <v>23188</v>
      </c>
      <c r="P13713" s="268" t="s">
        <v>9492</v>
      </c>
      <c r="Q13713" s="269">
        <v>-22.25</v>
      </c>
      <c r="R13713" s="269">
        <v>-22.5</v>
      </c>
      <c r="S13713" s="269">
        <v>-53</v>
      </c>
      <c r="T13713" s="269">
        <v>-53.25</v>
      </c>
      <c r="DO13713"/>
    </row>
    <row r="13714" spans="15:119" x14ac:dyDescent="0.25">
      <c r="O13714" s="268" t="s">
        <v>23189</v>
      </c>
      <c r="P13714" s="268" t="s">
        <v>9490</v>
      </c>
      <c r="Q13714" s="269">
        <v>-22</v>
      </c>
      <c r="R13714" s="269">
        <v>-22.5</v>
      </c>
      <c r="S13714" s="269">
        <v>-52.5</v>
      </c>
      <c r="T13714" s="269">
        <v>-53</v>
      </c>
      <c r="DO13714"/>
    </row>
    <row r="13715" spans="15:119" x14ac:dyDescent="0.25">
      <c r="O13715" s="268" t="s">
        <v>23190</v>
      </c>
      <c r="P13715" s="268" t="s">
        <v>9492</v>
      </c>
      <c r="Q13715" s="269">
        <v>-22</v>
      </c>
      <c r="R13715" s="269">
        <v>-22.25</v>
      </c>
      <c r="S13715" s="269">
        <v>-52.75</v>
      </c>
      <c r="T13715" s="269">
        <v>-53</v>
      </c>
      <c r="DO13715"/>
    </row>
    <row r="13716" spans="15:119" x14ac:dyDescent="0.25">
      <c r="O13716" s="268" t="s">
        <v>23191</v>
      </c>
      <c r="P13716" s="268" t="s">
        <v>9492</v>
      </c>
      <c r="Q13716" s="269">
        <v>-22</v>
      </c>
      <c r="R13716" s="269">
        <v>-22.25</v>
      </c>
      <c r="S13716" s="269">
        <v>-52.5</v>
      </c>
      <c r="T13716" s="269">
        <v>-52.75</v>
      </c>
      <c r="DO13716"/>
    </row>
    <row r="13717" spans="15:119" x14ac:dyDescent="0.25">
      <c r="O13717" s="268" t="s">
        <v>23192</v>
      </c>
      <c r="P13717" s="268" t="s">
        <v>9492</v>
      </c>
      <c r="Q13717" s="269">
        <v>-22.25</v>
      </c>
      <c r="R13717" s="269">
        <v>-22.5</v>
      </c>
      <c r="S13717" s="269">
        <v>-52.75</v>
      </c>
      <c r="T13717" s="269">
        <v>-53</v>
      </c>
      <c r="DO13717"/>
    </row>
    <row r="13718" spans="15:119" x14ac:dyDescent="0.25">
      <c r="O13718" s="268" t="s">
        <v>23193</v>
      </c>
      <c r="P13718" s="268" t="s">
        <v>9492</v>
      </c>
      <c r="Q13718" s="269">
        <v>-22.25</v>
      </c>
      <c r="R13718" s="269">
        <v>-22.5</v>
      </c>
      <c r="S13718" s="269">
        <v>-52.5</v>
      </c>
      <c r="T13718" s="269">
        <v>-52.75</v>
      </c>
      <c r="DO13718"/>
    </row>
    <row r="13719" spans="15:119" x14ac:dyDescent="0.25">
      <c r="O13719" s="268" t="s">
        <v>23194</v>
      </c>
      <c r="P13719" s="268" t="s">
        <v>9490</v>
      </c>
      <c r="Q13719" s="269">
        <v>-22.5</v>
      </c>
      <c r="R13719" s="269">
        <v>-23</v>
      </c>
      <c r="S13719" s="269">
        <v>-53.5</v>
      </c>
      <c r="T13719" s="269">
        <v>-54</v>
      </c>
      <c r="DO13719"/>
    </row>
    <row r="13720" spans="15:119" x14ac:dyDescent="0.25">
      <c r="O13720" s="268" t="s">
        <v>23195</v>
      </c>
      <c r="P13720" s="268" t="s">
        <v>9492</v>
      </c>
      <c r="Q13720" s="269">
        <v>-22.5</v>
      </c>
      <c r="R13720" s="269">
        <v>-22.75</v>
      </c>
      <c r="S13720" s="269">
        <v>-53.75</v>
      </c>
      <c r="T13720" s="269">
        <v>-54</v>
      </c>
      <c r="DO13720"/>
    </row>
    <row r="13721" spans="15:119" x14ac:dyDescent="0.25">
      <c r="O13721" s="268" t="s">
        <v>23196</v>
      </c>
      <c r="P13721" s="268" t="s">
        <v>9492</v>
      </c>
      <c r="Q13721" s="269">
        <v>-22.5</v>
      </c>
      <c r="R13721" s="269">
        <v>-22.75</v>
      </c>
      <c r="S13721" s="269">
        <v>-53.5</v>
      </c>
      <c r="T13721" s="269">
        <v>-53.75</v>
      </c>
      <c r="DO13721"/>
    </row>
    <row r="13722" spans="15:119" x14ac:dyDescent="0.25">
      <c r="O13722" s="268" t="s">
        <v>23197</v>
      </c>
      <c r="P13722" s="268" t="s">
        <v>9492</v>
      </c>
      <c r="Q13722" s="269">
        <v>-22.75</v>
      </c>
      <c r="R13722" s="269">
        <v>-23</v>
      </c>
      <c r="S13722" s="269">
        <v>-53.75</v>
      </c>
      <c r="T13722" s="269">
        <v>-54</v>
      </c>
      <c r="DO13722"/>
    </row>
    <row r="13723" spans="15:119" x14ac:dyDescent="0.25">
      <c r="O13723" s="268" t="s">
        <v>23198</v>
      </c>
      <c r="P13723" s="268" t="s">
        <v>9492</v>
      </c>
      <c r="Q13723" s="269">
        <v>-22.75</v>
      </c>
      <c r="R13723" s="269">
        <v>-23</v>
      </c>
      <c r="S13723" s="269">
        <v>-53.5</v>
      </c>
      <c r="T13723" s="269">
        <v>-53.75</v>
      </c>
      <c r="DO13723"/>
    </row>
    <row r="13724" spans="15:119" x14ac:dyDescent="0.25">
      <c r="O13724" s="268" t="s">
        <v>23199</v>
      </c>
      <c r="P13724" s="268" t="s">
        <v>9490</v>
      </c>
      <c r="Q13724" s="269">
        <v>-22.5</v>
      </c>
      <c r="R13724" s="269">
        <v>-23</v>
      </c>
      <c r="S13724" s="269">
        <v>-53</v>
      </c>
      <c r="T13724" s="269">
        <v>-53.5</v>
      </c>
      <c r="DO13724"/>
    </row>
    <row r="13725" spans="15:119" x14ac:dyDescent="0.25">
      <c r="O13725" s="268" t="s">
        <v>23200</v>
      </c>
      <c r="P13725" s="268" t="s">
        <v>9492</v>
      </c>
      <c r="Q13725" s="269">
        <v>-22.5</v>
      </c>
      <c r="R13725" s="269">
        <v>-22.75</v>
      </c>
      <c r="S13725" s="269">
        <v>-53.25</v>
      </c>
      <c r="T13725" s="269">
        <v>-53.5</v>
      </c>
      <c r="DO13725"/>
    </row>
    <row r="13726" spans="15:119" x14ac:dyDescent="0.25">
      <c r="O13726" s="268" t="s">
        <v>23201</v>
      </c>
      <c r="P13726" s="268" t="s">
        <v>9492</v>
      </c>
      <c r="Q13726" s="269">
        <v>-22.5</v>
      </c>
      <c r="R13726" s="269">
        <v>-22.75</v>
      </c>
      <c r="S13726" s="269">
        <v>-53</v>
      </c>
      <c r="T13726" s="269">
        <v>-53.25</v>
      </c>
      <c r="DO13726"/>
    </row>
    <row r="13727" spans="15:119" x14ac:dyDescent="0.25">
      <c r="O13727" s="268" t="s">
        <v>23202</v>
      </c>
      <c r="P13727" s="268" t="s">
        <v>9492</v>
      </c>
      <c r="Q13727" s="269">
        <v>-22.75</v>
      </c>
      <c r="R13727" s="269">
        <v>-23</v>
      </c>
      <c r="S13727" s="269">
        <v>-53.25</v>
      </c>
      <c r="T13727" s="269">
        <v>-53.5</v>
      </c>
      <c r="DO13727"/>
    </row>
    <row r="13728" spans="15:119" x14ac:dyDescent="0.25">
      <c r="O13728" s="268" t="s">
        <v>23203</v>
      </c>
      <c r="P13728" s="268" t="s">
        <v>9492</v>
      </c>
      <c r="Q13728" s="269">
        <v>-22.75</v>
      </c>
      <c r="R13728" s="269">
        <v>-23</v>
      </c>
      <c r="S13728" s="269">
        <v>-53</v>
      </c>
      <c r="T13728" s="269">
        <v>-53.25</v>
      </c>
      <c r="DO13728"/>
    </row>
    <row r="13729" spans="15:119" x14ac:dyDescent="0.25">
      <c r="O13729" s="268" t="s">
        <v>23204</v>
      </c>
      <c r="P13729" s="268" t="s">
        <v>9490</v>
      </c>
      <c r="Q13729" s="269">
        <v>-22.5</v>
      </c>
      <c r="R13729" s="269">
        <v>-23</v>
      </c>
      <c r="S13729" s="269">
        <v>-52.5</v>
      </c>
      <c r="T13729" s="269">
        <v>-53</v>
      </c>
      <c r="DO13729"/>
    </row>
    <row r="13730" spans="15:119" x14ac:dyDescent="0.25">
      <c r="O13730" s="268" t="s">
        <v>23205</v>
      </c>
      <c r="P13730" s="268" t="s">
        <v>9492</v>
      </c>
      <c r="Q13730" s="269">
        <v>-22.5</v>
      </c>
      <c r="R13730" s="269">
        <v>-22.75</v>
      </c>
      <c r="S13730" s="269">
        <v>-52.75</v>
      </c>
      <c r="T13730" s="269">
        <v>-53</v>
      </c>
      <c r="DO13730"/>
    </row>
    <row r="13731" spans="15:119" x14ac:dyDescent="0.25">
      <c r="O13731" s="268" t="s">
        <v>23206</v>
      </c>
      <c r="P13731" s="268" t="s">
        <v>9492</v>
      </c>
      <c r="Q13731" s="269">
        <v>-22.5</v>
      </c>
      <c r="R13731" s="269">
        <v>-22.75</v>
      </c>
      <c r="S13731" s="269">
        <v>-52.5</v>
      </c>
      <c r="T13731" s="269">
        <v>-52.75</v>
      </c>
      <c r="DO13731"/>
    </row>
    <row r="13732" spans="15:119" x14ac:dyDescent="0.25">
      <c r="O13732" s="268" t="s">
        <v>23207</v>
      </c>
      <c r="P13732" s="268" t="s">
        <v>9492</v>
      </c>
      <c r="Q13732" s="269">
        <v>-22.75</v>
      </c>
      <c r="R13732" s="269">
        <v>-23</v>
      </c>
      <c r="S13732" s="269">
        <v>-52.75</v>
      </c>
      <c r="T13732" s="269">
        <v>-53</v>
      </c>
      <c r="DO13732"/>
    </row>
    <row r="13733" spans="15:119" x14ac:dyDescent="0.25">
      <c r="O13733" s="268" t="s">
        <v>23208</v>
      </c>
      <c r="P13733" s="268" t="s">
        <v>9492</v>
      </c>
      <c r="Q13733" s="269">
        <v>-22.75</v>
      </c>
      <c r="R13733" s="269">
        <v>-23</v>
      </c>
      <c r="S13733" s="269">
        <v>-52.5</v>
      </c>
      <c r="T13733" s="269">
        <v>-52.75</v>
      </c>
      <c r="DO13733"/>
    </row>
    <row r="13734" spans="15:119" x14ac:dyDescent="0.25">
      <c r="O13734" s="268" t="s">
        <v>23209</v>
      </c>
      <c r="P13734" s="268" t="s">
        <v>9488</v>
      </c>
      <c r="Q13734" s="269">
        <v>-22</v>
      </c>
      <c r="R13734" s="269">
        <v>-23</v>
      </c>
      <c r="S13734" s="269">
        <v>-51</v>
      </c>
      <c r="T13734" s="269">
        <v>-52.5</v>
      </c>
      <c r="DO13734"/>
    </row>
    <row r="13735" spans="15:119" x14ac:dyDescent="0.25">
      <c r="O13735" s="268" t="s">
        <v>23210</v>
      </c>
      <c r="P13735" s="268" t="s">
        <v>9490</v>
      </c>
      <c r="Q13735" s="269">
        <v>-22</v>
      </c>
      <c r="R13735" s="269">
        <v>-22.5</v>
      </c>
      <c r="S13735" s="269">
        <v>-52</v>
      </c>
      <c r="T13735" s="269">
        <v>-52.5</v>
      </c>
      <c r="DO13735"/>
    </row>
    <row r="13736" spans="15:119" x14ac:dyDescent="0.25">
      <c r="O13736" s="268" t="s">
        <v>23211</v>
      </c>
      <c r="P13736" s="268" t="s">
        <v>9492</v>
      </c>
      <c r="Q13736" s="269">
        <v>-22</v>
      </c>
      <c r="R13736" s="269">
        <v>-22.25</v>
      </c>
      <c r="S13736" s="269">
        <v>-52.25</v>
      </c>
      <c r="T13736" s="269">
        <v>-52.5</v>
      </c>
      <c r="DO13736"/>
    </row>
    <row r="13737" spans="15:119" x14ac:dyDescent="0.25">
      <c r="O13737" s="268" t="s">
        <v>23212</v>
      </c>
      <c r="P13737" s="268" t="s">
        <v>9492</v>
      </c>
      <c r="Q13737" s="269">
        <v>-22</v>
      </c>
      <c r="R13737" s="269">
        <v>-22.25</v>
      </c>
      <c r="S13737" s="269">
        <v>-52</v>
      </c>
      <c r="T13737" s="269">
        <v>-52.25</v>
      </c>
      <c r="DO13737"/>
    </row>
    <row r="13738" spans="15:119" x14ac:dyDescent="0.25">
      <c r="O13738" s="268" t="s">
        <v>23213</v>
      </c>
      <c r="P13738" s="268" t="s">
        <v>9492</v>
      </c>
      <c r="Q13738" s="269">
        <v>-22.25</v>
      </c>
      <c r="R13738" s="269">
        <v>-22.5</v>
      </c>
      <c r="S13738" s="269">
        <v>-52.25</v>
      </c>
      <c r="T13738" s="269">
        <v>-52.5</v>
      </c>
      <c r="DO13738"/>
    </row>
    <row r="13739" spans="15:119" x14ac:dyDescent="0.25">
      <c r="O13739" s="268" t="s">
        <v>23214</v>
      </c>
      <c r="P13739" s="268" t="s">
        <v>9492</v>
      </c>
      <c r="Q13739" s="269">
        <v>-22.25</v>
      </c>
      <c r="R13739" s="269">
        <v>-22.5</v>
      </c>
      <c r="S13739" s="269">
        <v>-52</v>
      </c>
      <c r="T13739" s="269">
        <v>-52.25</v>
      </c>
      <c r="DO13739"/>
    </row>
    <row r="13740" spans="15:119" x14ac:dyDescent="0.25">
      <c r="O13740" s="268" t="s">
        <v>23215</v>
      </c>
      <c r="P13740" s="268" t="s">
        <v>9490</v>
      </c>
      <c r="Q13740" s="269">
        <v>-22</v>
      </c>
      <c r="R13740" s="269">
        <v>-22.5</v>
      </c>
      <c r="S13740" s="269">
        <v>-51.5</v>
      </c>
      <c r="T13740" s="269">
        <v>-52</v>
      </c>
      <c r="DO13740"/>
    </row>
    <row r="13741" spans="15:119" x14ac:dyDescent="0.25">
      <c r="O13741" s="268" t="s">
        <v>23216</v>
      </c>
      <c r="P13741" s="268" t="s">
        <v>9492</v>
      </c>
      <c r="Q13741" s="269">
        <v>-22</v>
      </c>
      <c r="R13741" s="269">
        <v>-22.25</v>
      </c>
      <c r="S13741" s="269">
        <v>-51.75</v>
      </c>
      <c r="T13741" s="269">
        <v>-52</v>
      </c>
      <c r="DO13741"/>
    </row>
    <row r="13742" spans="15:119" x14ac:dyDescent="0.25">
      <c r="O13742" s="268" t="s">
        <v>23217</v>
      </c>
      <c r="P13742" s="268" t="s">
        <v>9492</v>
      </c>
      <c r="Q13742" s="269">
        <v>-22</v>
      </c>
      <c r="R13742" s="269">
        <v>-22.25</v>
      </c>
      <c r="S13742" s="269">
        <v>-51.5</v>
      </c>
      <c r="T13742" s="269">
        <v>-51.75</v>
      </c>
      <c r="DO13742"/>
    </row>
    <row r="13743" spans="15:119" x14ac:dyDescent="0.25">
      <c r="O13743" s="268" t="s">
        <v>23218</v>
      </c>
      <c r="P13743" s="268" t="s">
        <v>9492</v>
      </c>
      <c r="Q13743" s="269">
        <v>-22.25</v>
      </c>
      <c r="R13743" s="269">
        <v>-22.5</v>
      </c>
      <c r="S13743" s="269">
        <v>-51.75</v>
      </c>
      <c r="T13743" s="269">
        <v>-52</v>
      </c>
      <c r="DO13743"/>
    </row>
    <row r="13744" spans="15:119" x14ac:dyDescent="0.25">
      <c r="O13744" s="268" t="s">
        <v>23219</v>
      </c>
      <c r="P13744" s="268" t="s">
        <v>9492</v>
      </c>
      <c r="Q13744" s="269">
        <v>-22.25</v>
      </c>
      <c r="R13744" s="269">
        <v>-22.5</v>
      </c>
      <c r="S13744" s="269">
        <v>-51.5</v>
      </c>
      <c r="T13744" s="269">
        <v>-51.75</v>
      </c>
      <c r="DO13744"/>
    </row>
    <row r="13745" spans="15:119" x14ac:dyDescent="0.25">
      <c r="O13745" s="268" t="s">
        <v>23220</v>
      </c>
      <c r="P13745" s="268" t="s">
        <v>9490</v>
      </c>
      <c r="Q13745" s="269">
        <v>-22</v>
      </c>
      <c r="R13745" s="269">
        <v>-22.5</v>
      </c>
      <c r="S13745" s="269">
        <v>-51</v>
      </c>
      <c r="T13745" s="269">
        <v>-51.5</v>
      </c>
      <c r="DO13745"/>
    </row>
    <row r="13746" spans="15:119" x14ac:dyDescent="0.25">
      <c r="O13746" s="268" t="s">
        <v>23221</v>
      </c>
      <c r="P13746" s="268" t="s">
        <v>9492</v>
      </c>
      <c r="Q13746" s="269">
        <v>-22</v>
      </c>
      <c r="R13746" s="269">
        <v>-22.25</v>
      </c>
      <c r="S13746" s="269">
        <v>-51.25</v>
      </c>
      <c r="T13746" s="269">
        <v>-51.5</v>
      </c>
      <c r="DO13746"/>
    </row>
    <row r="13747" spans="15:119" x14ac:dyDescent="0.25">
      <c r="O13747" s="268" t="s">
        <v>23222</v>
      </c>
      <c r="P13747" s="268" t="s">
        <v>9492</v>
      </c>
      <c r="Q13747" s="269">
        <v>-22</v>
      </c>
      <c r="R13747" s="269">
        <v>-22.25</v>
      </c>
      <c r="S13747" s="269">
        <v>-51</v>
      </c>
      <c r="T13747" s="269">
        <v>-51.25</v>
      </c>
      <c r="DO13747"/>
    </row>
    <row r="13748" spans="15:119" x14ac:dyDescent="0.25">
      <c r="O13748" s="268" t="s">
        <v>23223</v>
      </c>
      <c r="P13748" s="268" t="s">
        <v>9492</v>
      </c>
      <c r="Q13748" s="269">
        <v>-22.25</v>
      </c>
      <c r="R13748" s="269">
        <v>-22.5</v>
      </c>
      <c r="S13748" s="269">
        <v>-51.25</v>
      </c>
      <c r="T13748" s="269">
        <v>-51.5</v>
      </c>
      <c r="DO13748"/>
    </row>
    <row r="13749" spans="15:119" x14ac:dyDescent="0.25">
      <c r="O13749" s="268" t="s">
        <v>23224</v>
      </c>
      <c r="P13749" s="268" t="s">
        <v>9492</v>
      </c>
      <c r="Q13749" s="269">
        <v>-22.25</v>
      </c>
      <c r="R13749" s="269">
        <v>-22.5</v>
      </c>
      <c r="S13749" s="269">
        <v>-51</v>
      </c>
      <c r="T13749" s="269">
        <v>-51.25</v>
      </c>
      <c r="DO13749"/>
    </row>
    <row r="13750" spans="15:119" x14ac:dyDescent="0.25">
      <c r="O13750" s="268" t="s">
        <v>23225</v>
      </c>
      <c r="P13750" s="268" t="s">
        <v>9490</v>
      </c>
      <c r="Q13750" s="269">
        <v>-22.5</v>
      </c>
      <c r="R13750" s="269">
        <v>-23</v>
      </c>
      <c r="S13750" s="269">
        <v>-52</v>
      </c>
      <c r="T13750" s="269">
        <v>-52.5</v>
      </c>
      <c r="DO13750"/>
    </row>
    <row r="13751" spans="15:119" x14ac:dyDescent="0.25">
      <c r="O13751" s="268" t="s">
        <v>23226</v>
      </c>
      <c r="P13751" s="268" t="s">
        <v>9492</v>
      </c>
      <c r="Q13751" s="269">
        <v>-22.5</v>
      </c>
      <c r="R13751" s="269">
        <v>-22.75</v>
      </c>
      <c r="S13751" s="269">
        <v>-52.25</v>
      </c>
      <c r="T13751" s="269">
        <v>-52.5</v>
      </c>
      <c r="DO13751"/>
    </row>
    <row r="13752" spans="15:119" x14ac:dyDescent="0.25">
      <c r="O13752" s="268" t="s">
        <v>23227</v>
      </c>
      <c r="P13752" s="268" t="s">
        <v>9492</v>
      </c>
      <c r="Q13752" s="269">
        <v>-22.5</v>
      </c>
      <c r="R13752" s="269">
        <v>-22.75</v>
      </c>
      <c r="S13752" s="269">
        <v>-52</v>
      </c>
      <c r="T13752" s="269">
        <v>-52.25</v>
      </c>
      <c r="DO13752"/>
    </row>
    <row r="13753" spans="15:119" x14ac:dyDescent="0.25">
      <c r="O13753" s="268" t="s">
        <v>23228</v>
      </c>
      <c r="P13753" s="268" t="s">
        <v>9492</v>
      </c>
      <c r="Q13753" s="269">
        <v>-22.75</v>
      </c>
      <c r="R13753" s="269">
        <v>-23</v>
      </c>
      <c r="S13753" s="269">
        <v>-52.25</v>
      </c>
      <c r="T13753" s="269">
        <v>-52.5</v>
      </c>
      <c r="DO13753"/>
    </row>
    <row r="13754" spans="15:119" x14ac:dyDescent="0.25">
      <c r="O13754" s="268" t="s">
        <v>23229</v>
      </c>
      <c r="P13754" s="268" t="s">
        <v>9492</v>
      </c>
      <c r="Q13754" s="269">
        <v>-22.75</v>
      </c>
      <c r="R13754" s="269">
        <v>-23</v>
      </c>
      <c r="S13754" s="269">
        <v>-52</v>
      </c>
      <c r="T13754" s="269">
        <v>-52.25</v>
      </c>
      <c r="DO13754"/>
    </row>
    <row r="13755" spans="15:119" x14ac:dyDescent="0.25">
      <c r="O13755" s="268" t="s">
        <v>23230</v>
      </c>
      <c r="P13755" s="268" t="s">
        <v>9490</v>
      </c>
      <c r="Q13755" s="269">
        <v>-22.5</v>
      </c>
      <c r="R13755" s="269">
        <v>-23</v>
      </c>
      <c r="S13755" s="269">
        <v>-51.5</v>
      </c>
      <c r="T13755" s="269">
        <v>-52</v>
      </c>
      <c r="DO13755"/>
    </row>
    <row r="13756" spans="15:119" x14ac:dyDescent="0.25">
      <c r="O13756" s="268" t="s">
        <v>23231</v>
      </c>
      <c r="P13756" s="268" t="s">
        <v>9492</v>
      </c>
      <c r="Q13756" s="269">
        <v>-22.5</v>
      </c>
      <c r="R13756" s="269">
        <v>-22.75</v>
      </c>
      <c r="S13756" s="269">
        <v>-51.75</v>
      </c>
      <c r="T13756" s="269">
        <v>-52</v>
      </c>
      <c r="DO13756"/>
    </row>
    <row r="13757" spans="15:119" x14ac:dyDescent="0.25">
      <c r="O13757" s="268" t="s">
        <v>23232</v>
      </c>
      <c r="P13757" s="268" t="s">
        <v>9492</v>
      </c>
      <c r="Q13757" s="269">
        <v>-22.5</v>
      </c>
      <c r="R13757" s="269">
        <v>-22.75</v>
      </c>
      <c r="S13757" s="269">
        <v>-51.5</v>
      </c>
      <c r="T13757" s="269">
        <v>-51.75</v>
      </c>
      <c r="DO13757"/>
    </row>
    <row r="13758" spans="15:119" x14ac:dyDescent="0.25">
      <c r="O13758" s="268" t="s">
        <v>23233</v>
      </c>
      <c r="P13758" s="268" t="s">
        <v>9492</v>
      </c>
      <c r="Q13758" s="269">
        <v>-22.75</v>
      </c>
      <c r="R13758" s="269">
        <v>-23</v>
      </c>
      <c r="S13758" s="269">
        <v>-51.75</v>
      </c>
      <c r="T13758" s="269">
        <v>-52</v>
      </c>
      <c r="DO13758"/>
    </row>
    <row r="13759" spans="15:119" x14ac:dyDescent="0.25">
      <c r="O13759" s="268" t="s">
        <v>23234</v>
      </c>
      <c r="P13759" s="268" t="s">
        <v>9492</v>
      </c>
      <c r="Q13759" s="269">
        <v>-22.75</v>
      </c>
      <c r="R13759" s="269">
        <v>-23</v>
      </c>
      <c r="S13759" s="269">
        <v>-51.5</v>
      </c>
      <c r="T13759" s="269">
        <v>-51.75</v>
      </c>
      <c r="DO13759"/>
    </row>
    <row r="13760" spans="15:119" x14ac:dyDescent="0.25">
      <c r="O13760" s="268" t="s">
        <v>23235</v>
      </c>
      <c r="P13760" s="268" t="s">
        <v>9490</v>
      </c>
      <c r="Q13760" s="269">
        <v>-22.5</v>
      </c>
      <c r="R13760" s="269">
        <v>-23</v>
      </c>
      <c r="S13760" s="269">
        <v>-51</v>
      </c>
      <c r="T13760" s="269">
        <v>-51.5</v>
      </c>
      <c r="DO13760"/>
    </row>
    <row r="13761" spans="15:119" x14ac:dyDescent="0.25">
      <c r="O13761" s="268" t="s">
        <v>23236</v>
      </c>
      <c r="P13761" s="268" t="s">
        <v>9492</v>
      </c>
      <c r="Q13761" s="269">
        <v>-22.5</v>
      </c>
      <c r="R13761" s="269">
        <v>-22.75</v>
      </c>
      <c r="S13761" s="269">
        <v>-51.25</v>
      </c>
      <c r="T13761" s="269">
        <v>-51.5</v>
      </c>
      <c r="DO13761"/>
    </row>
    <row r="13762" spans="15:119" x14ac:dyDescent="0.25">
      <c r="O13762" s="268" t="s">
        <v>23237</v>
      </c>
      <c r="P13762" s="268" t="s">
        <v>9492</v>
      </c>
      <c r="Q13762" s="269">
        <v>-22.5</v>
      </c>
      <c r="R13762" s="269">
        <v>-22.75</v>
      </c>
      <c r="S13762" s="269">
        <v>-51</v>
      </c>
      <c r="T13762" s="269">
        <v>-51.25</v>
      </c>
      <c r="DO13762"/>
    </row>
    <row r="13763" spans="15:119" x14ac:dyDescent="0.25">
      <c r="O13763" s="268" t="s">
        <v>23238</v>
      </c>
      <c r="P13763" s="268" t="s">
        <v>9492</v>
      </c>
      <c r="Q13763" s="269">
        <v>-22.75</v>
      </c>
      <c r="R13763" s="269">
        <v>-23</v>
      </c>
      <c r="S13763" s="269">
        <v>-51.25</v>
      </c>
      <c r="T13763" s="269">
        <v>-51.5</v>
      </c>
      <c r="DO13763"/>
    </row>
    <row r="13764" spans="15:119" x14ac:dyDescent="0.25">
      <c r="O13764" s="268" t="s">
        <v>23239</v>
      </c>
      <c r="P13764" s="268" t="s">
        <v>9492</v>
      </c>
      <c r="Q13764" s="269">
        <v>-22.75</v>
      </c>
      <c r="R13764" s="269">
        <v>-23</v>
      </c>
      <c r="S13764" s="269">
        <v>-51</v>
      </c>
      <c r="T13764" s="269">
        <v>-51.25</v>
      </c>
      <c r="DO13764"/>
    </row>
    <row r="13765" spans="15:119" x14ac:dyDescent="0.25">
      <c r="O13765" s="268" t="s">
        <v>23240</v>
      </c>
      <c r="P13765" s="268" t="s">
        <v>9488</v>
      </c>
      <c r="Q13765" s="269">
        <v>-23</v>
      </c>
      <c r="R13765" s="269">
        <v>-24</v>
      </c>
      <c r="S13765" s="269">
        <v>-52.5</v>
      </c>
      <c r="T13765" s="269">
        <v>-54</v>
      </c>
      <c r="DO13765"/>
    </row>
    <row r="13766" spans="15:119" x14ac:dyDescent="0.25">
      <c r="O13766" s="268" t="s">
        <v>23241</v>
      </c>
      <c r="P13766" s="268" t="s">
        <v>9490</v>
      </c>
      <c r="Q13766" s="269">
        <v>-23</v>
      </c>
      <c r="R13766" s="269">
        <v>-23.5</v>
      </c>
      <c r="S13766" s="269">
        <v>-53.5</v>
      </c>
      <c r="T13766" s="269">
        <v>-54</v>
      </c>
      <c r="DO13766"/>
    </row>
    <row r="13767" spans="15:119" x14ac:dyDescent="0.25">
      <c r="O13767" s="268" t="s">
        <v>23242</v>
      </c>
      <c r="P13767" s="268" t="s">
        <v>9492</v>
      </c>
      <c r="Q13767" s="269">
        <v>-23</v>
      </c>
      <c r="R13767" s="269">
        <v>-23.25</v>
      </c>
      <c r="S13767" s="269">
        <v>-53.75</v>
      </c>
      <c r="T13767" s="269">
        <v>-54</v>
      </c>
      <c r="DO13767"/>
    </row>
    <row r="13768" spans="15:119" x14ac:dyDescent="0.25">
      <c r="O13768" s="268" t="s">
        <v>23243</v>
      </c>
      <c r="P13768" s="268" t="s">
        <v>9492</v>
      </c>
      <c r="Q13768" s="269">
        <v>-23</v>
      </c>
      <c r="R13768" s="269">
        <v>-23.25</v>
      </c>
      <c r="S13768" s="269">
        <v>-53.5</v>
      </c>
      <c r="T13768" s="269">
        <v>-53.75</v>
      </c>
      <c r="DO13768"/>
    </row>
    <row r="13769" spans="15:119" x14ac:dyDescent="0.25">
      <c r="O13769" s="268" t="s">
        <v>23244</v>
      </c>
      <c r="P13769" s="268" t="s">
        <v>9492</v>
      </c>
      <c r="Q13769" s="269">
        <v>-23.25</v>
      </c>
      <c r="R13769" s="269">
        <v>-23.5</v>
      </c>
      <c r="S13769" s="269">
        <v>-53.75</v>
      </c>
      <c r="T13769" s="269">
        <v>-54</v>
      </c>
      <c r="DO13769"/>
    </row>
    <row r="13770" spans="15:119" x14ac:dyDescent="0.25">
      <c r="O13770" s="268" t="s">
        <v>23245</v>
      </c>
      <c r="P13770" s="268" t="s">
        <v>9492</v>
      </c>
      <c r="Q13770" s="269">
        <v>-23.25</v>
      </c>
      <c r="R13770" s="269">
        <v>-23.5</v>
      </c>
      <c r="S13770" s="269">
        <v>-53.5</v>
      </c>
      <c r="T13770" s="269">
        <v>-53.75</v>
      </c>
      <c r="DO13770"/>
    </row>
    <row r="13771" spans="15:119" x14ac:dyDescent="0.25">
      <c r="O13771" s="268" t="s">
        <v>23246</v>
      </c>
      <c r="P13771" s="268" t="s">
        <v>9490</v>
      </c>
      <c r="Q13771" s="269">
        <v>-23</v>
      </c>
      <c r="R13771" s="269">
        <v>-23.5</v>
      </c>
      <c r="S13771" s="269">
        <v>-53</v>
      </c>
      <c r="T13771" s="269">
        <v>-53.5</v>
      </c>
      <c r="DO13771"/>
    </row>
    <row r="13772" spans="15:119" x14ac:dyDescent="0.25">
      <c r="O13772" s="268" t="s">
        <v>23247</v>
      </c>
      <c r="P13772" s="268" t="s">
        <v>9492</v>
      </c>
      <c r="Q13772" s="269">
        <v>-23</v>
      </c>
      <c r="R13772" s="269">
        <v>-23.25</v>
      </c>
      <c r="S13772" s="269">
        <v>-53.25</v>
      </c>
      <c r="T13772" s="269">
        <v>-53.5</v>
      </c>
      <c r="DO13772"/>
    </row>
    <row r="13773" spans="15:119" x14ac:dyDescent="0.25">
      <c r="O13773" s="268" t="s">
        <v>23248</v>
      </c>
      <c r="P13773" s="268" t="s">
        <v>9492</v>
      </c>
      <c r="Q13773" s="269">
        <v>-23</v>
      </c>
      <c r="R13773" s="269">
        <v>-23.25</v>
      </c>
      <c r="S13773" s="269">
        <v>-53</v>
      </c>
      <c r="T13773" s="269">
        <v>-53.25</v>
      </c>
      <c r="DO13773"/>
    </row>
    <row r="13774" spans="15:119" x14ac:dyDescent="0.25">
      <c r="O13774" s="268" t="s">
        <v>23249</v>
      </c>
      <c r="P13774" s="268" t="s">
        <v>9492</v>
      </c>
      <c r="Q13774" s="269">
        <v>-23.25</v>
      </c>
      <c r="R13774" s="269">
        <v>-23.5</v>
      </c>
      <c r="S13774" s="269">
        <v>-53.25</v>
      </c>
      <c r="T13774" s="269">
        <v>-53.5</v>
      </c>
      <c r="DO13774"/>
    </row>
    <row r="13775" spans="15:119" x14ac:dyDescent="0.25">
      <c r="O13775" s="268" t="s">
        <v>23250</v>
      </c>
      <c r="P13775" s="268" t="s">
        <v>9492</v>
      </c>
      <c r="Q13775" s="269">
        <v>-23.25</v>
      </c>
      <c r="R13775" s="269">
        <v>-23.5</v>
      </c>
      <c r="S13775" s="269">
        <v>-53</v>
      </c>
      <c r="T13775" s="269">
        <v>-53.25</v>
      </c>
      <c r="DO13775"/>
    </row>
    <row r="13776" spans="15:119" x14ac:dyDescent="0.25">
      <c r="O13776" s="268" t="s">
        <v>23251</v>
      </c>
      <c r="P13776" s="268" t="s">
        <v>9490</v>
      </c>
      <c r="Q13776" s="269">
        <v>-23</v>
      </c>
      <c r="R13776" s="269">
        <v>-23.5</v>
      </c>
      <c r="S13776" s="269">
        <v>-52.5</v>
      </c>
      <c r="T13776" s="269">
        <v>-53</v>
      </c>
      <c r="DO13776"/>
    </row>
    <row r="13777" spans="15:119" x14ac:dyDescent="0.25">
      <c r="O13777" s="268" t="s">
        <v>23252</v>
      </c>
      <c r="P13777" s="268" t="s">
        <v>9492</v>
      </c>
      <c r="Q13777" s="269">
        <v>-23</v>
      </c>
      <c r="R13777" s="269">
        <v>-23.25</v>
      </c>
      <c r="S13777" s="269">
        <v>-52.75</v>
      </c>
      <c r="T13777" s="269">
        <v>-53</v>
      </c>
      <c r="DO13777"/>
    </row>
    <row r="13778" spans="15:119" x14ac:dyDescent="0.25">
      <c r="O13778" s="268" t="s">
        <v>23253</v>
      </c>
      <c r="P13778" s="268" t="s">
        <v>9492</v>
      </c>
      <c r="Q13778" s="269">
        <v>-23</v>
      </c>
      <c r="R13778" s="269">
        <v>-23.25</v>
      </c>
      <c r="S13778" s="269">
        <v>-52.5</v>
      </c>
      <c r="T13778" s="269">
        <v>-52.75</v>
      </c>
      <c r="DO13778"/>
    </row>
    <row r="13779" spans="15:119" x14ac:dyDescent="0.25">
      <c r="O13779" s="268" t="s">
        <v>23254</v>
      </c>
      <c r="P13779" s="268" t="s">
        <v>9492</v>
      </c>
      <c r="Q13779" s="269">
        <v>-23.25</v>
      </c>
      <c r="R13779" s="269">
        <v>-23.5</v>
      </c>
      <c r="S13779" s="269">
        <v>-52.75</v>
      </c>
      <c r="T13779" s="269">
        <v>-53</v>
      </c>
      <c r="DO13779"/>
    </row>
    <row r="13780" spans="15:119" x14ac:dyDescent="0.25">
      <c r="O13780" s="268" t="s">
        <v>23255</v>
      </c>
      <c r="P13780" s="268" t="s">
        <v>9492</v>
      </c>
      <c r="Q13780" s="269">
        <v>-23.25</v>
      </c>
      <c r="R13780" s="269">
        <v>-23.5</v>
      </c>
      <c r="S13780" s="269">
        <v>-52.5</v>
      </c>
      <c r="T13780" s="269">
        <v>-52.75</v>
      </c>
      <c r="DO13780"/>
    </row>
    <row r="13781" spans="15:119" x14ac:dyDescent="0.25">
      <c r="O13781" s="268" t="s">
        <v>23256</v>
      </c>
      <c r="P13781" s="268" t="s">
        <v>9490</v>
      </c>
      <c r="Q13781" s="269">
        <v>-23.5</v>
      </c>
      <c r="R13781" s="269">
        <v>-24</v>
      </c>
      <c r="S13781" s="269">
        <v>-53.5</v>
      </c>
      <c r="T13781" s="269">
        <v>-54</v>
      </c>
      <c r="DO13781"/>
    </row>
    <row r="13782" spans="15:119" x14ac:dyDescent="0.25">
      <c r="O13782" s="268" t="s">
        <v>23257</v>
      </c>
      <c r="P13782" s="268" t="s">
        <v>9492</v>
      </c>
      <c r="Q13782" s="269">
        <v>-23.5</v>
      </c>
      <c r="R13782" s="269">
        <v>-23.75</v>
      </c>
      <c r="S13782" s="269">
        <v>-53.75</v>
      </c>
      <c r="T13782" s="269">
        <v>-54</v>
      </c>
      <c r="DO13782"/>
    </row>
    <row r="13783" spans="15:119" x14ac:dyDescent="0.25">
      <c r="O13783" s="268" t="s">
        <v>23258</v>
      </c>
      <c r="P13783" s="268" t="s">
        <v>9492</v>
      </c>
      <c r="Q13783" s="269">
        <v>-23.5</v>
      </c>
      <c r="R13783" s="269">
        <v>-23.75</v>
      </c>
      <c r="S13783" s="269">
        <v>-53.5</v>
      </c>
      <c r="T13783" s="269">
        <v>-53.75</v>
      </c>
      <c r="DO13783"/>
    </row>
    <row r="13784" spans="15:119" x14ac:dyDescent="0.25">
      <c r="O13784" s="268" t="s">
        <v>23259</v>
      </c>
      <c r="P13784" s="268" t="s">
        <v>9492</v>
      </c>
      <c r="Q13784" s="269">
        <v>-23.75</v>
      </c>
      <c r="R13784" s="269">
        <v>-24</v>
      </c>
      <c r="S13784" s="269">
        <v>-53.75</v>
      </c>
      <c r="T13784" s="269">
        <v>-54</v>
      </c>
      <c r="DO13784"/>
    </row>
    <row r="13785" spans="15:119" x14ac:dyDescent="0.25">
      <c r="O13785" s="268" t="s">
        <v>23260</v>
      </c>
      <c r="P13785" s="268" t="s">
        <v>9492</v>
      </c>
      <c r="Q13785" s="269">
        <v>-23.75</v>
      </c>
      <c r="R13785" s="269">
        <v>-24</v>
      </c>
      <c r="S13785" s="269">
        <v>-53.5</v>
      </c>
      <c r="T13785" s="269">
        <v>-53.75</v>
      </c>
      <c r="DO13785"/>
    </row>
    <row r="13786" spans="15:119" x14ac:dyDescent="0.25">
      <c r="O13786" s="268" t="s">
        <v>23261</v>
      </c>
      <c r="P13786" s="268" t="s">
        <v>9490</v>
      </c>
      <c r="Q13786" s="269">
        <v>-23.5</v>
      </c>
      <c r="R13786" s="269">
        <v>-24</v>
      </c>
      <c r="S13786" s="269">
        <v>-53</v>
      </c>
      <c r="T13786" s="269">
        <v>-53.5</v>
      </c>
      <c r="DO13786"/>
    </row>
    <row r="13787" spans="15:119" x14ac:dyDescent="0.25">
      <c r="O13787" s="268" t="s">
        <v>23262</v>
      </c>
      <c r="P13787" s="268" t="s">
        <v>9492</v>
      </c>
      <c r="Q13787" s="269">
        <v>-23.5</v>
      </c>
      <c r="R13787" s="269">
        <v>-23.75</v>
      </c>
      <c r="S13787" s="269">
        <v>-53.25</v>
      </c>
      <c r="T13787" s="269">
        <v>-53.5</v>
      </c>
      <c r="DO13787"/>
    </row>
    <row r="13788" spans="15:119" x14ac:dyDescent="0.25">
      <c r="O13788" s="268" t="s">
        <v>23263</v>
      </c>
      <c r="P13788" s="268" t="s">
        <v>9492</v>
      </c>
      <c r="Q13788" s="269">
        <v>-23.5</v>
      </c>
      <c r="R13788" s="269">
        <v>-23.75</v>
      </c>
      <c r="S13788" s="269">
        <v>-53</v>
      </c>
      <c r="T13788" s="269">
        <v>-53.25</v>
      </c>
      <c r="DO13788"/>
    </row>
    <row r="13789" spans="15:119" x14ac:dyDescent="0.25">
      <c r="O13789" s="268" t="s">
        <v>23264</v>
      </c>
      <c r="P13789" s="268" t="s">
        <v>9492</v>
      </c>
      <c r="Q13789" s="269">
        <v>-23.75</v>
      </c>
      <c r="R13789" s="269">
        <v>-24</v>
      </c>
      <c r="S13789" s="269">
        <v>-53.25</v>
      </c>
      <c r="T13789" s="269">
        <v>-53.5</v>
      </c>
      <c r="DO13789"/>
    </row>
    <row r="13790" spans="15:119" x14ac:dyDescent="0.25">
      <c r="O13790" s="268" t="s">
        <v>23265</v>
      </c>
      <c r="P13790" s="268" t="s">
        <v>9492</v>
      </c>
      <c r="Q13790" s="269">
        <v>-23.75</v>
      </c>
      <c r="R13790" s="269">
        <v>-24</v>
      </c>
      <c r="S13790" s="269">
        <v>-53</v>
      </c>
      <c r="T13790" s="269">
        <v>-53.25</v>
      </c>
      <c r="DO13790"/>
    </row>
    <row r="13791" spans="15:119" x14ac:dyDescent="0.25">
      <c r="O13791" s="268" t="s">
        <v>23266</v>
      </c>
      <c r="P13791" s="268" t="s">
        <v>9490</v>
      </c>
      <c r="Q13791" s="269">
        <v>-23.5</v>
      </c>
      <c r="R13791" s="269">
        <v>-24</v>
      </c>
      <c r="S13791" s="269">
        <v>-52.5</v>
      </c>
      <c r="T13791" s="269">
        <v>-53</v>
      </c>
      <c r="DO13791"/>
    </row>
    <row r="13792" spans="15:119" x14ac:dyDescent="0.25">
      <c r="O13792" s="268" t="s">
        <v>23267</v>
      </c>
      <c r="P13792" s="268" t="s">
        <v>9492</v>
      </c>
      <c r="Q13792" s="269">
        <v>-23.5</v>
      </c>
      <c r="R13792" s="269">
        <v>-23.75</v>
      </c>
      <c r="S13792" s="269">
        <v>-52.75</v>
      </c>
      <c r="T13792" s="269">
        <v>-53</v>
      </c>
      <c r="DO13792"/>
    </row>
    <row r="13793" spans="15:119" x14ac:dyDescent="0.25">
      <c r="O13793" s="268" t="s">
        <v>23268</v>
      </c>
      <c r="P13793" s="268" t="s">
        <v>9492</v>
      </c>
      <c r="Q13793" s="269">
        <v>-23.5</v>
      </c>
      <c r="R13793" s="269">
        <v>-23.75</v>
      </c>
      <c r="S13793" s="269">
        <v>-52.5</v>
      </c>
      <c r="T13793" s="269">
        <v>-52.75</v>
      </c>
      <c r="DO13793"/>
    </row>
    <row r="13794" spans="15:119" x14ac:dyDescent="0.25">
      <c r="O13794" s="268" t="s">
        <v>23269</v>
      </c>
      <c r="P13794" s="268" t="s">
        <v>9492</v>
      </c>
      <c r="Q13794" s="269">
        <v>-23.75</v>
      </c>
      <c r="R13794" s="269">
        <v>-24</v>
      </c>
      <c r="S13794" s="269">
        <v>-52.75</v>
      </c>
      <c r="T13794" s="269">
        <v>-53</v>
      </c>
      <c r="DO13794"/>
    </row>
    <row r="13795" spans="15:119" x14ac:dyDescent="0.25">
      <c r="O13795" s="268" t="s">
        <v>23270</v>
      </c>
      <c r="P13795" s="268" t="s">
        <v>9492</v>
      </c>
      <c r="Q13795" s="269">
        <v>-23.75</v>
      </c>
      <c r="R13795" s="269">
        <v>-24</v>
      </c>
      <c r="S13795" s="269">
        <v>-52.5</v>
      </c>
      <c r="T13795" s="269">
        <v>-52.75</v>
      </c>
      <c r="DO13795"/>
    </row>
    <row r="13796" spans="15:119" x14ac:dyDescent="0.25">
      <c r="O13796" s="268" t="s">
        <v>23271</v>
      </c>
      <c r="P13796" s="268" t="s">
        <v>9488</v>
      </c>
      <c r="Q13796" s="269">
        <v>-23</v>
      </c>
      <c r="R13796" s="269">
        <v>-24</v>
      </c>
      <c r="S13796" s="269">
        <v>-51</v>
      </c>
      <c r="T13796" s="269">
        <v>-52.5</v>
      </c>
      <c r="DO13796"/>
    </row>
    <row r="13797" spans="15:119" x14ac:dyDescent="0.25">
      <c r="O13797" s="268" t="s">
        <v>23272</v>
      </c>
      <c r="P13797" s="268" t="s">
        <v>9490</v>
      </c>
      <c r="Q13797" s="269">
        <v>-23</v>
      </c>
      <c r="R13797" s="269">
        <v>-23.5</v>
      </c>
      <c r="S13797" s="269">
        <v>-52</v>
      </c>
      <c r="T13797" s="269">
        <v>-52.5</v>
      </c>
      <c r="DO13797"/>
    </row>
    <row r="13798" spans="15:119" x14ac:dyDescent="0.25">
      <c r="O13798" s="268" t="s">
        <v>23273</v>
      </c>
      <c r="P13798" s="268" t="s">
        <v>9492</v>
      </c>
      <c r="Q13798" s="269">
        <v>-23</v>
      </c>
      <c r="R13798" s="269">
        <v>-23.25</v>
      </c>
      <c r="S13798" s="269">
        <v>-52.25</v>
      </c>
      <c r="T13798" s="269">
        <v>-52.5</v>
      </c>
      <c r="DO13798"/>
    </row>
    <row r="13799" spans="15:119" x14ac:dyDescent="0.25">
      <c r="O13799" s="268" t="s">
        <v>23274</v>
      </c>
      <c r="P13799" s="268" t="s">
        <v>9492</v>
      </c>
      <c r="Q13799" s="269">
        <v>-23</v>
      </c>
      <c r="R13799" s="269">
        <v>-23.25</v>
      </c>
      <c r="S13799" s="269">
        <v>-52</v>
      </c>
      <c r="T13799" s="269">
        <v>-52.25</v>
      </c>
      <c r="DO13799"/>
    </row>
    <row r="13800" spans="15:119" x14ac:dyDescent="0.25">
      <c r="O13800" s="268" t="s">
        <v>23275</v>
      </c>
      <c r="P13800" s="268" t="s">
        <v>9492</v>
      </c>
      <c r="Q13800" s="269">
        <v>-23.25</v>
      </c>
      <c r="R13800" s="269">
        <v>-23.5</v>
      </c>
      <c r="S13800" s="269">
        <v>-52.25</v>
      </c>
      <c r="T13800" s="269">
        <v>-52.5</v>
      </c>
      <c r="DO13800"/>
    </row>
    <row r="13801" spans="15:119" x14ac:dyDescent="0.25">
      <c r="O13801" s="268" t="s">
        <v>23276</v>
      </c>
      <c r="P13801" s="268" t="s">
        <v>9492</v>
      </c>
      <c r="Q13801" s="269">
        <v>-23.25</v>
      </c>
      <c r="R13801" s="269">
        <v>-23.5</v>
      </c>
      <c r="S13801" s="269">
        <v>-52</v>
      </c>
      <c r="T13801" s="269">
        <v>-52.25</v>
      </c>
      <c r="DO13801"/>
    </row>
    <row r="13802" spans="15:119" x14ac:dyDescent="0.25">
      <c r="O13802" s="268" t="s">
        <v>23277</v>
      </c>
      <c r="P13802" s="268" t="s">
        <v>9490</v>
      </c>
      <c r="Q13802" s="269">
        <v>-23</v>
      </c>
      <c r="R13802" s="269">
        <v>-23.5</v>
      </c>
      <c r="S13802" s="269">
        <v>-51.5</v>
      </c>
      <c r="T13802" s="269">
        <v>-52</v>
      </c>
      <c r="DO13802"/>
    </row>
    <row r="13803" spans="15:119" x14ac:dyDescent="0.25">
      <c r="O13803" s="268" t="s">
        <v>23278</v>
      </c>
      <c r="P13803" s="268" t="s">
        <v>9492</v>
      </c>
      <c r="Q13803" s="269">
        <v>-23</v>
      </c>
      <c r="R13803" s="269">
        <v>-23.25</v>
      </c>
      <c r="S13803" s="269">
        <v>-51.75</v>
      </c>
      <c r="T13803" s="269">
        <v>-52</v>
      </c>
      <c r="DO13803"/>
    </row>
    <row r="13804" spans="15:119" x14ac:dyDescent="0.25">
      <c r="O13804" s="268" t="s">
        <v>23279</v>
      </c>
      <c r="P13804" s="268" t="s">
        <v>9492</v>
      </c>
      <c r="Q13804" s="269">
        <v>-23</v>
      </c>
      <c r="R13804" s="269">
        <v>-23.25</v>
      </c>
      <c r="S13804" s="269">
        <v>-51.5</v>
      </c>
      <c r="T13804" s="269">
        <v>-51.75</v>
      </c>
      <c r="DO13804"/>
    </row>
    <row r="13805" spans="15:119" x14ac:dyDescent="0.25">
      <c r="O13805" s="268" t="s">
        <v>23280</v>
      </c>
      <c r="P13805" s="268" t="s">
        <v>9492</v>
      </c>
      <c r="Q13805" s="269">
        <v>-23.25</v>
      </c>
      <c r="R13805" s="269">
        <v>-23.5</v>
      </c>
      <c r="S13805" s="269">
        <v>-51.75</v>
      </c>
      <c r="T13805" s="269">
        <v>-52</v>
      </c>
      <c r="DO13805"/>
    </row>
    <row r="13806" spans="15:119" x14ac:dyDescent="0.25">
      <c r="O13806" s="268" t="s">
        <v>23281</v>
      </c>
      <c r="P13806" s="268" t="s">
        <v>9492</v>
      </c>
      <c r="Q13806" s="269">
        <v>-23.25</v>
      </c>
      <c r="R13806" s="269">
        <v>-23.5</v>
      </c>
      <c r="S13806" s="269">
        <v>-51.5</v>
      </c>
      <c r="T13806" s="269">
        <v>-51.75</v>
      </c>
      <c r="DO13806"/>
    </row>
    <row r="13807" spans="15:119" x14ac:dyDescent="0.25">
      <c r="O13807" s="268" t="s">
        <v>23282</v>
      </c>
      <c r="P13807" s="268" t="s">
        <v>9490</v>
      </c>
      <c r="Q13807" s="269">
        <v>-23</v>
      </c>
      <c r="R13807" s="269">
        <v>-23.5</v>
      </c>
      <c r="S13807" s="269">
        <v>-51</v>
      </c>
      <c r="T13807" s="269">
        <v>-51.5</v>
      </c>
      <c r="DO13807"/>
    </row>
    <row r="13808" spans="15:119" x14ac:dyDescent="0.25">
      <c r="O13808" s="268" t="s">
        <v>23283</v>
      </c>
      <c r="P13808" s="268" t="s">
        <v>9492</v>
      </c>
      <c r="Q13808" s="269">
        <v>-23</v>
      </c>
      <c r="R13808" s="269">
        <v>-23.25</v>
      </c>
      <c r="S13808" s="269">
        <v>-51.25</v>
      </c>
      <c r="T13808" s="269">
        <v>-51.5</v>
      </c>
      <c r="DO13808"/>
    </row>
    <row r="13809" spans="15:119" x14ac:dyDescent="0.25">
      <c r="O13809" s="268" t="s">
        <v>23284</v>
      </c>
      <c r="P13809" s="268" t="s">
        <v>9492</v>
      </c>
      <c r="Q13809" s="269">
        <v>-23</v>
      </c>
      <c r="R13809" s="269">
        <v>-23.25</v>
      </c>
      <c r="S13809" s="269">
        <v>-51</v>
      </c>
      <c r="T13809" s="269">
        <v>-51.25</v>
      </c>
      <c r="DO13809"/>
    </row>
    <row r="13810" spans="15:119" x14ac:dyDescent="0.25">
      <c r="O13810" s="268" t="s">
        <v>23285</v>
      </c>
      <c r="P13810" s="268" t="s">
        <v>9492</v>
      </c>
      <c r="Q13810" s="269">
        <v>-23.25</v>
      </c>
      <c r="R13810" s="269">
        <v>-23.5</v>
      </c>
      <c r="S13810" s="269">
        <v>-51.25</v>
      </c>
      <c r="T13810" s="269">
        <v>-51.5</v>
      </c>
      <c r="DO13810"/>
    </row>
    <row r="13811" spans="15:119" x14ac:dyDescent="0.25">
      <c r="O13811" s="268" t="s">
        <v>23286</v>
      </c>
      <c r="P13811" s="268" t="s">
        <v>9492</v>
      </c>
      <c r="Q13811" s="269">
        <v>-23.25</v>
      </c>
      <c r="R13811" s="269">
        <v>-23.5</v>
      </c>
      <c r="S13811" s="269">
        <v>-51</v>
      </c>
      <c r="T13811" s="269">
        <v>-51.25</v>
      </c>
      <c r="DO13811"/>
    </row>
    <row r="13812" spans="15:119" x14ac:dyDescent="0.25">
      <c r="O13812" s="268" t="s">
        <v>23287</v>
      </c>
      <c r="P13812" s="268" t="s">
        <v>9490</v>
      </c>
      <c r="Q13812" s="269">
        <v>-23.5</v>
      </c>
      <c r="R13812" s="269">
        <v>-24</v>
      </c>
      <c r="S13812" s="269">
        <v>-52</v>
      </c>
      <c r="T13812" s="269">
        <v>-52.5</v>
      </c>
      <c r="DO13812"/>
    </row>
    <row r="13813" spans="15:119" x14ac:dyDescent="0.25">
      <c r="O13813" s="268" t="s">
        <v>23288</v>
      </c>
      <c r="P13813" s="268" t="s">
        <v>9492</v>
      </c>
      <c r="Q13813" s="269">
        <v>-23.5</v>
      </c>
      <c r="R13813" s="269">
        <v>-23.75</v>
      </c>
      <c r="S13813" s="269">
        <v>-52.25</v>
      </c>
      <c r="T13813" s="269">
        <v>-52.5</v>
      </c>
      <c r="DO13813"/>
    </row>
    <row r="13814" spans="15:119" x14ac:dyDescent="0.25">
      <c r="O13814" s="268" t="s">
        <v>23289</v>
      </c>
      <c r="P13814" s="268" t="s">
        <v>9492</v>
      </c>
      <c r="Q13814" s="269">
        <v>-23.5</v>
      </c>
      <c r="R13814" s="269">
        <v>-23.75</v>
      </c>
      <c r="S13814" s="269">
        <v>-52</v>
      </c>
      <c r="T13814" s="269">
        <v>-52.25</v>
      </c>
      <c r="DO13814"/>
    </row>
    <row r="13815" spans="15:119" x14ac:dyDescent="0.25">
      <c r="O13815" s="268" t="s">
        <v>23290</v>
      </c>
      <c r="P13815" s="268" t="s">
        <v>9492</v>
      </c>
      <c r="Q13815" s="269">
        <v>-23.75</v>
      </c>
      <c r="R13815" s="269">
        <v>-24</v>
      </c>
      <c r="S13815" s="269">
        <v>-52.25</v>
      </c>
      <c r="T13815" s="269">
        <v>-52.5</v>
      </c>
      <c r="DO13815"/>
    </row>
    <row r="13816" spans="15:119" x14ac:dyDescent="0.25">
      <c r="O13816" s="268" t="s">
        <v>23291</v>
      </c>
      <c r="P13816" s="268" t="s">
        <v>9492</v>
      </c>
      <c r="Q13816" s="269">
        <v>-23.75</v>
      </c>
      <c r="R13816" s="269">
        <v>-24</v>
      </c>
      <c r="S13816" s="269">
        <v>-52</v>
      </c>
      <c r="T13816" s="269">
        <v>-52.25</v>
      </c>
      <c r="DO13816"/>
    </row>
    <row r="13817" spans="15:119" x14ac:dyDescent="0.25">
      <c r="O13817" s="268" t="s">
        <v>23292</v>
      </c>
      <c r="P13817" s="268" t="s">
        <v>9490</v>
      </c>
      <c r="Q13817" s="269">
        <v>-23.5</v>
      </c>
      <c r="R13817" s="269">
        <v>-24</v>
      </c>
      <c r="S13817" s="269">
        <v>-51.5</v>
      </c>
      <c r="T13817" s="269">
        <v>-52</v>
      </c>
      <c r="DO13817"/>
    </row>
    <row r="13818" spans="15:119" x14ac:dyDescent="0.25">
      <c r="O13818" s="268" t="s">
        <v>23293</v>
      </c>
      <c r="P13818" s="268" t="s">
        <v>9492</v>
      </c>
      <c r="Q13818" s="269">
        <v>-23.5</v>
      </c>
      <c r="R13818" s="269">
        <v>-23.75</v>
      </c>
      <c r="S13818" s="269">
        <v>-51.75</v>
      </c>
      <c r="T13818" s="269">
        <v>-52</v>
      </c>
      <c r="DO13818"/>
    </row>
    <row r="13819" spans="15:119" x14ac:dyDescent="0.25">
      <c r="O13819" s="268" t="s">
        <v>23294</v>
      </c>
      <c r="P13819" s="268" t="s">
        <v>9492</v>
      </c>
      <c r="Q13819" s="269">
        <v>-23.5</v>
      </c>
      <c r="R13819" s="269">
        <v>-23.75</v>
      </c>
      <c r="S13819" s="269">
        <v>-51.5</v>
      </c>
      <c r="T13819" s="269">
        <v>-51.75</v>
      </c>
      <c r="DO13819"/>
    </row>
    <row r="13820" spans="15:119" x14ac:dyDescent="0.25">
      <c r="O13820" s="268" t="s">
        <v>23295</v>
      </c>
      <c r="P13820" s="268" t="s">
        <v>9492</v>
      </c>
      <c r="Q13820" s="269">
        <v>-23.75</v>
      </c>
      <c r="R13820" s="269">
        <v>-24</v>
      </c>
      <c r="S13820" s="269">
        <v>-51.75</v>
      </c>
      <c r="T13820" s="269">
        <v>-52</v>
      </c>
      <c r="DO13820"/>
    </row>
    <row r="13821" spans="15:119" x14ac:dyDescent="0.25">
      <c r="O13821" s="268" t="s">
        <v>23296</v>
      </c>
      <c r="P13821" s="268" t="s">
        <v>9492</v>
      </c>
      <c r="Q13821" s="269">
        <v>-23.75</v>
      </c>
      <c r="R13821" s="269">
        <v>-24</v>
      </c>
      <c r="S13821" s="269">
        <v>-51.5</v>
      </c>
      <c r="T13821" s="269">
        <v>-51.75</v>
      </c>
      <c r="DO13821"/>
    </row>
    <row r="13822" spans="15:119" x14ac:dyDescent="0.25">
      <c r="O13822" s="268" t="s">
        <v>23297</v>
      </c>
      <c r="P13822" s="268" t="s">
        <v>9490</v>
      </c>
      <c r="Q13822" s="269">
        <v>-23.5</v>
      </c>
      <c r="R13822" s="269">
        <v>-24</v>
      </c>
      <c r="S13822" s="269">
        <v>-51</v>
      </c>
      <c r="T13822" s="269">
        <v>-51.5</v>
      </c>
      <c r="DO13822"/>
    </row>
    <row r="13823" spans="15:119" x14ac:dyDescent="0.25">
      <c r="O13823" s="268" t="s">
        <v>23298</v>
      </c>
      <c r="P13823" s="268" t="s">
        <v>9492</v>
      </c>
      <c r="Q13823" s="269">
        <v>-23.5</v>
      </c>
      <c r="R13823" s="269">
        <v>-23.75</v>
      </c>
      <c r="S13823" s="269">
        <v>-51.25</v>
      </c>
      <c r="T13823" s="269">
        <v>-51.5</v>
      </c>
      <c r="DO13823"/>
    </row>
    <row r="13824" spans="15:119" x14ac:dyDescent="0.25">
      <c r="O13824" s="268" t="s">
        <v>23299</v>
      </c>
      <c r="P13824" s="268" t="s">
        <v>9492</v>
      </c>
      <c r="Q13824" s="269">
        <v>-23.5</v>
      </c>
      <c r="R13824" s="269">
        <v>-23.75</v>
      </c>
      <c r="S13824" s="269">
        <v>-51</v>
      </c>
      <c r="T13824" s="269">
        <v>-51.25</v>
      </c>
      <c r="DO13824"/>
    </row>
    <row r="13825" spans="15:119" x14ac:dyDescent="0.25">
      <c r="O13825" s="268" t="s">
        <v>23300</v>
      </c>
      <c r="P13825" s="268" t="s">
        <v>9492</v>
      </c>
      <c r="Q13825" s="269">
        <v>-23.75</v>
      </c>
      <c r="R13825" s="269">
        <v>-24</v>
      </c>
      <c r="S13825" s="269">
        <v>-51.25</v>
      </c>
      <c r="T13825" s="269">
        <v>-51.5</v>
      </c>
      <c r="DO13825"/>
    </row>
    <row r="13826" spans="15:119" x14ac:dyDescent="0.25">
      <c r="O13826" s="268" t="s">
        <v>23301</v>
      </c>
      <c r="P13826" s="268" t="s">
        <v>9492</v>
      </c>
      <c r="Q13826" s="269">
        <v>-23.75</v>
      </c>
      <c r="R13826" s="269">
        <v>-24</v>
      </c>
      <c r="S13826" s="269">
        <v>-51</v>
      </c>
      <c r="T13826" s="269">
        <v>-51.25</v>
      </c>
      <c r="DO13826"/>
    </row>
    <row r="13827" spans="15:119" x14ac:dyDescent="0.25">
      <c r="O13827" s="268" t="s">
        <v>23302</v>
      </c>
      <c r="P13827" s="268" t="s">
        <v>9486</v>
      </c>
      <c r="Q13827" s="269">
        <v>-22</v>
      </c>
      <c r="R13827" s="269">
        <v>-24</v>
      </c>
      <c r="S13827" s="269">
        <v>-48</v>
      </c>
      <c r="T13827" s="269">
        <v>-51</v>
      </c>
      <c r="DO13827"/>
    </row>
    <row r="13828" spans="15:119" x14ac:dyDescent="0.25">
      <c r="O13828" s="268" t="s">
        <v>23303</v>
      </c>
      <c r="P13828" s="268" t="s">
        <v>9488</v>
      </c>
      <c r="Q13828" s="269">
        <v>-22</v>
      </c>
      <c r="R13828" s="269">
        <v>-23</v>
      </c>
      <c r="S13828" s="269">
        <v>-49.5</v>
      </c>
      <c r="T13828" s="269">
        <v>-51</v>
      </c>
      <c r="DO13828"/>
    </row>
    <row r="13829" spans="15:119" x14ac:dyDescent="0.25">
      <c r="O13829" s="268" t="s">
        <v>23304</v>
      </c>
      <c r="P13829" s="268" t="s">
        <v>9490</v>
      </c>
      <c r="Q13829" s="269">
        <v>-22</v>
      </c>
      <c r="R13829" s="269">
        <v>-22.5</v>
      </c>
      <c r="S13829" s="269">
        <v>-50.5</v>
      </c>
      <c r="T13829" s="269">
        <v>-51</v>
      </c>
      <c r="DO13829"/>
    </row>
    <row r="13830" spans="15:119" x14ac:dyDescent="0.25">
      <c r="O13830" s="268" t="s">
        <v>23305</v>
      </c>
      <c r="P13830" s="268" t="s">
        <v>9492</v>
      </c>
      <c r="Q13830" s="269">
        <v>-22</v>
      </c>
      <c r="R13830" s="269">
        <v>-22.25</v>
      </c>
      <c r="S13830" s="269">
        <v>-50.75</v>
      </c>
      <c r="T13830" s="269">
        <v>-51</v>
      </c>
      <c r="DO13830"/>
    </row>
    <row r="13831" spans="15:119" x14ac:dyDescent="0.25">
      <c r="O13831" s="268" t="s">
        <v>23306</v>
      </c>
      <c r="P13831" s="268" t="s">
        <v>9492</v>
      </c>
      <c r="Q13831" s="269">
        <v>-22</v>
      </c>
      <c r="R13831" s="269">
        <v>-22.25</v>
      </c>
      <c r="S13831" s="269">
        <v>-50.5</v>
      </c>
      <c r="T13831" s="269">
        <v>-50.75</v>
      </c>
      <c r="DO13831"/>
    </row>
    <row r="13832" spans="15:119" x14ac:dyDescent="0.25">
      <c r="O13832" s="268" t="s">
        <v>23307</v>
      </c>
      <c r="P13832" s="268" t="s">
        <v>9492</v>
      </c>
      <c r="Q13832" s="269">
        <v>-22.25</v>
      </c>
      <c r="R13832" s="269">
        <v>-22.5</v>
      </c>
      <c r="S13832" s="269">
        <v>-50.75</v>
      </c>
      <c r="T13832" s="269">
        <v>-51</v>
      </c>
      <c r="DO13832"/>
    </row>
    <row r="13833" spans="15:119" x14ac:dyDescent="0.25">
      <c r="O13833" s="268" t="s">
        <v>23308</v>
      </c>
      <c r="P13833" s="268" t="s">
        <v>9492</v>
      </c>
      <c r="Q13833" s="269">
        <v>-22.25</v>
      </c>
      <c r="R13833" s="269">
        <v>-22.5</v>
      </c>
      <c r="S13833" s="269">
        <v>-50.5</v>
      </c>
      <c r="T13833" s="269">
        <v>-50.75</v>
      </c>
      <c r="DO13833"/>
    </row>
    <row r="13834" spans="15:119" x14ac:dyDescent="0.25">
      <c r="O13834" s="268" t="s">
        <v>23309</v>
      </c>
      <c r="P13834" s="268" t="s">
        <v>9490</v>
      </c>
      <c r="Q13834" s="269">
        <v>-22</v>
      </c>
      <c r="R13834" s="269">
        <v>-22.5</v>
      </c>
      <c r="S13834" s="269">
        <v>-50</v>
      </c>
      <c r="T13834" s="269">
        <v>-50.5</v>
      </c>
      <c r="DO13834"/>
    </row>
    <row r="13835" spans="15:119" x14ac:dyDescent="0.25">
      <c r="O13835" s="268" t="s">
        <v>23310</v>
      </c>
      <c r="P13835" s="268" t="s">
        <v>9492</v>
      </c>
      <c r="Q13835" s="269">
        <v>-22</v>
      </c>
      <c r="R13835" s="269">
        <v>-22.25</v>
      </c>
      <c r="S13835" s="269">
        <v>-50.25</v>
      </c>
      <c r="T13835" s="269">
        <v>-50.5</v>
      </c>
      <c r="DO13835"/>
    </row>
    <row r="13836" spans="15:119" x14ac:dyDescent="0.25">
      <c r="O13836" s="268" t="s">
        <v>23311</v>
      </c>
      <c r="P13836" s="268" t="s">
        <v>9492</v>
      </c>
      <c r="Q13836" s="269">
        <v>-22</v>
      </c>
      <c r="R13836" s="269">
        <v>-22.25</v>
      </c>
      <c r="S13836" s="269">
        <v>-50</v>
      </c>
      <c r="T13836" s="269">
        <v>-50.25</v>
      </c>
      <c r="DO13836"/>
    </row>
    <row r="13837" spans="15:119" x14ac:dyDescent="0.25">
      <c r="O13837" s="268" t="s">
        <v>23312</v>
      </c>
      <c r="P13837" s="268" t="s">
        <v>9492</v>
      </c>
      <c r="Q13837" s="269">
        <v>-22.25</v>
      </c>
      <c r="R13837" s="269">
        <v>-22.5</v>
      </c>
      <c r="S13837" s="269">
        <v>-50.25</v>
      </c>
      <c r="T13837" s="269">
        <v>-50.5</v>
      </c>
      <c r="DO13837"/>
    </row>
    <row r="13838" spans="15:119" x14ac:dyDescent="0.25">
      <c r="O13838" s="268" t="s">
        <v>23313</v>
      </c>
      <c r="P13838" s="268" t="s">
        <v>9492</v>
      </c>
      <c r="Q13838" s="269">
        <v>-22.25</v>
      </c>
      <c r="R13838" s="269">
        <v>-22.5</v>
      </c>
      <c r="S13838" s="269">
        <v>-50</v>
      </c>
      <c r="T13838" s="269">
        <v>-50.25</v>
      </c>
      <c r="DO13838"/>
    </row>
    <row r="13839" spans="15:119" x14ac:dyDescent="0.25">
      <c r="O13839" s="268" t="s">
        <v>23314</v>
      </c>
      <c r="P13839" s="268" t="s">
        <v>9490</v>
      </c>
      <c r="Q13839" s="269">
        <v>-22</v>
      </c>
      <c r="R13839" s="269">
        <v>-22.5</v>
      </c>
      <c r="S13839" s="269">
        <v>-49.5</v>
      </c>
      <c r="T13839" s="269">
        <v>-50</v>
      </c>
      <c r="DO13839"/>
    </row>
    <row r="13840" spans="15:119" x14ac:dyDescent="0.25">
      <c r="O13840" s="268" t="s">
        <v>23315</v>
      </c>
      <c r="P13840" s="268" t="s">
        <v>9492</v>
      </c>
      <c r="Q13840" s="269">
        <v>-22</v>
      </c>
      <c r="R13840" s="269">
        <v>-22.25</v>
      </c>
      <c r="S13840" s="269">
        <v>-49.75</v>
      </c>
      <c r="T13840" s="269">
        <v>-50</v>
      </c>
      <c r="DO13840"/>
    </row>
    <row r="13841" spans="15:119" x14ac:dyDescent="0.25">
      <c r="O13841" s="268" t="s">
        <v>23316</v>
      </c>
      <c r="P13841" s="268" t="s">
        <v>9492</v>
      </c>
      <c r="Q13841" s="269">
        <v>-22</v>
      </c>
      <c r="R13841" s="269">
        <v>-22.25</v>
      </c>
      <c r="S13841" s="269">
        <v>-49.5</v>
      </c>
      <c r="T13841" s="269">
        <v>-49.75</v>
      </c>
      <c r="DO13841"/>
    </row>
    <row r="13842" spans="15:119" x14ac:dyDescent="0.25">
      <c r="O13842" s="268" t="s">
        <v>23317</v>
      </c>
      <c r="P13842" s="268" t="s">
        <v>9492</v>
      </c>
      <c r="Q13842" s="269">
        <v>-22.25</v>
      </c>
      <c r="R13842" s="269">
        <v>-22.5</v>
      </c>
      <c r="S13842" s="269">
        <v>-49.75</v>
      </c>
      <c r="T13842" s="269">
        <v>-50</v>
      </c>
      <c r="DO13842"/>
    </row>
    <row r="13843" spans="15:119" x14ac:dyDescent="0.25">
      <c r="O13843" s="268" t="s">
        <v>23318</v>
      </c>
      <c r="P13843" s="268" t="s">
        <v>9492</v>
      </c>
      <c r="Q13843" s="269">
        <v>-22.25</v>
      </c>
      <c r="R13843" s="269">
        <v>-22.5</v>
      </c>
      <c r="S13843" s="269">
        <v>-49.5</v>
      </c>
      <c r="T13843" s="269">
        <v>-49.75</v>
      </c>
      <c r="DO13843"/>
    </row>
    <row r="13844" spans="15:119" x14ac:dyDescent="0.25">
      <c r="O13844" s="268" t="s">
        <v>23319</v>
      </c>
      <c r="P13844" s="268" t="s">
        <v>9490</v>
      </c>
      <c r="Q13844" s="269">
        <v>-22.5</v>
      </c>
      <c r="R13844" s="269">
        <v>-23</v>
      </c>
      <c r="S13844" s="269">
        <v>-50.5</v>
      </c>
      <c r="T13844" s="269">
        <v>-51</v>
      </c>
      <c r="DO13844"/>
    </row>
    <row r="13845" spans="15:119" x14ac:dyDescent="0.25">
      <c r="O13845" s="268" t="s">
        <v>23320</v>
      </c>
      <c r="P13845" s="268" t="s">
        <v>9492</v>
      </c>
      <c r="Q13845" s="269">
        <v>-22.5</v>
      </c>
      <c r="R13845" s="269">
        <v>-22.75</v>
      </c>
      <c r="S13845" s="269">
        <v>-50.75</v>
      </c>
      <c r="T13845" s="269">
        <v>-51</v>
      </c>
      <c r="DO13845"/>
    </row>
    <row r="13846" spans="15:119" x14ac:dyDescent="0.25">
      <c r="O13846" s="268" t="s">
        <v>23321</v>
      </c>
      <c r="P13846" s="268" t="s">
        <v>9492</v>
      </c>
      <c r="Q13846" s="269">
        <v>-22.5</v>
      </c>
      <c r="R13846" s="269">
        <v>-22.75</v>
      </c>
      <c r="S13846" s="269">
        <v>-50.5</v>
      </c>
      <c r="T13846" s="269">
        <v>-50.75</v>
      </c>
      <c r="DO13846"/>
    </row>
    <row r="13847" spans="15:119" x14ac:dyDescent="0.25">
      <c r="O13847" s="268" t="s">
        <v>23322</v>
      </c>
      <c r="P13847" s="268" t="s">
        <v>9492</v>
      </c>
      <c r="Q13847" s="269">
        <v>-22.75</v>
      </c>
      <c r="R13847" s="269">
        <v>-23</v>
      </c>
      <c r="S13847" s="269">
        <v>-50.75</v>
      </c>
      <c r="T13847" s="269">
        <v>-51</v>
      </c>
      <c r="DO13847"/>
    </row>
    <row r="13848" spans="15:119" x14ac:dyDescent="0.25">
      <c r="O13848" s="268" t="s">
        <v>23323</v>
      </c>
      <c r="P13848" s="268" t="s">
        <v>9492</v>
      </c>
      <c r="Q13848" s="269">
        <v>-22.75</v>
      </c>
      <c r="R13848" s="269">
        <v>-23</v>
      </c>
      <c r="S13848" s="269">
        <v>-50.5</v>
      </c>
      <c r="T13848" s="269">
        <v>-50.75</v>
      </c>
      <c r="DO13848"/>
    </row>
    <row r="13849" spans="15:119" x14ac:dyDescent="0.25">
      <c r="O13849" s="268" t="s">
        <v>23324</v>
      </c>
      <c r="P13849" s="268" t="s">
        <v>9490</v>
      </c>
      <c r="Q13849" s="269">
        <v>-22.5</v>
      </c>
      <c r="R13849" s="269">
        <v>-23</v>
      </c>
      <c r="S13849" s="269">
        <v>-50</v>
      </c>
      <c r="T13849" s="269">
        <v>-50.5</v>
      </c>
      <c r="DO13849"/>
    </row>
    <row r="13850" spans="15:119" x14ac:dyDescent="0.25">
      <c r="O13850" s="268" t="s">
        <v>23325</v>
      </c>
      <c r="P13850" s="268" t="s">
        <v>9492</v>
      </c>
      <c r="Q13850" s="269">
        <v>-22.5</v>
      </c>
      <c r="R13850" s="269">
        <v>-22.75</v>
      </c>
      <c r="S13850" s="269">
        <v>-50.25</v>
      </c>
      <c r="T13850" s="269">
        <v>-50.5</v>
      </c>
      <c r="DO13850"/>
    </row>
    <row r="13851" spans="15:119" x14ac:dyDescent="0.25">
      <c r="O13851" s="268" t="s">
        <v>23326</v>
      </c>
      <c r="P13851" s="268" t="s">
        <v>9492</v>
      </c>
      <c r="Q13851" s="269">
        <v>-22.5</v>
      </c>
      <c r="R13851" s="269">
        <v>-22.75</v>
      </c>
      <c r="S13851" s="269">
        <v>-50</v>
      </c>
      <c r="T13851" s="269">
        <v>-50.25</v>
      </c>
      <c r="DO13851"/>
    </row>
    <row r="13852" spans="15:119" x14ac:dyDescent="0.25">
      <c r="O13852" s="268" t="s">
        <v>23327</v>
      </c>
      <c r="P13852" s="268" t="s">
        <v>9492</v>
      </c>
      <c r="Q13852" s="269">
        <v>-22.75</v>
      </c>
      <c r="R13852" s="269">
        <v>-23</v>
      </c>
      <c r="S13852" s="269">
        <v>-50.25</v>
      </c>
      <c r="T13852" s="269">
        <v>-50.5</v>
      </c>
      <c r="DO13852"/>
    </row>
    <row r="13853" spans="15:119" x14ac:dyDescent="0.25">
      <c r="O13853" s="268" t="s">
        <v>23328</v>
      </c>
      <c r="P13853" s="268" t="s">
        <v>9492</v>
      </c>
      <c r="Q13853" s="269">
        <v>-22.75</v>
      </c>
      <c r="R13853" s="269">
        <v>-23</v>
      </c>
      <c r="S13853" s="269">
        <v>-50</v>
      </c>
      <c r="T13853" s="269">
        <v>-50.25</v>
      </c>
      <c r="DO13853"/>
    </row>
    <row r="13854" spans="15:119" x14ac:dyDescent="0.25">
      <c r="O13854" s="268" t="s">
        <v>23329</v>
      </c>
      <c r="P13854" s="268" t="s">
        <v>9490</v>
      </c>
      <c r="Q13854" s="269">
        <v>-22.5</v>
      </c>
      <c r="R13854" s="269">
        <v>-23</v>
      </c>
      <c r="S13854" s="269">
        <v>-49.5</v>
      </c>
      <c r="T13854" s="269">
        <v>-50</v>
      </c>
      <c r="DO13854"/>
    </row>
    <row r="13855" spans="15:119" x14ac:dyDescent="0.25">
      <c r="O13855" s="268" t="s">
        <v>23330</v>
      </c>
      <c r="P13855" s="268" t="s">
        <v>9492</v>
      </c>
      <c r="Q13855" s="269">
        <v>-22.5</v>
      </c>
      <c r="R13855" s="269">
        <v>-22.75</v>
      </c>
      <c r="S13855" s="269">
        <v>-49.75</v>
      </c>
      <c r="T13855" s="269">
        <v>-50</v>
      </c>
      <c r="DO13855"/>
    </row>
    <row r="13856" spans="15:119" x14ac:dyDescent="0.25">
      <c r="O13856" s="268" t="s">
        <v>23331</v>
      </c>
      <c r="P13856" s="268" t="s">
        <v>9492</v>
      </c>
      <c r="Q13856" s="269">
        <v>-22.5</v>
      </c>
      <c r="R13856" s="269">
        <v>-22.75</v>
      </c>
      <c r="S13856" s="269">
        <v>-49.5</v>
      </c>
      <c r="T13856" s="269">
        <v>-49.75</v>
      </c>
      <c r="DO13856"/>
    </row>
    <row r="13857" spans="15:119" x14ac:dyDescent="0.25">
      <c r="O13857" s="268" t="s">
        <v>23332</v>
      </c>
      <c r="P13857" s="268" t="s">
        <v>9492</v>
      </c>
      <c r="Q13857" s="269">
        <v>-22.75</v>
      </c>
      <c r="R13857" s="269">
        <v>-23</v>
      </c>
      <c r="S13857" s="269">
        <v>-49.75</v>
      </c>
      <c r="T13857" s="269">
        <v>-50</v>
      </c>
      <c r="DO13857"/>
    </row>
    <row r="13858" spans="15:119" x14ac:dyDescent="0.25">
      <c r="O13858" s="268" t="s">
        <v>23333</v>
      </c>
      <c r="P13858" s="268" t="s">
        <v>9492</v>
      </c>
      <c r="Q13858" s="269">
        <v>-22.75</v>
      </c>
      <c r="R13858" s="269">
        <v>-23</v>
      </c>
      <c r="S13858" s="269">
        <v>-49.5</v>
      </c>
      <c r="T13858" s="269">
        <v>-49.75</v>
      </c>
      <c r="DO13858"/>
    </row>
    <row r="13859" spans="15:119" x14ac:dyDescent="0.25">
      <c r="O13859" s="268" t="s">
        <v>23334</v>
      </c>
      <c r="P13859" s="268" t="s">
        <v>9488</v>
      </c>
      <c r="Q13859" s="269">
        <v>-22</v>
      </c>
      <c r="R13859" s="269">
        <v>-23</v>
      </c>
      <c r="S13859" s="269">
        <v>-48</v>
      </c>
      <c r="T13859" s="269">
        <v>-49.5</v>
      </c>
      <c r="DO13859"/>
    </row>
    <row r="13860" spans="15:119" x14ac:dyDescent="0.25">
      <c r="O13860" s="268" t="s">
        <v>23335</v>
      </c>
      <c r="P13860" s="268" t="s">
        <v>9490</v>
      </c>
      <c r="Q13860" s="269">
        <v>-22</v>
      </c>
      <c r="R13860" s="269">
        <v>-22.5</v>
      </c>
      <c r="S13860" s="269">
        <v>-49</v>
      </c>
      <c r="T13860" s="269">
        <v>-49.5</v>
      </c>
      <c r="DO13860"/>
    </row>
    <row r="13861" spans="15:119" x14ac:dyDescent="0.25">
      <c r="O13861" s="268" t="s">
        <v>23336</v>
      </c>
      <c r="P13861" s="268" t="s">
        <v>9492</v>
      </c>
      <c r="Q13861" s="269">
        <v>-22</v>
      </c>
      <c r="R13861" s="269">
        <v>-22.25</v>
      </c>
      <c r="S13861" s="269">
        <v>-49.25</v>
      </c>
      <c r="T13861" s="269">
        <v>-49.5</v>
      </c>
      <c r="DO13861"/>
    </row>
    <row r="13862" spans="15:119" x14ac:dyDescent="0.25">
      <c r="O13862" s="268" t="s">
        <v>23337</v>
      </c>
      <c r="P13862" s="268" t="s">
        <v>9492</v>
      </c>
      <c r="Q13862" s="269">
        <v>-22</v>
      </c>
      <c r="R13862" s="269">
        <v>-22.25</v>
      </c>
      <c r="S13862" s="269">
        <v>-49</v>
      </c>
      <c r="T13862" s="269">
        <v>-49.25</v>
      </c>
      <c r="DO13862"/>
    </row>
    <row r="13863" spans="15:119" x14ac:dyDescent="0.25">
      <c r="O13863" s="268" t="s">
        <v>23338</v>
      </c>
      <c r="P13863" s="268" t="s">
        <v>9492</v>
      </c>
      <c r="Q13863" s="269">
        <v>-22.25</v>
      </c>
      <c r="R13863" s="269">
        <v>-22.5</v>
      </c>
      <c r="S13863" s="269">
        <v>-49.25</v>
      </c>
      <c r="T13863" s="269">
        <v>-49.5</v>
      </c>
      <c r="DO13863"/>
    </row>
    <row r="13864" spans="15:119" x14ac:dyDescent="0.25">
      <c r="O13864" s="268" t="s">
        <v>23339</v>
      </c>
      <c r="P13864" s="268" t="s">
        <v>9492</v>
      </c>
      <c r="Q13864" s="269">
        <v>-22.25</v>
      </c>
      <c r="R13864" s="269">
        <v>-22.5</v>
      </c>
      <c r="S13864" s="269">
        <v>-49</v>
      </c>
      <c r="T13864" s="269">
        <v>-49.25</v>
      </c>
      <c r="DO13864"/>
    </row>
    <row r="13865" spans="15:119" x14ac:dyDescent="0.25">
      <c r="O13865" s="268" t="s">
        <v>23340</v>
      </c>
      <c r="P13865" s="268" t="s">
        <v>9490</v>
      </c>
      <c r="Q13865" s="269">
        <v>-22</v>
      </c>
      <c r="R13865" s="269">
        <v>-22.5</v>
      </c>
      <c r="S13865" s="269">
        <v>-48.5</v>
      </c>
      <c r="T13865" s="269">
        <v>-49</v>
      </c>
      <c r="DO13865"/>
    </row>
    <row r="13866" spans="15:119" x14ac:dyDescent="0.25">
      <c r="O13866" s="268" t="s">
        <v>23341</v>
      </c>
      <c r="P13866" s="268" t="s">
        <v>9492</v>
      </c>
      <c r="Q13866" s="269">
        <v>-22</v>
      </c>
      <c r="R13866" s="269">
        <v>-22.25</v>
      </c>
      <c r="S13866" s="269">
        <v>-48.75</v>
      </c>
      <c r="T13866" s="269">
        <v>-49</v>
      </c>
      <c r="DO13866"/>
    </row>
    <row r="13867" spans="15:119" x14ac:dyDescent="0.25">
      <c r="O13867" s="268" t="s">
        <v>23342</v>
      </c>
      <c r="P13867" s="268" t="s">
        <v>9492</v>
      </c>
      <c r="Q13867" s="269">
        <v>-22</v>
      </c>
      <c r="R13867" s="269">
        <v>-22.25</v>
      </c>
      <c r="S13867" s="269">
        <v>-48.5</v>
      </c>
      <c r="T13867" s="269">
        <v>-48.75</v>
      </c>
      <c r="DO13867"/>
    </row>
    <row r="13868" spans="15:119" x14ac:dyDescent="0.25">
      <c r="O13868" s="268" t="s">
        <v>23343</v>
      </c>
      <c r="P13868" s="268" t="s">
        <v>9492</v>
      </c>
      <c r="Q13868" s="269">
        <v>-22.25</v>
      </c>
      <c r="R13868" s="269">
        <v>-22.5</v>
      </c>
      <c r="S13868" s="269">
        <v>-48.75</v>
      </c>
      <c r="T13868" s="269">
        <v>-49</v>
      </c>
      <c r="DO13868"/>
    </row>
    <row r="13869" spans="15:119" x14ac:dyDescent="0.25">
      <c r="O13869" s="268" t="s">
        <v>23344</v>
      </c>
      <c r="P13869" s="268" t="s">
        <v>9492</v>
      </c>
      <c r="Q13869" s="269">
        <v>-22.25</v>
      </c>
      <c r="R13869" s="269">
        <v>-22.5</v>
      </c>
      <c r="S13869" s="269">
        <v>-48.5</v>
      </c>
      <c r="T13869" s="269">
        <v>-48.75</v>
      </c>
      <c r="DO13869"/>
    </row>
    <row r="13870" spans="15:119" x14ac:dyDescent="0.25">
      <c r="O13870" s="268" t="s">
        <v>23345</v>
      </c>
      <c r="P13870" s="268" t="s">
        <v>9490</v>
      </c>
      <c r="Q13870" s="269">
        <v>-22</v>
      </c>
      <c r="R13870" s="269">
        <v>-22.5</v>
      </c>
      <c r="S13870" s="269">
        <v>-48</v>
      </c>
      <c r="T13870" s="269">
        <v>-48.5</v>
      </c>
      <c r="DO13870"/>
    </row>
    <row r="13871" spans="15:119" x14ac:dyDescent="0.25">
      <c r="O13871" s="268" t="s">
        <v>23346</v>
      </c>
      <c r="P13871" s="268" t="s">
        <v>9492</v>
      </c>
      <c r="Q13871" s="269">
        <v>-22</v>
      </c>
      <c r="R13871" s="269">
        <v>-22.25</v>
      </c>
      <c r="S13871" s="269">
        <v>-48.25</v>
      </c>
      <c r="T13871" s="269">
        <v>-48.5</v>
      </c>
      <c r="DO13871"/>
    </row>
    <row r="13872" spans="15:119" x14ac:dyDescent="0.25">
      <c r="O13872" s="268" t="s">
        <v>23347</v>
      </c>
      <c r="P13872" s="268" t="s">
        <v>9492</v>
      </c>
      <c r="Q13872" s="269">
        <v>-22</v>
      </c>
      <c r="R13872" s="269">
        <v>-22.25</v>
      </c>
      <c r="S13872" s="269">
        <v>-48</v>
      </c>
      <c r="T13872" s="269">
        <v>-48.25</v>
      </c>
      <c r="DO13872"/>
    </row>
    <row r="13873" spans="15:119" x14ac:dyDescent="0.25">
      <c r="O13873" s="268" t="s">
        <v>23348</v>
      </c>
      <c r="P13873" s="268" t="s">
        <v>9492</v>
      </c>
      <c r="Q13873" s="269">
        <v>-22.25</v>
      </c>
      <c r="R13873" s="269">
        <v>-22.5</v>
      </c>
      <c r="S13873" s="269">
        <v>-48.25</v>
      </c>
      <c r="T13873" s="269">
        <v>-48.5</v>
      </c>
      <c r="DO13873"/>
    </row>
    <row r="13874" spans="15:119" x14ac:dyDescent="0.25">
      <c r="O13874" s="268" t="s">
        <v>23349</v>
      </c>
      <c r="P13874" s="268" t="s">
        <v>9492</v>
      </c>
      <c r="Q13874" s="269">
        <v>-22.25</v>
      </c>
      <c r="R13874" s="269">
        <v>-22.5</v>
      </c>
      <c r="S13874" s="269">
        <v>-48</v>
      </c>
      <c r="T13874" s="269">
        <v>-48.25</v>
      </c>
      <c r="DO13874"/>
    </row>
    <row r="13875" spans="15:119" x14ac:dyDescent="0.25">
      <c r="O13875" s="268" t="s">
        <v>23350</v>
      </c>
      <c r="P13875" s="268" t="s">
        <v>9490</v>
      </c>
      <c r="Q13875" s="269">
        <v>-22.5</v>
      </c>
      <c r="R13875" s="269">
        <v>-23</v>
      </c>
      <c r="S13875" s="269">
        <v>-49</v>
      </c>
      <c r="T13875" s="269">
        <v>-49.5</v>
      </c>
      <c r="DO13875"/>
    </row>
    <row r="13876" spans="15:119" x14ac:dyDescent="0.25">
      <c r="O13876" s="268" t="s">
        <v>23351</v>
      </c>
      <c r="P13876" s="268" t="s">
        <v>9492</v>
      </c>
      <c r="Q13876" s="269">
        <v>-22.5</v>
      </c>
      <c r="R13876" s="269">
        <v>-22.75</v>
      </c>
      <c r="S13876" s="269">
        <v>-49.25</v>
      </c>
      <c r="T13876" s="269">
        <v>-49.5</v>
      </c>
      <c r="DO13876"/>
    </row>
    <row r="13877" spans="15:119" x14ac:dyDescent="0.25">
      <c r="O13877" s="268" t="s">
        <v>23352</v>
      </c>
      <c r="P13877" s="268" t="s">
        <v>9492</v>
      </c>
      <c r="Q13877" s="269">
        <v>-22.5</v>
      </c>
      <c r="R13877" s="269">
        <v>-22.75</v>
      </c>
      <c r="S13877" s="269">
        <v>-49</v>
      </c>
      <c r="T13877" s="269">
        <v>-49.25</v>
      </c>
      <c r="DO13877"/>
    </row>
    <row r="13878" spans="15:119" x14ac:dyDescent="0.25">
      <c r="O13878" s="268" t="s">
        <v>23353</v>
      </c>
      <c r="P13878" s="268" t="s">
        <v>9492</v>
      </c>
      <c r="Q13878" s="269">
        <v>-22.75</v>
      </c>
      <c r="R13878" s="269">
        <v>-23</v>
      </c>
      <c r="S13878" s="269">
        <v>-49.25</v>
      </c>
      <c r="T13878" s="269">
        <v>-49.5</v>
      </c>
      <c r="DO13878"/>
    </row>
    <row r="13879" spans="15:119" x14ac:dyDescent="0.25">
      <c r="O13879" s="268" t="s">
        <v>23354</v>
      </c>
      <c r="P13879" s="268" t="s">
        <v>9492</v>
      </c>
      <c r="Q13879" s="269">
        <v>-22.75</v>
      </c>
      <c r="R13879" s="269">
        <v>-23</v>
      </c>
      <c r="S13879" s="269">
        <v>-49</v>
      </c>
      <c r="T13879" s="269">
        <v>-49.25</v>
      </c>
      <c r="DO13879"/>
    </row>
    <row r="13880" spans="15:119" x14ac:dyDescent="0.25">
      <c r="O13880" s="268" t="s">
        <v>23355</v>
      </c>
      <c r="P13880" s="268" t="s">
        <v>9490</v>
      </c>
      <c r="Q13880" s="269">
        <v>-22.5</v>
      </c>
      <c r="R13880" s="269">
        <v>-23</v>
      </c>
      <c r="S13880" s="269">
        <v>-48.5</v>
      </c>
      <c r="T13880" s="269">
        <v>-49</v>
      </c>
      <c r="DO13880"/>
    </row>
    <row r="13881" spans="15:119" x14ac:dyDescent="0.25">
      <c r="O13881" s="268" t="s">
        <v>23356</v>
      </c>
      <c r="P13881" s="268" t="s">
        <v>9492</v>
      </c>
      <c r="Q13881" s="269">
        <v>-22.5</v>
      </c>
      <c r="R13881" s="269">
        <v>-22.75</v>
      </c>
      <c r="S13881" s="269">
        <v>-48.75</v>
      </c>
      <c r="T13881" s="269">
        <v>-49</v>
      </c>
      <c r="DO13881"/>
    </row>
    <row r="13882" spans="15:119" x14ac:dyDescent="0.25">
      <c r="O13882" s="268" t="s">
        <v>23357</v>
      </c>
      <c r="P13882" s="268" t="s">
        <v>9492</v>
      </c>
      <c r="Q13882" s="269">
        <v>-22.5</v>
      </c>
      <c r="R13882" s="269">
        <v>-22.75</v>
      </c>
      <c r="S13882" s="269">
        <v>-48.5</v>
      </c>
      <c r="T13882" s="269">
        <v>-48.75</v>
      </c>
      <c r="DO13882"/>
    </row>
    <row r="13883" spans="15:119" x14ac:dyDescent="0.25">
      <c r="O13883" s="268" t="s">
        <v>23358</v>
      </c>
      <c r="P13883" s="268" t="s">
        <v>9492</v>
      </c>
      <c r="Q13883" s="269">
        <v>-22.75</v>
      </c>
      <c r="R13883" s="269">
        <v>-23</v>
      </c>
      <c r="S13883" s="269">
        <v>-48.75</v>
      </c>
      <c r="T13883" s="269">
        <v>-49</v>
      </c>
      <c r="DO13883"/>
    </row>
    <row r="13884" spans="15:119" x14ac:dyDescent="0.25">
      <c r="O13884" s="268" t="s">
        <v>23359</v>
      </c>
      <c r="P13884" s="268" t="s">
        <v>9492</v>
      </c>
      <c r="Q13884" s="269">
        <v>-22.75</v>
      </c>
      <c r="R13884" s="269">
        <v>-23</v>
      </c>
      <c r="S13884" s="269">
        <v>-48.5</v>
      </c>
      <c r="T13884" s="269">
        <v>-48.75</v>
      </c>
      <c r="DO13884"/>
    </row>
    <row r="13885" spans="15:119" x14ac:dyDescent="0.25">
      <c r="O13885" s="268" t="s">
        <v>23360</v>
      </c>
      <c r="P13885" s="268" t="s">
        <v>9490</v>
      </c>
      <c r="Q13885" s="269">
        <v>-22.5</v>
      </c>
      <c r="R13885" s="269">
        <v>-23</v>
      </c>
      <c r="S13885" s="269">
        <v>-48</v>
      </c>
      <c r="T13885" s="269">
        <v>-48.5</v>
      </c>
      <c r="DO13885"/>
    </row>
    <row r="13886" spans="15:119" x14ac:dyDescent="0.25">
      <c r="O13886" s="268" t="s">
        <v>23361</v>
      </c>
      <c r="P13886" s="268" t="s">
        <v>9492</v>
      </c>
      <c r="Q13886" s="269">
        <v>-22.5</v>
      </c>
      <c r="R13886" s="269">
        <v>-22.75</v>
      </c>
      <c r="S13886" s="269">
        <v>-48.25</v>
      </c>
      <c r="T13886" s="269">
        <v>-48.5</v>
      </c>
      <c r="DO13886"/>
    </row>
    <row r="13887" spans="15:119" x14ac:dyDescent="0.25">
      <c r="O13887" s="268" t="s">
        <v>23362</v>
      </c>
      <c r="P13887" s="268" t="s">
        <v>9492</v>
      </c>
      <c r="Q13887" s="269">
        <v>-22.5</v>
      </c>
      <c r="R13887" s="269">
        <v>-22.75</v>
      </c>
      <c r="S13887" s="269">
        <v>-48</v>
      </c>
      <c r="T13887" s="269">
        <v>-48.25</v>
      </c>
      <c r="DO13887"/>
    </row>
    <row r="13888" spans="15:119" x14ac:dyDescent="0.25">
      <c r="O13888" s="268" t="s">
        <v>23363</v>
      </c>
      <c r="P13888" s="268" t="s">
        <v>9492</v>
      </c>
      <c r="Q13888" s="269">
        <v>-22.75</v>
      </c>
      <c r="R13888" s="269">
        <v>-23</v>
      </c>
      <c r="S13888" s="269">
        <v>-48.25</v>
      </c>
      <c r="T13888" s="269">
        <v>-48.5</v>
      </c>
      <c r="DO13888"/>
    </row>
    <row r="13889" spans="15:119" x14ac:dyDescent="0.25">
      <c r="O13889" s="268" t="s">
        <v>23364</v>
      </c>
      <c r="P13889" s="268" t="s">
        <v>9492</v>
      </c>
      <c r="Q13889" s="269">
        <v>-22.75</v>
      </c>
      <c r="R13889" s="269">
        <v>-23</v>
      </c>
      <c r="S13889" s="269">
        <v>-48</v>
      </c>
      <c r="T13889" s="269">
        <v>-48.25</v>
      </c>
      <c r="DO13889"/>
    </row>
    <row r="13890" spans="15:119" x14ac:dyDescent="0.25">
      <c r="O13890" s="268" t="s">
        <v>23365</v>
      </c>
      <c r="P13890" s="268" t="s">
        <v>9488</v>
      </c>
      <c r="Q13890" s="269">
        <v>-23</v>
      </c>
      <c r="R13890" s="269">
        <v>-24</v>
      </c>
      <c r="S13890" s="269">
        <v>-49.5</v>
      </c>
      <c r="T13890" s="269">
        <v>-51</v>
      </c>
      <c r="DO13890"/>
    </row>
    <row r="13891" spans="15:119" x14ac:dyDescent="0.25">
      <c r="O13891" s="268" t="s">
        <v>23366</v>
      </c>
      <c r="P13891" s="268" t="s">
        <v>9490</v>
      </c>
      <c r="Q13891" s="269">
        <v>-23</v>
      </c>
      <c r="R13891" s="269">
        <v>-23.5</v>
      </c>
      <c r="S13891" s="269">
        <v>-50.5</v>
      </c>
      <c r="T13891" s="269">
        <v>-51</v>
      </c>
      <c r="DO13891"/>
    </row>
    <row r="13892" spans="15:119" x14ac:dyDescent="0.25">
      <c r="O13892" s="268" t="s">
        <v>23367</v>
      </c>
      <c r="P13892" s="268" t="s">
        <v>9492</v>
      </c>
      <c r="Q13892" s="269">
        <v>-23</v>
      </c>
      <c r="R13892" s="269">
        <v>-23.25</v>
      </c>
      <c r="S13892" s="269">
        <v>-50.75</v>
      </c>
      <c r="T13892" s="269">
        <v>-51</v>
      </c>
      <c r="DO13892"/>
    </row>
    <row r="13893" spans="15:119" x14ac:dyDescent="0.25">
      <c r="O13893" s="268" t="s">
        <v>23368</v>
      </c>
      <c r="P13893" s="268" t="s">
        <v>9492</v>
      </c>
      <c r="Q13893" s="269">
        <v>-23</v>
      </c>
      <c r="R13893" s="269">
        <v>-23.25</v>
      </c>
      <c r="S13893" s="269">
        <v>-50.5</v>
      </c>
      <c r="T13893" s="269">
        <v>-50.75</v>
      </c>
      <c r="DO13893"/>
    </row>
    <row r="13894" spans="15:119" x14ac:dyDescent="0.25">
      <c r="O13894" s="268" t="s">
        <v>23369</v>
      </c>
      <c r="P13894" s="268" t="s">
        <v>9492</v>
      </c>
      <c r="Q13894" s="269">
        <v>-23.25</v>
      </c>
      <c r="R13894" s="269">
        <v>-23.5</v>
      </c>
      <c r="S13894" s="269">
        <v>-50.75</v>
      </c>
      <c r="T13894" s="269">
        <v>-51</v>
      </c>
      <c r="DO13894"/>
    </row>
    <row r="13895" spans="15:119" x14ac:dyDescent="0.25">
      <c r="O13895" s="268" t="s">
        <v>23370</v>
      </c>
      <c r="P13895" s="268" t="s">
        <v>9492</v>
      </c>
      <c r="Q13895" s="269">
        <v>-23.25</v>
      </c>
      <c r="R13895" s="269">
        <v>-23.5</v>
      </c>
      <c r="S13895" s="269">
        <v>-50.5</v>
      </c>
      <c r="T13895" s="269">
        <v>-50.75</v>
      </c>
      <c r="DO13895"/>
    </row>
    <row r="13896" spans="15:119" x14ac:dyDescent="0.25">
      <c r="O13896" s="268" t="s">
        <v>23371</v>
      </c>
      <c r="P13896" s="268" t="s">
        <v>9490</v>
      </c>
      <c r="Q13896" s="269">
        <v>-23</v>
      </c>
      <c r="R13896" s="269">
        <v>-23.5</v>
      </c>
      <c r="S13896" s="269">
        <v>-50</v>
      </c>
      <c r="T13896" s="269">
        <v>-50.5</v>
      </c>
      <c r="DO13896"/>
    </row>
    <row r="13897" spans="15:119" x14ac:dyDescent="0.25">
      <c r="O13897" s="268" t="s">
        <v>23372</v>
      </c>
      <c r="P13897" s="268" t="s">
        <v>9492</v>
      </c>
      <c r="Q13897" s="269">
        <v>-23</v>
      </c>
      <c r="R13897" s="269">
        <v>-23.25</v>
      </c>
      <c r="S13897" s="269">
        <v>-50.25</v>
      </c>
      <c r="T13897" s="269">
        <v>-50.5</v>
      </c>
      <c r="DO13897"/>
    </row>
    <row r="13898" spans="15:119" x14ac:dyDescent="0.25">
      <c r="O13898" s="268" t="s">
        <v>23373</v>
      </c>
      <c r="P13898" s="268" t="s">
        <v>9492</v>
      </c>
      <c r="Q13898" s="269">
        <v>-23</v>
      </c>
      <c r="R13898" s="269">
        <v>-23.25</v>
      </c>
      <c r="S13898" s="269">
        <v>-50</v>
      </c>
      <c r="T13898" s="269">
        <v>-50.25</v>
      </c>
      <c r="DO13898"/>
    </row>
    <row r="13899" spans="15:119" x14ac:dyDescent="0.25">
      <c r="O13899" s="268" t="s">
        <v>23374</v>
      </c>
      <c r="P13899" s="268" t="s">
        <v>9492</v>
      </c>
      <c r="Q13899" s="269">
        <v>-23.25</v>
      </c>
      <c r="R13899" s="269">
        <v>-23.5</v>
      </c>
      <c r="S13899" s="269">
        <v>-50.25</v>
      </c>
      <c r="T13899" s="269">
        <v>-50.5</v>
      </c>
      <c r="DO13899"/>
    </row>
    <row r="13900" spans="15:119" x14ac:dyDescent="0.25">
      <c r="O13900" s="268" t="s">
        <v>23375</v>
      </c>
      <c r="P13900" s="268" t="s">
        <v>9492</v>
      </c>
      <c r="Q13900" s="269">
        <v>-23.25</v>
      </c>
      <c r="R13900" s="269">
        <v>-23.5</v>
      </c>
      <c r="S13900" s="269">
        <v>-50</v>
      </c>
      <c r="T13900" s="269">
        <v>-50.25</v>
      </c>
      <c r="DO13900"/>
    </row>
    <row r="13901" spans="15:119" x14ac:dyDescent="0.25">
      <c r="O13901" s="268" t="s">
        <v>23376</v>
      </c>
      <c r="P13901" s="268" t="s">
        <v>9490</v>
      </c>
      <c r="Q13901" s="269">
        <v>-23</v>
      </c>
      <c r="R13901" s="269">
        <v>-23.5</v>
      </c>
      <c r="S13901" s="269">
        <v>-49.5</v>
      </c>
      <c r="T13901" s="269">
        <v>-50</v>
      </c>
      <c r="DO13901"/>
    </row>
    <row r="13902" spans="15:119" x14ac:dyDescent="0.25">
      <c r="O13902" s="268" t="s">
        <v>23377</v>
      </c>
      <c r="P13902" s="268" t="s">
        <v>9492</v>
      </c>
      <c r="Q13902" s="269">
        <v>-23</v>
      </c>
      <c r="R13902" s="269">
        <v>-23.25</v>
      </c>
      <c r="S13902" s="269">
        <v>-49.75</v>
      </c>
      <c r="T13902" s="269">
        <v>-50</v>
      </c>
      <c r="DO13902"/>
    </row>
    <row r="13903" spans="15:119" x14ac:dyDescent="0.25">
      <c r="O13903" s="268" t="s">
        <v>23378</v>
      </c>
      <c r="P13903" s="268" t="s">
        <v>9492</v>
      </c>
      <c r="Q13903" s="269">
        <v>-23</v>
      </c>
      <c r="R13903" s="269">
        <v>-23.25</v>
      </c>
      <c r="S13903" s="269">
        <v>-49.5</v>
      </c>
      <c r="T13903" s="269">
        <v>-49.75</v>
      </c>
      <c r="DO13903"/>
    </row>
    <row r="13904" spans="15:119" x14ac:dyDescent="0.25">
      <c r="O13904" s="268" t="s">
        <v>23379</v>
      </c>
      <c r="P13904" s="268" t="s">
        <v>9492</v>
      </c>
      <c r="Q13904" s="269">
        <v>-23.25</v>
      </c>
      <c r="R13904" s="269">
        <v>-23.5</v>
      </c>
      <c r="S13904" s="269">
        <v>-49.75</v>
      </c>
      <c r="T13904" s="269">
        <v>-50</v>
      </c>
      <c r="DO13904"/>
    </row>
    <row r="13905" spans="15:119" x14ac:dyDescent="0.25">
      <c r="O13905" s="268" t="s">
        <v>23380</v>
      </c>
      <c r="P13905" s="268" t="s">
        <v>9492</v>
      </c>
      <c r="Q13905" s="269">
        <v>-23.25</v>
      </c>
      <c r="R13905" s="269">
        <v>-23.5</v>
      </c>
      <c r="S13905" s="269">
        <v>-49.5</v>
      </c>
      <c r="T13905" s="269">
        <v>-49.75</v>
      </c>
      <c r="DO13905"/>
    </row>
    <row r="13906" spans="15:119" x14ac:dyDescent="0.25">
      <c r="O13906" s="268" t="s">
        <v>23381</v>
      </c>
      <c r="P13906" s="268" t="s">
        <v>9490</v>
      </c>
      <c r="Q13906" s="269">
        <v>-23.5</v>
      </c>
      <c r="R13906" s="269">
        <v>-24</v>
      </c>
      <c r="S13906" s="269">
        <v>-50.5</v>
      </c>
      <c r="T13906" s="269">
        <v>-51</v>
      </c>
      <c r="DO13906"/>
    </row>
    <row r="13907" spans="15:119" x14ac:dyDescent="0.25">
      <c r="O13907" s="268" t="s">
        <v>23382</v>
      </c>
      <c r="P13907" s="268" t="s">
        <v>9492</v>
      </c>
      <c r="Q13907" s="269">
        <v>-23.5</v>
      </c>
      <c r="R13907" s="269">
        <v>-23.75</v>
      </c>
      <c r="S13907" s="269">
        <v>-50.75</v>
      </c>
      <c r="T13907" s="269">
        <v>-51</v>
      </c>
      <c r="DO13907"/>
    </row>
    <row r="13908" spans="15:119" x14ac:dyDescent="0.25">
      <c r="O13908" s="268" t="s">
        <v>23383</v>
      </c>
      <c r="P13908" s="268" t="s">
        <v>9492</v>
      </c>
      <c r="Q13908" s="269">
        <v>-23.5</v>
      </c>
      <c r="R13908" s="269">
        <v>-23.75</v>
      </c>
      <c r="S13908" s="269">
        <v>-50.5</v>
      </c>
      <c r="T13908" s="269">
        <v>-50.75</v>
      </c>
      <c r="DO13908"/>
    </row>
    <row r="13909" spans="15:119" x14ac:dyDescent="0.25">
      <c r="O13909" s="268" t="s">
        <v>23384</v>
      </c>
      <c r="P13909" s="268" t="s">
        <v>9492</v>
      </c>
      <c r="Q13909" s="269">
        <v>-23.75</v>
      </c>
      <c r="R13909" s="269">
        <v>-24</v>
      </c>
      <c r="S13909" s="269">
        <v>-50.75</v>
      </c>
      <c r="T13909" s="269">
        <v>-51</v>
      </c>
      <c r="DO13909"/>
    </row>
    <row r="13910" spans="15:119" x14ac:dyDescent="0.25">
      <c r="O13910" s="268" t="s">
        <v>23385</v>
      </c>
      <c r="P13910" s="268" t="s">
        <v>9492</v>
      </c>
      <c r="Q13910" s="269">
        <v>-23.75</v>
      </c>
      <c r="R13910" s="269">
        <v>-24</v>
      </c>
      <c r="S13910" s="269">
        <v>-50.5</v>
      </c>
      <c r="T13910" s="269">
        <v>-50.75</v>
      </c>
      <c r="DO13910"/>
    </row>
    <row r="13911" spans="15:119" x14ac:dyDescent="0.25">
      <c r="O13911" s="268" t="s">
        <v>23386</v>
      </c>
      <c r="P13911" s="268" t="s">
        <v>9490</v>
      </c>
      <c r="Q13911" s="269">
        <v>-23.5</v>
      </c>
      <c r="R13911" s="269">
        <v>-24</v>
      </c>
      <c r="S13911" s="269">
        <v>-50</v>
      </c>
      <c r="T13911" s="269">
        <v>-50.5</v>
      </c>
      <c r="DO13911"/>
    </row>
    <row r="13912" spans="15:119" x14ac:dyDescent="0.25">
      <c r="O13912" s="268" t="s">
        <v>23387</v>
      </c>
      <c r="P13912" s="268" t="s">
        <v>9492</v>
      </c>
      <c r="Q13912" s="269">
        <v>-23.5</v>
      </c>
      <c r="R13912" s="269">
        <v>-23.75</v>
      </c>
      <c r="S13912" s="269">
        <v>-50.25</v>
      </c>
      <c r="T13912" s="269">
        <v>-50.5</v>
      </c>
      <c r="DO13912"/>
    </row>
    <row r="13913" spans="15:119" x14ac:dyDescent="0.25">
      <c r="O13913" s="268" t="s">
        <v>23388</v>
      </c>
      <c r="P13913" s="268" t="s">
        <v>9492</v>
      </c>
      <c r="Q13913" s="269">
        <v>-23.5</v>
      </c>
      <c r="R13913" s="269">
        <v>-23.75</v>
      </c>
      <c r="S13913" s="269">
        <v>-50</v>
      </c>
      <c r="T13913" s="269">
        <v>-50.25</v>
      </c>
      <c r="DO13913"/>
    </row>
    <row r="13914" spans="15:119" x14ac:dyDescent="0.25">
      <c r="O13914" s="268" t="s">
        <v>23389</v>
      </c>
      <c r="P13914" s="268" t="s">
        <v>9492</v>
      </c>
      <c r="Q13914" s="269">
        <v>-23.75</v>
      </c>
      <c r="R13914" s="269">
        <v>-24</v>
      </c>
      <c r="S13914" s="269">
        <v>-50.25</v>
      </c>
      <c r="T13914" s="269">
        <v>-50.5</v>
      </c>
      <c r="DO13914"/>
    </row>
    <row r="13915" spans="15:119" x14ac:dyDescent="0.25">
      <c r="O13915" s="268" t="s">
        <v>23390</v>
      </c>
      <c r="P13915" s="268" t="s">
        <v>9492</v>
      </c>
      <c r="Q13915" s="269">
        <v>-23.75</v>
      </c>
      <c r="R13915" s="269">
        <v>-24</v>
      </c>
      <c r="S13915" s="269">
        <v>-50</v>
      </c>
      <c r="T13915" s="269">
        <v>-50.25</v>
      </c>
      <c r="DO13915"/>
    </row>
    <row r="13916" spans="15:119" x14ac:dyDescent="0.25">
      <c r="O13916" s="268" t="s">
        <v>23391</v>
      </c>
      <c r="P13916" s="268" t="s">
        <v>9490</v>
      </c>
      <c r="Q13916" s="269">
        <v>-23.5</v>
      </c>
      <c r="R13916" s="269">
        <v>-24</v>
      </c>
      <c r="S13916" s="269">
        <v>-49.5</v>
      </c>
      <c r="T13916" s="269">
        <v>-50</v>
      </c>
      <c r="DO13916"/>
    </row>
    <row r="13917" spans="15:119" x14ac:dyDescent="0.25">
      <c r="O13917" s="268" t="s">
        <v>23392</v>
      </c>
      <c r="P13917" s="268" t="s">
        <v>9492</v>
      </c>
      <c r="Q13917" s="269">
        <v>-23.5</v>
      </c>
      <c r="R13917" s="269">
        <v>-23.75</v>
      </c>
      <c r="S13917" s="269">
        <v>-49.75</v>
      </c>
      <c r="T13917" s="269">
        <v>-50</v>
      </c>
      <c r="DO13917"/>
    </row>
    <row r="13918" spans="15:119" x14ac:dyDescent="0.25">
      <c r="O13918" s="268" t="s">
        <v>23393</v>
      </c>
      <c r="P13918" s="268" t="s">
        <v>9492</v>
      </c>
      <c r="Q13918" s="269">
        <v>-23.5</v>
      </c>
      <c r="R13918" s="269">
        <v>-23.75</v>
      </c>
      <c r="S13918" s="269">
        <v>-49.5</v>
      </c>
      <c r="T13918" s="269">
        <v>-49.75</v>
      </c>
      <c r="DO13918"/>
    </row>
    <row r="13919" spans="15:119" x14ac:dyDescent="0.25">
      <c r="O13919" s="268" t="s">
        <v>23394</v>
      </c>
      <c r="P13919" s="268" t="s">
        <v>9492</v>
      </c>
      <c r="Q13919" s="269">
        <v>-23.75</v>
      </c>
      <c r="R13919" s="269">
        <v>-24</v>
      </c>
      <c r="S13919" s="269">
        <v>-49.75</v>
      </c>
      <c r="T13919" s="269">
        <v>-50</v>
      </c>
      <c r="DO13919"/>
    </row>
    <row r="13920" spans="15:119" x14ac:dyDescent="0.25">
      <c r="O13920" s="268" t="s">
        <v>23395</v>
      </c>
      <c r="P13920" s="268" t="s">
        <v>9492</v>
      </c>
      <c r="Q13920" s="269">
        <v>-23.75</v>
      </c>
      <c r="R13920" s="269">
        <v>-24</v>
      </c>
      <c r="S13920" s="269">
        <v>-49.5</v>
      </c>
      <c r="T13920" s="269">
        <v>-49.75</v>
      </c>
      <c r="DO13920"/>
    </row>
    <row r="13921" spans="15:119" x14ac:dyDescent="0.25">
      <c r="O13921" s="268" t="s">
        <v>23396</v>
      </c>
      <c r="P13921" s="268" t="s">
        <v>9488</v>
      </c>
      <c r="Q13921" s="269">
        <v>-23</v>
      </c>
      <c r="R13921" s="269">
        <v>-24</v>
      </c>
      <c r="S13921" s="269">
        <v>-48</v>
      </c>
      <c r="T13921" s="269">
        <v>-49.5</v>
      </c>
      <c r="DO13921"/>
    </row>
    <row r="13922" spans="15:119" x14ac:dyDescent="0.25">
      <c r="O13922" s="268" t="s">
        <v>23397</v>
      </c>
      <c r="P13922" s="268" t="s">
        <v>9490</v>
      </c>
      <c r="Q13922" s="269">
        <v>-23</v>
      </c>
      <c r="R13922" s="269">
        <v>-23.5</v>
      </c>
      <c r="S13922" s="269">
        <v>-49</v>
      </c>
      <c r="T13922" s="269">
        <v>-49.5</v>
      </c>
      <c r="DO13922"/>
    </row>
    <row r="13923" spans="15:119" x14ac:dyDescent="0.25">
      <c r="O13923" s="268" t="s">
        <v>23398</v>
      </c>
      <c r="P13923" s="268" t="s">
        <v>9492</v>
      </c>
      <c r="Q13923" s="269">
        <v>-23</v>
      </c>
      <c r="R13923" s="269">
        <v>-23.25</v>
      </c>
      <c r="S13923" s="269">
        <v>-49.25</v>
      </c>
      <c r="T13923" s="269">
        <v>-49.5</v>
      </c>
      <c r="DO13923"/>
    </row>
    <row r="13924" spans="15:119" x14ac:dyDescent="0.25">
      <c r="O13924" s="268" t="s">
        <v>23399</v>
      </c>
      <c r="P13924" s="268" t="s">
        <v>9492</v>
      </c>
      <c r="Q13924" s="269">
        <v>-23</v>
      </c>
      <c r="R13924" s="269">
        <v>-23.25</v>
      </c>
      <c r="S13924" s="269">
        <v>-49</v>
      </c>
      <c r="T13924" s="269">
        <v>-49.25</v>
      </c>
      <c r="DO13924"/>
    </row>
    <row r="13925" spans="15:119" x14ac:dyDescent="0.25">
      <c r="O13925" s="268" t="s">
        <v>23400</v>
      </c>
      <c r="P13925" s="268" t="s">
        <v>9492</v>
      </c>
      <c r="Q13925" s="269">
        <v>-23.25</v>
      </c>
      <c r="R13925" s="269">
        <v>-23.5</v>
      </c>
      <c r="S13925" s="269">
        <v>-49.25</v>
      </c>
      <c r="T13925" s="269">
        <v>-49.5</v>
      </c>
      <c r="DO13925"/>
    </row>
    <row r="13926" spans="15:119" x14ac:dyDescent="0.25">
      <c r="O13926" s="268" t="s">
        <v>23401</v>
      </c>
      <c r="P13926" s="268" t="s">
        <v>9492</v>
      </c>
      <c r="Q13926" s="269">
        <v>-23.25</v>
      </c>
      <c r="R13926" s="269">
        <v>-23.5</v>
      </c>
      <c r="S13926" s="269">
        <v>-49</v>
      </c>
      <c r="T13926" s="269">
        <v>-49.25</v>
      </c>
      <c r="DO13926"/>
    </row>
    <row r="13927" spans="15:119" x14ac:dyDescent="0.25">
      <c r="O13927" s="268" t="s">
        <v>23402</v>
      </c>
      <c r="P13927" s="268" t="s">
        <v>9490</v>
      </c>
      <c r="Q13927" s="269">
        <v>-23</v>
      </c>
      <c r="R13927" s="269">
        <v>-23.5</v>
      </c>
      <c r="S13927" s="269">
        <v>-48.5</v>
      </c>
      <c r="T13927" s="269">
        <v>-49</v>
      </c>
      <c r="DO13927"/>
    </row>
    <row r="13928" spans="15:119" x14ac:dyDescent="0.25">
      <c r="O13928" s="268" t="s">
        <v>23403</v>
      </c>
      <c r="P13928" s="268" t="s">
        <v>9492</v>
      </c>
      <c r="Q13928" s="269">
        <v>-23</v>
      </c>
      <c r="R13928" s="269">
        <v>-23.25</v>
      </c>
      <c r="S13928" s="269">
        <v>-48.75</v>
      </c>
      <c r="T13928" s="269">
        <v>-49</v>
      </c>
      <c r="DO13928"/>
    </row>
    <row r="13929" spans="15:119" x14ac:dyDescent="0.25">
      <c r="O13929" s="268" t="s">
        <v>23404</v>
      </c>
      <c r="P13929" s="268" t="s">
        <v>9492</v>
      </c>
      <c r="Q13929" s="269">
        <v>-23</v>
      </c>
      <c r="R13929" s="269">
        <v>-23.25</v>
      </c>
      <c r="S13929" s="269">
        <v>-48.5</v>
      </c>
      <c r="T13929" s="269">
        <v>-48.75</v>
      </c>
      <c r="DO13929"/>
    </row>
    <row r="13930" spans="15:119" x14ac:dyDescent="0.25">
      <c r="O13930" s="268" t="s">
        <v>23405</v>
      </c>
      <c r="P13930" s="268" t="s">
        <v>9492</v>
      </c>
      <c r="Q13930" s="269">
        <v>-23.25</v>
      </c>
      <c r="R13930" s="269">
        <v>-23.5</v>
      </c>
      <c r="S13930" s="269">
        <v>-48.75</v>
      </c>
      <c r="T13930" s="269">
        <v>-49</v>
      </c>
      <c r="DO13930"/>
    </row>
    <row r="13931" spans="15:119" x14ac:dyDescent="0.25">
      <c r="O13931" s="268" t="s">
        <v>23406</v>
      </c>
      <c r="P13931" s="268" t="s">
        <v>9492</v>
      </c>
      <c r="Q13931" s="269">
        <v>-23.25</v>
      </c>
      <c r="R13931" s="269">
        <v>-23.5</v>
      </c>
      <c r="S13931" s="269">
        <v>-48.5</v>
      </c>
      <c r="T13931" s="269">
        <v>-48.75</v>
      </c>
      <c r="DO13931"/>
    </row>
    <row r="13932" spans="15:119" x14ac:dyDescent="0.25">
      <c r="O13932" s="268" t="s">
        <v>23407</v>
      </c>
      <c r="P13932" s="268" t="s">
        <v>9490</v>
      </c>
      <c r="Q13932" s="269">
        <v>-23</v>
      </c>
      <c r="R13932" s="269">
        <v>-23.5</v>
      </c>
      <c r="S13932" s="269">
        <v>-48</v>
      </c>
      <c r="T13932" s="269">
        <v>-48.5</v>
      </c>
      <c r="DO13932"/>
    </row>
    <row r="13933" spans="15:119" x14ac:dyDescent="0.25">
      <c r="O13933" s="268" t="s">
        <v>23408</v>
      </c>
      <c r="P13933" s="268" t="s">
        <v>9492</v>
      </c>
      <c r="Q13933" s="269">
        <v>-23</v>
      </c>
      <c r="R13933" s="269">
        <v>-23.25</v>
      </c>
      <c r="S13933" s="269">
        <v>-48.25</v>
      </c>
      <c r="T13933" s="269">
        <v>-48.5</v>
      </c>
      <c r="DO13933"/>
    </row>
    <row r="13934" spans="15:119" x14ac:dyDescent="0.25">
      <c r="O13934" s="268" t="s">
        <v>23409</v>
      </c>
      <c r="P13934" s="268" t="s">
        <v>9492</v>
      </c>
      <c r="Q13934" s="269">
        <v>-23</v>
      </c>
      <c r="R13934" s="269">
        <v>-23.25</v>
      </c>
      <c r="S13934" s="269">
        <v>-48</v>
      </c>
      <c r="T13934" s="269">
        <v>-48.25</v>
      </c>
      <c r="DO13934"/>
    </row>
    <row r="13935" spans="15:119" x14ac:dyDescent="0.25">
      <c r="O13935" s="268" t="s">
        <v>23410</v>
      </c>
      <c r="P13935" s="268" t="s">
        <v>9492</v>
      </c>
      <c r="Q13935" s="269">
        <v>-23.25</v>
      </c>
      <c r="R13935" s="269">
        <v>-23.5</v>
      </c>
      <c r="S13935" s="269">
        <v>-48.25</v>
      </c>
      <c r="T13935" s="269">
        <v>-48.5</v>
      </c>
      <c r="DO13935"/>
    </row>
    <row r="13936" spans="15:119" x14ac:dyDescent="0.25">
      <c r="O13936" s="268" t="s">
        <v>23411</v>
      </c>
      <c r="P13936" s="268" t="s">
        <v>9492</v>
      </c>
      <c r="Q13936" s="269">
        <v>-23.25</v>
      </c>
      <c r="R13936" s="269">
        <v>-23.5</v>
      </c>
      <c r="S13936" s="269">
        <v>-48</v>
      </c>
      <c r="T13936" s="269">
        <v>-48.25</v>
      </c>
      <c r="DO13936"/>
    </row>
    <row r="13937" spans="15:119" x14ac:dyDescent="0.25">
      <c r="O13937" s="268" t="s">
        <v>23412</v>
      </c>
      <c r="P13937" s="268" t="s">
        <v>9490</v>
      </c>
      <c r="Q13937" s="269">
        <v>-23.5</v>
      </c>
      <c r="R13937" s="269">
        <v>-24</v>
      </c>
      <c r="S13937" s="269">
        <v>-49</v>
      </c>
      <c r="T13937" s="269">
        <v>-49.5</v>
      </c>
      <c r="DO13937"/>
    </row>
    <row r="13938" spans="15:119" x14ac:dyDescent="0.25">
      <c r="O13938" s="268" t="s">
        <v>23413</v>
      </c>
      <c r="P13938" s="268" t="s">
        <v>9492</v>
      </c>
      <c r="Q13938" s="269">
        <v>-23.5</v>
      </c>
      <c r="R13938" s="269">
        <v>-23.75</v>
      </c>
      <c r="S13938" s="269">
        <v>-49.25</v>
      </c>
      <c r="T13938" s="269">
        <v>-49.5</v>
      </c>
      <c r="DO13938"/>
    </row>
    <row r="13939" spans="15:119" x14ac:dyDescent="0.25">
      <c r="O13939" s="268" t="s">
        <v>23414</v>
      </c>
      <c r="P13939" s="268" t="s">
        <v>9492</v>
      </c>
      <c r="Q13939" s="269">
        <v>-23.5</v>
      </c>
      <c r="R13939" s="269">
        <v>-23.75</v>
      </c>
      <c r="S13939" s="269">
        <v>-49</v>
      </c>
      <c r="T13939" s="269">
        <v>-49.25</v>
      </c>
      <c r="DO13939"/>
    </row>
    <row r="13940" spans="15:119" x14ac:dyDescent="0.25">
      <c r="O13940" s="268" t="s">
        <v>23415</v>
      </c>
      <c r="P13940" s="268" t="s">
        <v>9492</v>
      </c>
      <c r="Q13940" s="269">
        <v>-23.75</v>
      </c>
      <c r="R13940" s="269">
        <v>-24</v>
      </c>
      <c r="S13940" s="269">
        <v>-49.25</v>
      </c>
      <c r="T13940" s="269">
        <v>-49.5</v>
      </c>
      <c r="DO13940"/>
    </row>
    <row r="13941" spans="15:119" x14ac:dyDescent="0.25">
      <c r="O13941" s="268" t="s">
        <v>23416</v>
      </c>
      <c r="P13941" s="268" t="s">
        <v>9492</v>
      </c>
      <c r="Q13941" s="269">
        <v>-23.75</v>
      </c>
      <c r="R13941" s="269">
        <v>-24</v>
      </c>
      <c r="S13941" s="269">
        <v>-49</v>
      </c>
      <c r="T13941" s="269">
        <v>-49.25</v>
      </c>
      <c r="DO13941"/>
    </row>
    <row r="13942" spans="15:119" x14ac:dyDescent="0.25">
      <c r="O13942" s="268" t="s">
        <v>23417</v>
      </c>
      <c r="P13942" s="268" t="s">
        <v>9490</v>
      </c>
      <c r="Q13942" s="269">
        <v>-23.5</v>
      </c>
      <c r="R13942" s="269">
        <v>-24</v>
      </c>
      <c r="S13942" s="269">
        <v>-48.5</v>
      </c>
      <c r="T13942" s="269">
        <v>-49</v>
      </c>
      <c r="DO13942"/>
    </row>
    <row r="13943" spans="15:119" x14ac:dyDescent="0.25">
      <c r="O13943" s="268" t="s">
        <v>23418</v>
      </c>
      <c r="P13943" s="268" t="s">
        <v>9492</v>
      </c>
      <c r="Q13943" s="269">
        <v>-23.5</v>
      </c>
      <c r="R13943" s="269">
        <v>-23.75</v>
      </c>
      <c r="S13943" s="269">
        <v>-48.75</v>
      </c>
      <c r="T13943" s="269">
        <v>-49</v>
      </c>
      <c r="DO13943"/>
    </row>
    <row r="13944" spans="15:119" x14ac:dyDescent="0.25">
      <c r="O13944" s="268" t="s">
        <v>23419</v>
      </c>
      <c r="P13944" s="268" t="s">
        <v>9492</v>
      </c>
      <c r="Q13944" s="269">
        <v>-23.5</v>
      </c>
      <c r="R13944" s="269">
        <v>-23.75</v>
      </c>
      <c r="S13944" s="269">
        <v>-48.5</v>
      </c>
      <c r="T13944" s="269">
        <v>-48.75</v>
      </c>
      <c r="DO13944"/>
    </row>
    <row r="13945" spans="15:119" x14ac:dyDescent="0.25">
      <c r="O13945" s="268" t="s">
        <v>23420</v>
      </c>
      <c r="P13945" s="268" t="s">
        <v>9492</v>
      </c>
      <c r="Q13945" s="269">
        <v>-23.75</v>
      </c>
      <c r="R13945" s="269">
        <v>-24</v>
      </c>
      <c r="S13945" s="269">
        <v>-48.75</v>
      </c>
      <c r="T13945" s="269">
        <v>-49</v>
      </c>
      <c r="DO13945"/>
    </row>
    <row r="13946" spans="15:119" x14ac:dyDescent="0.25">
      <c r="O13946" s="268" t="s">
        <v>23421</v>
      </c>
      <c r="P13946" s="268" t="s">
        <v>9492</v>
      </c>
      <c r="Q13946" s="269">
        <v>-23.75</v>
      </c>
      <c r="R13946" s="269">
        <v>-24</v>
      </c>
      <c r="S13946" s="269">
        <v>-48.5</v>
      </c>
      <c r="T13946" s="269">
        <v>-48.75</v>
      </c>
      <c r="DO13946"/>
    </row>
    <row r="13947" spans="15:119" x14ac:dyDescent="0.25">
      <c r="O13947" s="268" t="s">
        <v>23422</v>
      </c>
      <c r="P13947" s="268" t="s">
        <v>9490</v>
      </c>
      <c r="Q13947" s="269">
        <v>-23.5</v>
      </c>
      <c r="R13947" s="269">
        <v>-24</v>
      </c>
      <c r="S13947" s="269">
        <v>-48</v>
      </c>
      <c r="T13947" s="269">
        <v>-48.5</v>
      </c>
      <c r="DO13947"/>
    </row>
    <row r="13948" spans="15:119" x14ac:dyDescent="0.25">
      <c r="O13948" s="268" t="s">
        <v>23423</v>
      </c>
      <c r="P13948" s="268" t="s">
        <v>9492</v>
      </c>
      <c r="Q13948" s="269">
        <v>-23.5</v>
      </c>
      <c r="R13948" s="269">
        <v>-23.75</v>
      </c>
      <c r="S13948" s="269">
        <v>-48.25</v>
      </c>
      <c r="T13948" s="269">
        <v>-48.5</v>
      </c>
      <c r="DO13948"/>
    </row>
    <row r="13949" spans="15:119" x14ac:dyDescent="0.25">
      <c r="O13949" s="268" t="s">
        <v>23424</v>
      </c>
      <c r="P13949" s="268" t="s">
        <v>9492</v>
      </c>
      <c r="Q13949" s="269">
        <v>-23.5</v>
      </c>
      <c r="R13949" s="269">
        <v>-23.75</v>
      </c>
      <c r="S13949" s="269">
        <v>-48</v>
      </c>
      <c r="T13949" s="269">
        <v>-48.25</v>
      </c>
      <c r="DO13949"/>
    </row>
    <row r="13950" spans="15:119" x14ac:dyDescent="0.25">
      <c r="O13950" s="268" t="s">
        <v>23425</v>
      </c>
      <c r="P13950" s="268" t="s">
        <v>9492</v>
      </c>
      <c r="Q13950" s="269">
        <v>-23.75</v>
      </c>
      <c r="R13950" s="269">
        <v>-24</v>
      </c>
      <c r="S13950" s="269">
        <v>-48.25</v>
      </c>
      <c r="T13950" s="269">
        <v>-48.5</v>
      </c>
      <c r="DO13950"/>
    </row>
    <row r="13951" spans="15:119" x14ac:dyDescent="0.25">
      <c r="O13951" s="268" t="s">
        <v>23426</v>
      </c>
      <c r="P13951" s="268" t="s">
        <v>9492</v>
      </c>
      <c r="Q13951" s="269">
        <v>-23.75</v>
      </c>
      <c r="R13951" s="269">
        <v>-24</v>
      </c>
      <c r="S13951" s="269">
        <v>-48</v>
      </c>
      <c r="T13951" s="269">
        <v>-48.25</v>
      </c>
      <c r="DO13951"/>
    </row>
    <row r="13952" spans="15:119" x14ac:dyDescent="0.25">
      <c r="O13952" s="268" t="s">
        <v>23427</v>
      </c>
      <c r="P13952" s="268" t="s">
        <v>9484</v>
      </c>
      <c r="Q13952" s="269">
        <v>-20</v>
      </c>
      <c r="R13952" s="269">
        <v>-24</v>
      </c>
      <c r="S13952" s="269">
        <v>-42</v>
      </c>
      <c r="T13952" s="269">
        <v>-48</v>
      </c>
      <c r="DO13952"/>
    </row>
    <row r="13953" spans="15:119" x14ac:dyDescent="0.25">
      <c r="O13953" s="268" t="s">
        <v>23428</v>
      </c>
      <c r="P13953" s="268" t="s">
        <v>9486</v>
      </c>
      <c r="Q13953" s="269">
        <v>-20</v>
      </c>
      <c r="R13953" s="269">
        <v>-22</v>
      </c>
      <c r="S13953" s="269">
        <v>-45</v>
      </c>
      <c r="T13953" s="269">
        <v>-48</v>
      </c>
      <c r="DO13953"/>
    </row>
    <row r="13954" spans="15:119" x14ac:dyDescent="0.25">
      <c r="O13954" s="268" t="s">
        <v>23429</v>
      </c>
      <c r="P13954" s="268" t="s">
        <v>9488</v>
      </c>
      <c r="Q13954" s="269">
        <v>-20</v>
      </c>
      <c r="R13954" s="269">
        <v>-21</v>
      </c>
      <c r="S13954" s="269">
        <v>-46.5</v>
      </c>
      <c r="T13954" s="269">
        <v>-48</v>
      </c>
      <c r="DO13954"/>
    </row>
    <row r="13955" spans="15:119" x14ac:dyDescent="0.25">
      <c r="O13955" s="268" t="s">
        <v>23430</v>
      </c>
      <c r="P13955" s="268" t="s">
        <v>9490</v>
      </c>
      <c r="Q13955" s="269">
        <v>-20</v>
      </c>
      <c r="R13955" s="269">
        <v>-20.5</v>
      </c>
      <c r="S13955" s="269">
        <v>-47.5</v>
      </c>
      <c r="T13955" s="269">
        <v>-48</v>
      </c>
      <c r="DO13955"/>
    </row>
    <row r="13956" spans="15:119" x14ac:dyDescent="0.25">
      <c r="O13956" s="268" t="s">
        <v>23431</v>
      </c>
      <c r="P13956" s="268" t="s">
        <v>9492</v>
      </c>
      <c r="Q13956" s="269">
        <v>-20</v>
      </c>
      <c r="R13956" s="269">
        <v>-20.25</v>
      </c>
      <c r="S13956" s="269">
        <v>-47.75</v>
      </c>
      <c r="T13956" s="269">
        <v>-48</v>
      </c>
      <c r="DO13956"/>
    </row>
    <row r="13957" spans="15:119" x14ac:dyDescent="0.25">
      <c r="O13957" s="268" t="s">
        <v>23432</v>
      </c>
      <c r="P13957" s="268" t="s">
        <v>9492</v>
      </c>
      <c r="Q13957" s="269">
        <v>-20</v>
      </c>
      <c r="R13957" s="269">
        <v>-20.25</v>
      </c>
      <c r="S13957" s="269">
        <v>-47.5</v>
      </c>
      <c r="T13957" s="269">
        <v>-47.75</v>
      </c>
      <c r="DO13957"/>
    </row>
    <row r="13958" spans="15:119" x14ac:dyDescent="0.25">
      <c r="O13958" s="268" t="s">
        <v>23433</v>
      </c>
      <c r="P13958" s="268" t="s">
        <v>9492</v>
      </c>
      <c r="Q13958" s="269">
        <v>-20.25</v>
      </c>
      <c r="R13958" s="269">
        <v>-20.5</v>
      </c>
      <c r="S13958" s="269">
        <v>-47.75</v>
      </c>
      <c r="T13958" s="269">
        <v>-48</v>
      </c>
      <c r="DO13958"/>
    </row>
    <row r="13959" spans="15:119" x14ac:dyDescent="0.25">
      <c r="O13959" s="268" t="s">
        <v>23434</v>
      </c>
      <c r="P13959" s="268" t="s">
        <v>9492</v>
      </c>
      <c r="Q13959" s="269">
        <v>-20.25</v>
      </c>
      <c r="R13959" s="269">
        <v>-20.5</v>
      </c>
      <c r="S13959" s="269">
        <v>-47.5</v>
      </c>
      <c r="T13959" s="269">
        <v>-47.75</v>
      </c>
      <c r="DO13959"/>
    </row>
    <row r="13960" spans="15:119" x14ac:dyDescent="0.25">
      <c r="O13960" s="268" t="s">
        <v>23435</v>
      </c>
      <c r="P13960" s="268" t="s">
        <v>9490</v>
      </c>
      <c r="Q13960" s="269">
        <v>-20</v>
      </c>
      <c r="R13960" s="269">
        <v>-20.5</v>
      </c>
      <c r="S13960" s="269">
        <v>-47</v>
      </c>
      <c r="T13960" s="269">
        <v>-47.5</v>
      </c>
      <c r="DO13960"/>
    </row>
    <row r="13961" spans="15:119" x14ac:dyDescent="0.25">
      <c r="O13961" s="268" t="s">
        <v>23436</v>
      </c>
      <c r="P13961" s="268" t="s">
        <v>9492</v>
      </c>
      <c r="Q13961" s="269">
        <v>-20</v>
      </c>
      <c r="R13961" s="269">
        <v>-20.25</v>
      </c>
      <c r="S13961" s="269">
        <v>-47.25</v>
      </c>
      <c r="T13961" s="269">
        <v>-47.5</v>
      </c>
      <c r="DO13961"/>
    </row>
    <row r="13962" spans="15:119" x14ac:dyDescent="0.25">
      <c r="O13962" s="268" t="s">
        <v>23437</v>
      </c>
      <c r="P13962" s="268" t="s">
        <v>9492</v>
      </c>
      <c r="Q13962" s="269">
        <v>-20</v>
      </c>
      <c r="R13962" s="269">
        <v>-20.25</v>
      </c>
      <c r="S13962" s="269">
        <v>-47</v>
      </c>
      <c r="T13962" s="269">
        <v>-47.25</v>
      </c>
      <c r="DO13962"/>
    </row>
    <row r="13963" spans="15:119" x14ac:dyDescent="0.25">
      <c r="O13963" s="268" t="s">
        <v>23438</v>
      </c>
      <c r="P13963" s="268" t="s">
        <v>9492</v>
      </c>
      <c r="Q13963" s="269">
        <v>-20.25</v>
      </c>
      <c r="R13963" s="269">
        <v>-20.5</v>
      </c>
      <c r="S13963" s="269">
        <v>-47.25</v>
      </c>
      <c r="T13963" s="269">
        <v>-47.5</v>
      </c>
      <c r="DO13963"/>
    </row>
    <row r="13964" spans="15:119" x14ac:dyDescent="0.25">
      <c r="O13964" s="268" t="s">
        <v>23439</v>
      </c>
      <c r="P13964" s="268" t="s">
        <v>9492</v>
      </c>
      <c r="Q13964" s="269">
        <v>-20.25</v>
      </c>
      <c r="R13964" s="269">
        <v>-20.5</v>
      </c>
      <c r="S13964" s="269">
        <v>-47</v>
      </c>
      <c r="T13964" s="269">
        <v>-47.25</v>
      </c>
      <c r="DO13964"/>
    </row>
    <row r="13965" spans="15:119" x14ac:dyDescent="0.25">
      <c r="O13965" s="268" t="s">
        <v>23440</v>
      </c>
      <c r="P13965" s="268" t="s">
        <v>9490</v>
      </c>
      <c r="Q13965" s="269">
        <v>-20</v>
      </c>
      <c r="R13965" s="269">
        <v>-20.5</v>
      </c>
      <c r="S13965" s="269">
        <v>-46.5</v>
      </c>
      <c r="T13965" s="269">
        <v>-47</v>
      </c>
      <c r="DO13965"/>
    </row>
    <row r="13966" spans="15:119" x14ac:dyDescent="0.25">
      <c r="O13966" s="268" t="s">
        <v>23441</v>
      </c>
      <c r="P13966" s="268" t="s">
        <v>9492</v>
      </c>
      <c r="Q13966" s="269">
        <v>-20</v>
      </c>
      <c r="R13966" s="269">
        <v>-20.25</v>
      </c>
      <c r="S13966" s="269">
        <v>-46.75</v>
      </c>
      <c r="T13966" s="269">
        <v>-47</v>
      </c>
      <c r="DO13966"/>
    </row>
    <row r="13967" spans="15:119" x14ac:dyDescent="0.25">
      <c r="O13967" s="268" t="s">
        <v>23442</v>
      </c>
      <c r="P13967" s="268" t="s">
        <v>9492</v>
      </c>
      <c r="Q13967" s="269">
        <v>-20</v>
      </c>
      <c r="R13967" s="269">
        <v>-20.25</v>
      </c>
      <c r="S13967" s="269">
        <v>-46.5</v>
      </c>
      <c r="T13967" s="269">
        <v>-46.75</v>
      </c>
      <c r="DO13967"/>
    </row>
    <row r="13968" spans="15:119" x14ac:dyDescent="0.25">
      <c r="O13968" s="268" t="s">
        <v>23443</v>
      </c>
      <c r="P13968" s="268" t="s">
        <v>9492</v>
      </c>
      <c r="Q13968" s="269">
        <v>-20.25</v>
      </c>
      <c r="R13968" s="269">
        <v>-20.5</v>
      </c>
      <c r="S13968" s="269">
        <v>-46.75</v>
      </c>
      <c r="T13968" s="269">
        <v>-47</v>
      </c>
      <c r="DO13968"/>
    </row>
    <row r="13969" spans="15:119" x14ac:dyDescent="0.25">
      <c r="O13969" s="268" t="s">
        <v>23444</v>
      </c>
      <c r="P13969" s="268" t="s">
        <v>9492</v>
      </c>
      <c r="Q13969" s="269">
        <v>-20.25</v>
      </c>
      <c r="R13969" s="269">
        <v>-20.5</v>
      </c>
      <c r="S13969" s="269">
        <v>-46.5</v>
      </c>
      <c r="T13969" s="269">
        <v>-46.75</v>
      </c>
      <c r="DO13969"/>
    </row>
    <row r="13970" spans="15:119" x14ac:dyDescent="0.25">
      <c r="O13970" s="268" t="s">
        <v>23445</v>
      </c>
      <c r="P13970" s="268" t="s">
        <v>9490</v>
      </c>
      <c r="Q13970" s="269">
        <v>-20.5</v>
      </c>
      <c r="R13970" s="269">
        <v>-21</v>
      </c>
      <c r="S13970" s="269">
        <v>-47.5</v>
      </c>
      <c r="T13970" s="269">
        <v>-48</v>
      </c>
      <c r="DO13970"/>
    </row>
    <row r="13971" spans="15:119" x14ac:dyDescent="0.25">
      <c r="O13971" s="268" t="s">
        <v>23446</v>
      </c>
      <c r="P13971" s="268" t="s">
        <v>9492</v>
      </c>
      <c r="Q13971" s="269">
        <v>-20.5</v>
      </c>
      <c r="R13971" s="269">
        <v>-20.75</v>
      </c>
      <c r="S13971" s="269">
        <v>-47.75</v>
      </c>
      <c r="T13971" s="269">
        <v>-48</v>
      </c>
      <c r="DO13971"/>
    </row>
    <row r="13972" spans="15:119" x14ac:dyDescent="0.25">
      <c r="O13972" s="268" t="s">
        <v>23447</v>
      </c>
      <c r="P13972" s="268" t="s">
        <v>9492</v>
      </c>
      <c r="Q13972" s="269">
        <v>-20.5</v>
      </c>
      <c r="R13972" s="269">
        <v>-20.75</v>
      </c>
      <c r="S13972" s="269">
        <v>-47.5</v>
      </c>
      <c r="T13972" s="269">
        <v>-47.75</v>
      </c>
      <c r="DO13972"/>
    </row>
    <row r="13973" spans="15:119" x14ac:dyDescent="0.25">
      <c r="O13973" s="268" t="s">
        <v>23448</v>
      </c>
      <c r="P13973" s="268" t="s">
        <v>9492</v>
      </c>
      <c r="Q13973" s="269">
        <v>-20.75</v>
      </c>
      <c r="R13973" s="269">
        <v>-21</v>
      </c>
      <c r="S13973" s="269">
        <v>-47.75</v>
      </c>
      <c r="T13973" s="269">
        <v>-48</v>
      </c>
      <c r="DO13973"/>
    </row>
    <row r="13974" spans="15:119" x14ac:dyDescent="0.25">
      <c r="O13974" s="268" t="s">
        <v>23449</v>
      </c>
      <c r="P13974" s="268" t="s">
        <v>9492</v>
      </c>
      <c r="Q13974" s="269">
        <v>-20.75</v>
      </c>
      <c r="R13974" s="269">
        <v>-21</v>
      </c>
      <c r="S13974" s="269">
        <v>-47.5</v>
      </c>
      <c r="T13974" s="269">
        <v>-47.75</v>
      </c>
      <c r="DO13974"/>
    </row>
    <row r="13975" spans="15:119" x14ac:dyDescent="0.25">
      <c r="O13975" s="268" t="s">
        <v>23450</v>
      </c>
      <c r="P13975" s="268" t="s">
        <v>9490</v>
      </c>
      <c r="Q13975" s="269">
        <v>-20.5</v>
      </c>
      <c r="R13975" s="269">
        <v>-21</v>
      </c>
      <c r="S13975" s="269">
        <v>-47</v>
      </c>
      <c r="T13975" s="269">
        <v>-47.5</v>
      </c>
      <c r="DO13975"/>
    </row>
    <row r="13976" spans="15:119" x14ac:dyDescent="0.25">
      <c r="O13976" s="268" t="s">
        <v>23451</v>
      </c>
      <c r="P13976" s="268" t="s">
        <v>9492</v>
      </c>
      <c r="Q13976" s="269">
        <v>-20.5</v>
      </c>
      <c r="R13976" s="269">
        <v>-20.75</v>
      </c>
      <c r="S13976" s="269">
        <v>-47.25</v>
      </c>
      <c r="T13976" s="269">
        <v>-47.5</v>
      </c>
      <c r="DO13976"/>
    </row>
    <row r="13977" spans="15:119" x14ac:dyDescent="0.25">
      <c r="O13977" s="268" t="s">
        <v>23452</v>
      </c>
      <c r="P13977" s="268" t="s">
        <v>9492</v>
      </c>
      <c r="Q13977" s="269">
        <v>-20.5</v>
      </c>
      <c r="R13977" s="269">
        <v>-20.75</v>
      </c>
      <c r="S13977" s="269">
        <v>-47</v>
      </c>
      <c r="T13977" s="269">
        <v>-47.25</v>
      </c>
      <c r="DO13977"/>
    </row>
    <row r="13978" spans="15:119" x14ac:dyDescent="0.25">
      <c r="O13978" s="268" t="s">
        <v>23453</v>
      </c>
      <c r="P13978" s="268" t="s">
        <v>9492</v>
      </c>
      <c r="Q13978" s="269">
        <v>-20.75</v>
      </c>
      <c r="R13978" s="269">
        <v>-21</v>
      </c>
      <c r="S13978" s="269">
        <v>-47.25</v>
      </c>
      <c r="T13978" s="269">
        <v>-47.5</v>
      </c>
      <c r="DO13978"/>
    </row>
    <row r="13979" spans="15:119" x14ac:dyDescent="0.25">
      <c r="O13979" s="268" t="s">
        <v>23454</v>
      </c>
      <c r="P13979" s="268" t="s">
        <v>9492</v>
      </c>
      <c r="Q13979" s="269">
        <v>-20.75</v>
      </c>
      <c r="R13979" s="269">
        <v>-21</v>
      </c>
      <c r="S13979" s="269">
        <v>-47</v>
      </c>
      <c r="T13979" s="269">
        <v>-47.25</v>
      </c>
      <c r="DO13979"/>
    </row>
    <row r="13980" spans="15:119" x14ac:dyDescent="0.25">
      <c r="O13980" s="268" t="s">
        <v>23455</v>
      </c>
      <c r="P13980" s="268" t="s">
        <v>9490</v>
      </c>
      <c r="Q13980" s="269">
        <v>-20.5</v>
      </c>
      <c r="R13980" s="269">
        <v>-21</v>
      </c>
      <c r="S13980" s="269">
        <v>-46.5</v>
      </c>
      <c r="T13980" s="269">
        <v>-47</v>
      </c>
      <c r="DO13980"/>
    </row>
    <row r="13981" spans="15:119" x14ac:dyDescent="0.25">
      <c r="O13981" s="268" t="s">
        <v>23456</v>
      </c>
      <c r="P13981" s="268" t="s">
        <v>9492</v>
      </c>
      <c r="Q13981" s="269">
        <v>-20.5</v>
      </c>
      <c r="R13981" s="269">
        <v>-20.75</v>
      </c>
      <c r="S13981" s="269">
        <v>-46.75</v>
      </c>
      <c r="T13981" s="269">
        <v>-47</v>
      </c>
      <c r="DO13981"/>
    </row>
    <row r="13982" spans="15:119" x14ac:dyDescent="0.25">
      <c r="O13982" s="268" t="s">
        <v>23457</v>
      </c>
      <c r="P13982" s="268" t="s">
        <v>9492</v>
      </c>
      <c r="Q13982" s="269">
        <v>-20.5</v>
      </c>
      <c r="R13982" s="269">
        <v>-20.75</v>
      </c>
      <c r="S13982" s="269">
        <v>-46.5</v>
      </c>
      <c r="T13982" s="269">
        <v>-46.75</v>
      </c>
      <c r="DO13982"/>
    </row>
    <row r="13983" spans="15:119" x14ac:dyDescent="0.25">
      <c r="O13983" s="268" t="s">
        <v>23458</v>
      </c>
      <c r="P13983" s="268" t="s">
        <v>9492</v>
      </c>
      <c r="Q13983" s="269">
        <v>-20.75</v>
      </c>
      <c r="R13983" s="269">
        <v>-21</v>
      </c>
      <c r="S13983" s="269">
        <v>-46.75</v>
      </c>
      <c r="T13983" s="269">
        <v>-47</v>
      </c>
      <c r="DO13983"/>
    </row>
    <row r="13984" spans="15:119" x14ac:dyDescent="0.25">
      <c r="O13984" s="268" t="s">
        <v>23459</v>
      </c>
      <c r="P13984" s="268" t="s">
        <v>9492</v>
      </c>
      <c r="Q13984" s="269">
        <v>-20.75</v>
      </c>
      <c r="R13984" s="269">
        <v>-21</v>
      </c>
      <c r="S13984" s="269">
        <v>-46.5</v>
      </c>
      <c r="T13984" s="269">
        <v>-46.75</v>
      </c>
      <c r="DO13984"/>
    </row>
    <row r="13985" spans="15:119" x14ac:dyDescent="0.25">
      <c r="O13985" s="268" t="s">
        <v>23460</v>
      </c>
      <c r="P13985" s="268" t="s">
        <v>9488</v>
      </c>
      <c r="Q13985" s="269">
        <v>-20</v>
      </c>
      <c r="R13985" s="269">
        <v>-21</v>
      </c>
      <c r="S13985" s="269">
        <v>-45</v>
      </c>
      <c r="T13985" s="269">
        <v>-46.5</v>
      </c>
      <c r="DO13985"/>
    </row>
    <row r="13986" spans="15:119" x14ac:dyDescent="0.25">
      <c r="O13986" s="268" t="s">
        <v>23461</v>
      </c>
      <c r="P13986" s="268" t="s">
        <v>9490</v>
      </c>
      <c r="Q13986" s="269">
        <v>-20</v>
      </c>
      <c r="R13986" s="269">
        <v>-20.5</v>
      </c>
      <c r="S13986" s="269">
        <v>-46</v>
      </c>
      <c r="T13986" s="269">
        <v>-46.5</v>
      </c>
      <c r="DO13986"/>
    </row>
    <row r="13987" spans="15:119" x14ac:dyDescent="0.25">
      <c r="O13987" s="268" t="s">
        <v>23462</v>
      </c>
      <c r="P13987" s="268" t="s">
        <v>9492</v>
      </c>
      <c r="Q13987" s="269">
        <v>-20</v>
      </c>
      <c r="R13987" s="269">
        <v>-20.25</v>
      </c>
      <c r="S13987" s="269">
        <v>-46.25</v>
      </c>
      <c r="T13987" s="269">
        <v>-46.5</v>
      </c>
      <c r="DO13987"/>
    </row>
    <row r="13988" spans="15:119" x14ac:dyDescent="0.25">
      <c r="O13988" s="268" t="s">
        <v>23463</v>
      </c>
      <c r="P13988" s="268" t="s">
        <v>9492</v>
      </c>
      <c r="Q13988" s="269">
        <v>-20</v>
      </c>
      <c r="R13988" s="269">
        <v>-20.25</v>
      </c>
      <c r="S13988" s="269">
        <v>-46</v>
      </c>
      <c r="T13988" s="269">
        <v>-46.25</v>
      </c>
      <c r="DO13988"/>
    </row>
    <row r="13989" spans="15:119" x14ac:dyDescent="0.25">
      <c r="O13989" s="268" t="s">
        <v>23464</v>
      </c>
      <c r="P13989" s="268" t="s">
        <v>9492</v>
      </c>
      <c r="Q13989" s="269">
        <v>-20.25</v>
      </c>
      <c r="R13989" s="269">
        <v>-20.5</v>
      </c>
      <c r="S13989" s="269">
        <v>-46.25</v>
      </c>
      <c r="T13989" s="269">
        <v>-46.5</v>
      </c>
      <c r="DO13989"/>
    </row>
    <row r="13990" spans="15:119" x14ac:dyDescent="0.25">
      <c r="O13990" s="268" t="s">
        <v>23465</v>
      </c>
      <c r="P13990" s="268" t="s">
        <v>9492</v>
      </c>
      <c r="Q13990" s="269">
        <v>-20.25</v>
      </c>
      <c r="R13990" s="269">
        <v>-20.5</v>
      </c>
      <c r="S13990" s="269">
        <v>-46</v>
      </c>
      <c r="T13990" s="269">
        <v>-46.25</v>
      </c>
      <c r="DO13990"/>
    </row>
    <row r="13991" spans="15:119" x14ac:dyDescent="0.25">
      <c r="O13991" s="268" t="s">
        <v>23466</v>
      </c>
      <c r="P13991" s="268" t="s">
        <v>9490</v>
      </c>
      <c r="Q13991" s="269">
        <v>-20</v>
      </c>
      <c r="R13991" s="269">
        <v>-20.5</v>
      </c>
      <c r="S13991" s="269">
        <v>-45.5</v>
      </c>
      <c r="T13991" s="269">
        <v>-46</v>
      </c>
      <c r="DO13991"/>
    </row>
    <row r="13992" spans="15:119" x14ac:dyDescent="0.25">
      <c r="O13992" s="268" t="s">
        <v>23467</v>
      </c>
      <c r="P13992" s="268" t="s">
        <v>9492</v>
      </c>
      <c r="Q13992" s="269">
        <v>-20</v>
      </c>
      <c r="R13992" s="269">
        <v>-20.25</v>
      </c>
      <c r="S13992" s="269">
        <v>-45.75</v>
      </c>
      <c r="T13992" s="269">
        <v>-46</v>
      </c>
      <c r="DO13992"/>
    </row>
    <row r="13993" spans="15:119" x14ac:dyDescent="0.25">
      <c r="O13993" s="268" t="s">
        <v>23468</v>
      </c>
      <c r="P13993" s="268" t="s">
        <v>9492</v>
      </c>
      <c r="Q13993" s="269">
        <v>-20</v>
      </c>
      <c r="R13993" s="269">
        <v>-20.25</v>
      </c>
      <c r="S13993" s="269">
        <v>-45.5</v>
      </c>
      <c r="T13993" s="269">
        <v>-45.75</v>
      </c>
      <c r="DO13993"/>
    </row>
    <row r="13994" spans="15:119" x14ac:dyDescent="0.25">
      <c r="O13994" s="268" t="s">
        <v>23469</v>
      </c>
      <c r="P13994" s="268" t="s">
        <v>9492</v>
      </c>
      <c r="Q13994" s="269">
        <v>-20.25</v>
      </c>
      <c r="R13994" s="269">
        <v>-20.5</v>
      </c>
      <c r="S13994" s="269">
        <v>-45.75</v>
      </c>
      <c r="T13994" s="269">
        <v>-46</v>
      </c>
      <c r="DO13994"/>
    </row>
    <row r="13995" spans="15:119" x14ac:dyDescent="0.25">
      <c r="O13995" s="268" t="s">
        <v>23470</v>
      </c>
      <c r="P13995" s="268" t="s">
        <v>9492</v>
      </c>
      <c r="Q13995" s="269">
        <v>-20.25</v>
      </c>
      <c r="R13995" s="269">
        <v>-20.5</v>
      </c>
      <c r="S13995" s="269">
        <v>-45.5</v>
      </c>
      <c r="T13995" s="269">
        <v>-45.75</v>
      </c>
      <c r="DO13995"/>
    </row>
    <row r="13996" spans="15:119" x14ac:dyDescent="0.25">
      <c r="O13996" s="268" t="s">
        <v>23471</v>
      </c>
      <c r="P13996" s="268" t="s">
        <v>9490</v>
      </c>
      <c r="Q13996" s="269">
        <v>-20</v>
      </c>
      <c r="R13996" s="269">
        <v>-20.5</v>
      </c>
      <c r="S13996" s="269">
        <v>-45</v>
      </c>
      <c r="T13996" s="269">
        <v>-45.5</v>
      </c>
      <c r="DO13996"/>
    </row>
    <row r="13997" spans="15:119" x14ac:dyDescent="0.25">
      <c r="O13997" s="268" t="s">
        <v>23472</v>
      </c>
      <c r="P13997" s="268" t="s">
        <v>9492</v>
      </c>
      <c r="Q13997" s="269">
        <v>-20</v>
      </c>
      <c r="R13997" s="269">
        <v>-20.25</v>
      </c>
      <c r="S13997" s="269">
        <v>-45.25</v>
      </c>
      <c r="T13997" s="269">
        <v>-45.5</v>
      </c>
      <c r="DO13997"/>
    </row>
    <row r="13998" spans="15:119" x14ac:dyDescent="0.25">
      <c r="O13998" s="268" t="s">
        <v>23473</v>
      </c>
      <c r="P13998" s="268" t="s">
        <v>9492</v>
      </c>
      <c r="Q13998" s="269">
        <v>-20</v>
      </c>
      <c r="R13998" s="269">
        <v>-20.25</v>
      </c>
      <c r="S13998" s="269">
        <v>-45</v>
      </c>
      <c r="T13998" s="269">
        <v>-45.25</v>
      </c>
      <c r="DO13998"/>
    </row>
    <row r="13999" spans="15:119" x14ac:dyDescent="0.25">
      <c r="O13999" s="268" t="s">
        <v>23474</v>
      </c>
      <c r="P13999" s="268" t="s">
        <v>9492</v>
      </c>
      <c r="Q13999" s="269">
        <v>-20.25</v>
      </c>
      <c r="R13999" s="269">
        <v>-20.5</v>
      </c>
      <c r="S13999" s="269">
        <v>-45.25</v>
      </c>
      <c r="T13999" s="269">
        <v>-45.5</v>
      </c>
      <c r="DO13999"/>
    </row>
    <row r="14000" spans="15:119" x14ac:dyDescent="0.25">
      <c r="O14000" s="268" t="s">
        <v>23475</v>
      </c>
      <c r="P14000" s="268" t="s">
        <v>9492</v>
      </c>
      <c r="Q14000" s="269">
        <v>-20.25</v>
      </c>
      <c r="R14000" s="269">
        <v>-20.5</v>
      </c>
      <c r="S14000" s="269">
        <v>-45</v>
      </c>
      <c r="T14000" s="269">
        <v>-45.25</v>
      </c>
      <c r="DO14000"/>
    </row>
    <row r="14001" spans="15:119" x14ac:dyDescent="0.25">
      <c r="O14001" s="268" t="s">
        <v>23476</v>
      </c>
      <c r="P14001" s="268" t="s">
        <v>9490</v>
      </c>
      <c r="Q14001" s="269">
        <v>-20.5</v>
      </c>
      <c r="R14001" s="269">
        <v>-21</v>
      </c>
      <c r="S14001" s="269">
        <v>-46</v>
      </c>
      <c r="T14001" s="269">
        <v>-46.5</v>
      </c>
      <c r="DO14001"/>
    </row>
    <row r="14002" spans="15:119" x14ac:dyDescent="0.25">
      <c r="O14002" s="268" t="s">
        <v>23477</v>
      </c>
      <c r="P14002" s="268" t="s">
        <v>9492</v>
      </c>
      <c r="Q14002" s="269">
        <v>-20.5</v>
      </c>
      <c r="R14002" s="269">
        <v>-20.75</v>
      </c>
      <c r="S14002" s="269">
        <v>-46.25</v>
      </c>
      <c r="T14002" s="269">
        <v>-46.5</v>
      </c>
      <c r="DO14002"/>
    </row>
    <row r="14003" spans="15:119" x14ac:dyDescent="0.25">
      <c r="O14003" s="268" t="s">
        <v>23478</v>
      </c>
      <c r="P14003" s="268" t="s">
        <v>9492</v>
      </c>
      <c r="Q14003" s="269">
        <v>-20.5</v>
      </c>
      <c r="R14003" s="269">
        <v>-20.75</v>
      </c>
      <c r="S14003" s="269">
        <v>-46</v>
      </c>
      <c r="T14003" s="269">
        <v>-46.25</v>
      </c>
      <c r="DO14003"/>
    </row>
    <row r="14004" spans="15:119" x14ac:dyDescent="0.25">
      <c r="O14004" s="268" t="s">
        <v>23479</v>
      </c>
      <c r="P14004" s="268" t="s">
        <v>9492</v>
      </c>
      <c r="Q14004" s="269">
        <v>-20.75</v>
      </c>
      <c r="R14004" s="269">
        <v>-21</v>
      </c>
      <c r="S14004" s="269">
        <v>-46.25</v>
      </c>
      <c r="T14004" s="269">
        <v>-46.5</v>
      </c>
      <c r="DO14004"/>
    </row>
    <row r="14005" spans="15:119" x14ac:dyDescent="0.25">
      <c r="O14005" s="268" t="s">
        <v>23480</v>
      </c>
      <c r="P14005" s="268" t="s">
        <v>9492</v>
      </c>
      <c r="Q14005" s="269">
        <v>-20.75</v>
      </c>
      <c r="R14005" s="269">
        <v>-21</v>
      </c>
      <c r="S14005" s="269">
        <v>-46</v>
      </c>
      <c r="T14005" s="269">
        <v>-46.25</v>
      </c>
      <c r="DO14005"/>
    </row>
    <row r="14006" spans="15:119" x14ac:dyDescent="0.25">
      <c r="O14006" s="268" t="s">
        <v>23481</v>
      </c>
      <c r="P14006" s="268" t="s">
        <v>9490</v>
      </c>
      <c r="Q14006" s="269">
        <v>-20.5</v>
      </c>
      <c r="R14006" s="269">
        <v>-21</v>
      </c>
      <c r="S14006" s="269">
        <v>-45.5</v>
      </c>
      <c r="T14006" s="269">
        <v>-46</v>
      </c>
      <c r="DO14006"/>
    </row>
    <row r="14007" spans="15:119" x14ac:dyDescent="0.25">
      <c r="O14007" s="268" t="s">
        <v>23482</v>
      </c>
      <c r="P14007" s="268" t="s">
        <v>9492</v>
      </c>
      <c r="Q14007" s="269">
        <v>-20.5</v>
      </c>
      <c r="R14007" s="269">
        <v>-20.75</v>
      </c>
      <c r="S14007" s="269">
        <v>-45.75</v>
      </c>
      <c r="T14007" s="269">
        <v>-46</v>
      </c>
      <c r="DO14007"/>
    </row>
    <row r="14008" spans="15:119" x14ac:dyDescent="0.25">
      <c r="O14008" s="268" t="s">
        <v>23483</v>
      </c>
      <c r="P14008" s="268" t="s">
        <v>9492</v>
      </c>
      <c r="Q14008" s="269">
        <v>-20.5</v>
      </c>
      <c r="R14008" s="269">
        <v>-20.75</v>
      </c>
      <c r="S14008" s="269">
        <v>-45.5</v>
      </c>
      <c r="T14008" s="269">
        <v>-45.75</v>
      </c>
      <c r="DO14008"/>
    </row>
    <row r="14009" spans="15:119" x14ac:dyDescent="0.25">
      <c r="O14009" s="268" t="s">
        <v>23484</v>
      </c>
      <c r="P14009" s="268" t="s">
        <v>9492</v>
      </c>
      <c r="Q14009" s="269">
        <v>-20.75</v>
      </c>
      <c r="R14009" s="269">
        <v>-21</v>
      </c>
      <c r="S14009" s="269">
        <v>-45.75</v>
      </c>
      <c r="T14009" s="269">
        <v>-46</v>
      </c>
      <c r="DO14009"/>
    </row>
    <row r="14010" spans="15:119" x14ac:dyDescent="0.25">
      <c r="O14010" s="268" t="s">
        <v>23485</v>
      </c>
      <c r="P14010" s="268" t="s">
        <v>9492</v>
      </c>
      <c r="Q14010" s="269">
        <v>-20.75</v>
      </c>
      <c r="R14010" s="269">
        <v>-21</v>
      </c>
      <c r="S14010" s="269">
        <v>-45.5</v>
      </c>
      <c r="T14010" s="269">
        <v>-45.75</v>
      </c>
      <c r="DO14010"/>
    </row>
    <row r="14011" spans="15:119" x14ac:dyDescent="0.25">
      <c r="O14011" s="268" t="s">
        <v>23486</v>
      </c>
      <c r="P14011" s="268" t="s">
        <v>9490</v>
      </c>
      <c r="Q14011" s="269">
        <v>-20.5</v>
      </c>
      <c r="R14011" s="269">
        <v>-21</v>
      </c>
      <c r="S14011" s="269">
        <v>-45</v>
      </c>
      <c r="T14011" s="269">
        <v>-45.5</v>
      </c>
      <c r="DO14011"/>
    </row>
    <row r="14012" spans="15:119" x14ac:dyDescent="0.25">
      <c r="O14012" s="268" t="s">
        <v>23487</v>
      </c>
      <c r="P14012" s="268" t="s">
        <v>9492</v>
      </c>
      <c r="Q14012" s="269">
        <v>-20.5</v>
      </c>
      <c r="R14012" s="269">
        <v>-20.75</v>
      </c>
      <c r="S14012" s="269">
        <v>-45.25</v>
      </c>
      <c r="T14012" s="269">
        <v>-45.5</v>
      </c>
      <c r="DO14012"/>
    </row>
    <row r="14013" spans="15:119" x14ac:dyDescent="0.25">
      <c r="O14013" s="268" t="s">
        <v>23488</v>
      </c>
      <c r="P14013" s="268" t="s">
        <v>9492</v>
      </c>
      <c r="Q14013" s="269">
        <v>-20.5</v>
      </c>
      <c r="R14013" s="269">
        <v>-20.75</v>
      </c>
      <c r="S14013" s="269">
        <v>-45</v>
      </c>
      <c r="T14013" s="269">
        <v>-45.25</v>
      </c>
      <c r="DO14013"/>
    </row>
    <row r="14014" spans="15:119" x14ac:dyDescent="0.25">
      <c r="O14014" s="268" t="s">
        <v>23489</v>
      </c>
      <c r="P14014" s="268" t="s">
        <v>9492</v>
      </c>
      <c r="Q14014" s="269">
        <v>-20.75</v>
      </c>
      <c r="R14014" s="269">
        <v>-21</v>
      </c>
      <c r="S14014" s="269">
        <v>-45.25</v>
      </c>
      <c r="T14014" s="269">
        <v>-45.5</v>
      </c>
      <c r="DO14014"/>
    </row>
    <row r="14015" spans="15:119" x14ac:dyDescent="0.25">
      <c r="O14015" s="268" t="s">
        <v>23490</v>
      </c>
      <c r="P14015" s="268" t="s">
        <v>9492</v>
      </c>
      <c r="Q14015" s="269">
        <v>-20.75</v>
      </c>
      <c r="R14015" s="269">
        <v>-21</v>
      </c>
      <c r="S14015" s="269">
        <v>-45</v>
      </c>
      <c r="T14015" s="269">
        <v>-45.25</v>
      </c>
      <c r="DO14015"/>
    </row>
    <row r="14016" spans="15:119" x14ac:dyDescent="0.25">
      <c r="O14016" s="268" t="s">
        <v>23491</v>
      </c>
      <c r="P14016" s="268" t="s">
        <v>9488</v>
      </c>
      <c r="Q14016" s="269">
        <v>-21</v>
      </c>
      <c r="R14016" s="269">
        <v>-22</v>
      </c>
      <c r="S14016" s="269">
        <v>-46.5</v>
      </c>
      <c r="T14016" s="269">
        <v>-48</v>
      </c>
      <c r="DO14016"/>
    </row>
    <row r="14017" spans="15:119" x14ac:dyDescent="0.25">
      <c r="O14017" s="268" t="s">
        <v>23492</v>
      </c>
      <c r="P14017" s="268" t="s">
        <v>9490</v>
      </c>
      <c r="Q14017" s="269">
        <v>-21</v>
      </c>
      <c r="R14017" s="269">
        <v>-21.5</v>
      </c>
      <c r="S14017" s="269">
        <v>-47.5</v>
      </c>
      <c r="T14017" s="269">
        <v>-48</v>
      </c>
      <c r="DO14017"/>
    </row>
    <row r="14018" spans="15:119" x14ac:dyDescent="0.25">
      <c r="O14018" s="268" t="s">
        <v>23493</v>
      </c>
      <c r="P14018" s="268" t="s">
        <v>9492</v>
      </c>
      <c r="Q14018" s="269">
        <v>-21</v>
      </c>
      <c r="R14018" s="269">
        <v>-21.25</v>
      </c>
      <c r="S14018" s="269">
        <v>-47.75</v>
      </c>
      <c r="T14018" s="269">
        <v>-48</v>
      </c>
      <c r="DO14018"/>
    </row>
    <row r="14019" spans="15:119" x14ac:dyDescent="0.25">
      <c r="O14019" s="268" t="s">
        <v>23494</v>
      </c>
      <c r="P14019" s="268" t="s">
        <v>9492</v>
      </c>
      <c r="Q14019" s="269">
        <v>-21</v>
      </c>
      <c r="R14019" s="269">
        <v>-21.25</v>
      </c>
      <c r="S14019" s="269">
        <v>-47.5</v>
      </c>
      <c r="T14019" s="269">
        <v>-47.75</v>
      </c>
      <c r="DO14019"/>
    </row>
    <row r="14020" spans="15:119" x14ac:dyDescent="0.25">
      <c r="O14020" s="268" t="s">
        <v>23495</v>
      </c>
      <c r="P14020" s="268" t="s">
        <v>9492</v>
      </c>
      <c r="Q14020" s="269">
        <v>-21.25</v>
      </c>
      <c r="R14020" s="269">
        <v>-21.5</v>
      </c>
      <c r="S14020" s="269">
        <v>-47.75</v>
      </c>
      <c r="T14020" s="269">
        <v>-48</v>
      </c>
      <c r="DO14020"/>
    </row>
    <row r="14021" spans="15:119" x14ac:dyDescent="0.25">
      <c r="O14021" s="268" t="s">
        <v>23496</v>
      </c>
      <c r="P14021" s="268" t="s">
        <v>9492</v>
      </c>
      <c r="Q14021" s="269">
        <v>-21.25</v>
      </c>
      <c r="R14021" s="269">
        <v>-21.5</v>
      </c>
      <c r="S14021" s="269">
        <v>-47.5</v>
      </c>
      <c r="T14021" s="269">
        <v>-47.75</v>
      </c>
      <c r="DO14021"/>
    </row>
    <row r="14022" spans="15:119" x14ac:dyDescent="0.25">
      <c r="O14022" s="268" t="s">
        <v>23497</v>
      </c>
      <c r="P14022" s="268" t="s">
        <v>9490</v>
      </c>
      <c r="Q14022" s="269">
        <v>-21</v>
      </c>
      <c r="R14022" s="269">
        <v>-21.5</v>
      </c>
      <c r="S14022" s="269">
        <v>-47</v>
      </c>
      <c r="T14022" s="269">
        <v>-47.5</v>
      </c>
      <c r="DO14022"/>
    </row>
    <row r="14023" spans="15:119" x14ac:dyDescent="0.25">
      <c r="O14023" s="268" t="s">
        <v>23498</v>
      </c>
      <c r="P14023" s="268" t="s">
        <v>9492</v>
      </c>
      <c r="Q14023" s="269">
        <v>-21</v>
      </c>
      <c r="R14023" s="269">
        <v>-21.25</v>
      </c>
      <c r="S14023" s="269">
        <v>-47.25</v>
      </c>
      <c r="T14023" s="269">
        <v>-47.5</v>
      </c>
      <c r="DO14023"/>
    </row>
    <row r="14024" spans="15:119" x14ac:dyDescent="0.25">
      <c r="O14024" s="268" t="s">
        <v>23499</v>
      </c>
      <c r="P14024" s="268" t="s">
        <v>9492</v>
      </c>
      <c r="Q14024" s="269">
        <v>-21</v>
      </c>
      <c r="R14024" s="269">
        <v>-21.25</v>
      </c>
      <c r="S14024" s="269">
        <v>-47</v>
      </c>
      <c r="T14024" s="269">
        <v>-47.25</v>
      </c>
      <c r="DO14024"/>
    </row>
    <row r="14025" spans="15:119" x14ac:dyDescent="0.25">
      <c r="O14025" s="268" t="s">
        <v>23500</v>
      </c>
      <c r="P14025" s="268" t="s">
        <v>9492</v>
      </c>
      <c r="Q14025" s="269">
        <v>-21.25</v>
      </c>
      <c r="R14025" s="269">
        <v>-21.5</v>
      </c>
      <c r="S14025" s="269">
        <v>-47.25</v>
      </c>
      <c r="T14025" s="269">
        <v>-47.5</v>
      </c>
      <c r="DO14025"/>
    </row>
    <row r="14026" spans="15:119" x14ac:dyDescent="0.25">
      <c r="O14026" s="268" t="s">
        <v>23501</v>
      </c>
      <c r="P14026" s="268" t="s">
        <v>9492</v>
      </c>
      <c r="Q14026" s="269">
        <v>-21.25</v>
      </c>
      <c r="R14026" s="269">
        <v>-21.5</v>
      </c>
      <c r="S14026" s="269">
        <v>-47</v>
      </c>
      <c r="T14026" s="269">
        <v>-47.25</v>
      </c>
      <c r="DO14026"/>
    </row>
    <row r="14027" spans="15:119" x14ac:dyDescent="0.25">
      <c r="O14027" s="268" t="s">
        <v>23502</v>
      </c>
      <c r="P14027" s="268" t="s">
        <v>9490</v>
      </c>
      <c r="Q14027" s="269">
        <v>-21</v>
      </c>
      <c r="R14027" s="269">
        <v>-21.5</v>
      </c>
      <c r="S14027" s="269">
        <v>-46.5</v>
      </c>
      <c r="T14027" s="269">
        <v>-47</v>
      </c>
      <c r="DO14027"/>
    </row>
    <row r="14028" spans="15:119" x14ac:dyDescent="0.25">
      <c r="O14028" s="268" t="s">
        <v>23503</v>
      </c>
      <c r="P14028" s="268" t="s">
        <v>9492</v>
      </c>
      <c r="Q14028" s="269">
        <v>-21</v>
      </c>
      <c r="R14028" s="269">
        <v>-21.25</v>
      </c>
      <c r="S14028" s="269">
        <v>-46.75</v>
      </c>
      <c r="T14028" s="269">
        <v>-47</v>
      </c>
      <c r="DO14028"/>
    </row>
    <row r="14029" spans="15:119" x14ac:dyDescent="0.25">
      <c r="O14029" s="268" t="s">
        <v>23504</v>
      </c>
      <c r="P14029" s="268" t="s">
        <v>9492</v>
      </c>
      <c r="Q14029" s="269">
        <v>-21</v>
      </c>
      <c r="R14029" s="269">
        <v>-21.25</v>
      </c>
      <c r="S14029" s="269">
        <v>-46.5</v>
      </c>
      <c r="T14029" s="269">
        <v>-46.75</v>
      </c>
      <c r="DO14029"/>
    </row>
    <row r="14030" spans="15:119" x14ac:dyDescent="0.25">
      <c r="O14030" s="268" t="s">
        <v>23505</v>
      </c>
      <c r="P14030" s="268" t="s">
        <v>9492</v>
      </c>
      <c r="Q14030" s="269">
        <v>-21.25</v>
      </c>
      <c r="R14030" s="269">
        <v>-21.5</v>
      </c>
      <c r="S14030" s="269">
        <v>-46.75</v>
      </c>
      <c r="T14030" s="269">
        <v>-47</v>
      </c>
      <c r="DO14030"/>
    </row>
    <row r="14031" spans="15:119" x14ac:dyDescent="0.25">
      <c r="O14031" s="268" t="s">
        <v>23506</v>
      </c>
      <c r="P14031" s="268" t="s">
        <v>9492</v>
      </c>
      <c r="Q14031" s="269">
        <v>-21.25</v>
      </c>
      <c r="R14031" s="269">
        <v>-21.5</v>
      </c>
      <c r="S14031" s="269">
        <v>-46.5</v>
      </c>
      <c r="T14031" s="269">
        <v>-46.75</v>
      </c>
      <c r="DO14031"/>
    </row>
    <row r="14032" spans="15:119" x14ac:dyDescent="0.25">
      <c r="O14032" s="268" t="s">
        <v>23507</v>
      </c>
      <c r="P14032" s="268" t="s">
        <v>9490</v>
      </c>
      <c r="Q14032" s="269">
        <v>-21.5</v>
      </c>
      <c r="R14032" s="269">
        <v>-22</v>
      </c>
      <c r="S14032" s="269">
        <v>-47.5</v>
      </c>
      <c r="T14032" s="269">
        <v>-48</v>
      </c>
      <c r="DO14032"/>
    </row>
    <row r="14033" spans="15:119" x14ac:dyDescent="0.25">
      <c r="O14033" s="268" t="s">
        <v>23508</v>
      </c>
      <c r="P14033" s="268" t="s">
        <v>9492</v>
      </c>
      <c r="Q14033" s="269">
        <v>-21.5</v>
      </c>
      <c r="R14033" s="269">
        <v>-21.75</v>
      </c>
      <c r="S14033" s="269">
        <v>-47.75</v>
      </c>
      <c r="T14033" s="269">
        <v>-48</v>
      </c>
      <c r="DO14033"/>
    </row>
    <row r="14034" spans="15:119" x14ac:dyDescent="0.25">
      <c r="O14034" s="268" t="s">
        <v>23509</v>
      </c>
      <c r="P14034" s="268" t="s">
        <v>9492</v>
      </c>
      <c r="Q14034" s="269">
        <v>-21.5</v>
      </c>
      <c r="R14034" s="269">
        <v>-21.75</v>
      </c>
      <c r="S14034" s="269">
        <v>-47.5</v>
      </c>
      <c r="T14034" s="269">
        <v>-47.75</v>
      </c>
      <c r="DO14034"/>
    </row>
    <row r="14035" spans="15:119" x14ac:dyDescent="0.25">
      <c r="O14035" s="268" t="s">
        <v>23510</v>
      </c>
      <c r="P14035" s="268" t="s">
        <v>9492</v>
      </c>
      <c r="Q14035" s="269">
        <v>-21.75</v>
      </c>
      <c r="R14035" s="269">
        <v>-22</v>
      </c>
      <c r="S14035" s="269">
        <v>-47.75</v>
      </c>
      <c r="T14035" s="269">
        <v>-48</v>
      </c>
      <c r="DO14035"/>
    </row>
    <row r="14036" spans="15:119" x14ac:dyDescent="0.25">
      <c r="O14036" s="268" t="s">
        <v>23511</v>
      </c>
      <c r="P14036" s="268" t="s">
        <v>9492</v>
      </c>
      <c r="Q14036" s="269">
        <v>-21.75</v>
      </c>
      <c r="R14036" s="269">
        <v>-22</v>
      </c>
      <c r="S14036" s="269">
        <v>-47.5</v>
      </c>
      <c r="T14036" s="269">
        <v>-47.75</v>
      </c>
      <c r="DO14036"/>
    </row>
    <row r="14037" spans="15:119" x14ac:dyDescent="0.25">
      <c r="O14037" s="268" t="s">
        <v>23512</v>
      </c>
      <c r="P14037" s="268" t="s">
        <v>9490</v>
      </c>
      <c r="Q14037" s="269">
        <v>-21.5</v>
      </c>
      <c r="R14037" s="269">
        <v>-22</v>
      </c>
      <c r="S14037" s="269">
        <v>-47</v>
      </c>
      <c r="T14037" s="269">
        <v>-47.5</v>
      </c>
      <c r="DO14037"/>
    </row>
    <row r="14038" spans="15:119" x14ac:dyDescent="0.25">
      <c r="O14038" s="268" t="s">
        <v>23513</v>
      </c>
      <c r="P14038" s="268" t="s">
        <v>9492</v>
      </c>
      <c r="Q14038" s="269">
        <v>-21.5</v>
      </c>
      <c r="R14038" s="269">
        <v>-21.75</v>
      </c>
      <c r="S14038" s="269">
        <v>-47.25</v>
      </c>
      <c r="T14038" s="269">
        <v>-47.5</v>
      </c>
      <c r="DO14038"/>
    </row>
    <row r="14039" spans="15:119" x14ac:dyDescent="0.25">
      <c r="O14039" s="268" t="s">
        <v>23514</v>
      </c>
      <c r="P14039" s="268" t="s">
        <v>9492</v>
      </c>
      <c r="Q14039" s="269">
        <v>-21.5</v>
      </c>
      <c r="R14039" s="269">
        <v>-21.75</v>
      </c>
      <c r="S14039" s="269">
        <v>-47</v>
      </c>
      <c r="T14039" s="269">
        <v>-47.25</v>
      </c>
      <c r="DO14039"/>
    </row>
    <row r="14040" spans="15:119" x14ac:dyDescent="0.25">
      <c r="O14040" s="268" t="s">
        <v>23515</v>
      </c>
      <c r="P14040" s="268" t="s">
        <v>9492</v>
      </c>
      <c r="Q14040" s="269">
        <v>-21.75</v>
      </c>
      <c r="R14040" s="269">
        <v>-22</v>
      </c>
      <c r="S14040" s="269">
        <v>-47.25</v>
      </c>
      <c r="T14040" s="269">
        <v>-47.5</v>
      </c>
      <c r="DO14040"/>
    </row>
    <row r="14041" spans="15:119" x14ac:dyDescent="0.25">
      <c r="O14041" s="268" t="s">
        <v>23516</v>
      </c>
      <c r="P14041" s="268" t="s">
        <v>9492</v>
      </c>
      <c r="Q14041" s="269">
        <v>-21.75</v>
      </c>
      <c r="R14041" s="269">
        <v>-22</v>
      </c>
      <c r="S14041" s="269">
        <v>-47</v>
      </c>
      <c r="T14041" s="269">
        <v>-47.25</v>
      </c>
      <c r="DO14041"/>
    </row>
    <row r="14042" spans="15:119" x14ac:dyDescent="0.25">
      <c r="O14042" s="268" t="s">
        <v>23517</v>
      </c>
      <c r="P14042" s="268" t="s">
        <v>9490</v>
      </c>
      <c r="Q14042" s="269">
        <v>-21.5</v>
      </c>
      <c r="R14042" s="269">
        <v>-22</v>
      </c>
      <c r="S14042" s="269">
        <v>-46.5</v>
      </c>
      <c r="T14042" s="269">
        <v>-47</v>
      </c>
      <c r="DO14042"/>
    </row>
    <row r="14043" spans="15:119" x14ac:dyDescent="0.25">
      <c r="O14043" s="268" t="s">
        <v>23518</v>
      </c>
      <c r="P14043" s="268" t="s">
        <v>9492</v>
      </c>
      <c r="Q14043" s="269">
        <v>-21.5</v>
      </c>
      <c r="R14043" s="269">
        <v>-21.75</v>
      </c>
      <c r="S14043" s="269">
        <v>-46.75</v>
      </c>
      <c r="T14043" s="269">
        <v>-47</v>
      </c>
      <c r="DO14043"/>
    </row>
    <row r="14044" spans="15:119" x14ac:dyDescent="0.25">
      <c r="O14044" s="268" t="s">
        <v>23519</v>
      </c>
      <c r="P14044" s="268" t="s">
        <v>9492</v>
      </c>
      <c r="Q14044" s="269">
        <v>-21.5</v>
      </c>
      <c r="R14044" s="269">
        <v>-21.75</v>
      </c>
      <c r="S14044" s="269">
        <v>-46.5</v>
      </c>
      <c r="T14044" s="269">
        <v>-46.75</v>
      </c>
      <c r="DO14044"/>
    </row>
    <row r="14045" spans="15:119" x14ac:dyDescent="0.25">
      <c r="O14045" s="268" t="s">
        <v>23520</v>
      </c>
      <c r="P14045" s="268" t="s">
        <v>9492</v>
      </c>
      <c r="Q14045" s="269">
        <v>-21.75</v>
      </c>
      <c r="R14045" s="269">
        <v>-22</v>
      </c>
      <c r="S14045" s="269">
        <v>-46.75</v>
      </c>
      <c r="T14045" s="269">
        <v>-47</v>
      </c>
      <c r="DO14045"/>
    </row>
    <row r="14046" spans="15:119" x14ac:dyDescent="0.25">
      <c r="O14046" s="268" t="s">
        <v>23521</v>
      </c>
      <c r="P14046" s="268" t="s">
        <v>9492</v>
      </c>
      <c r="Q14046" s="269">
        <v>-21.75</v>
      </c>
      <c r="R14046" s="269">
        <v>-22</v>
      </c>
      <c r="S14046" s="269">
        <v>-46.5</v>
      </c>
      <c r="T14046" s="269">
        <v>-46.75</v>
      </c>
      <c r="DO14046"/>
    </row>
    <row r="14047" spans="15:119" x14ac:dyDescent="0.25">
      <c r="O14047" s="268" t="s">
        <v>23522</v>
      </c>
      <c r="P14047" s="268" t="s">
        <v>9488</v>
      </c>
      <c r="Q14047" s="269">
        <v>-21</v>
      </c>
      <c r="R14047" s="269">
        <v>-22</v>
      </c>
      <c r="S14047" s="269">
        <v>-45</v>
      </c>
      <c r="T14047" s="269">
        <v>-46.5</v>
      </c>
      <c r="DO14047"/>
    </row>
    <row r="14048" spans="15:119" x14ac:dyDescent="0.25">
      <c r="O14048" s="268" t="s">
        <v>23523</v>
      </c>
      <c r="P14048" s="268" t="s">
        <v>9490</v>
      </c>
      <c r="Q14048" s="269">
        <v>-21</v>
      </c>
      <c r="R14048" s="269">
        <v>-21.5</v>
      </c>
      <c r="S14048" s="269">
        <v>-46</v>
      </c>
      <c r="T14048" s="269">
        <v>-46.5</v>
      </c>
      <c r="DO14048"/>
    </row>
    <row r="14049" spans="15:119" x14ac:dyDescent="0.25">
      <c r="O14049" s="268" t="s">
        <v>23524</v>
      </c>
      <c r="P14049" s="268" t="s">
        <v>9492</v>
      </c>
      <c r="Q14049" s="269">
        <v>-21</v>
      </c>
      <c r="R14049" s="269">
        <v>-21.25</v>
      </c>
      <c r="S14049" s="269">
        <v>-46.25</v>
      </c>
      <c r="T14049" s="269">
        <v>-46.5</v>
      </c>
      <c r="DO14049"/>
    </row>
    <row r="14050" spans="15:119" x14ac:dyDescent="0.25">
      <c r="O14050" s="268" t="s">
        <v>23525</v>
      </c>
      <c r="P14050" s="268" t="s">
        <v>9492</v>
      </c>
      <c r="Q14050" s="269">
        <v>-21</v>
      </c>
      <c r="R14050" s="269">
        <v>-21.25</v>
      </c>
      <c r="S14050" s="269">
        <v>-46</v>
      </c>
      <c r="T14050" s="269">
        <v>-46.25</v>
      </c>
      <c r="DO14050"/>
    </row>
    <row r="14051" spans="15:119" x14ac:dyDescent="0.25">
      <c r="O14051" s="268" t="s">
        <v>23526</v>
      </c>
      <c r="P14051" s="268" t="s">
        <v>9492</v>
      </c>
      <c r="Q14051" s="269">
        <v>-21.25</v>
      </c>
      <c r="R14051" s="269">
        <v>-21.5</v>
      </c>
      <c r="S14051" s="269">
        <v>-46.25</v>
      </c>
      <c r="T14051" s="269">
        <v>-46.5</v>
      </c>
      <c r="DO14051"/>
    </row>
    <row r="14052" spans="15:119" x14ac:dyDescent="0.25">
      <c r="O14052" s="268" t="s">
        <v>23527</v>
      </c>
      <c r="P14052" s="268" t="s">
        <v>9492</v>
      </c>
      <c r="Q14052" s="269">
        <v>-21.25</v>
      </c>
      <c r="R14052" s="269">
        <v>-21.5</v>
      </c>
      <c r="S14052" s="269">
        <v>-46</v>
      </c>
      <c r="T14052" s="269">
        <v>-46.25</v>
      </c>
      <c r="DO14052"/>
    </row>
    <row r="14053" spans="15:119" x14ac:dyDescent="0.25">
      <c r="O14053" s="268" t="s">
        <v>23528</v>
      </c>
      <c r="P14053" s="268" t="s">
        <v>9490</v>
      </c>
      <c r="Q14053" s="269">
        <v>-21</v>
      </c>
      <c r="R14053" s="269">
        <v>-21.5</v>
      </c>
      <c r="S14053" s="269">
        <v>-45.5</v>
      </c>
      <c r="T14053" s="269">
        <v>-46</v>
      </c>
      <c r="DO14053"/>
    </row>
    <row r="14054" spans="15:119" x14ac:dyDescent="0.25">
      <c r="O14054" s="268" t="s">
        <v>23529</v>
      </c>
      <c r="P14054" s="268" t="s">
        <v>9492</v>
      </c>
      <c r="Q14054" s="269">
        <v>-21</v>
      </c>
      <c r="R14054" s="269">
        <v>-21.25</v>
      </c>
      <c r="S14054" s="269">
        <v>-45.75</v>
      </c>
      <c r="T14054" s="269">
        <v>-46</v>
      </c>
      <c r="DO14054"/>
    </row>
    <row r="14055" spans="15:119" x14ac:dyDescent="0.25">
      <c r="O14055" s="268" t="s">
        <v>23530</v>
      </c>
      <c r="P14055" s="268" t="s">
        <v>9492</v>
      </c>
      <c r="Q14055" s="269">
        <v>-21</v>
      </c>
      <c r="R14055" s="269">
        <v>-21.25</v>
      </c>
      <c r="S14055" s="269">
        <v>-45.5</v>
      </c>
      <c r="T14055" s="269">
        <v>-45.75</v>
      </c>
      <c r="DO14055"/>
    </row>
    <row r="14056" spans="15:119" x14ac:dyDescent="0.25">
      <c r="O14056" s="268" t="s">
        <v>23531</v>
      </c>
      <c r="P14056" s="268" t="s">
        <v>9492</v>
      </c>
      <c r="Q14056" s="269">
        <v>-21.25</v>
      </c>
      <c r="R14056" s="269">
        <v>-21.5</v>
      </c>
      <c r="S14056" s="269">
        <v>-45.75</v>
      </c>
      <c r="T14056" s="269">
        <v>-46</v>
      </c>
      <c r="DO14056"/>
    </row>
    <row r="14057" spans="15:119" x14ac:dyDescent="0.25">
      <c r="O14057" s="268" t="s">
        <v>23532</v>
      </c>
      <c r="P14057" s="268" t="s">
        <v>9492</v>
      </c>
      <c r="Q14057" s="269">
        <v>-21.25</v>
      </c>
      <c r="R14057" s="269">
        <v>-21.5</v>
      </c>
      <c r="S14057" s="269">
        <v>-45.5</v>
      </c>
      <c r="T14057" s="269">
        <v>-45.75</v>
      </c>
      <c r="DO14057"/>
    </row>
    <row r="14058" spans="15:119" x14ac:dyDescent="0.25">
      <c r="O14058" s="268" t="s">
        <v>23533</v>
      </c>
      <c r="P14058" s="268" t="s">
        <v>9490</v>
      </c>
      <c r="Q14058" s="269">
        <v>-21</v>
      </c>
      <c r="R14058" s="269">
        <v>-21.5</v>
      </c>
      <c r="S14058" s="269">
        <v>-45</v>
      </c>
      <c r="T14058" s="269">
        <v>-45.5</v>
      </c>
      <c r="DO14058"/>
    </row>
    <row r="14059" spans="15:119" x14ac:dyDescent="0.25">
      <c r="O14059" s="268" t="s">
        <v>23534</v>
      </c>
      <c r="P14059" s="268" t="s">
        <v>9492</v>
      </c>
      <c r="Q14059" s="269">
        <v>-21</v>
      </c>
      <c r="R14059" s="269">
        <v>-21.25</v>
      </c>
      <c r="S14059" s="269">
        <v>-45.25</v>
      </c>
      <c r="T14059" s="269">
        <v>-45.5</v>
      </c>
      <c r="DO14059"/>
    </row>
    <row r="14060" spans="15:119" x14ac:dyDescent="0.25">
      <c r="O14060" s="268" t="s">
        <v>23535</v>
      </c>
      <c r="P14060" s="268" t="s">
        <v>9492</v>
      </c>
      <c r="Q14060" s="269">
        <v>-21</v>
      </c>
      <c r="R14060" s="269">
        <v>-21.25</v>
      </c>
      <c r="S14060" s="269">
        <v>-45</v>
      </c>
      <c r="T14060" s="269">
        <v>-45.25</v>
      </c>
      <c r="DO14060"/>
    </row>
    <row r="14061" spans="15:119" x14ac:dyDescent="0.25">
      <c r="O14061" s="268" t="s">
        <v>23536</v>
      </c>
      <c r="P14061" s="268" t="s">
        <v>9492</v>
      </c>
      <c r="Q14061" s="269">
        <v>-21.25</v>
      </c>
      <c r="R14061" s="269">
        <v>-21.5</v>
      </c>
      <c r="S14061" s="269">
        <v>-45.25</v>
      </c>
      <c r="T14061" s="269">
        <v>-45.5</v>
      </c>
      <c r="DO14061"/>
    </row>
    <row r="14062" spans="15:119" x14ac:dyDescent="0.25">
      <c r="O14062" s="268" t="s">
        <v>23537</v>
      </c>
      <c r="P14062" s="268" t="s">
        <v>9492</v>
      </c>
      <c r="Q14062" s="269">
        <v>-21.25</v>
      </c>
      <c r="R14062" s="269">
        <v>-21.5</v>
      </c>
      <c r="S14062" s="269">
        <v>-45</v>
      </c>
      <c r="T14062" s="269">
        <v>-45.25</v>
      </c>
      <c r="DO14062"/>
    </row>
    <row r="14063" spans="15:119" x14ac:dyDescent="0.25">
      <c r="O14063" s="268" t="s">
        <v>23538</v>
      </c>
      <c r="P14063" s="268" t="s">
        <v>9490</v>
      </c>
      <c r="Q14063" s="269">
        <v>-21.5</v>
      </c>
      <c r="R14063" s="269">
        <v>-22</v>
      </c>
      <c r="S14063" s="269">
        <v>-46</v>
      </c>
      <c r="T14063" s="269">
        <v>-46.5</v>
      </c>
      <c r="DO14063"/>
    </row>
    <row r="14064" spans="15:119" x14ac:dyDescent="0.25">
      <c r="O14064" s="268" t="s">
        <v>23539</v>
      </c>
      <c r="P14064" s="268" t="s">
        <v>9492</v>
      </c>
      <c r="Q14064" s="269">
        <v>-21.5</v>
      </c>
      <c r="R14064" s="269">
        <v>-21.75</v>
      </c>
      <c r="S14064" s="269">
        <v>-46.25</v>
      </c>
      <c r="T14064" s="269">
        <v>-46.5</v>
      </c>
      <c r="DO14064"/>
    </row>
    <row r="14065" spans="15:119" x14ac:dyDescent="0.25">
      <c r="O14065" s="268" t="s">
        <v>23540</v>
      </c>
      <c r="P14065" s="268" t="s">
        <v>9492</v>
      </c>
      <c r="Q14065" s="269">
        <v>-21.5</v>
      </c>
      <c r="R14065" s="269">
        <v>-21.75</v>
      </c>
      <c r="S14065" s="269">
        <v>-46</v>
      </c>
      <c r="T14065" s="269">
        <v>-46.25</v>
      </c>
      <c r="DO14065"/>
    </row>
    <row r="14066" spans="15:119" x14ac:dyDescent="0.25">
      <c r="O14066" s="268" t="s">
        <v>23541</v>
      </c>
      <c r="P14066" s="268" t="s">
        <v>9492</v>
      </c>
      <c r="Q14066" s="269">
        <v>-21.75</v>
      </c>
      <c r="R14066" s="269">
        <v>-22</v>
      </c>
      <c r="S14066" s="269">
        <v>-46.25</v>
      </c>
      <c r="T14066" s="269">
        <v>-46.5</v>
      </c>
      <c r="DO14066"/>
    </row>
    <row r="14067" spans="15:119" x14ac:dyDescent="0.25">
      <c r="O14067" s="268" t="s">
        <v>23542</v>
      </c>
      <c r="P14067" s="268" t="s">
        <v>9492</v>
      </c>
      <c r="Q14067" s="269">
        <v>-21.75</v>
      </c>
      <c r="R14067" s="269">
        <v>-22</v>
      </c>
      <c r="S14067" s="269">
        <v>-46</v>
      </c>
      <c r="T14067" s="269">
        <v>-46.25</v>
      </c>
      <c r="DO14067"/>
    </row>
    <row r="14068" spans="15:119" x14ac:dyDescent="0.25">
      <c r="O14068" s="268" t="s">
        <v>23543</v>
      </c>
      <c r="P14068" s="268" t="s">
        <v>9490</v>
      </c>
      <c r="Q14068" s="269">
        <v>-21.5</v>
      </c>
      <c r="R14068" s="269">
        <v>-22</v>
      </c>
      <c r="S14068" s="269">
        <v>-45.5</v>
      </c>
      <c r="T14068" s="269">
        <v>-46</v>
      </c>
      <c r="DO14068"/>
    </row>
    <row r="14069" spans="15:119" x14ac:dyDescent="0.25">
      <c r="O14069" s="268" t="s">
        <v>23544</v>
      </c>
      <c r="P14069" s="268" t="s">
        <v>9492</v>
      </c>
      <c r="Q14069" s="269">
        <v>-21.5</v>
      </c>
      <c r="R14069" s="269">
        <v>-21.75</v>
      </c>
      <c r="S14069" s="269">
        <v>-45.75</v>
      </c>
      <c r="T14069" s="269">
        <v>-46</v>
      </c>
      <c r="DO14069"/>
    </row>
    <row r="14070" spans="15:119" x14ac:dyDescent="0.25">
      <c r="O14070" s="268" t="s">
        <v>23545</v>
      </c>
      <c r="P14070" s="268" t="s">
        <v>9492</v>
      </c>
      <c r="Q14070" s="269">
        <v>-21.5</v>
      </c>
      <c r="R14070" s="269">
        <v>-21.75</v>
      </c>
      <c r="S14070" s="269">
        <v>-45.5</v>
      </c>
      <c r="T14070" s="269">
        <v>-45.75</v>
      </c>
      <c r="DO14070"/>
    </row>
    <row r="14071" spans="15:119" x14ac:dyDescent="0.25">
      <c r="O14071" s="268" t="s">
        <v>23546</v>
      </c>
      <c r="P14071" s="268" t="s">
        <v>9492</v>
      </c>
      <c r="Q14071" s="269">
        <v>-21.75</v>
      </c>
      <c r="R14071" s="269">
        <v>-22</v>
      </c>
      <c r="S14071" s="269">
        <v>-45.75</v>
      </c>
      <c r="T14071" s="269">
        <v>-46</v>
      </c>
      <c r="DO14071"/>
    </row>
    <row r="14072" spans="15:119" x14ac:dyDescent="0.25">
      <c r="O14072" s="268" t="s">
        <v>23547</v>
      </c>
      <c r="P14072" s="268" t="s">
        <v>9492</v>
      </c>
      <c r="Q14072" s="269">
        <v>-21.75</v>
      </c>
      <c r="R14072" s="269">
        <v>-22</v>
      </c>
      <c r="S14072" s="269">
        <v>-45.5</v>
      </c>
      <c r="T14072" s="269">
        <v>-45.75</v>
      </c>
      <c r="DO14072"/>
    </row>
    <row r="14073" spans="15:119" x14ac:dyDescent="0.25">
      <c r="O14073" s="268" t="s">
        <v>23548</v>
      </c>
      <c r="P14073" s="268" t="s">
        <v>9490</v>
      </c>
      <c r="Q14073" s="269">
        <v>-21.5</v>
      </c>
      <c r="R14073" s="269">
        <v>-22</v>
      </c>
      <c r="S14073" s="269">
        <v>-45</v>
      </c>
      <c r="T14073" s="269">
        <v>-45.5</v>
      </c>
      <c r="DO14073"/>
    </row>
    <row r="14074" spans="15:119" x14ac:dyDescent="0.25">
      <c r="O14074" s="268" t="s">
        <v>23549</v>
      </c>
      <c r="P14074" s="268" t="s">
        <v>9492</v>
      </c>
      <c r="Q14074" s="269">
        <v>-21.5</v>
      </c>
      <c r="R14074" s="269">
        <v>-21.75</v>
      </c>
      <c r="S14074" s="269">
        <v>-45.25</v>
      </c>
      <c r="T14074" s="269">
        <v>-45.5</v>
      </c>
      <c r="DO14074"/>
    </row>
    <row r="14075" spans="15:119" x14ac:dyDescent="0.25">
      <c r="O14075" s="268" t="s">
        <v>23550</v>
      </c>
      <c r="P14075" s="268" t="s">
        <v>9492</v>
      </c>
      <c r="Q14075" s="269">
        <v>-21.5</v>
      </c>
      <c r="R14075" s="269">
        <v>-21.75</v>
      </c>
      <c r="S14075" s="269">
        <v>-45</v>
      </c>
      <c r="T14075" s="269">
        <v>-45.25</v>
      </c>
      <c r="DO14075"/>
    </row>
    <row r="14076" spans="15:119" x14ac:dyDescent="0.25">
      <c r="O14076" s="268" t="s">
        <v>23551</v>
      </c>
      <c r="P14076" s="268" t="s">
        <v>9492</v>
      </c>
      <c r="Q14076" s="269">
        <v>-21.75</v>
      </c>
      <c r="R14076" s="269">
        <v>-22</v>
      </c>
      <c r="S14076" s="269">
        <v>-45.25</v>
      </c>
      <c r="T14076" s="269">
        <v>-45.5</v>
      </c>
      <c r="DO14076"/>
    </row>
    <row r="14077" spans="15:119" x14ac:dyDescent="0.25">
      <c r="O14077" s="268" t="s">
        <v>23552</v>
      </c>
      <c r="P14077" s="268" t="s">
        <v>9492</v>
      </c>
      <c r="Q14077" s="269">
        <v>-21.75</v>
      </c>
      <c r="R14077" s="269">
        <v>-22</v>
      </c>
      <c r="S14077" s="269">
        <v>-45</v>
      </c>
      <c r="T14077" s="269">
        <v>-45.25</v>
      </c>
      <c r="DO14077"/>
    </row>
    <row r="14078" spans="15:119" x14ac:dyDescent="0.25">
      <c r="O14078" s="268" t="s">
        <v>23553</v>
      </c>
      <c r="P14078" s="268" t="s">
        <v>9486</v>
      </c>
      <c r="Q14078" s="269">
        <v>-20</v>
      </c>
      <c r="R14078" s="269">
        <v>-22</v>
      </c>
      <c r="S14078" s="269">
        <v>-42</v>
      </c>
      <c r="T14078" s="269">
        <v>-45</v>
      </c>
      <c r="DO14078"/>
    </row>
    <row r="14079" spans="15:119" x14ac:dyDescent="0.25">
      <c r="O14079" s="268" t="s">
        <v>23554</v>
      </c>
      <c r="P14079" s="268" t="s">
        <v>9488</v>
      </c>
      <c r="Q14079" s="269">
        <v>-20</v>
      </c>
      <c r="R14079" s="269">
        <v>-21</v>
      </c>
      <c r="S14079" s="269">
        <v>-43.5</v>
      </c>
      <c r="T14079" s="269">
        <v>-45</v>
      </c>
      <c r="DO14079"/>
    </row>
    <row r="14080" spans="15:119" x14ac:dyDescent="0.25">
      <c r="O14080" s="268" t="s">
        <v>23555</v>
      </c>
      <c r="P14080" s="268" t="s">
        <v>9490</v>
      </c>
      <c r="Q14080" s="269">
        <v>-20</v>
      </c>
      <c r="R14080" s="269">
        <v>-20.5</v>
      </c>
      <c r="S14080" s="269">
        <v>-44.5</v>
      </c>
      <c r="T14080" s="269">
        <v>-45</v>
      </c>
      <c r="DO14080"/>
    </row>
    <row r="14081" spans="15:119" x14ac:dyDescent="0.25">
      <c r="O14081" s="268" t="s">
        <v>23556</v>
      </c>
      <c r="P14081" s="268" t="s">
        <v>9492</v>
      </c>
      <c r="Q14081" s="269">
        <v>-20</v>
      </c>
      <c r="R14081" s="269">
        <v>-20.25</v>
      </c>
      <c r="S14081" s="269">
        <v>-44.75</v>
      </c>
      <c r="T14081" s="269">
        <v>-45</v>
      </c>
      <c r="DO14081"/>
    </row>
    <row r="14082" spans="15:119" x14ac:dyDescent="0.25">
      <c r="O14082" s="268" t="s">
        <v>23557</v>
      </c>
      <c r="P14082" s="268" t="s">
        <v>9492</v>
      </c>
      <c r="Q14082" s="269">
        <v>-20</v>
      </c>
      <c r="R14082" s="269">
        <v>-20.25</v>
      </c>
      <c r="S14082" s="269">
        <v>-44.5</v>
      </c>
      <c r="T14082" s="269">
        <v>-44.75</v>
      </c>
      <c r="DO14082"/>
    </row>
    <row r="14083" spans="15:119" x14ac:dyDescent="0.25">
      <c r="O14083" s="268" t="s">
        <v>23558</v>
      </c>
      <c r="P14083" s="268" t="s">
        <v>9492</v>
      </c>
      <c r="Q14083" s="269">
        <v>-20.25</v>
      </c>
      <c r="R14083" s="269">
        <v>-20.5</v>
      </c>
      <c r="S14083" s="269">
        <v>-44.75</v>
      </c>
      <c r="T14083" s="269">
        <v>-45</v>
      </c>
      <c r="DO14083"/>
    </row>
    <row r="14084" spans="15:119" x14ac:dyDescent="0.25">
      <c r="O14084" s="268" t="s">
        <v>23559</v>
      </c>
      <c r="P14084" s="268" t="s">
        <v>9492</v>
      </c>
      <c r="Q14084" s="269">
        <v>-20.25</v>
      </c>
      <c r="R14084" s="269">
        <v>-20.5</v>
      </c>
      <c r="S14084" s="269">
        <v>-44.5</v>
      </c>
      <c r="T14084" s="269">
        <v>-44.75</v>
      </c>
      <c r="DO14084"/>
    </row>
    <row r="14085" spans="15:119" x14ac:dyDescent="0.25">
      <c r="O14085" s="268" t="s">
        <v>23560</v>
      </c>
      <c r="P14085" s="268" t="s">
        <v>9490</v>
      </c>
      <c r="Q14085" s="269">
        <v>-20</v>
      </c>
      <c r="R14085" s="269">
        <v>-20.5</v>
      </c>
      <c r="S14085" s="269">
        <v>-44</v>
      </c>
      <c r="T14085" s="269">
        <v>-44.5</v>
      </c>
      <c r="DO14085"/>
    </row>
    <row r="14086" spans="15:119" x14ac:dyDescent="0.25">
      <c r="O14086" s="268" t="s">
        <v>23561</v>
      </c>
      <c r="P14086" s="268" t="s">
        <v>9492</v>
      </c>
      <c r="Q14086" s="269">
        <v>-20</v>
      </c>
      <c r="R14086" s="269">
        <v>-20.25</v>
      </c>
      <c r="S14086" s="269">
        <v>-44.25</v>
      </c>
      <c r="T14086" s="269">
        <v>-44.5</v>
      </c>
      <c r="DO14086"/>
    </row>
    <row r="14087" spans="15:119" x14ac:dyDescent="0.25">
      <c r="O14087" s="268" t="s">
        <v>23562</v>
      </c>
      <c r="P14087" s="268" t="s">
        <v>9492</v>
      </c>
      <c r="Q14087" s="269">
        <v>-20</v>
      </c>
      <c r="R14087" s="269">
        <v>-20.25</v>
      </c>
      <c r="S14087" s="269">
        <v>-44</v>
      </c>
      <c r="T14087" s="269">
        <v>-44.25</v>
      </c>
      <c r="DO14087"/>
    </row>
    <row r="14088" spans="15:119" x14ac:dyDescent="0.25">
      <c r="O14088" s="268" t="s">
        <v>23563</v>
      </c>
      <c r="P14088" s="268" t="s">
        <v>9492</v>
      </c>
      <c r="Q14088" s="269">
        <v>-20.25</v>
      </c>
      <c r="R14088" s="269">
        <v>-20.5</v>
      </c>
      <c r="S14088" s="269">
        <v>-44.25</v>
      </c>
      <c r="T14088" s="269">
        <v>-44.5</v>
      </c>
      <c r="DO14088"/>
    </row>
    <row r="14089" spans="15:119" x14ac:dyDescent="0.25">
      <c r="O14089" s="268" t="s">
        <v>23564</v>
      </c>
      <c r="P14089" s="268" t="s">
        <v>9492</v>
      </c>
      <c r="Q14089" s="269">
        <v>-20.25</v>
      </c>
      <c r="R14089" s="269">
        <v>-20.5</v>
      </c>
      <c r="S14089" s="269">
        <v>-44</v>
      </c>
      <c r="T14089" s="269">
        <v>-44.25</v>
      </c>
      <c r="DO14089"/>
    </row>
    <row r="14090" spans="15:119" x14ac:dyDescent="0.25">
      <c r="O14090" s="268" t="s">
        <v>23565</v>
      </c>
      <c r="P14090" s="268" t="s">
        <v>9490</v>
      </c>
      <c r="Q14090" s="269">
        <v>-20</v>
      </c>
      <c r="R14090" s="269">
        <v>-20.5</v>
      </c>
      <c r="S14090" s="269">
        <v>-43.5</v>
      </c>
      <c r="T14090" s="269">
        <v>-44</v>
      </c>
      <c r="DO14090"/>
    </row>
    <row r="14091" spans="15:119" x14ac:dyDescent="0.25">
      <c r="O14091" s="268" t="s">
        <v>23566</v>
      </c>
      <c r="P14091" s="268" t="s">
        <v>9492</v>
      </c>
      <c r="Q14091" s="269">
        <v>-20</v>
      </c>
      <c r="R14091" s="269">
        <v>-20.25</v>
      </c>
      <c r="S14091" s="269">
        <v>-43.75</v>
      </c>
      <c r="T14091" s="269">
        <v>-44</v>
      </c>
      <c r="DO14091"/>
    </row>
    <row r="14092" spans="15:119" x14ac:dyDescent="0.25">
      <c r="O14092" s="268" t="s">
        <v>27665</v>
      </c>
      <c r="P14092" s="268" t="s">
        <v>14017</v>
      </c>
      <c r="Q14092" s="269">
        <v>-20</v>
      </c>
      <c r="R14092" s="269">
        <v>-20.125</v>
      </c>
      <c r="S14092" s="269">
        <v>-43.75</v>
      </c>
      <c r="T14092" s="269">
        <v>-43.875</v>
      </c>
      <c r="DO14092"/>
    </row>
    <row r="14093" spans="15:119" x14ac:dyDescent="0.25">
      <c r="O14093" s="268" t="s">
        <v>27666</v>
      </c>
      <c r="P14093" s="268" t="s">
        <v>14017</v>
      </c>
      <c r="Q14093" s="269">
        <v>-20</v>
      </c>
      <c r="R14093" s="269">
        <v>-20.125</v>
      </c>
      <c r="S14093" s="269">
        <v>-43.875</v>
      </c>
      <c r="T14093" s="269">
        <v>-44</v>
      </c>
      <c r="DO14093"/>
    </row>
    <row r="14094" spans="15:119" x14ac:dyDescent="0.25">
      <c r="O14094" s="268" t="s">
        <v>27667</v>
      </c>
      <c r="P14094" s="268" t="s">
        <v>14017</v>
      </c>
      <c r="Q14094" s="269">
        <v>-20.125</v>
      </c>
      <c r="R14094" s="269">
        <v>-20.25</v>
      </c>
      <c r="S14094" s="269">
        <v>-43.75</v>
      </c>
      <c r="T14094" s="269">
        <v>-43.875</v>
      </c>
      <c r="DO14094"/>
    </row>
    <row r="14095" spans="15:119" x14ac:dyDescent="0.25">
      <c r="O14095" s="268" t="s">
        <v>23567</v>
      </c>
      <c r="P14095" s="268" t="s">
        <v>9492</v>
      </c>
      <c r="Q14095" s="269">
        <v>-20</v>
      </c>
      <c r="R14095" s="269">
        <v>-20.25</v>
      </c>
      <c r="S14095" s="269">
        <v>-43.5</v>
      </c>
      <c r="T14095" s="269">
        <v>-43.75</v>
      </c>
      <c r="DO14095"/>
    </row>
    <row r="14096" spans="15:119" x14ac:dyDescent="0.25">
      <c r="O14096" s="268" t="s">
        <v>27668</v>
      </c>
      <c r="P14096" s="268" t="s">
        <v>14017</v>
      </c>
      <c r="Q14096" s="269">
        <v>-20</v>
      </c>
      <c r="R14096" s="269">
        <v>-20.125</v>
      </c>
      <c r="S14096" s="269">
        <v>-43.5</v>
      </c>
      <c r="T14096" s="269">
        <v>-43.625</v>
      </c>
      <c r="DO14096"/>
    </row>
    <row r="14097" spans="15:119" x14ac:dyDescent="0.25">
      <c r="O14097" s="268" t="s">
        <v>27669</v>
      </c>
      <c r="P14097" s="268" t="s">
        <v>14017</v>
      </c>
      <c r="Q14097" s="269">
        <v>-20</v>
      </c>
      <c r="R14097" s="269">
        <v>-20.125</v>
      </c>
      <c r="S14097" s="269">
        <v>-43.625</v>
      </c>
      <c r="T14097" s="269">
        <v>-43.75</v>
      </c>
      <c r="DO14097"/>
    </row>
    <row r="14098" spans="15:119" x14ac:dyDescent="0.25">
      <c r="O14098" s="268" t="s">
        <v>27670</v>
      </c>
      <c r="P14098" s="268" t="s">
        <v>14017</v>
      </c>
      <c r="Q14098" s="269">
        <v>-20.125</v>
      </c>
      <c r="R14098" s="269">
        <v>-20.25</v>
      </c>
      <c r="S14098" s="269">
        <v>-43.5</v>
      </c>
      <c r="T14098" s="269">
        <v>-43.625</v>
      </c>
      <c r="DO14098"/>
    </row>
    <row r="14099" spans="15:119" x14ac:dyDescent="0.25">
      <c r="O14099" s="268" t="s">
        <v>27671</v>
      </c>
      <c r="P14099" s="268" t="s">
        <v>14017</v>
      </c>
      <c r="Q14099" s="269">
        <v>-20.125</v>
      </c>
      <c r="R14099" s="269">
        <v>-20.25</v>
      </c>
      <c r="S14099" s="269">
        <v>-43.625</v>
      </c>
      <c r="T14099" s="269">
        <v>-43.75</v>
      </c>
      <c r="DO14099"/>
    </row>
    <row r="14100" spans="15:119" x14ac:dyDescent="0.25">
      <c r="O14100" s="268" t="s">
        <v>23568</v>
      </c>
      <c r="P14100" s="268" t="s">
        <v>9492</v>
      </c>
      <c r="Q14100" s="269">
        <v>-20.25</v>
      </c>
      <c r="R14100" s="269">
        <v>-20.5</v>
      </c>
      <c r="S14100" s="269">
        <v>-43.75</v>
      </c>
      <c r="T14100" s="269">
        <v>-44</v>
      </c>
      <c r="DO14100"/>
    </row>
    <row r="14101" spans="15:119" x14ac:dyDescent="0.25">
      <c r="O14101" s="268" t="s">
        <v>23569</v>
      </c>
      <c r="P14101" s="268" t="s">
        <v>9492</v>
      </c>
      <c r="Q14101" s="269">
        <v>-20.25</v>
      </c>
      <c r="R14101" s="269">
        <v>-20.5</v>
      </c>
      <c r="S14101" s="269">
        <v>-43.5</v>
      </c>
      <c r="T14101" s="269">
        <v>-43.75</v>
      </c>
      <c r="DO14101"/>
    </row>
    <row r="14102" spans="15:119" x14ac:dyDescent="0.25">
      <c r="O14102" s="268" t="s">
        <v>23570</v>
      </c>
      <c r="P14102" s="268" t="s">
        <v>9490</v>
      </c>
      <c r="Q14102" s="269">
        <v>-20.5</v>
      </c>
      <c r="R14102" s="269">
        <v>-21</v>
      </c>
      <c r="S14102" s="269">
        <v>-44.5</v>
      </c>
      <c r="T14102" s="269">
        <v>-45</v>
      </c>
      <c r="DO14102"/>
    </row>
    <row r="14103" spans="15:119" x14ac:dyDescent="0.25">
      <c r="O14103" s="268" t="s">
        <v>23571</v>
      </c>
      <c r="P14103" s="268" t="s">
        <v>9492</v>
      </c>
      <c r="Q14103" s="269">
        <v>-20.5</v>
      </c>
      <c r="R14103" s="269">
        <v>-20.75</v>
      </c>
      <c r="S14103" s="269">
        <v>-44.75</v>
      </c>
      <c r="T14103" s="269">
        <v>-45</v>
      </c>
      <c r="DO14103"/>
    </row>
    <row r="14104" spans="15:119" x14ac:dyDescent="0.25">
      <c r="O14104" s="268" t="s">
        <v>23572</v>
      </c>
      <c r="P14104" s="268" t="s">
        <v>9492</v>
      </c>
      <c r="Q14104" s="269">
        <v>-20.5</v>
      </c>
      <c r="R14104" s="269">
        <v>-20.75</v>
      </c>
      <c r="S14104" s="269">
        <v>-44.5</v>
      </c>
      <c r="T14104" s="269">
        <v>-44.75</v>
      </c>
      <c r="DO14104"/>
    </row>
    <row r="14105" spans="15:119" x14ac:dyDescent="0.25">
      <c r="O14105" s="268" t="s">
        <v>23573</v>
      </c>
      <c r="P14105" s="268" t="s">
        <v>9492</v>
      </c>
      <c r="Q14105" s="269">
        <v>-20.75</v>
      </c>
      <c r="R14105" s="269">
        <v>-21</v>
      </c>
      <c r="S14105" s="269">
        <v>-44.75</v>
      </c>
      <c r="T14105" s="269">
        <v>-45</v>
      </c>
      <c r="DO14105"/>
    </row>
    <row r="14106" spans="15:119" x14ac:dyDescent="0.25">
      <c r="O14106" s="268" t="s">
        <v>23574</v>
      </c>
      <c r="P14106" s="268" t="s">
        <v>9492</v>
      </c>
      <c r="Q14106" s="269">
        <v>-20.75</v>
      </c>
      <c r="R14106" s="269">
        <v>-21</v>
      </c>
      <c r="S14106" s="269">
        <v>-44.5</v>
      </c>
      <c r="T14106" s="269">
        <v>-44.75</v>
      </c>
      <c r="DO14106"/>
    </row>
    <row r="14107" spans="15:119" x14ac:dyDescent="0.25">
      <c r="O14107" s="268" t="s">
        <v>23575</v>
      </c>
      <c r="P14107" s="268" t="s">
        <v>9490</v>
      </c>
      <c r="Q14107" s="269">
        <v>-20.5</v>
      </c>
      <c r="R14107" s="269">
        <v>-21</v>
      </c>
      <c r="S14107" s="269">
        <v>-44</v>
      </c>
      <c r="T14107" s="269">
        <v>-44.5</v>
      </c>
      <c r="DO14107"/>
    </row>
    <row r="14108" spans="15:119" x14ac:dyDescent="0.25">
      <c r="O14108" s="268" t="s">
        <v>23576</v>
      </c>
      <c r="P14108" s="268" t="s">
        <v>9492</v>
      </c>
      <c r="Q14108" s="269">
        <v>-20.5</v>
      </c>
      <c r="R14108" s="269">
        <v>-20.75</v>
      </c>
      <c r="S14108" s="269">
        <v>-44.25</v>
      </c>
      <c r="T14108" s="269">
        <v>-44.5</v>
      </c>
      <c r="DO14108"/>
    </row>
    <row r="14109" spans="15:119" x14ac:dyDescent="0.25">
      <c r="O14109" s="268" t="s">
        <v>23577</v>
      </c>
      <c r="P14109" s="268" t="s">
        <v>9492</v>
      </c>
      <c r="Q14109" s="269">
        <v>-20.5</v>
      </c>
      <c r="R14109" s="269">
        <v>-20.75</v>
      </c>
      <c r="S14109" s="269">
        <v>-44</v>
      </c>
      <c r="T14109" s="269">
        <v>-44.25</v>
      </c>
      <c r="DO14109"/>
    </row>
    <row r="14110" spans="15:119" x14ac:dyDescent="0.25">
      <c r="O14110" s="268" t="s">
        <v>23578</v>
      </c>
      <c r="P14110" s="268" t="s">
        <v>9492</v>
      </c>
      <c r="Q14110" s="269">
        <v>-20.75</v>
      </c>
      <c r="R14110" s="269">
        <v>-21</v>
      </c>
      <c r="S14110" s="269">
        <v>-44.25</v>
      </c>
      <c r="T14110" s="269">
        <v>-44.5</v>
      </c>
      <c r="DO14110"/>
    </row>
    <row r="14111" spans="15:119" x14ac:dyDescent="0.25">
      <c r="O14111" s="268" t="s">
        <v>23579</v>
      </c>
      <c r="P14111" s="268" t="s">
        <v>9492</v>
      </c>
      <c r="Q14111" s="269">
        <v>-20.75</v>
      </c>
      <c r="R14111" s="269">
        <v>-21</v>
      </c>
      <c r="S14111" s="269">
        <v>-44</v>
      </c>
      <c r="T14111" s="269">
        <v>-44.25</v>
      </c>
      <c r="DO14111"/>
    </row>
    <row r="14112" spans="15:119" x14ac:dyDescent="0.25">
      <c r="O14112" s="268" t="s">
        <v>23580</v>
      </c>
      <c r="P14112" s="268" t="s">
        <v>9490</v>
      </c>
      <c r="Q14112" s="269">
        <v>-20.5</v>
      </c>
      <c r="R14112" s="269">
        <v>-21</v>
      </c>
      <c r="S14112" s="269">
        <v>-43.5</v>
      </c>
      <c r="T14112" s="269">
        <v>-44</v>
      </c>
      <c r="DO14112"/>
    </row>
    <row r="14113" spans="15:119" x14ac:dyDescent="0.25">
      <c r="O14113" s="268" t="s">
        <v>23581</v>
      </c>
      <c r="P14113" s="268" t="s">
        <v>9492</v>
      </c>
      <c r="Q14113" s="269">
        <v>-20.5</v>
      </c>
      <c r="R14113" s="269">
        <v>-20.75</v>
      </c>
      <c r="S14113" s="269">
        <v>-43.75</v>
      </c>
      <c r="T14113" s="269">
        <v>-44</v>
      </c>
      <c r="DO14113"/>
    </row>
    <row r="14114" spans="15:119" x14ac:dyDescent="0.25">
      <c r="O14114" s="268" t="s">
        <v>23582</v>
      </c>
      <c r="P14114" s="268" t="s">
        <v>9492</v>
      </c>
      <c r="Q14114" s="269">
        <v>-20.5</v>
      </c>
      <c r="R14114" s="269">
        <v>-20.75</v>
      </c>
      <c r="S14114" s="269">
        <v>-43.5</v>
      </c>
      <c r="T14114" s="269">
        <v>-43.75</v>
      </c>
      <c r="DO14114"/>
    </row>
    <row r="14115" spans="15:119" x14ac:dyDescent="0.25">
      <c r="O14115" s="268" t="s">
        <v>23583</v>
      </c>
      <c r="P14115" s="268" t="s">
        <v>9492</v>
      </c>
      <c r="Q14115" s="269">
        <v>-20.75</v>
      </c>
      <c r="R14115" s="269">
        <v>-21</v>
      </c>
      <c r="S14115" s="269">
        <v>-43.75</v>
      </c>
      <c r="T14115" s="269">
        <v>-44</v>
      </c>
      <c r="DO14115"/>
    </row>
    <row r="14116" spans="15:119" x14ac:dyDescent="0.25">
      <c r="O14116" s="268" t="s">
        <v>23584</v>
      </c>
      <c r="P14116" s="268" t="s">
        <v>9492</v>
      </c>
      <c r="Q14116" s="269">
        <v>-20.75</v>
      </c>
      <c r="R14116" s="269">
        <v>-21</v>
      </c>
      <c r="S14116" s="269">
        <v>-43.5</v>
      </c>
      <c r="T14116" s="269">
        <v>-43.75</v>
      </c>
      <c r="DO14116"/>
    </row>
    <row r="14117" spans="15:119" x14ac:dyDescent="0.25">
      <c r="O14117" s="268" t="s">
        <v>23585</v>
      </c>
      <c r="P14117" s="268" t="s">
        <v>9488</v>
      </c>
      <c r="Q14117" s="269">
        <v>-20</v>
      </c>
      <c r="R14117" s="269">
        <v>-21</v>
      </c>
      <c r="S14117" s="269">
        <v>-42</v>
      </c>
      <c r="T14117" s="269">
        <v>-43.5</v>
      </c>
      <c r="DO14117"/>
    </row>
    <row r="14118" spans="15:119" x14ac:dyDescent="0.25">
      <c r="O14118" s="268" t="s">
        <v>23586</v>
      </c>
      <c r="P14118" s="268" t="s">
        <v>9490</v>
      </c>
      <c r="Q14118" s="269">
        <v>-20</v>
      </c>
      <c r="R14118" s="269">
        <v>-20.5</v>
      </c>
      <c r="S14118" s="269">
        <v>-43</v>
      </c>
      <c r="T14118" s="269">
        <v>-43.5</v>
      </c>
      <c r="DO14118"/>
    </row>
    <row r="14119" spans="15:119" x14ac:dyDescent="0.25">
      <c r="O14119" s="268" t="s">
        <v>23587</v>
      </c>
      <c r="P14119" s="268" t="s">
        <v>9492</v>
      </c>
      <c r="Q14119" s="269">
        <v>-20</v>
      </c>
      <c r="R14119" s="269">
        <v>-20.25</v>
      </c>
      <c r="S14119" s="269">
        <v>-43.25</v>
      </c>
      <c r="T14119" s="269">
        <v>-43.5</v>
      </c>
      <c r="DO14119"/>
    </row>
    <row r="14120" spans="15:119" x14ac:dyDescent="0.25">
      <c r="O14120" s="268" t="s">
        <v>27672</v>
      </c>
      <c r="P14120" s="268" t="s">
        <v>14017</v>
      </c>
      <c r="Q14120" s="269">
        <v>-20</v>
      </c>
      <c r="R14120" s="269">
        <v>-20.125</v>
      </c>
      <c r="S14120" s="269">
        <v>-43.375</v>
      </c>
      <c r="T14120" s="269">
        <v>-43.5</v>
      </c>
      <c r="DO14120"/>
    </row>
    <row r="14121" spans="15:119" x14ac:dyDescent="0.25">
      <c r="O14121" s="268" t="s">
        <v>27673</v>
      </c>
      <c r="P14121" s="268" t="s">
        <v>14017</v>
      </c>
      <c r="Q14121" s="269">
        <v>-20.125</v>
      </c>
      <c r="R14121" s="269">
        <v>-20.25</v>
      </c>
      <c r="S14121" s="269">
        <v>-43.375</v>
      </c>
      <c r="T14121" s="269">
        <v>-43.5</v>
      </c>
      <c r="DO14121"/>
    </row>
    <row r="14122" spans="15:119" x14ac:dyDescent="0.25">
      <c r="O14122" s="268" t="s">
        <v>23588</v>
      </c>
      <c r="P14122" s="268" t="s">
        <v>9492</v>
      </c>
      <c r="Q14122" s="269">
        <v>-20</v>
      </c>
      <c r="R14122" s="269">
        <v>-20.25</v>
      </c>
      <c r="S14122" s="269">
        <v>-43</v>
      </c>
      <c r="T14122" s="269">
        <v>-43.25</v>
      </c>
      <c r="DO14122"/>
    </row>
    <row r="14123" spans="15:119" x14ac:dyDescent="0.25">
      <c r="O14123" s="268" t="s">
        <v>23589</v>
      </c>
      <c r="P14123" s="268" t="s">
        <v>9492</v>
      </c>
      <c r="Q14123" s="269">
        <v>-20.25</v>
      </c>
      <c r="R14123" s="269">
        <v>-20.5</v>
      </c>
      <c r="S14123" s="269">
        <v>-43.25</v>
      </c>
      <c r="T14123" s="269">
        <v>-43.5</v>
      </c>
      <c r="DO14123"/>
    </row>
    <row r="14124" spans="15:119" x14ac:dyDescent="0.25">
      <c r="O14124" s="268" t="s">
        <v>23590</v>
      </c>
      <c r="P14124" s="268" t="s">
        <v>9492</v>
      </c>
      <c r="Q14124" s="269">
        <v>-20.25</v>
      </c>
      <c r="R14124" s="269">
        <v>-20.5</v>
      </c>
      <c r="S14124" s="269">
        <v>-43</v>
      </c>
      <c r="T14124" s="269">
        <v>-43.25</v>
      </c>
      <c r="DO14124"/>
    </row>
    <row r="14125" spans="15:119" x14ac:dyDescent="0.25">
      <c r="O14125" s="268" t="s">
        <v>23591</v>
      </c>
      <c r="P14125" s="268" t="s">
        <v>9490</v>
      </c>
      <c r="Q14125" s="269">
        <v>-20</v>
      </c>
      <c r="R14125" s="269">
        <v>-20.5</v>
      </c>
      <c r="S14125" s="269">
        <v>-42.5</v>
      </c>
      <c r="T14125" s="269">
        <v>-43</v>
      </c>
      <c r="DO14125"/>
    </row>
    <row r="14126" spans="15:119" x14ac:dyDescent="0.25">
      <c r="O14126" s="268" t="s">
        <v>23592</v>
      </c>
      <c r="P14126" s="268" t="s">
        <v>9492</v>
      </c>
      <c r="Q14126" s="269">
        <v>-20</v>
      </c>
      <c r="R14126" s="269">
        <v>-20.25</v>
      </c>
      <c r="S14126" s="269">
        <v>-42.75</v>
      </c>
      <c r="T14126" s="269">
        <v>-43</v>
      </c>
      <c r="DO14126"/>
    </row>
    <row r="14127" spans="15:119" x14ac:dyDescent="0.25">
      <c r="O14127" s="268" t="s">
        <v>23593</v>
      </c>
      <c r="P14127" s="268" t="s">
        <v>9492</v>
      </c>
      <c r="Q14127" s="269">
        <v>-20</v>
      </c>
      <c r="R14127" s="269">
        <v>-20.25</v>
      </c>
      <c r="S14127" s="269">
        <v>-42.5</v>
      </c>
      <c r="T14127" s="269">
        <v>-42.75</v>
      </c>
      <c r="DO14127"/>
    </row>
    <row r="14128" spans="15:119" x14ac:dyDescent="0.25">
      <c r="O14128" s="268" t="s">
        <v>23594</v>
      </c>
      <c r="P14128" s="268" t="s">
        <v>9492</v>
      </c>
      <c r="Q14128" s="269">
        <v>-20.25</v>
      </c>
      <c r="R14128" s="269">
        <v>-20.5</v>
      </c>
      <c r="S14128" s="269">
        <v>-42.75</v>
      </c>
      <c r="T14128" s="269">
        <v>-43</v>
      </c>
      <c r="DO14128"/>
    </row>
    <row r="14129" spans="15:119" x14ac:dyDescent="0.25">
      <c r="O14129" s="268" t="s">
        <v>23595</v>
      </c>
      <c r="P14129" s="268" t="s">
        <v>9492</v>
      </c>
      <c r="Q14129" s="269">
        <v>-20.25</v>
      </c>
      <c r="R14129" s="269">
        <v>-20.5</v>
      </c>
      <c r="S14129" s="269">
        <v>-42.5</v>
      </c>
      <c r="T14129" s="269">
        <v>-42.75</v>
      </c>
      <c r="DO14129"/>
    </row>
    <row r="14130" spans="15:119" x14ac:dyDescent="0.25">
      <c r="O14130" s="268" t="s">
        <v>23596</v>
      </c>
      <c r="P14130" s="268" t="s">
        <v>9490</v>
      </c>
      <c r="Q14130" s="269">
        <v>-20</v>
      </c>
      <c r="R14130" s="269">
        <v>-20.5</v>
      </c>
      <c r="S14130" s="269">
        <v>-42</v>
      </c>
      <c r="T14130" s="269">
        <v>-42.5</v>
      </c>
      <c r="DO14130"/>
    </row>
    <row r="14131" spans="15:119" x14ac:dyDescent="0.25">
      <c r="O14131" s="268" t="s">
        <v>23597</v>
      </c>
      <c r="P14131" s="268" t="s">
        <v>9492</v>
      </c>
      <c r="Q14131" s="269">
        <v>-20</v>
      </c>
      <c r="R14131" s="269">
        <v>-20.25</v>
      </c>
      <c r="S14131" s="269">
        <v>-42.25</v>
      </c>
      <c r="T14131" s="269">
        <v>-42.5</v>
      </c>
      <c r="DO14131"/>
    </row>
    <row r="14132" spans="15:119" x14ac:dyDescent="0.25">
      <c r="O14132" s="268" t="s">
        <v>23598</v>
      </c>
      <c r="P14132" s="268" t="s">
        <v>9492</v>
      </c>
      <c r="Q14132" s="269">
        <v>-20</v>
      </c>
      <c r="R14132" s="269">
        <v>-20.25</v>
      </c>
      <c r="S14132" s="269">
        <v>-42</v>
      </c>
      <c r="T14132" s="269">
        <v>-42.25</v>
      </c>
      <c r="DO14132"/>
    </row>
    <row r="14133" spans="15:119" x14ac:dyDescent="0.25">
      <c r="O14133" s="268" t="s">
        <v>23599</v>
      </c>
      <c r="P14133" s="268" t="s">
        <v>9492</v>
      </c>
      <c r="Q14133" s="269">
        <v>-20.25</v>
      </c>
      <c r="R14133" s="269">
        <v>-20.5</v>
      </c>
      <c r="S14133" s="269">
        <v>-42.25</v>
      </c>
      <c r="T14133" s="269">
        <v>-42.5</v>
      </c>
      <c r="DO14133"/>
    </row>
    <row r="14134" spans="15:119" x14ac:dyDescent="0.25">
      <c r="O14134" s="268" t="s">
        <v>23600</v>
      </c>
      <c r="P14134" s="268" t="s">
        <v>9492</v>
      </c>
      <c r="Q14134" s="269">
        <v>-20.25</v>
      </c>
      <c r="R14134" s="269">
        <v>-20.5</v>
      </c>
      <c r="S14134" s="269">
        <v>-42</v>
      </c>
      <c r="T14134" s="269">
        <v>-42.25</v>
      </c>
      <c r="DO14134"/>
    </row>
    <row r="14135" spans="15:119" x14ac:dyDescent="0.25">
      <c r="O14135" s="268" t="s">
        <v>23601</v>
      </c>
      <c r="P14135" s="268" t="s">
        <v>9490</v>
      </c>
      <c r="Q14135" s="269">
        <v>-20.5</v>
      </c>
      <c r="R14135" s="269">
        <v>-21</v>
      </c>
      <c r="S14135" s="269">
        <v>-43</v>
      </c>
      <c r="T14135" s="269">
        <v>-43.5</v>
      </c>
      <c r="DO14135"/>
    </row>
    <row r="14136" spans="15:119" x14ac:dyDescent="0.25">
      <c r="O14136" s="268" t="s">
        <v>23602</v>
      </c>
      <c r="P14136" s="268" t="s">
        <v>9492</v>
      </c>
      <c r="Q14136" s="269">
        <v>-20.5</v>
      </c>
      <c r="R14136" s="269">
        <v>-20.75</v>
      </c>
      <c r="S14136" s="269">
        <v>-43.25</v>
      </c>
      <c r="T14136" s="269">
        <v>-43.5</v>
      </c>
      <c r="DO14136"/>
    </row>
    <row r="14137" spans="15:119" x14ac:dyDescent="0.25">
      <c r="O14137" s="268" t="s">
        <v>23603</v>
      </c>
      <c r="P14137" s="268" t="s">
        <v>9492</v>
      </c>
      <c r="Q14137" s="269">
        <v>-20.5</v>
      </c>
      <c r="R14137" s="269">
        <v>-20.75</v>
      </c>
      <c r="S14137" s="269">
        <v>-43</v>
      </c>
      <c r="T14137" s="269">
        <v>-43.25</v>
      </c>
      <c r="DO14137"/>
    </row>
    <row r="14138" spans="15:119" x14ac:dyDescent="0.25">
      <c r="O14138" s="268" t="s">
        <v>23604</v>
      </c>
      <c r="P14138" s="268" t="s">
        <v>9492</v>
      </c>
      <c r="Q14138" s="269">
        <v>-20.75</v>
      </c>
      <c r="R14138" s="269">
        <v>-21</v>
      </c>
      <c r="S14138" s="269">
        <v>-43.25</v>
      </c>
      <c r="T14138" s="269">
        <v>-43.5</v>
      </c>
      <c r="DO14138"/>
    </row>
    <row r="14139" spans="15:119" x14ac:dyDescent="0.25">
      <c r="O14139" s="268" t="s">
        <v>23605</v>
      </c>
      <c r="P14139" s="268" t="s">
        <v>9492</v>
      </c>
      <c r="Q14139" s="269">
        <v>-20.75</v>
      </c>
      <c r="R14139" s="269">
        <v>-21</v>
      </c>
      <c r="S14139" s="269">
        <v>-43</v>
      </c>
      <c r="T14139" s="269">
        <v>-43.25</v>
      </c>
      <c r="DO14139"/>
    </row>
    <row r="14140" spans="15:119" x14ac:dyDescent="0.25">
      <c r="O14140" s="268" t="s">
        <v>23606</v>
      </c>
      <c r="P14140" s="268" t="s">
        <v>9490</v>
      </c>
      <c r="Q14140" s="269">
        <v>-20.5</v>
      </c>
      <c r="R14140" s="269">
        <v>-21</v>
      </c>
      <c r="S14140" s="269">
        <v>-42.5</v>
      </c>
      <c r="T14140" s="269">
        <v>-43</v>
      </c>
      <c r="DO14140"/>
    </row>
    <row r="14141" spans="15:119" x14ac:dyDescent="0.25">
      <c r="O14141" s="268" t="s">
        <v>23607</v>
      </c>
      <c r="P14141" s="268" t="s">
        <v>9492</v>
      </c>
      <c r="Q14141" s="269">
        <v>-20.5</v>
      </c>
      <c r="R14141" s="269">
        <v>-20.75</v>
      </c>
      <c r="S14141" s="269">
        <v>-42.75</v>
      </c>
      <c r="T14141" s="269">
        <v>-43</v>
      </c>
      <c r="DO14141"/>
    </row>
    <row r="14142" spans="15:119" x14ac:dyDescent="0.25">
      <c r="O14142" s="268" t="s">
        <v>23608</v>
      </c>
      <c r="P14142" s="268" t="s">
        <v>9492</v>
      </c>
      <c r="Q14142" s="269">
        <v>-20.5</v>
      </c>
      <c r="R14142" s="269">
        <v>-20.75</v>
      </c>
      <c r="S14142" s="269">
        <v>-42.5</v>
      </c>
      <c r="T14142" s="269">
        <v>-42.75</v>
      </c>
      <c r="DO14142"/>
    </row>
    <row r="14143" spans="15:119" x14ac:dyDescent="0.25">
      <c r="O14143" s="268" t="s">
        <v>23609</v>
      </c>
      <c r="P14143" s="268" t="s">
        <v>9492</v>
      </c>
      <c r="Q14143" s="269">
        <v>-20.75</v>
      </c>
      <c r="R14143" s="269">
        <v>-21</v>
      </c>
      <c r="S14143" s="269">
        <v>-42.75</v>
      </c>
      <c r="T14143" s="269">
        <v>-43</v>
      </c>
      <c r="DO14143"/>
    </row>
    <row r="14144" spans="15:119" x14ac:dyDescent="0.25">
      <c r="O14144" s="268" t="s">
        <v>23610</v>
      </c>
      <c r="P14144" s="268" t="s">
        <v>9492</v>
      </c>
      <c r="Q14144" s="269">
        <v>-20.75</v>
      </c>
      <c r="R14144" s="269">
        <v>-21</v>
      </c>
      <c r="S14144" s="269">
        <v>-42.5</v>
      </c>
      <c r="T14144" s="269">
        <v>-42.75</v>
      </c>
      <c r="DO14144"/>
    </row>
    <row r="14145" spans="15:119" x14ac:dyDescent="0.25">
      <c r="O14145" s="268" t="s">
        <v>23611</v>
      </c>
      <c r="P14145" s="268" t="s">
        <v>9490</v>
      </c>
      <c r="Q14145" s="269">
        <v>-20.5</v>
      </c>
      <c r="R14145" s="269">
        <v>-21</v>
      </c>
      <c r="S14145" s="269">
        <v>-42</v>
      </c>
      <c r="T14145" s="269">
        <v>-42.5</v>
      </c>
      <c r="DO14145"/>
    </row>
    <row r="14146" spans="15:119" x14ac:dyDescent="0.25">
      <c r="O14146" s="268" t="s">
        <v>23612</v>
      </c>
      <c r="P14146" s="268" t="s">
        <v>9492</v>
      </c>
      <c r="Q14146" s="269">
        <v>-20.5</v>
      </c>
      <c r="R14146" s="269">
        <v>-20.75</v>
      </c>
      <c r="S14146" s="269">
        <v>-42.25</v>
      </c>
      <c r="T14146" s="269">
        <v>-42.5</v>
      </c>
      <c r="DO14146"/>
    </row>
    <row r="14147" spans="15:119" x14ac:dyDescent="0.25">
      <c r="O14147" s="268" t="s">
        <v>23613</v>
      </c>
      <c r="P14147" s="268" t="s">
        <v>9492</v>
      </c>
      <c r="Q14147" s="269">
        <v>-20.5</v>
      </c>
      <c r="R14147" s="269">
        <v>-20.75</v>
      </c>
      <c r="S14147" s="269">
        <v>-42</v>
      </c>
      <c r="T14147" s="269">
        <v>-42.25</v>
      </c>
      <c r="DO14147"/>
    </row>
    <row r="14148" spans="15:119" x14ac:dyDescent="0.25">
      <c r="O14148" s="268" t="s">
        <v>23614</v>
      </c>
      <c r="P14148" s="268" t="s">
        <v>9492</v>
      </c>
      <c r="Q14148" s="269">
        <v>-20.75</v>
      </c>
      <c r="R14148" s="269">
        <v>-21</v>
      </c>
      <c r="S14148" s="269">
        <v>-42.25</v>
      </c>
      <c r="T14148" s="269">
        <v>-42.5</v>
      </c>
      <c r="DO14148"/>
    </row>
    <row r="14149" spans="15:119" x14ac:dyDescent="0.25">
      <c r="O14149" s="268" t="s">
        <v>23615</v>
      </c>
      <c r="P14149" s="268" t="s">
        <v>9492</v>
      </c>
      <c r="Q14149" s="269">
        <v>-20.75</v>
      </c>
      <c r="R14149" s="269">
        <v>-21</v>
      </c>
      <c r="S14149" s="269">
        <v>-42</v>
      </c>
      <c r="T14149" s="269">
        <v>-42.25</v>
      </c>
      <c r="DO14149"/>
    </row>
    <row r="14150" spans="15:119" x14ac:dyDescent="0.25">
      <c r="O14150" s="268" t="s">
        <v>23616</v>
      </c>
      <c r="P14150" s="268" t="s">
        <v>9488</v>
      </c>
      <c r="Q14150" s="269">
        <v>-21</v>
      </c>
      <c r="R14150" s="269">
        <v>-22</v>
      </c>
      <c r="S14150" s="269">
        <v>-43.5</v>
      </c>
      <c r="T14150" s="269">
        <v>-45</v>
      </c>
      <c r="DO14150"/>
    </row>
    <row r="14151" spans="15:119" x14ac:dyDescent="0.25">
      <c r="O14151" s="268" t="s">
        <v>23617</v>
      </c>
      <c r="P14151" s="268" t="s">
        <v>9490</v>
      </c>
      <c r="Q14151" s="269">
        <v>-21</v>
      </c>
      <c r="R14151" s="269">
        <v>-21.5</v>
      </c>
      <c r="S14151" s="269">
        <v>-44.5</v>
      </c>
      <c r="T14151" s="269">
        <v>-45</v>
      </c>
      <c r="DO14151"/>
    </row>
    <row r="14152" spans="15:119" x14ac:dyDescent="0.25">
      <c r="O14152" s="268" t="s">
        <v>23618</v>
      </c>
      <c r="P14152" s="268" t="s">
        <v>9492</v>
      </c>
      <c r="Q14152" s="269">
        <v>-21</v>
      </c>
      <c r="R14152" s="269">
        <v>-21.25</v>
      </c>
      <c r="S14152" s="269">
        <v>-44.75</v>
      </c>
      <c r="T14152" s="269">
        <v>-45</v>
      </c>
      <c r="DO14152"/>
    </row>
    <row r="14153" spans="15:119" x14ac:dyDescent="0.25">
      <c r="O14153" s="268" t="s">
        <v>23619</v>
      </c>
      <c r="P14153" s="268" t="s">
        <v>9492</v>
      </c>
      <c r="Q14153" s="269">
        <v>-21</v>
      </c>
      <c r="R14153" s="269">
        <v>-21.25</v>
      </c>
      <c r="S14153" s="269">
        <v>-44.5</v>
      </c>
      <c r="T14153" s="269">
        <v>-44.75</v>
      </c>
      <c r="DO14153"/>
    </row>
    <row r="14154" spans="15:119" x14ac:dyDescent="0.25">
      <c r="O14154" s="268" t="s">
        <v>23620</v>
      </c>
      <c r="P14154" s="268" t="s">
        <v>9492</v>
      </c>
      <c r="Q14154" s="269">
        <v>-21.25</v>
      </c>
      <c r="R14154" s="269">
        <v>-21.5</v>
      </c>
      <c r="S14154" s="269">
        <v>-44.75</v>
      </c>
      <c r="T14154" s="269">
        <v>-45</v>
      </c>
      <c r="DO14154"/>
    </row>
    <row r="14155" spans="15:119" x14ac:dyDescent="0.25">
      <c r="O14155" s="268" t="s">
        <v>23621</v>
      </c>
      <c r="P14155" s="268" t="s">
        <v>9492</v>
      </c>
      <c r="Q14155" s="269">
        <v>-21.25</v>
      </c>
      <c r="R14155" s="269">
        <v>-21.5</v>
      </c>
      <c r="S14155" s="269">
        <v>-44.5</v>
      </c>
      <c r="T14155" s="269">
        <v>-44.75</v>
      </c>
      <c r="DO14155"/>
    </row>
    <row r="14156" spans="15:119" x14ac:dyDescent="0.25">
      <c r="O14156" s="268" t="s">
        <v>23622</v>
      </c>
      <c r="P14156" s="268" t="s">
        <v>9490</v>
      </c>
      <c r="Q14156" s="269">
        <v>-21</v>
      </c>
      <c r="R14156" s="269">
        <v>-21.5</v>
      </c>
      <c r="S14156" s="269">
        <v>-44</v>
      </c>
      <c r="T14156" s="269">
        <v>-44.5</v>
      </c>
      <c r="DO14156"/>
    </row>
    <row r="14157" spans="15:119" x14ac:dyDescent="0.25">
      <c r="O14157" s="268" t="s">
        <v>23623</v>
      </c>
      <c r="P14157" s="268" t="s">
        <v>9492</v>
      </c>
      <c r="Q14157" s="269">
        <v>-21</v>
      </c>
      <c r="R14157" s="269">
        <v>-21.25</v>
      </c>
      <c r="S14157" s="269">
        <v>-44.25</v>
      </c>
      <c r="T14157" s="269">
        <v>-44.5</v>
      </c>
      <c r="DO14157"/>
    </row>
    <row r="14158" spans="15:119" x14ac:dyDescent="0.25">
      <c r="O14158" s="268" t="s">
        <v>23624</v>
      </c>
      <c r="P14158" s="268" t="s">
        <v>9492</v>
      </c>
      <c r="Q14158" s="269">
        <v>-21</v>
      </c>
      <c r="R14158" s="269">
        <v>-21.25</v>
      </c>
      <c r="S14158" s="269">
        <v>-44</v>
      </c>
      <c r="T14158" s="269">
        <v>-44.25</v>
      </c>
      <c r="DO14158"/>
    </row>
    <row r="14159" spans="15:119" x14ac:dyDescent="0.25">
      <c r="O14159" s="268" t="s">
        <v>23625</v>
      </c>
      <c r="P14159" s="268" t="s">
        <v>9492</v>
      </c>
      <c r="Q14159" s="269">
        <v>-21.25</v>
      </c>
      <c r="R14159" s="269">
        <v>-21.5</v>
      </c>
      <c r="S14159" s="269">
        <v>-44.25</v>
      </c>
      <c r="T14159" s="269">
        <v>-44.5</v>
      </c>
      <c r="DO14159"/>
    </row>
    <row r="14160" spans="15:119" x14ac:dyDescent="0.25">
      <c r="O14160" s="268" t="s">
        <v>23626</v>
      </c>
      <c r="P14160" s="268" t="s">
        <v>9492</v>
      </c>
      <c r="Q14160" s="269">
        <v>-21.25</v>
      </c>
      <c r="R14160" s="269">
        <v>-21.5</v>
      </c>
      <c r="S14160" s="269">
        <v>-44</v>
      </c>
      <c r="T14160" s="269">
        <v>-44.25</v>
      </c>
      <c r="DO14160"/>
    </row>
    <row r="14161" spans="15:119" x14ac:dyDescent="0.25">
      <c r="O14161" s="268" t="s">
        <v>23627</v>
      </c>
      <c r="P14161" s="268" t="s">
        <v>9490</v>
      </c>
      <c r="Q14161" s="269">
        <v>-21</v>
      </c>
      <c r="R14161" s="269">
        <v>-21.5</v>
      </c>
      <c r="S14161" s="269">
        <v>-43.5</v>
      </c>
      <c r="T14161" s="269">
        <v>-44</v>
      </c>
      <c r="DO14161"/>
    </row>
    <row r="14162" spans="15:119" x14ac:dyDescent="0.25">
      <c r="O14162" s="268" t="s">
        <v>23628</v>
      </c>
      <c r="P14162" s="268" t="s">
        <v>9492</v>
      </c>
      <c r="Q14162" s="269">
        <v>-21</v>
      </c>
      <c r="R14162" s="269">
        <v>-21.25</v>
      </c>
      <c r="S14162" s="269">
        <v>-43.75</v>
      </c>
      <c r="T14162" s="269">
        <v>-44</v>
      </c>
      <c r="DO14162"/>
    </row>
    <row r="14163" spans="15:119" x14ac:dyDescent="0.25">
      <c r="O14163" s="268" t="s">
        <v>23629</v>
      </c>
      <c r="P14163" s="268" t="s">
        <v>9492</v>
      </c>
      <c r="Q14163" s="269">
        <v>-21</v>
      </c>
      <c r="R14163" s="269">
        <v>-21.25</v>
      </c>
      <c r="S14163" s="269">
        <v>-43.5</v>
      </c>
      <c r="T14163" s="269">
        <v>-43.75</v>
      </c>
      <c r="DO14163"/>
    </row>
    <row r="14164" spans="15:119" x14ac:dyDescent="0.25">
      <c r="O14164" s="268" t="s">
        <v>23630</v>
      </c>
      <c r="P14164" s="268" t="s">
        <v>9492</v>
      </c>
      <c r="Q14164" s="269">
        <v>-21.25</v>
      </c>
      <c r="R14164" s="269">
        <v>-21.5</v>
      </c>
      <c r="S14164" s="269">
        <v>-43.75</v>
      </c>
      <c r="T14164" s="269">
        <v>-44</v>
      </c>
      <c r="DO14164"/>
    </row>
    <row r="14165" spans="15:119" x14ac:dyDescent="0.25">
      <c r="O14165" s="268" t="s">
        <v>23631</v>
      </c>
      <c r="P14165" s="268" t="s">
        <v>9492</v>
      </c>
      <c r="Q14165" s="269">
        <v>-21.25</v>
      </c>
      <c r="R14165" s="269">
        <v>-21.5</v>
      </c>
      <c r="S14165" s="269">
        <v>-43.5</v>
      </c>
      <c r="T14165" s="269">
        <v>-43.75</v>
      </c>
      <c r="DO14165"/>
    </row>
    <row r="14166" spans="15:119" x14ac:dyDescent="0.25">
      <c r="O14166" s="268" t="s">
        <v>23632</v>
      </c>
      <c r="P14166" s="268" t="s">
        <v>9490</v>
      </c>
      <c r="Q14166" s="269">
        <v>-21.5</v>
      </c>
      <c r="R14166" s="269">
        <v>-22</v>
      </c>
      <c r="S14166" s="269">
        <v>-44.5</v>
      </c>
      <c r="T14166" s="269">
        <v>-45</v>
      </c>
      <c r="DO14166"/>
    </row>
    <row r="14167" spans="15:119" x14ac:dyDescent="0.25">
      <c r="O14167" s="268" t="s">
        <v>23633</v>
      </c>
      <c r="P14167" s="268" t="s">
        <v>9492</v>
      </c>
      <c r="Q14167" s="269">
        <v>-21.5</v>
      </c>
      <c r="R14167" s="269">
        <v>-21.75</v>
      </c>
      <c r="S14167" s="269">
        <v>-44.75</v>
      </c>
      <c r="T14167" s="269">
        <v>-45</v>
      </c>
      <c r="DO14167"/>
    </row>
    <row r="14168" spans="15:119" x14ac:dyDescent="0.25">
      <c r="O14168" s="268" t="s">
        <v>23634</v>
      </c>
      <c r="P14168" s="268" t="s">
        <v>9492</v>
      </c>
      <c r="Q14168" s="269">
        <v>-21.5</v>
      </c>
      <c r="R14168" s="269">
        <v>-21.75</v>
      </c>
      <c r="S14168" s="269">
        <v>-44.5</v>
      </c>
      <c r="T14168" s="269">
        <v>-44.75</v>
      </c>
      <c r="DO14168"/>
    </row>
    <row r="14169" spans="15:119" x14ac:dyDescent="0.25">
      <c r="O14169" s="268" t="s">
        <v>23635</v>
      </c>
      <c r="P14169" s="268" t="s">
        <v>9492</v>
      </c>
      <c r="Q14169" s="269">
        <v>-21.75</v>
      </c>
      <c r="R14169" s="269">
        <v>-22</v>
      </c>
      <c r="S14169" s="269">
        <v>-44.75</v>
      </c>
      <c r="T14169" s="269">
        <v>-45</v>
      </c>
      <c r="DO14169"/>
    </row>
    <row r="14170" spans="15:119" x14ac:dyDescent="0.25">
      <c r="O14170" s="268" t="s">
        <v>23636</v>
      </c>
      <c r="P14170" s="268" t="s">
        <v>9492</v>
      </c>
      <c r="Q14170" s="269">
        <v>-21.75</v>
      </c>
      <c r="R14170" s="269">
        <v>-22</v>
      </c>
      <c r="S14170" s="269">
        <v>-44.5</v>
      </c>
      <c r="T14170" s="269">
        <v>-44.75</v>
      </c>
      <c r="DO14170"/>
    </row>
    <row r="14171" spans="15:119" x14ac:dyDescent="0.25">
      <c r="O14171" s="268" t="s">
        <v>23637</v>
      </c>
      <c r="P14171" s="268" t="s">
        <v>9490</v>
      </c>
      <c r="Q14171" s="269">
        <v>-21.5</v>
      </c>
      <c r="R14171" s="269">
        <v>-22</v>
      </c>
      <c r="S14171" s="269">
        <v>-44</v>
      </c>
      <c r="T14171" s="269">
        <v>-44.5</v>
      </c>
      <c r="DO14171"/>
    </row>
    <row r="14172" spans="15:119" x14ac:dyDescent="0.25">
      <c r="O14172" s="268" t="s">
        <v>23638</v>
      </c>
      <c r="P14172" s="268" t="s">
        <v>9492</v>
      </c>
      <c r="Q14172" s="269">
        <v>-21.5</v>
      </c>
      <c r="R14172" s="269">
        <v>-21.75</v>
      </c>
      <c r="S14172" s="269">
        <v>-44.25</v>
      </c>
      <c r="T14172" s="269">
        <v>-44.5</v>
      </c>
      <c r="DO14172"/>
    </row>
    <row r="14173" spans="15:119" x14ac:dyDescent="0.25">
      <c r="O14173" s="268" t="s">
        <v>23639</v>
      </c>
      <c r="P14173" s="268" t="s">
        <v>9492</v>
      </c>
      <c r="Q14173" s="269">
        <v>-21.5</v>
      </c>
      <c r="R14173" s="269">
        <v>-21.75</v>
      </c>
      <c r="S14173" s="269">
        <v>-44</v>
      </c>
      <c r="T14173" s="269">
        <v>-44.25</v>
      </c>
      <c r="DO14173"/>
    </row>
    <row r="14174" spans="15:119" x14ac:dyDescent="0.25">
      <c r="O14174" s="268" t="s">
        <v>23640</v>
      </c>
      <c r="P14174" s="268" t="s">
        <v>9492</v>
      </c>
      <c r="Q14174" s="269">
        <v>-21.75</v>
      </c>
      <c r="R14174" s="269">
        <v>-22</v>
      </c>
      <c r="S14174" s="269">
        <v>-44.25</v>
      </c>
      <c r="T14174" s="269">
        <v>-44.5</v>
      </c>
      <c r="DO14174"/>
    </row>
    <row r="14175" spans="15:119" x14ac:dyDescent="0.25">
      <c r="O14175" s="268" t="s">
        <v>23641</v>
      </c>
      <c r="P14175" s="268" t="s">
        <v>9492</v>
      </c>
      <c r="Q14175" s="269">
        <v>-21.75</v>
      </c>
      <c r="R14175" s="269">
        <v>-22</v>
      </c>
      <c r="S14175" s="269">
        <v>-44</v>
      </c>
      <c r="T14175" s="269">
        <v>-44.25</v>
      </c>
      <c r="DO14175"/>
    </row>
    <row r="14176" spans="15:119" x14ac:dyDescent="0.25">
      <c r="O14176" s="268" t="s">
        <v>23642</v>
      </c>
      <c r="P14176" s="268" t="s">
        <v>9490</v>
      </c>
      <c r="Q14176" s="269">
        <v>-21.5</v>
      </c>
      <c r="R14176" s="269">
        <v>-22</v>
      </c>
      <c r="S14176" s="269">
        <v>-43.5</v>
      </c>
      <c r="T14176" s="269">
        <v>-44</v>
      </c>
      <c r="DO14176"/>
    </row>
    <row r="14177" spans="15:119" x14ac:dyDescent="0.25">
      <c r="O14177" s="268" t="s">
        <v>23643</v>
      </c>
      <c r="P14177" s="268" t="s">
        <v>9492</v>
      </c>
      <c r="Q14177" s="269">
        <v>-21.5</v>
      </c>
      <c r="R14177" s="269">
        <v>-21.75</v>
      </c>
      <c r="S14177" s="269">
        <v>-43.75</v>
      </c>
      <c r="T14177" s="269">
        <v>-44</v>
      </c>
      <c r="DO14177"/>
    </row>
    <row r="14178" spans="15:119" x14ac:dyDescent="0.25">
      <c r="O14178" s="268" t="s">
        <v>23644</v>
      </c>
      <c r="P14178" s="268" t="s">
        <v>9492</v>
      </c>
      <c r="Q14178" s="269">
        <v>-21.5</v>
      </c>
      <c r="R14178" s="269">
        <v>-21.75</v>
      </c>
      <c r="S14178" s="269">
        <v>-43.5</v>
      </c>
      <c r="T14178" s="269">
        <v>-43.75</v>
      </c>
      <c r="DO14178"/>
    </row>
    <row r="14179" spans="15:119" x14ac:dyDescent="0.25">
      <c r="O14179" s="268" t="s">
        <v>23645</v>
      </c>
      <c r="P14179" s="268" t="s">
        <v>9492</v>
      </c>
      <c r="Q14179" s="269">
        <v>-21.75</v>
      </c>
      <c r="R14179" s="269">
        <v>-22</v>
      </c>
      <c r="S14179" s="269">
        <v>-43.75</v>
      </c>
      <c r="T14179" s="269">
        <v>-44</v>
      </c>
      <c r="DO14179"/>
    </row>
    <row r="14180" spans="15:119" x14ac:dyDescent="0.25">
      <c r="O14180" s="268" t="s">
        <v>23646</v>
      </c>
      <c r="P14180" s="268" t="s">
        <v>9492</v>
      </c>
      <c r="Q14180" s="269">
        <v>-21.75</v>
      </c>
      <c r="R14180" s="269">
        <v>-22</v>
      </c>
      <c r="S14180" s="269">
        <v>-43.5</v>
      </c>
      <c r="T14180" s="269">
        <v>-43.75</v>
      </c>
      <c r="DO14180"/>
    </row>
    <row r="14181" spans="15:119" x14ac:dyDescent="0.25">
      <c r="O14181" s="268" t="s">
        <v>23647</v>
      </c>
      <c r="P14181" s="268" t="s">
        <v>9488</v>
      </c>
      <c r="Q14181" s="269">
        <v>-21</v>
      </c>
      <c r="R14181" s="269">
        <v>-22</v>
      </c>
      <c r="S14181" s="269">
        <v>-42</v>
      </c>
      <c r="T14181" s="269">
        <v>-43.5</v>
      </c>
      <c r="DO14181"/>
    </row>
    <row r="14182" spans="15:119" x14ac:dyDescent="0.25">
      <c r="O14182" s="268" t="s">
        <v>23648</v>
      </c>
      <c r="P14182" s="268" t="s">
        <v>9490</v>
      </c>
      <c r="Q14182" s="269">
        <v>-21</v>
      </c>
      <c r="R14182" s="269">
        <v>-21.5</v>
      </c>
      <c r="S14182" s="269">
        <v>-43</v>
      </c>
      <c r="T14182" s="269">
        <v>-43.5</v>
      </c>
      <c r="DO14182"/>
    </row>
    <row r="14183" spans="15:119" x14ac:dyDescent="0.25">
      <c r="O14183" s="268" t="s">
        <v>23649</v>
      </c>
      <c r="P14183" s="268" t="s">
        <v>9492</v>
      </c>
      <c r="Q14183" s="269">
        <v>-21</v>
      </c>
      <c r="R14183" s="269">
        <v>-21.25</v>
      </c>
      <c r="S14183" s="269">
        <v>-43.25</v>
      </c>
      <c r="T14183" s="269">
        <v>-43.5</v>
      </c>
      <c r="DO14183"/>
    </row>
    <row r="14184" spans="15:119" x14ac:dyDescent="0.25">
      <c r="O14184" s="268" t="s">
        <v>23650</v>
      </c>
      <c r="P14184" s="268" t="s">
        <v>9492</v>
      </c>
      <c r="Q14184" s="269">
        <v>-21</v>
      </c>
      <c r="R14184" s="269">
        <v>-21.25</v>
      </c>
      <c r="S14184" s="269">
        <v>-43</v>
      </c>
      <c r="T14184" s="269">
        <v>-43.25</v>
      </c>
      <c r="DO14184"/>
    </row>
    <row r="14185" spans="15:119" x14ac:dyDescent="0.25">
      <c r="O14185" s="268" t="s">
        <v>23651</v>
      </c>
      <c r="P14185" s="268" t="s">
        <v>9492</v>
      </c>
      <c r="Q14185" s="269">
        <v>-21.25</v>
      </c>
      <c r="R14185" s="269">
        <v>-21.5</v>
      </c>
      <c r="S14185" s="269">
        <v>-43.25</v>
      </c>
      <c r="T14185" s="269">
        <v>-43.5</v>
      </c>
      <c r="DO14185"/>
    </row>
    <row r="14186" spans="15:119" x14ac:dyDescent="0.25">
      <c r="O14186" s="268" t="s">
        <v>23652</v>
      </c>
      <c r="P14186" s="268" t="s">
        <v>9492</v>
      </c>
      <c r="Q14186" s="269">
        <v>-21.25</v>
      </c>
      <c r="R14186" s="269">
        <v>-21.5</v>
      </c>
      <c r="S14186" s="269">
        <v>-43</v>
      </c>
      <c r="T14186" s="269">
        <v>-43.25</v>
      </c>
      <c r="DO14186"/>
    </row>
    <row r="14187" spans="15:119" x14ac:dyDescent="0.25">
      <c r="O14187" s="268" t="s">
        <v>23653</v>
      </c>
      <c r="P14187" s="268" t="s">
        <v>9490</v>
      </c>
      <c r="Q14187" s="269">
        <v>-21</v>
      </c>
      <c r="R14187" s="269">
        <v>-21.5</v>
      </c>
      <c r="S14187" s="269">
        <v>-42.5</v>
      </c>
      <c r="T14187" s="269">
        <v>-43</v>
      </c>
      <c r="DO14187"/>
    </row>
    <row r="14188" spans="15:119" x14ac:dyDescent="0.25">
      <c r="O14188" s="268" t="s">
        <v>23654</v>
      </c>
      <c r="P14188" s="268" t="s">
        <v>9492</v>
      </c>
      <c r="Q14188" s="269">
        <v>-21</v>
      </c>
      <c r="R14188" s="269">
        <v>-21.25</v>
      </c>
      <c r="S14188" s="269">
        <v>-42.75</v>
      </c>
      <c r="T14188" s="269">
        <v>-43</v>
      </c>
      <c r="DO14188"/>
    </row>
    <row r="14189" spans="15:119" x14ac:dyDescent="0.25">
      <c r="O14189" s="268" t="s">
        <v>23655</v>
      </c>
      <c r="P14189" s="268" t="s">
        <v>9492</v>
      </c>
      <c r="Q14189" s="269">
        <v>-21</v>
      </c>
      <c r="R14189" s="269">
        <v>-21.25</v>
      </c>
      <c r="S14189" s="269">
        <v>-42.5</v>
      </c>
      <c r="T14189" s="269">
        <v>-42.75</v>
      </c>
      <c r="DO14189"/>
    </row>
    <row r="14190" spans="15:119" x14ac:dyDescent="0.25">
      <c r="O14190" s="268" t="s">
        <v>23656</v>
      </c>
      <c r="P14190" s="268" t="s">
        <v>9492</v>
      </c>
      <c r="Q14190" s="269">
        <v>-21.25</v>
      </c>
      <c r="R14190" s="269">
        <v>-21.5</v>
      </c>
      <c r="S14190" s="269">
        <v>-42.75</v>
      </c>
      <c r="T14190" s="269">
        <v>-43</v>
      </c>
      <c r="DO14190"/>
    </row>
    <row r="14191" spans="15:119" x14ac:dyDescent="0.25">
      <c r="O14191" s="268" t="s">
        <v>23657</v>
      </c>
      <c r="P14191" s="268" t="s">
        <v>9492</v>
      </c>
      <c r="Q14191" s="269">
        <v>-21.25</v>
      </c>
      <c r="R14191" s="269">
        <v>-21.5</v>
      </c>
      <c r="S14191" s="269">
        <v>-42.5</v>
      </c>
      <c r="T14191" s="269">
        <v>-42.75</v>
      </c>
      <c r="DO14191"/>
    </row>
    <row r="14192" spans="15:119" x14ac:dyDescent="0.25">
      <c r="O14192" s="268" t="s">
        <v>23658</v>
      </c>
      <c r="P14192" s="268" t="s">
        <v>9490</v>
      </c>
      <c r="Q14192" s="269">
        <v>-21</v>
      </c>
      <c r="R14192" s="269">
        <v>-21.5</v>
      </c>
      <c r="S14192" s="269">
        <v>-42</v>
      </c>
      <c r="T14192" s="269">
        <v>-42.5</v>
      </c>
      <c r="DO14192"/>
    </row>
    <row r="14193" spans="15:119" x14ac:dyDescent="0.25">
      <c r="O14193" s="268" t="s">
        <v>23659</v>
      </c>
      <c r="P14193" s="268" t="s">
        <v>9492</v>
      </c>
      <c r="Q14193" s="269">
        <v>-21</v>
      </c>
      <c r="R14193" s="269">
        <v>-21.25</v>
      </c>
      <c r="S14193" s="269">
        <v>-42.25</v>
      </c>
      <c r="T14193" s="269">
        <v>-42.5</v>
      </c>
      <c r="DO14193"/>
    </row>
    <row r="14194" spans="15:119" x14ac:dyDescent="0.25">
      <c r="O14194" s="268" t="s">
        <v>23660</v>
      </c>
      <c r="P14194" s="268" t="s">
        <v>9492</v>
      </c>
      <c r="Q14194" s="269">
        <v>-21</v>
      </c>
      <c r="R14194" s="269">
        <v>-21.25</v>
      </c>
      <c r="S14194" s="269">
        <v>-42</v>
      </c>
      <c r="T14194" s="269">
        <v>-42.25</v>
      </c>
      <c r="DO14194"/>
    </row>
    <row r="14195" spans="15:119" x14ac:dyDescent="0.25">
      <c r="O14195" s="268" t="s">
        <v>23661</v>
      </c>
      <c r="P14195" s="268" t="s">
        <v>9492</v>
      </c>
      <c r="Q14195" s="269">
        <v>-21.25</v>
      </c>
      <c r="R14195" s="269">
        <v>-21.5</v>
      </c>
      <c r="S14195" s="269">
        <v>-42.25</v>
      </c>
      <c r="T14195" s="269">
        <v>-42.5</v>
      </c>
      <c r="DO14195"/>
    </row>
    <row r="14196" spans="15:119" x14ac:dyDescent="0.25">
      <c r="O14196" s="268" t="s">
        <v>23662</v>
      </c>
      <c r="P14196" s="268" t="s">
        <v>9492</v>
      </c>
      <c r="Q14196" s="269">
        <v>-21.25</v>
      </c>
      <c r="R14196" s="269">
        <v>-21.5</v>
      </c>
      <c r="S14196" s="269">
        <v>-42</v>
      </c>
      <c r="T14196" s="269">
        <v>-42.25</v>
      </c>
      <c r="DO14196"/>
    </row>
    <row r="14197" spans="15:119" x14ac:dyDescent="0.25">
      <c r="O14197" s="268" t="s">
        <v>23663</v>
      </c>
      <c r="P14197" s="268" t="s">
        <v>9490</v>
      </c>
      <c r="Q14197" s="269">
        <v>-21.5</v>
      </c>
      <c r="R14197" s="269">
        <v>-22</v>
      </c>
      <c r="S14197" s="269">
        <v>-43</v>
      </c>
      <c r="T14197" s="269">
        <v>-43.5</v>
      </c>
      <c r="DO14197"/>
    </row>
    <row r="14198" spans="15:119" x14ac:dyDescent="0.25">
      <c r="O14198" s="268" t="s">
        <v>23664</v>
      </c>
      <c r="P14198" s="268" t="s">
        <v>9492</v>
      </c>
      <c r="Q14198" s="269">
        <v>-21.5</v>
      </c>
      <c r="R14198" s="269">
        <v>-21.75</v>
      </c>
      <c r="S14198" s="269">
        <v>-43.25</v>
      </c>
      <c r="T14198" s="269">
        <v>-43.5</v>
      </c>
      <c r="DO14198"/>
    </row>
    <row r="14199" spans="15:119" x14ac:dyDescent="0.25">
      <c r="O14199" s="268" t="s">
        <v>23665</v>
      </c>
      <c r="P14199" s="268" t="s">
        <v>9492</v>
      </c>
      <c r="Q14199" s="269">
        <v>-21.5</v>
      </c>
      <c r="R14199" s="269">
        <v>-21.75</v>
      </c>
      <c r="S14199" s="269">
        <v>-43</v>
      </c>
      <c r="T14199" s="269">
        <v>-43.25</v>
      </c>
      <c r="DO14199"/>
    </row>
    <row r="14200" spans="15:119" x14ac:dyDescent="0.25">
      <c r="O14200" s="268" t="s">
        <v>23666</v>
      </c>
      <c r="P14200" s="268" t="s">
        <v>9492</v>
      </c>
      <c r="Q14200" s="269">
        <v>-21.75</v>
      </c>
      <c r="R14200" s="269">
        <v>-22</v>
      </c>
      <c r="S14200" s="269">
        <v>-43.25</v>
      </c>
      <c r="T14200" s="269">
        <v>-43.5</v>
      </c>
      <c r="DO14200"/>
    </row>
    <row r="14201" spans="15:119" x14ac:dyDescent="0.25">
      <c r="O14201" s="268" t="s">
        <v>23667</v>
      </c>
      <c r="P14201" s="268" t="s">
        <v>9492</v>
      </c>
      <c r="Q14201" s="269">
        <v>-21.75</v>
      </c>
      <c r="R14201" s="269">
        <v>-22</v>
      </c>
      <c r="S14201" s="269">
        <v>-43</v>
      </c>
      <c r="T14201" s="269">
        <v>-43.25</v>
      </c>
      <c r="DO14201"/>
    </row>
    <row r="14202" spans="15:119" x14ac:dyDescent="0.25">
      <c r="O14202" s="268" t="s">
        <v>23668</v>
      </c>
      <c r="P14202" s="268" t="s">
        <v>9490</v>
      </c>
      <c r="Q14202" s="269">
        <v>-21.5</v>
      </c>
      <c r="R14202" s="269">
        <v>-22</v>
      </c>
      <c r="S14202" s="269">
        <v>-42.5</v>
      </c>
      <c r="T14202" s="269">
        <v>-43</v>
      </c>
      <c r="DO14202"/>
    </row>
    <row r="14203" spans="15:119" x14ac:dyDescent="0.25">
      <c r="O14203" s="268" t="s">
        <v>23669</v>
      </c>
      <c r="P14203" s="268" t="s">
        <v>9492</v>
      </c>
      <c r="Q14203" s="269">
        <v>-21.5</v>
      </c>
      <c r="R14203" s="269">
        <v>-21.75</v>
      </c>
      <c r="S14203" s="269">
        <v>-42.75</v>
      </c>
      <c r="T14203" s="269">
        <v>-43</v>
      </c>
      <c r="DO14203"/>
    </row>
    <row r="14204" spans="15:119" x14ac:dyDescent="0.25">
      <c r="O14204" s="268" t="s">
        <v>23670</v>
      </c>
      <c r="P14204" s="268" t="s">
        <v>9492</v>
      </c>
      <c r="Q14204" s="269">
        <v>-21.5</v>
      </c>
      <c r="R14204" s="269">
        <v>-21.75</v>
      </c>
      <c r="S14204" s="269">
        <v>-42.5</v>
      </c>
      <c r="T14204" s="269">
        <v>-42.75</v>
      </c>
      <c r="DO14204"/>
    </row>
    <row r="14205" spans="15:119" x14ac:dyDescent="0.25">
      <c r="O14205" s="268" t="s">
        <v>23671</v>
      </c>
      <c r="P14205" s="268" t="s">
        <v>9492</v>
      </c>
      <c r="Q14205" s="269">
        <v>-21.75</v>
      </c>
      <c r="R14205" s="269">
        <v>-22</v>
      </c>
      <c r="S14205" s="269">
        <v>-42.75</v>
      </c>
      <c r="T14205" s="269">
        <v>-43</v>
      </c>
      <c r="DO14205"/>
    </row>
    <row r="14206" spans="15:119" x14ac:dyDescent="0.25">
      <c r="O14206" s="268" t="s">
        <v>23672</v>
      </c>
      <c r="P14206" s="268" t="s">
        <v>9492</v>
      </c>
      <c r="Q14206" s="269">
        <v>-21.75</v>
      </c>
      <c r="R14206" s="269">
        <v>-22</v>
      </c>
      <c r="S14206" s="269">
        <v>-42.5</v>
      </c>
      <c r="T14206" s="269">
        <v>-42.75</v>
      </c>
      <c r="DO14206"/>
    </row>
    <row r="14207" spans="15:119" x14ac:dyDescent="0.25">
      <c r="O14207" s="268" t="s">
        <v>23673</v>
      </c>
      <c r="P14207" s="268" t="s">
        <v>9490</v>
      </c>
      <c r="Q14207" s="269">
        <v>-21.5</v>
      </c>
      <c r="R14207" s="269">
        <v>-22</v>
      </c>
      <c r="S14207" s="269">
        <v>-42</v>
      </c>
      <c r="T14207" s="269">
        <v>-42.5</v>
      </c>
      <c r="DO14207"/>
    </row>
    <row r="14208" spans="15:119" x14ac:dyDescent="0.25">
      <c r="O14208" s="268" t="s">
        <v>23674</v>
      </c>
      <c r="P14208" s="268" t="s">
        <v>9492</v>
      </c>
      <c r="Q14208" s="269">
        <v>-21.5</v>
      </c>
      <c r="R14208" s="269">
        <v>-21.75</v>
      </c>
      <c r="S14208" s="269">
        <v>-42.25</v>
      </c>
      <c r="T14208" s="269">
        <v>-42.5</v>
      </c>
      <c r="DO14208"/>
    </row>
    <row r="14209" spans="15:119" x14ac:dyDescent="0.25">
      <c r="O14209" s="268" t="s">
        <v>23675</v>
      </c>
      <c r="P14209" s="268" t="s">
        <v>9492</v>
      </c>
      <c r="Q14209" s="269">
        <v>-21.5</v>
      </c>
      <c r="R14209" s="269">
        <v>-21.75</v>
      </c>
      <c r="S14209" s="269">
        <v>-42</v>
      </c>
      <c r="T14209" s="269">
        <v>-42.25</v>
      </c>
      <c r="DO14209"/>
    </row>
    <row r="14210" spans="15:119" x14ac:dyDescent="0.25">
      <c r="O14210" s="268" t="s">
        <v>23676</v>
      </c>
      <c r="P14210" s="268" t="s">
        <v>9492</v>
      </c>
      <c r="Q14210" s="269">
        <v>-21.75</v>
      </c>
      <c r="R14210" s="269">
        <v>-22</v>
      </c>
      <c r="S14210" s="269">
        <v>-42.25</v>
      </c>
      <c r="T14210" s="269">
        <v>-42.5</v>
      </c>
      <c r="DO14210"/>
    </row>
    <row r="14211" spans="15:119" x14ac:dyDescent="0.25">
      <c r="O14211" s="268" t="s">
        <v>23677</v>
      </c>
      <c r="P14211" s="268" t="s">
        <v>9492</v>
      </c>
      <c r="Q14211" s="269">
        <v>-21.75</v>
      </c>
      <c r="R14211" s="269">
        <v>-22</v>
      </c>
      <c r="S14211" s="269">
        <v>-42</v>
      </c>
      <c r="T14211" s="269">
        <v>-42.25</v>
      </c>
      <c r="DO14211"/>
    </row>
    <row r="14212" spans="15:119" x14ac:dyDescent="0.25">
      <c r="O14212" s="268" t="s">
        <v>23678</v>
      </c>
      <c r="P14212" s="268" t="s">
        <v>9486</v>
      </c>
      <c r="Q14212" s="269">
        <v>-22</v>
      </c>
      <c r="R14212" s="269">
        <v>-24</v>
      </c>
      <c r="S14212" s="269">
        <v>-45</v>
      </c>
      <c r="T14212" s="269">
        <v>-48</v>
      </c>
      <c r="DO14212"/>
    </row>
    <row r="14213" spans="15:119" x14ac:dyDescent="0.25">
      <c r="O14213" s="268" t="s">
        <v>23679</v>
      </c>
      <c r="P14213" s="268" t="s">
        <v>9488</v>
      </c>
      <c r="Q14213" s="269">
        <v>-22</v>
      </c>
      <c r="R14213" s="269">
        <v>-23</v>
      </c>
      <c r="S14213" s="269">
        <v>-46.5</v>
      </c>
      <c r="T14213" s="269">
        <v>-48</v>
      </c>
      <c r="DO14213"/>
    </row>
    <row r="14214" spans="15:119" x14ac:dyDescent="0.25">
      <c r="O14214" s="268" t="s">
        <v>23680</v>
      </c>
      <c r="P14214" s="268" t="s">
        <v>9490</v>
      </c>
      <c r="Q14214" s="269">
        <v>-22</v>
      </c>
      <c r="R14214" s="269">
        <v>-22.5</v>
      </c>
      <c r="S14214" s="269">
        <v>-47.5</v>
      </c>
      <c r="T14214" s="269">
        <v>-48</v>
      </c>
      <c r="DO14214"/>
    </row>
    <row r="14215" spans="15:119" x14ac:dyDescent="0.25">
      <c r="O14215" s="268" t="s">
        <v>23681</v>
      </c>
      <c r="P14215" s="268" t="s">
        <v>9492</v>
      </c>
      <c r="Q14215" s="269">
        <v>-22</v>
      </c>
      <c r="R14215" s="269">
        <v>-22.25</v>
      </c>
      <c r="S14215" s="269">
        <v>-47.75</v>
      </c>
      <c r="T14215" s="269">
        <v>-48</v>
      </c>
      <c r="DO14215"/>
    </row>
    <row r="14216" spans="15:119" x14ac:dyDescent="0.25">
      <c r="O14216" s="268" t="s">
        <v>23682</v>
      </c>
      <c r="P14216" s="268" t="s">
        <v>9492</v>
      </c>
      <c r="Q14216" s="269">
        <v>-22</v>
      </c>
      <c r="R14216" s="269">
        <v>-22.25</v>
      </c>
      <c r="S14216" s="269">
        <v>-47.5</v>
      </c>
      <c r="T14216" s="269">
        <v>-47.75</v>
      </c>
      <c r="DO14216"/>
    </row>
    <row r="14217" spans="15:119" x14ac:dyDescent="0.25">
      <c r="O14217" s="268" t="s">
        <v>23683</v>
      </c>
      <c r="P14217" s="268" t="s">
        <v>9492</v>
      </c>
      <c r="Q14217" s="269">
        <v>-22.25</v>
      </c>
      <c r="R14217" s="269">
        <v>-22.5</v>
      </c>
      <c r="S14217" s="269">
        <v>-47.75</v>
      </c>
      <c r="T14217" s="269">
        <v>-48</v>
      </c>
      <c r="DO14217"/>
    </row>
    <row r="14218" spans="15:119" x14ac:dyDescent="0.25">
      <c r="O14218" s="268" t="s">
        <v>23684</v>
      </c>
      <c r="P14218" s="268" t="s">
        <v>9492</v>
      </c>
      <c r="Q14218" s="269">
        <v>-22.25</v>
      </c>
      <c r="R14218" s="269">
        <v>-22.5</v>
      </c>
      <c r="S14218" s="269">
        <v>-47.5</v>
      </c>
      <c r="T14218" s="269">
        <v>-47.75</v>
      </c>
      <c r="DO14218"/>
    </row>
    <row r="14219" spans="15:119" x14ac:dyDescent="0.25">
      <c r="O14219" s="268" t="s">
        <v>23685</v>
      </c>
      <c r="P14219" s="268" t="s">
        <v>9490</v>
      </c>
      <c r="Q14219" s="269">
        <v>-22</v>
      </c>
      <c r="R14219" s="269">
        <v>-22.5</v>
      </c>
      <c r="S14219" s="269">
        <v>-47</v>
      </c>
      <c r="T14219" s="269">
        <v>-47.5</v>
      </c>
      <c r="DO14219"/>
    </row>
    <row r="14220" spans="15:119" x14ac:dyDescent="0.25">
      <c r="O14220" s="268" t="s">
        <v>23686</v>
      </c>
      <c r="P14220" s="268" t="s">
        <v>9492</v>
      </c>
      <c r="Q14220" s="269">
        <v>-22</v>
      </c>
      <c r="R14220" s="269">
        <v>-22.25</v>
      </c>
      <c r="S14220" s="269">
        <v>-47.25</v>
      </c>
      <c r="T14220" s="269">
        <v>-47.5</v>
      </c>
      <c r="DO14220"/>
    </row>
    <row r="14221" spans="15:119" x14ac:dyDescent="0.25">
      <c r="O14221" s="268" t="s">
        <v>23687</v>
      </c>
      <c r="P14221" s="268" t="s">
        <v>9492</v>
      </c>
      <c r="Q14221" s="269">
        <v>-22</v>
      </c>
      <c r="R14221" s="269">
        <v>-22.25</v>
      </c>
      <c r="S14221" s="269">
        <v>-47</v>
      </c>
      <c r="T14221" s="269">
        <v>-47.25</v>
      </c>
      <c r="DO14221"/>
    </row>
    <row r="14222" spans="15:119" x14ac:dyDescent="0.25">
      <c r="O14222" s="268" t="s">
        <v>23688</v>
      </c>
      <c r="P14222" s="268" t="s">
        <v>9492</v>
      </c>
      <c r="Q14222" s="269">
        <v>-22.25</v>
      </c>
      <c r="R14222" s="269">
        <v>-22.5</v>
      </c>
      <c r="S14222" s="269">
        <v>-47.25</v>
      </c>
      <c r="T14222" s="269">
        <v>-47.5</v>
      </c>
      <c r="DO14222"/>
    </row>
    <row r="14223" spans="15:119" x14ac:dyDescent="0.25">
      <c r="O14223" s="268" t="s">
        <v>23689</v>
      </c>
      <c r="P14223" s="268" t="s">
        <v>9492</v>
      </c>
      <c r="Q14223" s="269">
        <v>-22.25</v>
      </c>
      <c r="R14223" s="269">
        <v>-22.5</v>
      </c>
      <c r="S14223" s="269">
        <v>-47</v>
      </c>
      <c r="T14223" s="269">
        <v>-47.25</v>
      </c>
      <c r="DO14223"/>
    </row>
    <row r="14224" spans="15:119" x14ac:dyDescent="0.25">
      <c r="O14224" s="268" t="s">
        <v>23690</v>
      </c>
      <c r="P14224" s="268" t="s">
        <v>9490</v>
      </c>
      <c r="Q14224" s="269">
        <v>-22</v>
      </c>
      <c r="R14224" s="269">
        <v>-22.5</v>
      </c>
      <c r="S14224" s="269">
        <v>-46.5</v>
      </c>
      <c r="T14224" s="269">
        <v>-47</v>
      </c>
      <c r="DO14224"/>
    </row>
    <row r="14225" spans="15:119" x14ac:dyDescent="0.25">
      <c r="O14225" s="268" t="s">
        <v>23691</v>
      </c>
      <c r="P14225" s="268" t="s">
        <v>9492</v>
      </c>
      <c r="Q14225" s="269">
        <v>-22</v>
      </c>
      <c r="R14225" s="269">
        <v>-22.25</v>
      </c>
      <c r="S14225" s="269">
        <v>-46.75</v>
      </c>
      <c r="T14225" s="269">
        <v>-47</v>
      </c>
      <c r="DO14225"/>
    </row>
    <row r="14226" spans="15:119" x14ac:dyDescent="0.25">
      <c r="O14226" s="268" t="s">
        <v>23692</v>
      </c>
      <c r="P14226" s="268" t="s">
        <v>9492</v>
      </c>
      <c r="Q14226" s="269">
        <v>-22</v>
      </c>
      <c r="R14226" s="269">
        <v>-22.25</v>
      </c>
      <c r="S14226" s="269">
        <v>-46.5</v>
      </c>
      <c r="T14226" s="269">
        <v>-46.75</v>
      </c>
      <c r="DO14226"/>
    </row>
    <row r="14227" spans="15:119" x14ac:dyDescent="0.25">
      <c r="O14227" s="268" t="s">
        <v>23693</v>
      </c>
      <c r="P14227" s="268" t="s">
        <v>9492</v>
      </c>
      <c r="Q14227" s="269">
        <v>-22.25</v>
      </c>
      <c r="R14227" s="269">
        <v>-22.5</v>
      </c>
      <c r="S14227" s="269">
        <v>-46.75</v>
      </c>
      <c r="T14227" s="269">
        <v>-47</v>
      </c>
      <c r="DO14227"/>
    </row>
    <row r="14228" spans="15:119" x14ac:dyDescent="0.25">
      <c r="O14228" s="268" t="s">
        <v>23694</v>
      </c>
      <c r="P14228" s="268" t="s">
        <v>9492</v>
      </c>
      <c r="Q14228" s="269">
        <v>-22.25</v>
      </c>
      <c r="R14228" s="269">
        <v>-22.5</v>
      </c>
      <c r="S14228" s="269">
        <v>-46.5</v>
      </c>
      <c r="T14228" s="269">
        <v>-46.75</v>
      </c>
      <c r="DO14228"/>
    </row>
    <row r="14229" spans="15:119" x14ac:dyDescent="0.25">
      <c r="O14229" s="268" t="s">
        <v>23695</v>
      </c>
      <c r="P14229" s="268" t="s">
        <v>9490</v>
      </c>
      <c r="Q14229" s="269">
        <v>-22.5</v>
      </c>
      <c r="R14229" s="269">
        <v>-23</v>
      </c>
      <c r="S14229" s="269">
        <v>-47.5</v>
      </c>
      <c r="T14229" s="269">
        <v>-48</v>
      </c>
      <c r="DO14229"/>
    </row>
    <row r="14230" spans="15:119" x14ac:dyDescent="0.25">
      <c r="O14230" s="268" t="s">
        <v>23696</v>
      </c>
      <c r="P14230" s="268" t="s">
        <v>9492</v>
      </c>
      <c r="Q14230" s="269">
        <v>-22.5</v>
      </c>
      <c r="R14230" s="269">
        <v>-22.75</v>
      </c>
      <c r="S14230" s="269">
        <v>-47.75</v>
      </c>
      <c r="T14230" s="269">
        <v>-48</v>
      </c>
      <c r="DO14230"/>
    </row>
    <row r="14231" spans="15:119" x14ac:dyDescent="0.25">
      <c r="O14231" s="268" t="s">
        <v>23697</v>
      </c>
      <c r="P14231" s="268" t="s">
        <v>9492</v>
      </c>
      <c r="Q14231" s="269">
        <v>-22.5</v>
      </c>
      <c r="R14231" s="269">
        <v>-22.75</v>
      </c>
      <c r="S14231" s="269">
        <v>-47.5</v>
      </c>
      <c r="T14231" s="269">
        <v>-47.75</v>
      </c>
      <c r="DO14231"/>
    </row>
    <row r="14232" spans="15:119" x14ac:dyDescent="0.25">
      <c r="O14232" s="268" t="s">
        <v>23698</v>
      </c>
      <c r="P14232" s="268" t="s">
        <v>9492</v>
      </c>
      <c r="Q14232" s="269">
        <v>-22.75</v>
      </c>
      <c r="R14232" s="269">
        <v>-23</v>
      </c>
      <c r="S14232" s="269">
        <v>-47.75</v>
      </c>
      <c r="T14232" s="269">
        <v>-48</v>
      </c>
      <c r="DO14232"/>
    </row>
    <row r="14233" spans="15:119" x14ac:dyDescent="0.25">
      <c r="O14233" s="268" t="s">
        <v>23699</v>
      </c>
      <c r="P14233" s="268" t="s">
        <v>9492</v>
      </c>
      <c r="Q14233" s="269">
        <v>-22.75</v>
      </c>
      <c r="R14233" s="269">
        <v>-23</v>
      </c>
      <c r="S14233" s="269">
        <v>-47.5</v>
      </c>
      <c r="T14233" s="269">
        <v>-47.75</v>
      </c>
      <c r="DO14233"/>
    </row>
    <row r="14234" spans="15:119" x14ac:dyDescent="0.25">
      <c r="O14234" s="268" t="s">
        <v>23700</v>
      </c>
      <c r="P14234" s="268" t="s">
        <v>9490</v>
      </c>
      <c r="Q14234" s="269">
        <v>-22.5</v>
      </c>
      <c r="R14234" s="269">
        <v>-23</v>
      </c>
      <c r="S14234" s="269">
        <v>-47</v>
      </c>
      <c r="T14234" s="269">
        <v>-47.5</v>
      </c>
      <c r="DO14234"/>
    </row>
    <row r="14235" spans="15:119" x14ac:dyDescent="0.25">
      <c r="O14235" s="268" t="s">
        <v>23701</v>
      </c>
      <c r="P14235" s="268" t="s">
        <v>9492</v>
      </c>
      <c r="Q14235" s="269">
        <v>-22.5</v>
      </c>
      <c r="R14235" s="269">
        <v>-22.75</v>
      </c>
      <c r="S14235" s="269">
        <v>-47.25</v>
      </c>
      <c r="T14235" s="269">
        <v>-47.5</v>
      </c>
      <c r="DO14235"/>
    </row>
    <row r="14236" spans="15:119" x14ac:dyDescent="0.25">
      <c r="O14236" s="268" t="s">
        <v>23702</v>
      </c>
      <c r="P14236" s="268" t="s">
        <v>9492</v>
      </c>
      <c r="Q14236" s="269">
        <v>-22.5</v>
      </c>
      <c r="R14236" s="269">
        <v>-22.75</v>
      </c>
      <c r="S14236" s="269">
        <v>-47</v>
      </c>
      <c r="T14236" s="269">
        <v>-47.25</v>
      </c>
      <c r="DO14236"/>
    </row>
    <row r="14237" spans="15:119" x14ac:dyDescent="0.25">
      <c r="O14237" s="268" t="s">
        <v>23703</v>
      </c>
      <c r="P14237" s="268" t="s">
        <v>9492</v>
      </c>
      <c r="Q14237" s="269">
        <v>-22.75</v>
      </c>
      <c r="R14237" s="269">
        <v>-23</v>
      </c>
      <c r="S14237" s="269">
        <v>-47.25</v>
      </c>
      <c r="T14237" s="269">
        <v>-47.5</v>
      </c>
      <c r="DO14237"/>
    </row>
    <row r="14238" spans="15:119" x14ac:dyDescent="0.25">
      <c r="O14238" s="268" t="s">
        <v>23704</v>
      </c>
      <c r="P14238" s="268" t="s">
        <v>9492</v>
      </c>
      <c r="Q14238" s="269">
        <v>-22.75</v>
      </c>
      <c r="R14238" s="269">
        <v>-23</v>
      </c>
      <c r="S14238" s="269">
        <v>-47</v>
      </c>
      <c r="T14238" s="269">
        <v>-47.25</v>
      </c>
      <c r="DO14238"/>
    </row>
    <row r="14239" spans="15:119" x14ac:dyDescent="0.25">
      <c r="O14239" s="268" t="s">
        <v>23705</v>
      </c>
      <c r="P14239" s="268" t="s">
        <v>9490</v>
      </c>
      <c r="Q14239" s="269">
        <v>-22.5</v>
      </c>
      <c r="R14239" s="269">
        <v>-23</v>
      </c>
      <c r="S14239" s="269">
        <v>-46.5</v>
      </c>
      <c r="T14239" s="269">
        <v>-47</v>
      </c>
      <c r="DO14239"/>
    </row>
    <row r="14240" spans="15:119" x14ac:dyDescent="0.25">
      <c r="O14240" s="268" t="s">
        <v>23706</v>
      </c>
      <c r="P14240" s="268" t="s">
        <v>9492</v>
      </c>
      <c r="Q14240" s="269">
        <v>-22.5</v>
      </c>
      <c r="R14240" s="269">
        <v>-22.75</v>
      </c>
      <c r="S14240" s="269">
        <v>-46.75</v>
      </c>
      <c r="T14240" s="269">
        <v>-47</v>
      </c>
      <c r="DO14240"/>
    </row>
    <row r="14241" spans="15:119" x14ac:dyDescent="0.25">
      <c r="O14241" s="268" t="s">
        <v>23707</v>
      </c>
      <c r="P14241" s="268" t="s">
        <v>9492</v>
      </c>
      <c r="Q14241" s="269">
        <v>-22.5</v>
      </c>
      <c r="R14241" s="269">
        <v>-22.75</v>
      </c>
      <c r="S14241" s="269">
        <v>-46.5</v>
      </c>
      <c r="T14241" s="269">
        <v>-46.75</v>
      </c>
      <c r="DO14241"/>
    </row>
    <row r="14242" spans="15:119" x14ac:dyDescent="0.25">
      <c r="O14242" s="268" t="s">
        <v>23708</v>
      </c>
      <c r="P14242" s="268" t="s">
        <v>9492</v>
      </c>
      <c r="Q14242" s="269">
        <v>-22.75</v>
      </c>
      <c r="R14242" s="269">
        <v>-23</v>
      </c>
      <c r="S14242" s="269">
        <v>-46.75</v>
      </c>
      <c r="T14242" s="269">
        <v>-47</v>
      </c>
      <c r="DO14242"/>
    </row>
    <row r="14243" spans="15:119" x14ac:dyDescent="0.25">
      <c r="O14243" s="268" t="s">
        <v>23709</v>
      </c>
      <c r="P14243" s="268" t="s">
        <v>9492</v>
      </c>
      <c r="Q14243" s="269">
        <v>-22.75</v>
      </c>
      <c r="R14243" s="269">
        <v>-23</v>
      </c>
      <c r="S14243" s="269">
        <v>-46.5</v>
      </c>
      <c r="T14243" s="269">
        <v>-46.75</v>
      </c>
      <c r="DO14243"/>
    </row>
    <row r="14244" spans="15:119" x14ac:dyDescent="0.25">
      <c r="O14244" s="268" t="s">
        <v>23710</v>
      </c>
      <c r="P14244" s="268" t="s">
        <v>9488</v>
      </c>
      <c r="Q14244" s="269">
        <v>-22</v>
      </c>
      <c r="R14244" s="269">
        <v>-23</v>
      </c>
      <c r="S14244" s="269">
        <v>-45</v>
      </c>
      <c r="T14244" s="269">
        <v>-46.5</v>
      </c>
      <c r="DO14244"/>
    </row>
    <row r="14245" spans="15:119" x14ac:dyDescent="0.25">
      <c r="O14245" s="268" t="s">
        <v>23711</v>
      </c>
      <c r="P14245" s="268" t="s">
        <v>9490</v>
      </c>
      <c r="Q14245" s="269">
        <v>-22</v>
      </c>
      <c r="R14245" s="269">
        <v>-22.5</v>
      </c>
      <c r="S14245" s="269">
        <v>-46</v>
      </c>
      <c r="T14245" s="269">
        <v>-46.5</v>
      </c>
      <c r="DO14245"/>
    </row>
    <row r="14246" spans="15:119" x14ac:dyDescent="0.25">
      <c r="O14246" s="268" t="s">
        <v>23712</v>
      </c>
      <c r="P14246" s="268" t="s">
        <v>9492</v>
      </c>
      <c r="Q14246" s="269">
        <v>-22</v>
      </c>
      <c r="R14246" s="269">
        <v>-22.25</v>
      </c>
      <c r="S14246" s="269">
        <v>-46.25</v>
      </c>
      <c r="T14246" s="269">
        <v>-46.5</v>
      </c>
      <c r="DO14246"/>
    </row>
    <row r="14247" spans="15:119" x14ac:dyDescent="0.25">
      <c r="O14247" s="268" t="s">
        <v>23713</v>
      </c>
      <c r="P14247" s="268" t="s">
        <v>9492</v>
      </c>
      <c r="Q14247" s="269">
        <v>-22</v>
      </c>
      <c r="R14247" s="269">
        <v>-22.25</v>
      </c>
      <c r="S14247" s="269">
        <v>-46</v>
      </c>
      <c r="T14247" s="269">
        <v>-46.25</v>
      </c>
      <c r="DO14247"/>
    </row>
    <row r="14248" spans="15:119" x14ac:dyDescent="0.25">
      <c r="O14248" s="268" t="s">
        <v>23714</v>
      </c>
      <c r="P14248" s="268" t="s">
        <v>9492</v>
      </c>
      <c r="Q14248" s="269">
        <v>-22.25</v>
      </c>
      <c r="R14248" s="269">
        <v>-22.5</v>
      </c>
      <c r="S14248" s="269">
        <v>-46.25</v>
      </c>
      <c r="T14248" s="269">
        <v>-46.5</v>
      </c>
      <c r="DO14248"/>
    </row>
    <row r="14249" spans="15:119" x14ac:dyDescent="0.25">
      <c r="O14249" s="268" t="s">
        <v>23715</v>
      </c>
      <c r="P14249" s="268" t="s">
        <v>9492</v>
      </c>
      <c r="Q14249" s="269">
        <v>-22.25</v>
      </c>
      <c r="R14249" s="269">
        <v>-22.5</v>
      </c>
      <c r="S14249" s="269">
        <v>-46</v>
      </c>
      <c r="T14249" s="269">
        <v>-46.25</v>
      </c>
      <c r="DO14249"/>
    </row>
    <row r="14250" spans="15:119" x14ac:dyDescent="0.25">
      <c r="O14250" s="268" t="s">
        <v>23716</v>
      </c>
      <c r="P14250" s="268" t="s">
        <v>9490</v>
      </c>
      <c r="Q14250" s="269">
        <v>-22</v>
      </c>
      <c r="R14250" s="269">
        <v>-22.5</v>
      </c>
      <c r="S14250" s="269">
        <v>-45.5</v>
      </c>
      <c r="T14250" s="269">
        <v>-46</v>
      </c>
      <c r="DO14250"/>
    </row>
    <row r="14251" spans="15:119" x14ac:dyDescent="0.25">
      <c r="O14251" s="268" t="s">
        <v>23717</v>
      </c>
      <c r="P14251" s="268" t="s">
        <v>9492</v>
      </c>
      <c r="Q14251" s="269">
        <v>-22</v>
      </c>
      <c r="R14251" s="269">
        <v>-22.25</v>
      </c>
      <c r="S14251" s="269">
        <v>-45.75</v>
      </c>
      <c r="T14251" s="269">
        <v>-46</v>
      </c>
      <c r="DO14251"/>
    </row>
    <row r="14252" spans="15:119" x14ac:dyDescent="0.25">
      <c r="O14252" s="268" t="s">
        <v>23718</v>
      </c>
      <c r="P14252" s="268" t="s">
        <v>9492</v>
      </c>
      <c r="Q14252" s="269">
        <v>-22</v>
      </c>
      <c r="R14252" s="269">
        <v>-22.25</v>
      </c>
      <c r="S14252" s="269">
        <v>-45.5</v>
      </c>
      <c r="T14252" s="269">
        <v>-45.75</v>
      </c>
      <c r="DO14252"/>
    </row>
    <row r="14253" spans="15:119" x14ac:dyDescent="0.25">
      <c r="O14253" s="268" t="s">
        <v>23719</v>
      </c>
      <c r="P14253" s="268" t="s">
        <v>9492</v>
      </c>
      <c r="Q14253" s="269">
        <v>-22.25</v>
      </c>
      <c r="R14253" s="269">
        <v>-22.5</v>
      </c>
      <c r="S14253" s="269">
        <v>-45.75</v>
      </c>
      <c r="T14253" s="269">
        <v>-46</v>
      </c>
      <c r="DO14253"/>
    </row>
    <row r="14254" spans="15:119" x14ac:dyDescent="0.25">
      <c r="O14254" s="268" t="s">
        <v>23720</v>
      </c>
      <c r="P14254" s="268" t="s">
        <v>9492</v>
      </c>
      <c r="Q14254" s="269">
        <v>-22.25</v>
      </c>
      <c r="R14254" s="269">
        <v>-22.5</v>
      </c>
      <c r="S14254" s="269">
        <v>-45.5</v>
      </c>
      <c r="T14254" s="269">
        <v>-45.75</v>
      </c>
      <c r="DO14254"/>
    </row>
    <row r="14255" spans="15:119" x14ac:dyDescent="0.25">
      <c r="O14255" s="268" t="s">
        <v>23721</v>
      </c>
      <c r="P14255" s="268" t="s">
        <v>9490</v>
      </c>
      <c r="Q14255" s="269">
        <v>-22</v>
      </c>
      <c r="R14255" s="269">
        <v>-22.5</v>
      </c>
      <c r="S14255" s="269">
        <v>-45</v>
      </c>
      <c r="T14255" s="269">
        <v>-45.5</v>
      </c>
      <c r="DO14255"/>
    </row>
    <row r="14256" spans="15:119" x14ac:dyDescent="0.25">
      <c r="O14256" s="268" t="s">
        <v>23722</v>
      </c>
      <c r="P14256" s="268" t="s">
        <v>9492</v>
      </c>
      <c r="Q14256" s="269">
        <v>-22</v>
      </c>
      <c r="R14256" s="269">
        <v>-22.25</v>
      </c>
      <c r="S14256" s="269">
        <v>-45.25</v>
      </c>
      <c r="T14256" s="269">
        <v>-45.5</v>
      </c>
      <c r="DO14256"/>
    </row>
    <row r="14257" spans="15:119" x14ac:dyDescent="0.25">
      <c r="O14257" s="268" t="s">
        <v>23723</v>
      </c>
      <c r="P14257" s="268" t="s">
        <v>9492</v>
      </c>
      <c r="Q14257" s="269">
        <v>-22</v>
      </c>
      <c r="R14257" s="269">
        <v>-22.25</v>
      </c>
      <c r="S14257" s="269">
        <v>-45</v>
      </c>
      <c r="T14257" s="269">
        <v>-45.25</v>
      </c>
      <c r="DO14257"/>
    </row>
    <row r="14258" spans="15:119" x14ac:dyDescent="0.25">
      <c r="O14258" s="268" t="s">
        <v>23724</v>
      </c>
      <c r="P14258" s="268" t="s">
        <v>9492</v>
      </c>
      <c r="Q14258" s="269">
        <v>-22.25</v>
      </c>
      <c r="R14258" s="269">
        <v>-22.5</v>
      </c>
      <c r="S14258" s="269">
        <v>-45.25</v>
      </c>
      <c r="T14258" s="269">
        <v>-45.5</v>
      </c>
      <c r="DO14258"/>
    </row>
    <row r="14259" spans="15:119" x14ac:dyDescent="0.25">
      <c r="O14259" s="268" t="s">
        <v>23725</v>
      </c>
      <c r="P14259" s="268" t="s">
        <v>9492</v>
      </c>
      <c r="Q14259" s="269">
        <v>-22.25</v>
      </c>
      <c r="R14259" s="269">
        <v>-22.5</v>
      </c>
      <c r="S14259" s="269">
        <v>-45</v>
      </c>
      <c r="T14259" s="269">
        <v>-45.25</v>
      </c>
      <c r="DO14259"/>
    </row>
    <row r="14260" spans="15:119" x14ac:dyDescent="0.25">
      <c r="O14260" s="268" t="s">
        <v>23726</v>
      </c>
      <c r="P14260" s="268" t="s">
        <v>9490</v>
      </c>
      <c r="Q14260" s="269">
        <v>-22.5</v>
      </c>
      <c r="R14260" s="269">
        <v>-23</v>
      </c>
      <c r="S14260" s="269">
        <v>-46</v>
      </c>
      <c r="T14260" s="269">
        <v>-46.5</v>
      </c>
      <c r="DO14260"/>
    </row>
    <row r="14261" spans="15:119" x14ac:dyDescent="0.25">
      <c r="O14261" s="268" t="s">
        <v>23727</v>
      </c>
      <c r="P14261" s="268" t="s">
        <v>9492</v>
      </c>
      <c r="Q14261" s="269">
        <v>-22.5</v>
      </c>
      <c r="R14261" s="269">
        <v>-22.75</v>
      </c>
      <c r="S14261" s="269">
        <v>-46.25</v>
      </c>
      <c r="T14261" s="269">
        <v>-46.5</v>
      </c>
      <c r="DO14261"/>
    </row>
    <row r="14262" spans="15:119" x14ac:dyDescent="0.25">
      <c r="O14262" s="268" t="s">
        <v>23728</v>
      </c>
      <c r="P14262" s="268" t="s">
        <v>9492</v>
      </c>
      <c r="Q14262" s="269">
        <v>-22.5</v>
      </c>
      <c r="R14262" s="269">
        <v>-22.75</v>
      </c>
      <c r="S14262" s="269">
        <v>-46</v>
      </c>
      <c r="T14262" s="269">
        <v>-46.25</v>
      </c>
      <c r="DO14262"/>
    </row>
    <row r="14263" spans="15:119" x14ac:dyDescent="0.25">
      <c r="O14263" s="268" t="s">
        <v>23729</v>
      </c>
      <c r="P14263" s="268" t="s">
        <v>9492</v>
      </c>
      <c r="Q14263" s="269">
        <v>-22.75</v>
      </c>
      <c r="R14263" s="269">
        <v>-23</v>
      </c>
      <c r="S14263" s="269">
        <v>-46.25</v>
      </c>
      <c r="T14263" s="269">
        <v>-46.5</v>
      </c>
      <c r="DO14263"/>
    </row>
    <row r="14264" spans="15:119" x14ac:dyDescent="0.25">
      <c r="O14264" s="268" t="s">
        <v>23730</v>
      </c>
      <c r="P14264" s="268" t="s">
        <v>9492</v>
      </c>
      <c r="Q14264" s="269">
        <v>-22.75</v>
      </c>
      <c r="R14264" s="269">
        <v>-23</v>
      </c>
      <c r="S14264" s="269">
        <v>-46</v>
      </c>
      <c r="T14264" s="269">
        <v>-46.25</v>
      </c>
      <c r="DO14264"/>
    </row>
    <row r="14265" spans="15:119" x14ac:dyDescent="0.25">
      <c r="O14265" s="268" t="s">
        <v>23731</v>
      </c>
      <c r="P14265" s="268" t="s">
        <v>9490</v>
      </c>
      <c r="Q14265" s="269">
        <v>-22.5</v>
      </c>
      <c r="R14265" s="269">
        <v>-23</v>
      </c>
      <c r="S14265" s="269">
        <v>-45.5</v>
      </c>
      <c r="T14265" s="269">
        <v>-46</v>
      </c>
      <c r="DO14265"/>
    </row>
    <row r="14266" spans="15:119" x14ac:dyDescent="0.25">
      <c r="O14266" s="268" t="s">
        <v>23732</v>
      </c>
      <c r="P14266" s="268" t="s">
        <v>9492</v>
      </c>
      <c r="Q14266" s="269">
        <v>-22.5</v>
      </c>
      <c r="R14266" s="269">
        <v>-22.75</v>
      </c>
      <c r="S14266" s="269">
        <v>-45.75</v>
      </c>
      <c r="T14266" s="269">
        <v>-46</v>
      </c>
      <c r="DO14266"/>
    </row>
    <row r="14267" spans="15:119" x14ac:dyDescent="0.25">
      <c r="O14267" s="268" t="s">
        <v>23733</v>
      </c>
      <c r="P14267" s="268" t="s">
        <v>9492</v>
      </c>
      <c r="Q14267" s="269">
        <v>-22.5</v>
      </c>
      <c r="R14267" s="269">
        <v>-22.75</v>
      </c>
      <c r="S14267" s="269">
        <v>-45.5</v>
      </c>
      <c r="T14267" s="269">
        <v>-45.75</v>
      </c>
      <c r="DO14267"/>
    </row>
    <row r="14268" spans="15:119" x14ac:dyDescent="0.25">
      <c r="O14268" s="268" t="s">
        <v>23734</v>
      </c>
      <c r="P14268" s="268" t="s">
        <v>9492</v>
      </c>
      <c r="Q14268" s="269">
        <v>-22.75</v>
      </c>
      <c r="R14268" s="269">
        <v>-23</v>
      </c>
      <c r="S14268" s="269">
        <v>-45.75</v>
      </c>
      <c r="T14268" s="269">
        <v>-46</v>
      </c>
      <c r="DO14268"/>
    </row>
    <row r="14269" spans="15:119" x14ac:dyDescent="0.25">
      <c r="O14269" s="268" t="s">
        <v>23735</v>
      </c>
      <c r="P14269" s="268" t="s">
        <v>9492</v>
      </c>
      <c r="Q14269" s="269">
        <v>-22.75</v>
      </c>
      <c r="R14269" s="269">
        <v>-23</v>
      </c>
      <c r="S14269" s="269">
        <v>-45.5</v>
      </c>
      <c r="T14269" s="269">
        <v>-45.75</v>
      </c>
      <c r="DO14269"/>
    </row>
    <row r="14270" spans="15:119" x14ac:dyDescent="0.25">
      <c r="O14270" s="268" t="s">
        <v>23736</v>
      </c>
      <c r="P14270" s="268" t="s">
        <v>9490</v>
      </c>
      <c r="Q14270" s="269">
        <v>-22.5</v>
      </c>
      <c r="R14270" s="269">
        <v>-23</v>
      </c>
      <c r="S14270" s="269">
        <v>-45</v>
      </c>
      <c r="T14270" s="269">
        <v>-45.5</v>
      </c>
      <c r="DO14270"/>
    </row>
    <row r="14271" spans="15:119" x14ac:dyDescent="0.25">
      <c r="O14271" s="268" t="s">
        <v>23737</v>
      </c>
      <c r="P14271" s="268" t="s">
        <v>9492</v>
      </c>
      <c r="Q14271" s="269">
        <v>-22.5</v>
      </c>
      <c r="R14271" s="269">
        <v>-22.75</v>
      </c>
      <c r="S14271" s="269">
        <v>-45.25</v>
      </c>
      <c r="T14271" s="269">
        <v>-45.5</v>
      </c>
      <c r="DO14271"/>
    </row>
    <row r="14272" spans="15:119" x14ac:dyDescent="0.25">
      <c r="O14272" s="268" t="s">
        <v>23738</v>
      </c>
      <c r="P14272" s="268" t="s">
        <v>9492</v>
      </c>
      <c r="Q14272" s="269">
        <v>-22.5</v>
      </c>
      <c r="R14272" s="269">
        <v>-22.75</v>
      </c>
      <c r="S14272" s="269">
        <v>-45</v>
      </c>
      <c r="T14272" s="269">
        <v>-45.25</v>
      </c>
      <c r="DO14272"/>
    </row>
    <row r="14273" spans="15:119" x14ac:dyDescent="0.25">
      <c r="O14273" s="268" t="s">
        <v>23739</v>
      </c>
      <c r="P14273" s="268" t="s">
        <v>9492</v>
      </c>
      <c r="Q14273" s="269">
        <v>-22.75</v>
      </c>
      <c r="R14273" s="269">
        <v>-23</v>
      </c>
      <c r="S14273" s="269">
        <v>-45.25</v>
      </c>
      <c r="T14273" s="269">
        <v>-45.5</v>
      </c>
      <c r="DO14273"/>
    </row>
    <row r="14274" spans="15:119" x14ac:dyDescent="0.25">
      <c r="O14274" s="268" t="s">
        <v>23740</v>
      </c>
      <c r="P14274" s="268" t="s">
        <v>9492</v>
      </c>
      <c r="Q14274" s="269">
        <v>-22.75</v>
      </c>
      <c r="R14274" s="269">
        <v>-23</v>
      </c>
      <c r="S14274" s="269">
        <v>-45</v>
      </c>
      <c r="T14274" s="269">
        <v>-45.25</v>
      </c>
      <c r="DO14274"/>
    </row>
    <row r="14275" spans="15:119" x14ac:dyDescent="0.25">
      <c r="O14275" s="268" t="s">
        <v>23741</v>
      </c>
      <c r="P14275" s="268" t="s">
        <v>9488</v>
      </c>
      <c r="Q14275" s="269">
        <v>-23</v>
      </c>
      <c r="R14275" s="269">
        <v>-24</v>
      </c>
      <c r="S14275" s="269">
        <v>-46.5</v>
      </c>
      <c r="T14275" s="269">
        <v>-48</v>
      </c>
      <c r="DO14275"/>
    </row>
    <row r="14276" spans="15:119" x14ac:dyDescent="0.25">
      <c r="O14276" s="268" t="s">
        <v>23742</v>
      </c>
      <c r="P14276" s="268" t="s">
        <v>9490</v>
      </c>
      <c r="Q14276" s="269">
        <v>-23</v>
      </c>
      <c r="R14276" s="269">
        <v>-23.5</v>
      </c>
      <c r="S14276" s="269">
        <v>-47.5</v>
      </c>
      <c r="T14276" s="269">
        <v>-48</v>
      </c>
      <c r="DO14276"/>
    </row>
    <row r="14277" spans="15:119" x14ac:dyDescent="0.25">
      <c r="O14277" s="268" t="s">
        <v>23743</v>
      </c>
      <c r="P14277" s="268" t="s">
        <v>9492</v>
      </c>
      <c r="Q14277" s="269">
        <v>-23</v>
      </c>
      <c r="R14277" s="269">
        <v>-23.25</v>
      </c>
      <c r="S14277" s="269">
        <v>-47.75</v>
      </c>
      <c r="T14277" s="269">
        <v>-48</v>
      </c>
      <c r="DO14277"/>
    </row>
    <row r="14278" spans="15:119" x14ac:dyDescent="0.25">
      <c r="O14278" s="268" t="s">
        <v>23744</v>
      </c>
      <c r="P14278" s="268" t="s">
        <v>9492</v>
      </c>
      <c r="Q14278" s="269">
        <v>-23</v>
      </c>
      <c r="R14278" s="269">
        <v>-23.25</v>
      </c>
      <c r="S14278" s="269">
        <v>-47.5</v>
      </c>
      <c r="T14278" s="269">
        <v>-47.75</v>
      </c>
      <c r="DO14278"/>
    </row>
    <row r="14279" spans="15:119" x14ac:dyDescent="0.25">
      <c r="O14279" s="268" t="s">
        <v>23745</v>
      </c>
      <c r="P14279" s="268" t="s">
        <v>9492</v>
      </c>
      <c r="Q14279" s="269">
        <v>-23.25</v>
      </c>
      <c r="R14279" s="269">
        <v>-23.5</v>
      </c>
      <c r="S14279" s="269">
        <v>-47.75</v>
      </c>
      <c r="T14279" s="269">
        <v>-48</v>
      </c>
      <c r="DO14279"/>
    </row>
    <row r="14280" spans="15:119" x14ac:dyDescent="0.25">
      <c r="O14280" s="268" t="s">
        <v>23746</v>
      </c>
      <c r="P14280" s="268" t="s">
        <v>9492</v>
      </c>
      <c r="Q14280" s="269">
        <v>-23.25</v>
      </c>
      <c r="R14280" s="269">
        <v>-23.5</v>
      </c>
      <c r="S14280" s="269">
        <v>-47.5</v>
      </c>
      <c r="T14280" s="269">
        <v>-47.75</v>
      </c>
      <c r="DO14280"/>
    </row>
    <row r="14281" spans="15:119" x14ac:dyDescent="0.25">
      <c r="O14281" s="268" t="s">
        <v>23747</v>
      </c>
      <c r="P14281" s="268" t="s">
        <v>9490</v>
      </c>
      <c r="Q14281" s="269">
        <v>-23</v>
      </c>
      <c r="R14281" s="269">
        <v>-23.5</v>
      </c>
      <c r="S14281" s="269">
        <v>-47</v>
      </c>
      <c r="T14281" s="269">
        <v>-47.5</v>
      </c>
      <c r="DO14281"/>
    </row>
    <row r="14282" spans="15:119" x14ac:dyDescent="0.25">
      <c r="O14282" s="268" t="s">
        <v>23748</v>
      </c>
      <c r="P14282" s="268" t="s">
        <v>9492</v>
      </c>
      <c r="Q14282" s="269">
        <v>-23</v>
      </c>
      <c r="R14282" s="269">
        <v>-23.25</v>
      </c>
      <c r="S14282" s="269">
        <v>-47.25</v>
      </c>
      <c r="T14282" s="269">
        <v>-47.5</v>
      </c>
      <c r="DO14282"/>
    </row>
    <row r="14283" spans="15:119" x14ac:dyDescent="0.25">
      <c r="O14283" s="268" t="s">
        <v>23749</v>
      </c>
      <c r="P14283" s="268" t="s">
        <v>9492</v>
      </c>
      <c r="Q14283" s="269">
        <v>-23</v>
      </c>
      <c r="R14283" s="269">
        <v>-23.25</v>
      </c>
      <c r="S14283" s="269">
        <v>-47</v>
      </c>
      <c r="T14283" s="269">
        <v>-47.25</v>
      </c>
      <c r="DO14283"/>
    </row>
    <row r="14284" spans="15:119" x14ac:dyDescent="0.25">
      <c r="O14284" s="268" t="s">
        <v>23750</v>
      </c>
      <c r="P14284" s="268" t="s">
        <v>9492</v>
      </c>
      <c r="Q14284" s="269">
        <v>-23.25</v>
      </c>
      <c r="R14284" s="269">
        <v>-23.5</v>
      </c>
      <c r="S14284" s="269">
        <v>-47.25</v>
      </c>
      <c r="T14284" s="269">
        <v>-47.5</v>
      </c>
      <c r="DO14284"/>
    </row>
    <row r="14285" spans="15:119" x14ac:dyDescent="0.25">
      <c r="O14285" s="268" t="s">
        <v>23751</v>
      </c>
      <c r="P14285" s="268" t="s">
        <v>9492</v>
      </c>
      <c r="Q14285" s="269">
        <v>-23.25</v>
      </c>
      <c r="R14285" s="269">
        <v>-23.5</v>
      </c>
      <c r="S14285" s="269">
        <v>-47</v>
      </c>
      <c r="T14285" s="269">
        <v>-47.25</v>
      </c>
      <c r="DO14285"/>
    </row>
    <row r="14286" spans="15:119" x14ac:dyDescent="0.25">
      <c r="O14286" s="268" t="s">
        <v>23752</v>
      </c>
      <c r="P14286" s="268" t="s">
        <v>9490</v>
      </c>
      <c r="Q14286" s="269">
        <v>-23</v>
      </c>
      <c r="R14286" s="269">
        <v>-23.5</v>
      </c>
      <c r="S14286" s="269">
        <v>-46.5</v>
      </c>
      <c r="T14286" s="269">
        <v>-47</v>
      </c>
      <c r="DO14286"/>
    </row>
    <row r="14287" spans="15:119" x14ac:dyDescent="0.25">
      <c r="O14287" s="268" t="s">
        <v>23753</v>
      </c>
      <c r="P14287" s="268" t="s">
        <v>9492</v>
      </c>
      <c r="Q14287" s="269">
        <v>-23</v>
      </c>
      <c r="R14287" s="269">
        <v>-23.25</v>
      </c>
      <c r="S14287" s="269">
        <v>-46.75</v>
      </c>
      <c r="T14287" s="269">
        <v>-47</v>
      </c>
      <c r="DO14287"/>
    </row>
    <row r="14288" spans="15:119" x14ac:dyDescent="0.25">
      <c r="O14288" s="268" t="s">
        <v>23754</v>
      </c>
      <c r="P14288" s="268" t="s">
        <v>9492</v>
      </c>
      <c r="Q14288" s="269">
        <v>-23</v>
      </c>
      <c r="R14288" s="269">
        <v>-23.25</v>
      </c>
      <c r="S14288" s="269">
        <v>-46.5</v>
      </c>
      <c r="T14288" s="269">
        <v>-46.75</v>
      </c>
      <c r="DO14288"/>
    </row>
    <row r="14289" spans="15:119" x14ac:dyDescent="0.25">
      <c r="O14289" s="268" t="s">
        <v>23755</v>
      </c>
      <c r="P14289" s="268" t="s">
        <v>9492</v>
      </c>
      <c r="Q14289" s="269">
        <v>-23.25</v>
      </c>
      <c r="R14289" s="269">
        <v>-23.5</v>
      </c>
      <c r="S14289" s="269">
        <v>-46.75</v>
      </c>
      <c r="T14289" s="269">
        <v>-47</v>
      </c>
      <c r="DO14289"/>
    </row>
    <row r="14290" spans="15:119" x14ac:dyDescent="0.25">
      <c r="O14290" s="268" t="s">
        <v>23756</v>
      </c>
      <c r="P14290" s="268" t="s">
        <v>9492</v>
      </c>
      <c r="Q14290" s="269">
        <v>-23.25</v>
      </c>
      <c r="R14290" s="269">
        <v>-23.5</v>
      </c>
      <c r="S14290" s="269">
        <v>-46.5</v>
      </c>
      <c r="T14290" s="269">
        <v>-46.75</v>
      </c>
      <c r="DO14290"/>
    </row>
    <row r="14291" spans="15:119" x14ac:dyDescent="0.25">
      <c r="O14291" s="268" t="s">
        <v>23757</v>
      </c>
      <c r="P14291" s="268" t="s">
        <v>9490</v>
      </c>
      <c r="Q14291" s="269">
        <v>-23.5</v>
      </c>
      <c r="R14291" s="269">
        <v>-24</v>
      </c>
      <c r="S14291" s="269">
        <v>-47.5</v>
      </c>
      <c r="T14291" s="269">
        <v>-48</v>
      </c>
      <c r="DO14291"/>
    </row>
    <row r="14292" spans="15:119" x14ac:dyDescent="0.25">
      <c r="O14292" s="268" t="s">
        <v>23758</v>
      </c>
      <c r="P14292" s="268" t="s">
        <v>9492</v>
      </c>
      <c r="Q14292" s="269">
        <v>-23.5</v>
      </c>
      <c r="R14292" s="269">
        <v>-23.75</v>
      </c>
      <c r="S14292" s="269">
        <v>-47.75</v>
      </c>
      <c r="T14292" s="269">
        <v>-48</v>
      </c>
      <c r="DO14292"/>
    </row>
    <row r="14293" spans="15:119" x14ac:dyDescent="0.25">
      <c r="O14293" s="268" t="s">
        <v>23759</v>
      </c>
      <c r="P14293" s="268" t="s">
        <v>9492</v>
      </c>
      <c r="Q14293" s="269">
        <v>-23.5</v>
      </c>
      <c r="R14293" s="269">
        <v>-23.75</v>
      </c>
      <c r="S14293" s="269">
        <v>-47.5</v>
      </c>
      <c r="T14293" s="269">
        <v>-47.75</v>
      </c>
      <c r="DO14293"/>
    </row>
    <row r="14294" spans="15:119" x14ac:dyDescent="0.25">
      <c r="O14294" s="268" t="s">
        <v>23760</v>
      </c>
      <c r="P14294" s="268" t="s">
        <v>9492</v>
      </c>
      <c r="Q14294" s="269">
        <v>-23.75</v>
      </c>
      <c r="R14294" s="269">
        <v>-24</v>
      </c>
      <c r="S14294" s="269">
        <v>-47.75</v>
      </c>
      <c r="T14294" s="269">
        <v>-48</v>
      </c>
      <c r="DO14294"/>
    </row>
    <row r="14295" spans="15:119" x14ac:dyDescent="0.25">
      <c r="O14295" s="268" t="s">
        <v>23761</v>
      </c>
      <c r="P14295" s="268" t="s">
        <v>9492</v>
      </c>
      <c r="Q14295" s="269">
        <v>-23.75</v>
      </c>
      <c r="R14295" s="269">
        <v>-24</v>
      </c>
      <c r="S14295" s="269">
        <v>-47.5</v>
      </c>
      <c r="T14295" s="269">
        <v>-47.75</v>
      </c>
      <c r="DO14295"/>
    </row>
    <row r="14296" spans="15:119" x14ac:dyDescent="0.25">
      <c r="O14296" s="268" t="s">
        <v>23762</v>
      </c>
      <c r="P14296" s="268" t="s">
        <v>9490</v>
      </c>
      <c r="Q14296" s="269">
        <v>-23.5</v>
      </c>
      <c r="R14296" s="269">
        <v>-24</v>
      </c>
      <c r="S14296" s="269">
        <v>-47</v>
      </c>
      <c r="T14296" s="269">
        <v>-47.5</v>
      </c>
      <c r="DO14296"/>
    </row>
    <row r="14297" spans="15:119" x14ac:dyDescent="0.25">
      <c r="O14297" s="268" t="s">
        <v>23763</v>
      </c>
      <c r="P14297" s="268" t="s">
        <v>9492</v>
      </c>
      <c r="Q14297" s="269">
        <v>-23.5</v>
      </c>
      <c r="R14297" s="269">
        <v>-23.75</v>
      </c>
      <c r="S14297" s="269">
        <v>-47.25</v>
      </c>
      <c r="T14297" s="269">
        <v>-47.5</v>
      </c>
      <c r="DO14297"/>
    </row>
    <row r="14298" spans="15:119" x14ac:dyDescent="0.25">
      <c r="O14298" s="268" t="s">
        <v>23764</v>
      </c>
      <c r="P14298" s="268" t="s">
        <v>9492</v>
      </c>
      <c r="Q14298" s="269">
        <v>-23.5</v>
      </c>
      <c r="R14298" s="269">
        <v>-23.75</v>
      </c>
      <c r="S14298" s="269">
        <v>-47</v>
      </c>
      <c r="T14298" s="269">
        <v>-47.25</v>
      </c>
      <c r="DO14298"/>
    </row>
    <row r="14299" spans="15:119" x14ac:dyDescent="0.25">
      <c r="O14299" s="268" t="s">
        <v>23765</v>
      </c>
      <c r="P14299" s="268" t="s">
        <v>9492</v>
      </c>
      <c r="Q14299" s="269">
        <v>-23.75</v>
      </c>
      <c r="R14299" s="269">
        <v>-24</v>
      </c>
      <c r="S14299" s="269">
        <v>-47.25</v>
      </c>
      <c r="T14299" s="269">
        <v>-47.5</v>
      </c>
      <c r="DO14299"/>
    </row>
    <row r="14300" spans="15:119" x14ac:dyDescent="0.25">
      <c r="O14300" s="268" t="s">
        <v>23766</v>
      </c>
      <c r="P14300" s="268" t="s">
        <v>9492</v>
      </c>
      <c r="Q14300" s="269">
        <v>-23.75</v>
      </c>
      <c r="R14300" s="269">
        <v>-24</v>
      </c>
      <c r="S14300" s="269">
        <v>-47</v>
      </c>
      <c r="T14300" s="269">
        <v>-47.25</v>
      </c>
      <c r="DO14300"/>
    </row>
    <row r="14301" spans="15:119" x14ac:dyDescent="0.25">
      <c r="O14301" s="268" t="s">
        <v>23767</v>
      </c>
      <c r="P14301" s="268" t="s">
        <v>9490</v>
      </c>
      <c r="Q14301" s="269">
        <v>-23.5</v>
      </c>
      <c r="R14301" s="269">
        <v>-24</v>
      </c>
      <c r="S14301" s="269">
        <v>-46.5</v>
      </c>
      <c r="T14301" s="269">
        <v>-47</v>
      </c>
      <c r="DO14301"/>
    </row>
    <row r="14302" spans="15:119" x14ac:dyDescent="0.25">
      <c r="O14302" s="268" t="s">
        <v>23768</v>
      </c>
      <c r="P14302" s="268" t="s">
        <v>9492</v>
      </c>
      <c r="Q14302" s="269">
        <v>-23.5</v>
      </c>
      <c r="R14302" s="269">
        <v>-23.75</v>
      </c>
      <c r="S14302" s="269">
        <v>-46.75</v>
      </c>
      <c r="T14302" s="269">
        <v>-47</v>
      </c>
      <c r="DO14302"/>
    </row>
    <row r="14303" spans="15:119" x14ac:dyDescent="0.25">
      <c r="O14303" s="268" t="s">
        <v>23769</v>
      </c>
      <c r="P14303" s="268" t="s">
        <v>9492</v>
      </c>
      <c r="Q14303" s="269">
        <v>-23.5</v>
      </c>
      <c r="R14303" s="269">
        <v>-23.75</v>
      </c>
      <c r="S14303" s="269">
        <v>-46.5</v>
      </c>
      <c r="T14303" s="269">
        <v>-46.75</v>
      </c>
      <c r="DO14303"/>
    </row>
    <row r="14304" spans="15:119" x14ac:dyDescent="0.25">
      <c r="O14304" s="268" t="s">
        <v>23770</v>
      </c>
      <c r="P14304" s="268" t="s">
        <v>9492</v>
      </c>
      <c r="Q14304" s="269">
        <v>-23.75</v>
      </c>
      <c r="R14304" s="269">
        <v>-24</v>
      </c>
      <c r="S14304" s="269">
        <v>-46.75</v>
      </c>
      <c r="T14304" s="269">
        <v>-47</v>
      </c>
      <c r="DO14304"/>
    </row>
    <row r="14305" spans="15:119" x14ac:dyDescent="0.25">
      <c r="O14305" s="268" t="s">
        <v>23771</v>
      </c>
      <c r="P14305" s="268" t="s">
        <v>9492</v>
      </c>
      <c r="Q14305" s="269">
        <v>-23.75</v>
      </c>
      <c r="R14305" s="269">
        <v>-24</v>
      </c>
      <c r="S14305" s="269">
        <v>-46.5</v>
      </c>
      <c r="T14305" s="269">
        <v>-46.75</v>
      </c>
      <c r="DO14305"/>
    </row>
    <row r="14306" spans="15:119" x14ac:dyDescent="0.25">
      <c r="O14306" s="268" t="s">
        <v>23772</v>
      </c>
      <c r="P14306" s="268" t="s">
        <v>9488</v>
      </c>
      <c r="Q14306" s="269">
        <v>-23</v>
      </c>
      <c r="R14306" s="269">
        <v>-24</v>
      </c>
      <c r="S14306" s="269">
        <v>-45</v>
      </c>
      <c r="T14306" s="269">
        <v>-46.5</v>
      </c>
      <c r="DO14306"/>
    </row>
    <row r="14307" spans="15:119" x14ac:dyDescent="0.25">
      <c r="O14307" s="268" t="s">
        <v>23773</v>
      </c>
      <c r="P14307" s="268" t="s">
        <v>9490</v>
      </c>
      <c r="Q14307" s="269">
        <v>-23</v>
      </c>
      <c r="R14307" s="269">
        <v>-23.5</v>
      </c>
      <c r="S14307" s="269">
        <v>-46</v>
      </c>
      <c r="T14307" s="269">
        <v>-46.5</v>
      </c>
      <c r="DO14307"/>
    </row>
    <row r="14308" spans="15:119" x14ac:dyDescent="0.25">
      <c r="O14308" s="268" t="s">
        <v>23774</v>
      </c>
      <c r="P14308" s="268" t="s">
        <v>9492</v>
      </c>
      <c r="Q14308" s="269">
        <v>-23</v>
      </c>
      <c r="R14308" s="269">
        <v>-23.25</v>
      </c>
      <c r="S14308" s="269">
        <v>-46.25</v>
      </c>
      <c r="T14308" s="269">
        <v>-46.5</v>
      </c>
      <c r="DO14308"/>
    </row>
    <row r="14309" spans="15:119" x14ac:dyDescent="0.25">
      <c r="O14309" s="268" t="s">
        <v>23775</v>
      </c>
      <c r="P14309" s="268" t="s">
        <v>9492</v>
      </c>
      <c r="Q14309" s="269">
        <v>-23</v>
      </c>
      <c r="R14309" s="269">
        <v>-23.25</v>
      </c>
      <c r="S14309" s="269">
        <v>-46</v>
      </c>
      <c r="T14309" s="269">
        <v>-46.25</v>
      </c>
      <c r="DO14309"/>
    </row>
    <row r="14310" spans="15:119" x14ac:dyDescent="0.25">
      <c r="O14310" s="268" t="s">
        <v>23776</v>
      </c>
      <c r="P14310" s="268" t="s">
        <v>9492</v>
      </c>
      <c r="Q14310" s="269">
        <v>-23.25</v>
      </c>
      <c r="R14310" s="269">
        <v>-23.5</v>
      </c>
      <c r="S14310" s="269">
        <v>-46.25</v>
      </c>
      <c r="T14310" s="269">
        <v>-46.5</v>
      </c>
      <c r="DO14310"/>
    </row>
    <row r="14311" spans="15:119" x14ac:dyDescent="0.25">
      <c r="O14311" s="268" t="s">
        <v>23777</v>
      </c>
      <c r="P14311" s="268" t="s">
        <v>9492</v>
      </c>
      <c r="Q14311" s="269">
        <v>-23.25</v>
      </c>
      <c r="R14311" s="269">
        <v>-23.5</v>
      </c>
      <c r="S14311" s="269">
        <v>-46</v>
      </c>
      <c r="T14311" s="269">
        <v>-46.25</v>
      </c>
      <c r="DO14311"/>
    </row>
    <row r="14312" spans="15:119" x14ac:dyDescent="0.25">
      <c r="O14312" s="268" t="s">
        <v>23778</v>
      </c>
      <c r="P14312" s="268" t="s">
        <v>9490</v>
      </c>
      <c r="Q14312" s="269">
        <v>-23</v>
      </c>
      <c r="R14312" s="269">
        <v>-23.5</v>
      </c>
      <c r="S14312" s="269">
        <v>-45.5</v>
      </c>
      <c r="T14312" s="269">
        <v>-46</v>
      </c>
      <c r="DO14312"/>
    </row>
    <row r="14313" spans="15:119" x14ac:dyDescent="0.25">
      <c r="O14313" s="268" t="s">
        <v>23779</v>
      </c>
      <c r="P14313" s="268" t="s">
        <v>9492</v>
      </c>
      <c r="Q14313" s="269">
        <v>-23</v>
      </c>
      <c r="R14313" s="269">
        <v>-23.25</v>
      </c>
      <c r="S14313" s="269">
        <v>-45.75</v>
      </c>
      <c r="T14313" s="269">
        <v>-46</v>
      </c>
      <c r="DO14313"/>
    </row>
    <row r="14314" spans="15:119" x14ac:dyDescent="0.25">
      <c r="O14314" s="268" t="s">
        <v>23780</v>
      </c>
      <c r="P14314" s="268" t="s">
        <v>9492</v>
      </c>
      <c r="Q14314" s="269">
        <v>-23</v>
      </c>
      <c r="R14314" s="269">
        <v>-23.25</v>
      </c>
      <c r="S14314" s="269">
        <v>-45.5</v>
      </c>
      <c r="T14314" s="269">
        <v>-45.75</v>
      </c>
      <c r="DO14314"/>
    </row>
    <row r="14315" spans="15:119" x14ac:dyDescent="0.25">
      <c r="O14315" s="268" t="s">
        <v>23781</v>
      </c>
      <c r="P14315" s="268" t="s">
        <v>9492</v>
      </c>
      <c r="Q14315" s="269">
        <v>-23.25</v>
      </c>
      <c r="R14315" s="269">
        <v>-23.5</v>
      </c>
      <c r="S14315" s="269">
        <v>-45.75</v>
      </c>
      <c r="T14315" s="269">
        <v>-46</v>
      </c>
      <c r="DO14315"/>
    </row>
    <row r="14316" spans="15:119" x14ac:dyDescent="0.25">
      <c r="O14316" s="268" t="s">
        <v>23782</v>
      </c>
      <c r="P14316" s="268" t="s">
        <v>9492</v>
      </c>
      <c r="Q14316" s="269">
        <v>-23.25</v>
      </c>
      <c r="R14316" s="269">
        <v>-23.5</v>
      </c>
      <c r="S14316" s="269">
        <v>-45.5</v>
      </c>
      <c r="T14316" s="269">
        <v>-45.75</v>
      </c>
      <c r="DO14316"/>
    </row>
    <row r="14317" spans="15:119" x14ac:dyDescent="0.25">
      <c r="O14317" s="268" t="s">
        <v>23783</v>
      </c>
      <c r="P14317" s="268" t="s">
        <v>9490</v>
      </c>
      <c r="Q14317" s="269">
        <v>-23</v>
      </c>
      <c r="R14317" s="269">
        <v>-23.5</v>
      </c>
      <c r="S14317" s="269">
        <v>-45</v>
      </c>
      <c r="T14317" s="269">
        <v>-45.5</v>
      </c>
      <c r="DO14317"/>
    </row>
    <row r="14318" spans="15:119" x14ac:dyDescent="0.25">
      <c r="O14318" s="268" t="s">
        <v>23784</v>
      </c>
      <c r="P14318" s="268" t="s">
        <v>9492</v>
      </c>
      <c r="Q14318" s="269">
        <v>-23</v>
      </c>
      <c r="R14318" s="269">
        <v>-23.25</v>
      </c>
      <c r="S14318" s="269">
        <v>-45.25</v>
      </c>
      <c r="T14318" s="269">
        <v>-45.5</v>
      </c>
      <c r="DO14318"/>
    </row>
    <row r="14319" spans="15:119" x14ac:dyDescent="0.25">
      <c r="O14319" s="268" t="s">
        <v>23785</v>
      </c>
      <c r="P14319" s="268" t="s">
        <v>9492</v>
      </c>
      <c r="Q14319" s="269">
        <v>-23</v>
      </c>
      <c r="R14319" s="269">
        <v>-23.25</v>
      </c>
      <c r="S14319" s="269">
        <v>-45</v>
      </c>
      <c r="T14319" s="269">
        <v>-45.25</v>
      </c>
      <c r="DO14319"/>
    </row>
    <row r="14320" spans="15:119" x14ac:dyDescent="0.25">
      <c r="O14320" s="268" t="s">
        <v>23786</v>
      </c>
      <c r="P14320" s="268" t="s">
        <v>9492</v>
      </c>
      <c r="Q14320" s="269">
        <v>-23.25</v>
      </c>
      <c r="R14320" s="269">
        <v>-23.5</v>
      </c>
      <c r="S14320" s="269">
        <v>-45.25</v>
      </c>
      <c r="T14320" s="269">
        <v>-45.5</v>
      </c>
      <c r="DO14320"/>
    </row>
    <row r="14321" spans="15:119" x14ac:dyDescent="0.25">
      <c r="O14321" s="268" t="s">
        <v>23787</v>
      </c>
      <c r="P14321" s="268" t="s">
        <v>9492</v>
      </c>
      <c r="Q14321" s="269">
        <v>-23.25</v>
      </c>
      <c r="R14321" s="269">
        <v>-23.5</v>
      </c>
      <c r="S14321" s="269">
        <v>-45</v>
      </c>
      <c r="T14321" s="269">
        <v>-45.25</v>
      </c>
      <c r="DO14321"/>
    </row>
    <row r="14322" spans="15:119" x14ac:dyDescent="0.25">
      <c r="O14322" s="268" t="s">
        <v>23788</v>
      </c>
      <c r="P14322" s="268" t="s">
        <v>9490</v>
      </c>
      <c r="Q14322" s="269">
        <v>-23.5</v>
      </c>
      <c r="R14322" s="269">
        <v>-24</v>
      </c>
      <c r="S14322" s="269">
        <v>-46</v>
      </c>
      <c r="T14322" s="269">
        <v>-46.5</v>
      </c>
      <c r="DO14322"/>
    </row>
    <row r="14323" spans="15:119" x14ac:dyDescent="0.25">
      <c r="O14323" s="268" t="s">
        <v>23789</v>
      </c>
      <c r="P14323" s="268" t="s">
        <v>9492</v>
      </c>
      <c r="Q14323" s="269">
        <v>-23.5</v>
      </c>
      <c r="R14323" s="269">
        <v>-23.75</v>
      </c>
      <c r="S14323" s="269">
        <v>-46.25</v>
      </c>
      <c r="T14323" s="269">
        <v>-46.5</v>
      </c>
      <c r="DO14323"/>
    </row>
    <row r="14324" spans="15:119" x14ac:dyDescent="0.25">
      <c r="O14324" s="268" t="s">
        <v>23790</v>
      </c>
      <c r="P14324" s="268" t="s">
        <v>9492</v>
      </c>
      <c r="Q14324" s="269">
        <v>-23.5</v>
      </c>
      <c r="R14324" s="269">
        <v>-23.75</v>
      </c>
      <c r="S14324" s="269">
        <v>-46</v>
      </c>
      <c r="T14324" s="269">
        <v>-46.25</v>
      </c>
      <c r="DO14324"/>
    </row>
    <row r="14325" spans="15:119" x14ac:dyDescent="0.25">
      <c r="O14325" s="268" t="s">
        <v>23791</v>
      </c>
      <c r="P14325" s="268" t="s">
        <v>9492</v>
      </c>
      <c r="Q14325" s="269">
        <v>-23.75</v>
      </c>
      <c r="R14325" s="269">
        <v>-24</v>
      </c>
      <c r="S14325" s="269">
        <v>-46.25</v>
      </c>
      <c r="T14325" s="269">
        <v>-46.5</v>
      </c>
      <c r="DO14325"/>
    </row>
    <row r="14326" spans="15:119" x14ac:dyDescent="0.25">
      <c r="O14326" s="268" t="s">
        <v>23792</v>
      </c>
      <c r="P14326" s="268" t="s">
        <v>9492</v>
      </c>
      <c r="Q14326" s="269">
        <v>-23.75</v>
      </c>
      <c r="R14326" s="269">
        <v>-24</v>
      </c>
      <c r="S14326" s="269">
        <v>-46</v>
      </c>
      <c r="T14326" s="269">
        <v>-46.25</v>
      </c>
      <c r="DO14326"/>
    </row>
    <row r="14327" spans="15:119" x14ac:dyDescent="0.25">
      <c r="O14327" s="268" t="s">
        <v>23793</v>
      </c>
      <c r="P14327" s="268" t="s">
        <v>9490</v>
      </c>
      <c r="Q14327" s="269">
        <v>-23.5</v>
      </c>
      <c r="R14327" s="269">
        <v>-24</v>
      </c>
      <c r="S14327" s="269">
        <v>-45.5</v>
      </c>
      <c r="T14327" s="269">
        <v>-46</v>
      </c>
      <c r="DO14327"/>
    </row>
    <row r="14328" spans="15:119" x14ac:dyDescent="0.25">
      <c r="O14328" s="268" t="s">
        <v>23794</v>
      </c>
      <c r="P14328" s="268" t="s">
        <v>9492</v>
      </c>
      <c r="Q14328" s="269">
        <v>-23.5</v>
      </c>
      <c r="R14328" s="269">
        <v>-23.75</v>
      </c>
      <c r="S14328" s="269">
        <v>-45.75</v>
      </c>
      <c r="T14328" s="269">
        <v>-46</v>
      </c>
      <c r="DO14328"/>
    </row>
    <row r="14329" spans="15:119" x14ac:dyDescent="0.25">
      <c r="O14329" s="268" t="s">
        <v>23795</v>
      </c>
      <c r="P14329" s="268" t="s">
        <v>9492</v>
      </c>
      <c r="Q14329" s="269">
        <v>-23.5</v>
      </c>
      <c r="R14329" s="269">
        <v>-23.75</v>
      </c>
      <c r="S14329" s="269">
        <v>-45.5</v>
      </c>
      <c r="T14329" s="269">
        <v>-45.75</v>
      </c>
      <c r="DO14329"/>
    </row>
    <row r="14330" spans="15:119" x14ac:dyDescent="0.25">
      <c r="O14330" s="268" t="s">
        <v>23796</v>
      </c>
      <c r="P14330" s="268" t="s">
        <v>9492</v>
      </c>
      <c r="Q14330" s="269">
        <v>-23.75</v>
      </c>
      <c r="R14330" s="269">
        <v>-24</v>
      </c>
      <c r="S14330" s="269">
        <v>-45.75</v>
      </c>
      <c r="T14330" s="269">
        <v>-46</v>
      </c>
      <c r="DO14330"/>
    </row>
    <row r="14331" spans="15:119" x14ac:dyDescent="0.25">
      <c r="O14331" s="268" t="s">
        <v>23797</v>
      </c>
      <c r="P14331" s="268" t="s">
        <v>9492</v>
      </c>
      <c r="Q14331" s="269">
        <v>-23.75</v>
      </c>
      <c r="R14331" s="269">
        <v>-24</v>
      </c>
      <c r="S14331" s="269">
        <v>-45.5</v>
      </c>
      <c r="T14331" s="269">
        <v>-45.75</v>
      </c>
      <c r="DO14331"/>
    </row>
    <row r="14332" spans="15:119" x14ac:dyDescent="0.25">
      <c r="O14332" s="268" t="s">
        <v>23798</v>
      </c>
      <c r="P14332" s="268" t="s">
        <v>9490</v>
      </c>
      <c r="Q14332" s="269">
        <v>-23.5</v>
      </c>
      <c r="R14332" s="269">
        <v>-24</v>
      </c>
      <c r="S14332" s="269">
        <v>-45</v>
      </c>
      <c r="T14332" s="269">
        <v>-45.5</v>
      </c>
      <c r="DO14332"/>
    </row>
    <row r="14333" spans="15:119" x14ac:dyDescent="0.25">
      <c r="O14333" s="268" t="s">
        <v>23799</v>
      </c>
      <c r="P14333" s="268" t="s">
        <v>9492</v>
      </c>
      <c r="Q14333" s="269">
        <v>-23.5</v>
      </c>
      <c r="R14333" s="269">
        <v>-23.75</v>
      </c>
      <c r="S14333" s="269">
        <v>-45.25</v>
      </c>
      <c r="T14333" s="269">
        <v>-45.5</v>
      </c>
      <c r="DO14333"/>
    </row>
    <row r="14334" spans="15:119" x14ac:dyDescent="0.25">
      <c r="O14334" s="268" t="s">
        <v>23800</v>
      </c>
      <c r="P14334" s="268" t="s">
        <v>9492</v>
      </c>
      <c r="Q14334" s="269">
        <v>-23.5</v>
      </c>
      <c r="R14334" s="269">
        <v>-23.75</v>
      </c>
      <c r="S14334" s="269">
        <v>-45</v>
      </c>
      <c r="T14334" s="269">
        <v>-45.25</v>
      </c>
      <c r="DO14334"/>
    </row>
    <row r="14335" spans="15:119" x14ac:dyDescent="0.25">
      <c r="O14335" s="268" t="s">
        <v>23801</v>
      </c>
      <c r="P14335" s="268" t="s">
        <v>9492</v>
      </c>
      <c r="Q14335" s="269">
        <v>-23.75</v>
      </c>
      <c r="R14335" s="269">
        <v>-24</v>
      </c>
      <c r="S14335" s="269">
        <v>-45.25</v>
      </c>
      <c r="T14335" s="269">
        <v>-45.5</v>
      </c>
      <c r="DO14335"/>
    </row>
    <row r="14336" spans="15:119" x14ac:dyDescent="0.25">
      <c r="O14336" s="268" t="s">
        <v>23802</v>
      </c>
      <c r="P14336" s="268" t="s">
        <v>9492</v>
      </c>
      <c r="Q14336" s="269">
        <v>-23.75</v>
      </c>
      <c r="R14336" s="269">
        <v>-24</v>
      </c>
      <c r="S14336" s="269">
        <v>-45</v>
      </c>
      <c r="T14336" s="269">
        <v>-45.25</v>
      </c>
      <c r="DO14336"/>
    </row>
    <row r="14337" spans="15:119" x14ac:dyDescent="0.25">
      <c r="O14337" s="268" t="s">
        <v>23803</v>
      </c>
      <c r="P14337" s="268" t="s">
        <v>9486</v>
      </c>
      <c r="Q14337" s="269">
        <v>-22</v>
      </c>
      <c r="R14337" s="269">
        <v>-24</v>
      </c>
      <c r="S14337" s="269">
        <v>-42</v>
      </c>
      <c r="T14337" s="269">
        <v>-45</v>
      </c>
      <c r="DO14337"/>
    </row>
    <row r="14338" spans="15:119" x14ac:dyDescent="0.25">
      <c r="O14338" s="268" t="s">
        <v>23804</v>
      </c>
      <c r="P14338" s="268" t="s">
        <v>9488</v>
      </c>
      <c r="Q14338" s="269">
        <v>-22</v>
      </c>
      <c r="R14338" s="269">
        <v>-23</v>
      </c>
      <c r="S14338" s="269">
        <v>-43.5</v>
      </c>
      <c r="T14338" s="269">
        <v>-45</v>
      </c>
      <c r="DO14338"/>
    </row>
    <row r="14339" spans="15:119" x14ac:dyDescent="0.25">
      <c r="O14339" s="268" t="s">
        <v>23805</v>
      </c>
      <c r="P14339" s="268" t="s">
        <v>9490</v>
      </c>
      <c r="Q14339" s="269">
        <v>-22</v>
      </c>
      <c r="R14339" s="269">
        <v>-22.5</v>
      </c>
      <c r="S14339" s="269">
        <v>-44.5</v>
      </c>
      <c r="T14339" s="269">
        <v>-45</v>
      </c>
      <c r="DO14339"/>
    </row>
    <row r="14340" spans="15:119" x14ac:dyDescent="0.25">
      <c r="O14340" s="268" t="s">
        <v>23806</v>
      </c>
      <c r="P14340" s="268" t="s">
        <v>9492</v>
      </c>
      <c r="Q14340" s="269">
        <v>-22</v>
      </c>
      <c r="R14340" s="269">
        <v>-22.25</v>
      </c>
      <c r="S14340" s="269">
        <v>-44.75</v>
      </c>
      <c r="T14340" s="269">
        <v>-45</v>
      </c>
      <c r="DO14340"/>
    </row>
    <row r="14341" spans="15:119" x14ac:dyDescent="0.25">
      <c r="O14341" s="268" t="s">
        <v>23807</v>
      </c>
      <c r="P14341" s="268" t="s">
        <v>9492</v>
      </c>
      <c r="Q14341" s="269">
        <v>-22</v>
      </c>
      <c r="R14341" s="269">
        <v>-22.25</v>
      </c>
      <c r="S14341" s="269">
        <v>-44.5</v>
      </c>
      <c r="T14341" s="269">
        <v>-44.75</v>
      </c>
      <c r="DO14341"/>
    </row>
    <row r="14342" spans="15:119" x14ac:dyDescent="0.25">
      <c r="O14342" s="268" t="s">
        <v>23808</v>
      </c>
      <c r="P14342" s="268" t="s">
        <v>9492</v>
      </c>
      <c r="Q14342" s="269">
        <v>-22.25</v>
      </c>
      <c r="R14342" s="269">
        <v>-22.5</v>
      </c>
      <c r="S14342" s="269">
        <v>-44.75</v>
      </c>
      <c r="T14342" s="269">
        <v>-45</v>
      </c>
      <c r="DO14342"/>
    </row>
    <row r="14343" spans="15:119" x14ac:dyDescent="0.25">
      <c r="O14343" s="268" t="s">
        <v>23809</v>
      </c>
      <c r="P14343" s="268" t="s">
        <v>9492</v>
      </c>
      <c r="Q14343" s="269">
        <v>-22.25</v>
      </c>
      <c r="R14343" s="269">
        <v>-22.5</v>
      </c>
      <c r="S14343" s="269">
        <v>-44.5</v>
      </c>
      <c r="T14343" s="269">
        <v>-44.75</v>
      </c>
      <c r="DO14343"/>
    </row>
    <row r="14344" spans="15:119" x14ac:dyDescent="0.25">
      <c r="O14344" s="268" t="s">
        <v>23810</v>
      </c>
      <c r="P14344" s="268" t="s">
        <v>9490</v>
      </c>
      <c r="Q14344" s="269">
        <v>-22</v>
      </c>
      <c r="R14344" s="269">
        <v>-22.5</v>
      </c>
      <c r="S14344" s="269">
        <v>-44</v>
      </c>
      <c r="T14344" s="269">
        <v>-44.5</v>
      </c>
      <c r="DO14344"/>
    </row>
    <row r="14345" spans="15:119" x14ac:dyDescent="0.25">
      <c r="O14345" s="268" t="s">
        <v>23811</v>
      </c>
      <c r="P14345" s="268" t="s">
        <v>9492</v>
      </c>
      <c r="Q14345" s="269">
        <v>-22</v>
      </c>
      <c r="R14345" s="269">
        <v>-22.25</v>
      </c>
      <c r="S14345" s="269">
        <v>-44.25</v>
      </c>
      <c r="T14345" s="269">
        <v>-44.5</v>
      </c>
      <c r="DO14345"/>
    </row>
    <row r="14346" spans="15:119" x14ac:dyDescent="0.25">
      <c r="O14346" s="268" t="s">
        <v>23812</v>
      </c>
      <c r="P14346" s="268" t="s">
        <v>9492</v>
      </c>
      <c r="Q14346" s="269">
        <v>-22</v>
      </c>
      <c r="R14346" s="269">
        <v>-22.25</v>
      </c>
      <c r="S14346" s="269">
        <v>-44</v>
      </c>
      <c r="T14346" s="269">
        <v>-44.25</v>
      </c>
      <c r="DO14346"/>
    </row>
    <row r="14347" spans="15:119" x14ac:dyDescent="0.25">
      <c r="O14347" s="268" t="s">
        <v>23813</v>
      </c>
      <c r="P14347" s="268" t="s">
        <v>9492</v>
      </c>
      <c r="Q14347" s="269">
        <v>-22.25</v>
      </c>
      <c r="R14347" s="269">
        <v>-22.5</v>
      </c>
      <c r="S14347" s="269">
        <v>-44.25</v>
      </c>
      <c r="T14347" s="269">
        <v>-44.5</v>
      </c>
      <c r="DO14347"/>
    </row>
    <row r="14348" spans="15:119" x14ac:dyDescent="0.25">
      <c r="O14348" s="268" t="s">
        <v>23814</v>
      </c>
      <c r="P14348" s="268" t="s">
        <v>9492</v>
      </c>
      <c r="Q14348" s="269">
        <v>-22.25</v>
      </c>
      <c r="R14348" s="269">
        <v>-22.5</v>
      </c>
      <c r="S14348" s="269">
        <v>-44</v>
      </c>
      <c r="T14348" s="269">
        <v>-44.25</v>
      </c>
      <c r="DO14348"/>
    </row>
    <row r="14349" spans="15:119" x14ac:dyDescent="0.25">
      <c r="O14349" s="268" t="s">
        <v>23815</v>
      </c>
      <c r="P14349" s="268" t="s">
        <v>9490</v>
      </c>
      <c r="Q14349" s="269">
        <v>-22</v>
      </c>
      <c r="R14349" s="269">
        <v>-22.5</v>
      </c>
      <c r="S14349" s="269">
        <v>-43.5</v>
      </c>
      <c r="T14349" s="269">
        <v>-44</v>
      </c>
      <c r="DO14349"/>
    </row>
    <row r="14350" spans="15:119" x14ac:dyDescent="0.25">
      <c r="O14350" s="268" t="s">
        <v>23816</v>
      </c>
      <c r="P14350" s="268" t="s">
        <v>9492</v>
      </c>
      <c r="Q14350" s="269">
        <v>-22</v>
      </c>
      <c r="R14350" s="269">
        <v>-22.25</v>
      </c>
      <c r="S14350" s="269">
        <v>-43.75</v>
      </c>
      <c r="T14350" s="269">
        <v>-44</v>
      </c>
      <c r="DO14350"/>
    </row>
    <row r="14351" spans="15:119" x14ac:dyDescent="0.25">
      <c r="O14351" s="268" t="s">
        <v>23817</v>
      </c>
      <c r="P14351" s="268" t="s">
        <v>9492</v>
      </c>
      <c r="Q14351" s="269">
        <v>-22</v>
      </c>
      <c r="R14351" s="269">
        <v>-22.25</v>
      </c>
      <c r="S14351" s="269">
        <v>-43.5</v>
      </c>
      <c r="T14351" s="269">
        <v>-43.75</v>
      </c>
      <c r="DO14351"/>
    </row>
    <row r="14352" spans="15:119" x14ac:dyDescent="0.25">
      <c r="O14352" s="268" t="s">
        <v>23818</v>
      </c>
      <c r="P14352" s="268" t="s">
        <v>9492</v>
      </c>
      <c r="Q14352" s="269">
        <v>-22.25</v>
      </c>
      <c r="R14352" s="269">
        <v>-22.5</v>
      </c>
      <c r="S14352" s="269">
        <v>-43.75</v>
      </c>
      <c r="T14352" s="269">
        <v>-44</v>
      </c>
      <c r="DO14352"/>
    </row>
    <row r="14353" spans="15:119" x14ac:dyDescent="0.25">
      <c r="O14353" s="268" t="s">
        <v>23819</v>
      </c>
      <c r="P14353" s="268" t="s">
        <v>9492</v>
      </c>
      <c r="Q14353" s="269">
        <v>-22.25</v>
      </c>
      <c r="R14353" s="269">
        <v>-22.5</v>
      </c>
      <c r="S14353" s="269">
        <v>-43.5</v>
      </c>
      <c r="T14353" s="269">
        <v>-43.75</v>
      </c>
      <c r="DO14353"/>
    </row>
    <row r="14354" spans="15:119" x14ac:dyDescent="0.25">
      <c r="O14354" s="268" t="s">
        <v>23820</v>
      </c>
      <c r="P14354" s="268" t="s">
        <v>9490</v>
      </c>
      <c r="Q14354" s="269">
        <v>-22.5</v>
      </c>
      <c r="R14354" s="269">
        <v>-23</v>
      </c>
      <c r="S14354" s="269">
        <v>-44.5</v>
      </c>
      <c r="T14354" s="269">
        <v>-45</v>
      </c>
      <c r="DO14354"/>
    </row>
    <row r="14355" spans="15:119" x14ac:dyDescent="0.25">
      <c r="O14355" s="268" t="s">
        <v>23821</v>
      </c>
      <c r="P14355" s="268" t="s">
        <v>9492</v>
      </c>
      <c r="Q14355" s="269">
        <v>-22.5</v>
      </c>
      <c r="R14355" s="269">
        <v>-22.75</v>
      </c>
      <c r="S14355" s="269">
        <v>-44.75</v>
      </c>
      <c r="T14355" s="269">
        <v>-45</v>
      </c>
      <c r="DO14355"/>
    </row>
    <row r="14356" spans="15:119" x14ac:dyDescent="0.25">
      <c r="O14356" s="268" t="s">
        <v>23822</v>
      </c>
      <c r="P14356" s="268" t="s">
        <v>9492</v>
      </c>
      <c r="Q14356" s="269">
        <v>-22.5</v>
      </c>
      <c r="R14356" s="269">
        <v>-22.75</v>
      </c>
      <c r="S14356" s="269">
        <v>-44.5</v>
      </c>
      <c r="T14356" s="269">
        <v>-44.75</v>
      </c>
      <c r="DO14356"/>
    </row>
    <row r="14357" spans="15:119" x14ac:dyDescent="0.25">
      <c r="O14357" s="268" t="s">
        <v>23823</v>
      </c>
      <c r="P14357" s="268" t="s">
        <v>9492</v>
      </c>
      <c r="Q14357" s="269">
        <v>-22.75</v>
      </c>
      <c r="R14357" s="269">
        <v>-23</v>
      </c>
      <c r="S14357" s="269">
        <v>-44.75</v>
      </c>
      <c r="T14357" s="269">
        <v>-45</v>
      </c>
      <c r="DO14357"/>
    </row>
    <row r="14358" spans="15:119" x14ac:dyDescent="0.25">
      <c r="O14358" s="268" t="s">
        <v>23824</v>
      </c>
      <c r="P14358" s="268" t="s">
        <v>9492</v>
      </c>
      <c r="Q14358" s="269">
        <v>-22.75</v>
      </c>
      <c r="R14358" s="269">
        <v>-23</v>
      </c>
      <c r="S14358" s="269">
        <v>-44.5</v>
      </c>
      <c r="T14358" s="269">
        <v>-44.75</v>
      </c>
      <c r="DO14358"/>
    </row>
    <row r="14359" spans="15:119" x14ac:dyDescent="0.25">
      <c r="O14359" s="268" t="s">
        <v>23825</v>
      </c>
      <c r="P14359" s="268" t="s">
        <v>9490</v>
      </c>
      <c r="Q14359" s="269">
        <v>-22.5</v>
      </c>
      <c r="R14359" s="269">
        <v>-23</v>
      </c>
      <c r="S14359" s="269">
        <v>-44</v>
      </c>
      <c r="T14359" s="269">
        <v>-44.5</v>
      </c>
      <c r="DO14359"/>
    </row>
    <row r="14360" spans="15:119" x14ac:dyDescent="0.25">
      <c r="O14360" s="268" t="s">
        <v>23826</v>
      </c>
      <c r="P14360" s="268" t="s">
        <v>9492</v>
      </c>
      <c r="Q14360" s="269">
        <v>-22.5</v>
      </c>
      <c r="R14360" s="269">
        <v>-22.75</v>
      </c>
      <c r="S14360" s="269">
        <v>-44.25</v>
      </c>
      <c r="T14360" s="269">
        <v>-44.5</v>
      </c>
      <c r="DO14360"/>
    </row>
    <row r="14361" spans="15:119" x14ac:dyDescent="0.25">
      <c r="O14361" s="268" t="s">
        <v>23827</v>
      </c>
      <c r="P14361" s="268" t="s">
        <v>9492</v>
      </c>
      <c r="Q14361" s="269">
        <v>-22.5</v>
      </c>
      <c r="R14361" s="269">
        <v>-22.75</v>
      </c>
      <c r="S14361" s="269">
        <v>-44</v>
      </c>
      <c r="T14361" s="269">
        <v>-44.25</v>
      </c>
      <c r="DO14361"/>
    </row>
    <row r="14362" spans="15:119" x14ac:dyDescent="0.25">
      <c r="O14362" s="268" t="s">
        <v>23828</v>
      </c>
      <c r="P14362" s="268" t="s">
        <v>9492</v>
      </c>
      <c r="Q14362" s="269">
        <v>-22.75</v>
      </c>
      <c r="R14362" s="269">
        <v>-23</v>
      </c>
      <c r="S14362" s="269">
        <v>-44.25</v>
      </c>
      <c r="T14362" s="269">
        <v>-44.5</v>
      </c>
      <c r="DO14362"/>
    </row>
    <row r="14363" spans="15:119" x14ac:dyDescent="0.25">
      <c r="O14363" s="268" t="s">
        <v>23829</v>
      </c>
      <c r="P14363" s="268" t="s">
        <v>9492</v>
      </c>
      <c r="Q14363" s="269">
        <v>-22.75</v>
      </c>
      <c r="R14363" s="269">
        <v>-23</v>
      </c>
      <c r="S14363" s="269">
        <v>-44</v>
      </c>
      <c r="T14363" s="269">
        <v>-44.25</v>
      </c>
      <c r="DO14363"/>
    </row>
    <row r="14364" spans="15:119" x14ac:dyDescent="0.25">
      <c r="O14364" s="268" t="s">
        <v>23830</v>
      </c>
      <c r="P14364" s="268" t="s">
        <v>9490</v>
      </c>
      <c r="Q14364" s="269">
        <v>-22.5</v>
      </c>
      <c r="R14364" s="269">
        <v>-23</v>
      </c>
      <c r="S14364" s="269">
        <v>-43.5</v>
      </c>
      <c r="T14364" s="269">
        <v>-44</v>
      </c>
      <c r="DO14364"/>
    </row>
    <row r="14365" spans="15:119" x14ac:dyDescent="0.25">
      <c r="O14365" s="268" t="s">
        <v>23831</v>
      </c>
      <c r="P14365" s="268" t="s">
        <v>9492</v>
      </c>
      <c r="Q14365" s="269">
        <v>-22.5</v>
      </c>
      <c r="R14365" s="269">
        <v>-22.75</v>
      </c>
      <c r="S14365" s="269">
        <v>-43.75</v>
      </c>
      <c r="T14365" s="269">
        <v>-44</v>
      </c>
      <c r="DO14365"/>
    </row>
    <row r="14366" spans="15:119" x14ac:dyDescent="0.25">
      <c r="O14366" s="268" t="s">
        <v>23832</v>
      </c>
      <c r="P14366" s="268" t="s">
        <v>9492</v>
      </c>
      <c r="Q14366" s="269">
        <v>-22.5</v>
      </c>
      <c r="R14366" s="269">
        <v>-22.75</v>
      </c>
      <c r="S14366" s="269">
        <v>-43.5</v>
      </c>
      <c r="T14366" s="269">
        <v>-43.75</v>
      </c>
      <c r="DO14366"/>
    </row>
    <row r="14367" spans="15:119" x14ac:dyDescent="0.25">
      <c r="O14367" s="268" t="s">
        <v>23833</v>
      </c>
      <c r="P14367" s="268" t="s">
        <v>9492</v>
      </c>
      <c r="Q14367" s="269">
        <v>-22.75</v>
      </c>
      <c r="R14367" s="269">
        <v>-23</v>
      </c>
      <c r="S14367" s="269">
        <v>-43.75</v>
      </c>
      <c r="T14367" s="269">
        <v>-44</v>
      </c>
      <c r="DO14367"/>
    </row>
    <row r="14368" spans="15:119" x14ac:dyDescent="0.25">
      <c r="O14368" s="268" t="s">
        <v>23834</v>
      </c>
      <c r="P14368" s="268" t="s">
        <v>9492</v>
      </c>
      <c r="Q14368" s="269">
        <v>-22.75</v>
      </c>
      <c r="R14368" s="269">
        <v>-23</v>
      </c>
      <c r="S14368" s="269">
        <v>-43.5</v>
      </c>
      <c r="T14368" s="269">
        <v>-43.75</v>
      </c>
      <c r="DO14368"/>
    </row>
    <row r="14369" spans="15:119" x14ac:dyDescent="0.25">
      <c r="O14369" s="268" t="s">
        <v>23835</v>
      </c>
      <c r="P14369" s="268" t="s">
        <v>9488</v>
      </c>
      <c r="Q14369" s="269">
        <v>-22</v>
      </c>
      <c r="R14369" s="269">
        <v>-23</v>
      </c>
      <c r="S14369" s="269">
        <v>-42</v>
      </c>
      <c r="T14369" s="269">
        <v>-43.5</v>
      </c>
      <c r="DO14369"/>
    </row>
    <row r="14370" spans="15:119" x14ac:dyDescent="0.25">
      <c r="O14370" s="268" t="s">
        <v>23836</v>
      </c>
      <c r="P14370" s="268" t="s">
        <v>9490</v>
      </c>
      <c r="Q14370" s="269">
        <v>-22</v>
      </c>
      <c r="R14370" s="269">
        <v>-22.5</v>
      </c>
      <c r="S14370" s="269">
        <v>-43</v>
      </c>
      <c r="T14370" s="269">
        <v>-43.5</v>
      </c>
      <c r="DO14370"/>
    </row>
    <row r="14371" spans="15:119" x14ac:dyDescent="0.25">
      <c r="O14371" s="268" t="s">
        <v>23837</v>
      </c>
      <c r="P14371" s="268" t="s">
        <v>9492</v>
      </c>
      <c r="Q14371" s="269">
        <v>-22</v>
      </c>
      <c r="R14371" s="269">
        <v>-22.25</v>
      </c>
      <c r="S14371" s="269">
        <v>-43.25</v>
      </c>
      <c r="T14371" s="269">
        <v>-43.5</v>
      </c>
      <c r="DO14371"/>
    </row>
    <row r="14372" spans="15:119" x14ac:dyDescent="0.25">
      <c r="O14372" s="268" t="s">
        <v>23838</v>
      </c>
      <c r="P14372" s="268" t="s">
        <v>9492</v>
      </c>
      <c r="Q14372" s="269">
        <v>-22</v>
      </c>
      <c r="R14372" s="269">
        <v>-22.25</v>
      </c>
      <c r="S14372" s="269">
        <v>-43</v>
      </c>
      <c r="T14372" s="269">
        <v>-43.25</v>
      </c>
      <c r="DO14372"/>
    </row>
    <row r="14373" spans="15:119" x14ac:dyDescent="0.25">
      <c r="O14373" s="268" t="s">
        <v>23839</v>
      </c>
      <c r="P14373" s="268" t="s">
        <v>9492</v>
      </c>
      <c r="Q14373" s="269">
        <v>-22.25</v>
      </c>
      <c r="R14373" s="269">
        <v>-22.5</v>
      </c>
      <c r="S14373" s="269">
        <v>-43.25</v>
      </c>
      <c r="T14373" s="269">
        <v>-43.5</v>
      </c>
      <c r="DO14373"/>
    </row>
    <row r="14374" spans="15:119" x14ac:dyDescent="0.25">
      <c r="O14374" s="268" t="s">
        <v>23840</v>
      </c>
      <c r="P14374" s="268" t="s">
        <v>9492</v>
      </c>
      <c r="Q14374" s="269">
        <v>-22.25</v>
      </c>
      <c r="R14374" s="269">
        <v>-22.5</v>
      </c>
      <c r="S14374" s="269">
        <v>-43</v>
      </c>
      <c r="T14374" s="269">
        <v>-43.25</v>
      </c>
      <c r="DO14374"/>
    </row>
    <row r="14375" spans="15:119" x14ac:dyDescent="0.25">
      <c r="O14375" s="268" t="s">
        <v>23841</v>
      </c>
      <c r="P14375" s="268" t="s">
        <v>9490</v>
      </c>
      <c r="Q14375" s="269">
        <v>-22</v>
      </c>
      <c r="R14375" s="269">
        <v>-22.5</v>
      </c>
      <c r="S14375" s="269">
        <v>-42.5</v>
      </c>
      <c r="T14375" s="269">
        <v>-43</v>
      </c>
      <c r="DO14375"/>
    </row>
    <row r="14376" spans="15:119" x14ac:dyDescent="0.25">
      <c r="O14376" s="268" t="s">
        <v>23842</v>
      </c>
      <c r="P14376" s="268" t="s">
        <v>9492</v>
      </c>
      <c r="Q14376" s="269">
        <v>-22</v>
      </c>
      <c r="R14376" s="269">
        <v>-22.25</v>
      </c>
      <c r="S14376" s="269">
        <v>-42.75</v>
      </c>
      <c r="T14376" s="269">
        <v>-43</v>
      </c>
      <c r="DO14376"/>
    </row>
    <row r="14377" spans="15:119" x14ac:dyDescent="0.25">
      <c r="O14377" s="268" t="s">
        <v>23843</v>
      </c>
      <c r="P14377" s="268" t="s">
        <v>9492</v>
      </c>
      <c r="Q14377" s="269">
        <v>-22</v>
      </c>
      <c r="R14377" s="269">
        <v>-22.25</v>
      </c>
      <c r="S14377" s="269">
        <v>-42.5</v>
      </c>
      <c r="T14377" s="269">
        <v>-42.75</v>
      </c>
      <c r="DO14377"/>
    </row>
    <row r="14378" spans="15:119" x14ac:dyDescent="0.25">
      <c r="O14378" s="268" t="s">
        <v>23844</v>
      </c>
      <c r="P14378" s="268" t="s">
        <v>9492</v>
      </c>
      <c r="Q14378" s="269">
        <v>-22.25</v>
      </c>
      <c r="R14378" s="269">
        <v>-22.5</v>
      </c>
      <c r="S14378" s="269">
        <v>-42.75</v>
      </c>
      <c r="T14378" s="269">
        <v>-43</v>
      </c>
      <c r="DO14378"/>
    </row>
    <row r="14379" spans="15:119" x14ac:dyDescent="0.25">
      <c r="O14379" s="268" t="s">
        <v>23845</v>
      </c>
      <c r="P14379" s="268" t="s">
        <v>9492</v>
      </c>
      <c r="Q14379" s="269">
        <v>-22.25</v>
      </c>
      <c r="R14379" s="269">
        <v>-22.5</v>
      </c>
      <c r="S14379" s="269">
        <v>-42.5</v>
      </c>
      <c r="T14379" s="269">
        <v>-42.75</v>
      </c>
      <c r="DO14379"/>
    </row>
    <row r="14380" spans="15:119" x14ac:dyDescent="0.25">
      <c r="O14380" s="268" t="s">
        <v>23846</v>
      </c>
      <c r="P14380" s="268" t="s">
        <v>9490</v>
      </c>
      <c r="Q14380" s="269">
        <v>-22</v>
      </c>
      <c r="R14380" s="269">
        <v>-22.5</v>
      </c>
      <c r="S14380" s="269">
        <v>-42</v>
      </c>
      <c r="T14380" s="269">
        <v>-42.5</v>
      </c>
      <c r="DO14380"/>
    </row>
    <row r="14381" spans="15:119" x14ac:dyDescent="0.25">
      <c r="O14381" s="268" t="s">
        <v>23847</v>
      </c>
      <c r="P14381" s="268" t="s">
        <v>9492</v>
      </c>
      <c r="Q14381" s="269">
        <v>-22</v>
      </c>
      <c r="R14381" s="269">
        <v>-22.25</v>
      </c>
      <c r="S14381" s="269">
        <v>-42.25</v>
      </c>
      <c r="T14381" s="269">
        <v>-42.5</v>
      </c>
      <c r="DO14381"/>
    </row>
    <row r="14382" spans="15:119" x14ac:dyDescent="0.25">
      <c r="O14382" s="268" t="s">
        <v>23848</v>
      </c>
      <c r="P14382" s="268" t="s">
        <v>9492</v>
      </c>
      <c r="Q14382" s="269">
        <v>-22</v>
      </c>
      <c r="R14382" s="269">
        <v>-22.25</v>
      </c>
      <c r="S14382" s="269">
        <v>-42</v>
      </c>
      <c r="T14382" s="269">
        <v>-42.25</v>
      </c>
      <c r="DO14382"/>
    </row>
    <row r="14383" spans="15:119" x14ac:dyDescent="0.25">
      <c r="O14383" s="268" t="s">
        <v>23849</v>
      </c>
      <c r="P14383" s="268" t="s">
        <v>9492</v>
      </c>
      <c r="Q14383" s="269">
        <v>-22.25</v>
      </c>
      <c r="R14383" s="269">
        <v>-22.5</v>
      </c>
      <c r="S14383" s="269">
        <v>-42.25</v>
      </c>
      <c r="T14383" s="269">
        <v>-42.5</v>
      </c>
      <c r="DO14383"/>
    </row>
    <row r="14384" spans="15:119" x14ac:dyDescent="0.25">
      <c r="O14384" s="268" t="s">
        <v>23850</v>
      </c>
      <c r="P14384" s="268" t="s">
        <v>9492</v>
      </c>
      <c r="Q14384" s="269">
        <v>-22.25</v>
      </c>
      <c r="R14384" s="269">
        <v>-22.5</v>
      </c>
      <c r="S14384" s="269">
        <v>-42</v>
      </c>
      <c r="T14384" s="269">
        <v>-42.25</v>
      </c>
      <c r="DO14384"/>
    </row>
    <row r="14385" spans="15:119" x14ac:dyDescent="0.25">
      <c r="O14385" s="268" t="s">
        <v>23851</v>
      </c>
      <c r="P14385" s="268" t="s">
        <v>9490</v>
      </c>
      <c r="Q14385" s="269">
        <v>-22.5</v>
      </c>
      <c r="R14385" s="269">
        <v>-23</v>
      </c>
      <c r="S14385" s="269">
        <v>-43</v>
      </c>
      <c r="T14385" s="269">
        <v>-43.5</v>
      </c>
      <c r="DO14385"/>
    </row>
    <row r="14386" spans="15:119" x14ac:dyDescent="0.25">
      <c r="O14386" s="268" t="s">
        <v>23852</v>
      </c>
      <c r="P14386" s="268" t="s">
        <v>9492</v>
      </c>
      <c r="Q14386" s="269">
        <v>-22.5</v>
      </c>
      <c r="R14386" s="269">
        <v>-22.75</v>
      </c>
      <c r="S14386" s="269">
        <v>-43.25</v>
      </c>
      <c r="T14386" s="269">
        <v>-43.5</v>
      </c>
      <c r="DO14386"/>
    </row>
    <row r="14387" spans="15:119" x14ac:dyDescent="0.25">
      <c r="O14387" s="268" t="s">
        <v>23853</v>
      </c>
      <c r="P14387" s="268" t="s">
        <v>9492</v>
      </c>
      <c r="Q14387" s="269">
        <v>-22.5</v>
      </c>
      <c r="R14387" s="269">
        <v>-22.75</v>
      </c>
      <c r="S14387" s="269">
        <v>-43</v>
      </c>
      <c r="T14387" s="269">
        <v>-43.25</v>
      </c>
      <c r="DO14387"/>
    </row>
    <row r="14388" spans="15:119" x14ac:dyDescent="0.25">
      <c r="O14388" s="268" t="s">
        <v>23854</v>
      </c>
      <c r="P14388" s="268" t="s">
        <v>9492</v>
      </c>
      <c r="Q14388" s="269">
        <v>-22.75</v>
      </c>
      <c r="R14388" s="269">
        <v>-23</v>
      </c>
      <c r="S14388" s="269">
        <v>-43.25</v>
      </c>
      <c r="T14388" s="269">
        <v>-43.5</v>
      </c>
      <c r="DO14388"/>
    </row>
    <row r="14389" spans="15:119" x14ac:dyDescent="0.25">
      <c r="O14389" s="268" t="s">
        <v>23855</v>
      </c>
      <c r="P14389" s="268" t="s">
        <v>9492</v>
      </c>
      <c r="Q14389" s="269">
        <v>-22.75</v>
      </c>
      <c r="R14389" s="269">
        <v>-23</v>
      </c>
      <c r="S14389" s="269">
        <v>-43</v>
      </c>
      <c r="T14389" s="269">
        <v>-43.25</v>
      </c>
      <c r="DO14389"/>
    </row>
    <row r="14390" spans="15:119" x14ac:dyDescent="0.25">
      <c r="O14390" s="268" t="s">
        <v>23856</v>
      </c>
      <c r="P14390" s="268" t="s">
        <v>9490</v>
      </c>
      <c r="Q14390" s="269">
        <v>-22.5</v>
      </c>
      <c r="R14390" s="269">
        <v>-23</v>
      </c>
      <c r="S14390" s="269">
        <v>-42.5</v>
      </c>
      <c r="T14390" s="269">
        <v>-43</v>
      </c>
      <c r="DO14390"/>
    </row>
    <row r="14391" spans="15:119" x14ac:dyDescent="0.25">
      <c r="O14391" s="268" t="s">
        <v>23857</v>
      </c>
      <c r="P14391" s="268" t="s">
        <v>9492</v>
      </c>
      <c r="Q14391" s="269">
        <v>-22.5</v>
      </c>
      <c r="R14391" s="269">
        <v>-22.75</v>
      </c>
      <c r="S14391" s="269">
        <v>-42.75</v>
      </c>
      <c r="T14391" s="269">
        <v>-43</v>
      </c>
      <c r="DO14391"/>
    </row>
    <row r="14392" spans="15:119" x14ac:dyDescent="0.25">
      <c r="O14392" s="268" t="s">
        <v>23858</v>
      </c>
      <c r="P14392" s="268" t="s">
        <v>14017</v>
      </c>
      <c r="Q14392" s="269">
        <v>-22.5</v>
      </c>
      <c r="R14392" s="269">
        <v>-22.625</v>
      </c>
      <c r="S14392" s="269">
        <v>-42.75</v>
      </c>
      <c r="T14392" s="269">
        <v>-42.875</v>
      </c>
      <c r="DO14392"/>
    </row>
    <row r="14393" spans="15:119" x14ac:dyDescent="0.25">
      <c r="O14393" s="268" t="s">
        <v>23859</v>
      </c>
      <c r="P14393" s="268" t="s">
        <v>14017</v>
      </c>
      <c r="Q14393" s="269">
        <v>-22.625</v>
      </c>
      <c r="R14393" s="269">
        <v>-22.75</v>
      </c>
      <c r="S14393" s="269">
        <v>-42.75</v>
      </c>
      <c r="T14393" s="269">
        <v>-42.875</v>
      </c>
      <c r="DO14393"/>
    </row>
    <row r="14394" spans="15:119" x14ac:dyDescent="0.25">
      <c r="O14394" s="268" t="s">
        <v>23860</v>
      </c>
      <c r="P14394" s="268" t="s">
        <v>9492</v>
      </c>
      <c r="Q14394" s="269">
        <v>-22.5</v>
      </c>
      <c r="R14394" s="269">
        <v>-22.75</v>
      </c>
      <c r="S14394" s="269">
        <v>-42.5</v>
      </c>
      <c r="T14394" s="269">
        <v>-42.75</v>
      </c>
      <c r="DO14394"/>
    </row>
    <row r="14395" spans="15:119" x14ac:dyDescent="0.25">
      <c r="O14395" s="268" t="s">
        <v>23861</v>
      </c>
      <c r="P14395" s="268" t="s">
        <v>14017</v>
      </c>
      <c r="Q14395" s="269">
        <v>-22.5</v>
      </c>
      <c r="R14395" s="269">
        <v>-22.625</v>
      </c>
      <c r="S14395" s="269">
        <v>-42.5</v>
      </c>
      <c r="T14395" s="269">
        <v>-42.625</v>
      </c>
      <c r="DO14395"/>
    </row>
    <row r="14396" spans="15:119" x14ac:dyDescent="0.25">
      <c r="O14396" s="268" t="s">
        <v>23862</v>
      </c>
      <c r="P14396" s="268" t="s">
        <v>14017</v>
      </c>
      <c r="Q14396" s="269">
        <v>-22.5</v>
      </c>
      <c r="R14396" s="269">
        <v>-22.625</v>
      </c>
      <c r="S14396" s="269">
        <v>-42.625</v>
      </c>
      <c r="T14396" s="269">
        <v>-42.75</v>
      </c>
      <c r="DO14396"/>
    </row>
    <row r="14397" spans="15:119" x14ac:dyDescent="0.25">
      <c r="O14397" s="268" t="s">
        <v>23863</v>
      </c>
      <c r="P14397" s="268" t="s">
        <v>14017</v>
      </c>
      <c r="Q14397" s="269">
        <v>-22.625</v>
      </c>
      <c r="R14397" s="269">
        <v>-22.75</v>
      </c>
      <c r="S14397" s="269">
        <v>-42.5</v>
      </c>
      <c r="T14397" s="269">
        <v>-42.625</v>
      </c>
      <c r="DO14397"/>
    </row>
    <row r="14398" spans="15:119" x14ac:dyDescent="0.25">
      <c r="O14398" s="268" t="s">
        <v>23864</v>
      </c>
      <c r="P14398" s="268" t="s">
        <v>14017</v>
      </c>
      <c r="Q14398" s="269">
        <v>-22.625</v>
      </c>
      <c r="R14398" s="269">
        <v>-22.75</v>
      </c>
      <c r="S14398" s="269">
        <v>-42.625</v>
      </c>
      <c r="T14398" s="269">
        <v>-42.75</v>
      </c>
      <c r="DO14398"/>
    </row>
    <row r="14399" spans="15:119" x14ac:dyDescent="0.25">
      <c r="O14399" s="268" t="s">
        <v>23865</v>
      </c>
      <c r="P14399" s="268" t="s">
        <v>9492</v>
      </c>
      <c r="Q14399" s="269">
        <v>-22.75</v>
      </c>
      <c r="R14399" s="269">
        <v>-23</v>
      </c>
      <c r="S14399" s="269">
        <v>-42.75</v>
      </c>
      <c r="T14399" s="269">
        <v>-43</v>
      </c>
      <c r="DO14399"/>
    </row>
    <row r="14400" spans="15:119" x14ac:dyDescent="0.25">
      <c r="O14400" s="268" t="s">
        <v>23866</v>
      </c>
      <c r="P14400" s="268" t="s">
        <v>14017</v>
      </c>
      <c r="Q14400" s="269">
        <v>-22.75</v>
      </c>
      <c r="R14400" s="269">
        <v>-22.875</v>
      </c>
      <c r="S14400" s="269">
        <v>-42.75</v>
      </c>
      <c r="T14400" s="269">
        <v>-42.875</v>
      </c>
      <c r="DO14400"/>
    </row>
    <row r="14401" spans="15:119" x14ac:dyDescent="0.25">
      <c r="O14401" s="268" t="s">
        <v>23867</v>
      </c>
      <c r="P14401" s="268" t="s">
        <v>9492</v>
      </c>
      <c r="Q14401" s="269">
        <v>-22.75</v>
      </c>
      <c r="R14401" s="269">
        <v>-23</v>
      </c>
      <c r="S14401" s="269">
        <v>-42.5</v>
      </c>
      <c r="T14401" s="269">
        <v>-42.75</v>
      </c>
      <c r="DO14401"/>
    </row>
    <row r="14402" spans="15:119" x14ac:dyDescent="0.25">
      <c r="O14402" s="268" t="s">
        <v>23868</v>
      </c>
      <c r="P14402" s="268" t="s">
        <v>14017</v>
      </c>
      <c r="Q14402" s="269">
        <v>-22.75</v>
      </c>
      <c r="R14402" s="269">
        <v>-22.875</v>
      </c>
      <c r="S14402" s="269">
        <v>-42.5</v>
      </c>
      <c r="T14402" s="269">
        <v>-42.625</v>
      </c>
      <c r="DO14402"/>
    </row>
    <row r="14403" spans="15:119" x14ac:dyDescent="0.25">
      <c r="O14403" s="268" t="s">
        <v>23869</v>
      </c>
      <c r="P14403" s="268" t="s">
        <v>14017</v>
      </c>
      <c r="Q14403" s="269">
        <v>-22.75</v>
      </c>
      <c r="R14403" s="269">
        <v>-22.875</v>
      </c>
      <c r="S14403" s="269">
        <v>-42.625</v>
      </c>
      <c r="T14403" s="269">
        <v>-42.75</v>
      </c>
      <c r="DO14403"/>
    </row>
    <row r="14404" spans="15:119" x14ac:dyDescent="0.25">
      <c r="O14404" s="268" t="s">
        <v>23870</v>
      </c>
      <c r="P14404" s="268" t="s">
        <v>9490</v>
      </c>
      <c r="Q14404" s="269">
        <v>-22.5</v>
      </c>
      <c r="R14404" s="269">
        <v>-23</v>
      </c>
      <c r="S14404" s="269">
        <v>-42</v>
      </c>
      <c r="T14404" s="269">
        <v>-42.5</v>
      </c>
      <c r="DO14404"/>
    </row>
    <row r="14405" spans="15:119" x14ac:dyDescent="0.25">
      <c r="O14405" s="268" t="s">
        <v>23871</v>
      </c>
      <c r="P14405" s="268" t="s">
        <v>9492</v>
      </c>
      <c r="Q14405" s="269">
        <v>-22.5</v>
      </c>
      <c r="R14405" s="269">
        <v>-22.75</v>
      </c>
      <c r="S14405" s="269">
        <v>-42.25</v>
      </c>
      <c r="T14405" s="269">
        <v>-42.5</v>
      </c>
      <c r="DO14405"/>
    </row>
    <row r="14406" spans="15:119" x14ac:dyDescent="0.25">
      <c r="O14406" s="268" t="s">
        <v>23872</v>
      </c>
      <c r="P14406" s="268" t="s">
        <v>9492</v>
      </c>
      <c r="Q14406" s="269">
        <v>-22.5</v>
      </c>
      <c r="R14406" s="269">
        <v>-22.75</v>
      </c>
      <c r="S14406" s="269">
        <v>-42</v>
      </c>
      <c r="T14406" s="269">
        <v>-42.25</v>
      </c>
      <c r="DO14406"/>
    </row>
    <row r="14407" spans="15:119" x14ac:dyDescent="0.25">
      <c r="O14407" s="268" t="s">
        <v>23873</v>
      </c>
      <c r="P14407" s="268" t="s">
        <v>9492</v>
      </c>
      <c r="Q14407" s="269">
        <v>-22.75</v>
      </c>
      <c r="R14407" s="269">
        <v>-23</v>
      </c>
      <c r="S14407" s="269">
        <v>-42.25</v>
      </c>
      <c r="T14407" s="269">
        <v>-42.5</v>
      </c>
      <c r="DO14407"/>
    </row>
    <row r="14408" spans="15:119" x14ac:dyDescent="0.25">
      <c r="O14408" s="268" t="s">
        <v>23874</v>
      </c>
      <c r="P14408" s="268" t="s">
        <v>9492</v>
      </c>
      <c r="Q14408" s="269">
        <v>-22.75</v>
      </c>
      <c r="R14408" s="269">
        <v>-23</v>
      </c>
      <c r="S14408" s="269">
        <v>-42</v>
      </c>
      <c r="T14408" s="269">
        <v>-42.25</v>
      </c>
      <c r="DO14408"/>
    </row>
    <row r="14409" spans="15:119" x14ac:dyDescent="0.25">
      <c r="O14409" s="268" t="s">
        <v>23875</v>
      </c>
      <c r="P14409" s="268" t="s">
        <v>9488</v>
      </c>
      <c r="Q14409" s="269">
        <v>-23</v>
      </c>
      <c r="R14409" s="269">
        <v>-24</v>
      </c>
      <c r="S14409" s="269">
        <v>-43.5</v>
      </c>
      <c r="T14409" s="269">
        <v>-45</v>
      </c>
      <c r="DO14409"/>
    </row>
    <row r="14410" spans="15:119" x14ac:dyDescent="0.25">
      <c r="O14410" s="268" t="s">
        <v>23876</v>
      </c>
      <c r="P14410" s="268" t="s">
        <v>9490</v>
      </c>
      <c r="Q14410" s="269">
        <v>-23</v>
      </c>
      <c r="R14410" s="269">
        <v>-23.5</v>
      </c>
      <c r="S14410" s="269">
        <v>-44.5</v>
      </c>
      <c r="T14410" s="269">
        <v>-45</v>
      </c>
      <c r="DO14410"/>
    </row>
    <row r="14411" spans="15:119" x14ac:dyDescent="0.25">
      <c r="O14411" s="268" t="s">
        <v>23877</v>
      </c>
      <c r="P14411" s="268" t="s">
        <v>9492</v>
      </c>
      <c r="Q14411" s="269">
        <v>-23</v>
      </c>
      <c r="R14411" s="269">
        <v>-23.25</v>
      </c>
      <c r="S14411" s="269">
        <v>-44.75</v>
      </c>
      <c r="T14411" s="269">
        <v>-45</v>
      </c>
      <c r="DO14411"/>
    </row>
    <row r="14412" spans="15:119" x14ac:dyDescent="0.25">
      <c r="O14412" s="268" t="s">
        <v>23878</v>
      </c>
      <c r="P14412" s="268" t="s">
        <v>9492</v>
      </c>
      <c r="Q14412" s="269">
        <v>-23</v>
      </c>
      <c r="R14412" s="269">
        <v>-23.25</v>
      </c>
      <c r="S14412" s="269">
        <v>-44.5</v>
      </c>
      <c r="T14412" s="269">
        <v>-44.75</v>
      </c>
      <c r="DO14412"/>
    </row>
    <row r="14413" spans="15:119" x14ac:dyDescent="0.25">
      <c r="O14413" s="268" t="s">
        <v>23879</v>
      </c>
      <c r="P14413" s="268" t="s">
        <v>9492</v>
      </c>
      <c r="Q14413" s="269">
        <v>-23.25</v>
      </c>
      <c r="R14413" s="269">
        <v>-23.5</v>
      </c>
      <c r="S14413" s="269">
        <v>-44.75</v>
      </c>
      <c r="T14413" s="269">
        <v>-45</v>
      </c>
      <c r="DO14413"/>
    </row>
    <row r="14414" spans="15:119" x14ac:dyDescent="0.25">
      <c r="O14414" s="268" t="s">
        <v>23880</v>
      </c>
      <c r="P14414" s="268" t="s">
        <v>9492</v>
      </c>
      <c r="Q14414" s="269">
        <v>-23.25</v>
      </c>
      <c r="R14414" s="269">
        <v>-23.5</v>
      </c>
      <c r="S14414" s="269">
        <v>-44.5</v>
      </c>
      <c r="T14414" s="269">
        <v>-44.75</v>
      </c>
      <c r="DO14414"/>
    </row>
    <row r="14415" spans="15:119" x14ac:dyDescent="0.25">
      <c r="O14415" s="268" t="s">
        <v>23881</v>
      </c>
      <c r="P14415" s="268" t="s">
        <v>9490</v>
      </c>
      <c r="Q14415" s="269">
        <v>-23</v>
      </c>
      <c r="R14415" s="269">
        <v>-23.5</v>
      </c>
      <c r="S14415" s="269">
        <v>-44</v>
      </c>
      <c r="T14415" s="269">
        <v>-44.5</v>
      </c>
      <c r="DO14415"/>
    </row>
    <row r="14416" spans="15:119" x14ac:dyDescent="0.25">
      <c r="O14416" s="268" t="s">
        <v>23882</v>
      </c>
      <c r="P14416" s="268" t="s">
        <v>9492</v>
      </c>
      <c r="Q14416" s="269">
        <v>-23</v>
      </c>
      <c r="R14416" s="269">
        <v>-23.25</v>
      </c>
      <c r="S14416" s="269">
        <v>-44.25</v>
      </c>
      <c r="T14416" s="269">
        <v>-44.5</v>
      </c>
      <c r="DO14416"/>
    </row>
    <row r="14417" spans="15:119" x14ac:dyDescent="0.25">
      <c r="O14417" s="268" t="s">
        <v>23883</v>
      </c>
      <c r="P14417" s="268" t="s">
        <v>9492</v>
      </c>
      <c r="Q14417" s="269">
        <v>-23</v>
      </c>
      <c r="R14417" s="269">
        <v>-23.25</v>
      </c>
      <c r="S14417" s="269">
        <v>-44</v>
      </c>
      <c r="T14417" s="269">
        <v>-44.25</v>
      </c>
      <c r="DO14417"/>
    </row>
    <row r="14418" spans="15:119" x14ac:dyDescent="0.25">
      <c r="O14418" s="268" t="s">
        <v>23884</v>
      </c>
      <c r="P14418" s="268" t="s">
        <v>9490</v>
      </c>
      <c r="Q14418" s="269">
        <v>-23</v>
      </c>
      <c r="R14418" s="269">
        <v>-23.5</v>
      </c>
      <c r="S14418" s="269">
        <v>-43.5</v>
      </c>
      <c r="T14418" s="269">
        <v>-44</v>
      </c>
      <c r="DO14418"/>
    </row>
    <row r="14419" spans="15:119" x14ac:dyDescent="0.25">
      <c r="O14419" s="268" t="s">
        <v>23885</v>
      </c>
      <c r="P14419" s="268" t="s">
        <v>9492</v>
      </c>
      <c r="Q14419" s="269">
        <v>-23</v>
      </c>
      <c r="R14419" s="269">
        <v>-23.25</v>
      </c>
      <c r="S14419" s="269">
        <v>-43.75</v>
      </c>
      <c r="T14419" s="269">
        <v>-44</v>
      </c>
      <c r="DO14419"/>
    </row>
    <row r="14420" spans="15:119" x14ac:dyDescent="0.25">
      <c r="O14420" s="268" t="s">
        <v>23886</v>
      </c>
      <c r="P14420" s="268" t="s">
        <v>9492</v>
      </c>
      <c r="Q14420" s="269">
        <v>-23</v>
      </c>
      <c r="R14420" s="269">
        <v>-23.25</v>
      </c>
      <c r="S14420" s="269">
        <v>-43.5</v>
      </c>
      <c r="T14420" s="269">
        <v>-43.75</v>
      </c>
      <c r="DO14420"/>
    </row>
    <row r="14421" spans="15:119" x14ac:dyDescent="0.25">
      <c r="O14421" s="268" t="s">
        <v>23887</v>
      </c>
      <c r="P14421" s="268" t="s">
        <v>9488</v>
      </c>
      <c r="Q14421" s="269">
        <v>-23</v>
      </c>
      <c r="R14421" s="269">
        <v>-24</v>
      </c>
      <c r="S14421" s="269">
        <v>-42</v>
      </c>
      <c r="T14421" s="269">
        <v>-43.5</v>
      </c>
      <c r="DO14421"/>
    </row>
    <row r="14422" spans="15:119" x14ac:dyDescent="0.25">
      <c r="O14422" s="268" t="s">
        <v>23888</v>
      </c>
      <c r="P14422" s="268" t="s">
        <v>9490</v>
      </c>
      <c r="Q14422" s="269">
        <v>-23</v>
      </c>
      <c r="R14422" s="269">
        <v>-23.5</v>
      </c>
      <c r="S14422" s="269">
        <v>-43</v>
      </c>
      <c r="T14422" s="269">
        <v>-43.5</v>
      </c>
      <c r="DO14422"/>
    </row>
    <row r="14423" spans="15:119" x14ac:dyDescent="0.25">
      <c r="O14423" s="268" t="s">
        <v>23889</v>
      </c>
      <c r="P14423" s="268" t="s">
        <v>9492</v>
      </c>
      <c r="Q14423" s="269">
        <v>-23</v>
      </c>
      <c r="R14423" s="269">
        <v>-23.25</v>
      </c>
      <c r="S14423" s="269">
        <v>-43.25</v>
      </c>
      <c r="T14423" s="269">
        <v>-43.5</v>
      </c>
      <c r="DO14423"/>
    </row>
    <row r="14424" spans="15:119" x14ac:dyDescent="0.25">
      <c r="O14424" s="268" t="s">
        <v>23890</v>
      </c>
      <c r="P14424" s="268" t="s">
        <v>9492</v>
      </c>
      <c r="Q14424" s="269">
        <v>-23</v>
      </c>
      <c r="R14424" s="269">
        <v>-23.25</v>
      </c>
      <c r="S14424" s="269">
        <v>-43</v>
      </c>
      <c r="T14424" s="269">
        <v>-43.25</v>
      </c>
      <c r="DO14424"/>
    </row>
    <row r="14425" spans="15:119" x14ac:dyDescent="0.25">
      <c r="O14425" s="268" t="s">
        <v>23891</v>
      </c>
      <c r="P14425" s="268" t="s">
        <v>9484</v>
      </c>
      <c r="Q14425" s="269">
        <v>-20</v>
      </c>
      <c r="R14425" s="269">
        <v>-24</v>
      </c>
      <c r="S14425" s="269">
        <v>-36</v>
      </c>
      <c r="T14425" s="269">
        <v>-42</v>
      </c>
      <c r="DO14425"/>
    </row>
    <row r="14426" spans="15:119" x14ac:dyDescent="0.25">
      <c r="O14426" s="268" t="s">
        <v>23892</v>
      </c>
      <c r="P14426" s="268" t="s">
        <v>9486</v>
      </c>
      <c r="Q14426" s="269">
        <v>-20</v>
      </c>
      <c r="R14426" s="269">
        <v>-22</v>
      </c>
      <c r="S14426" s="269">
        <v>-39</v>
      </c>
      <c r="T14426" s="269">
        <v>-42</v>
      </c>
      <c r="DO14426"/>
    </row>
    <row r="14427" spans="15:119" x14ac:dyDescent="0.25">
      <c r="O14427" s="268" t="s">
        <v>23893</v>
      </c>
      <c r="P14427" s="268" t="s">
        <v>9488</v>
      </c>
      <c r="Q14427" s="269">
        <v>-20</v>
      </c>
      <c r="R14427" s="269">
        <v>-21</v>
      </c>
      <c r="S14427" s="269">
        <v>-40.5</v>
      </c>
      <c r="T14427" s="269">
        <v>-42</v>
      </c>
      <c r="DO14427"/>
    </row>
    <row r="14428" spans="15:119" x14ac:dyDescent="0.25">
      <c r="O14428" s="268" t="s">
        <v>23894</v>
      </c>
      <c r="P14428" s="268" t="s">
        <v>9490</v>
      </c>
      <c r="Q14428" s="269">
        <v>-20</v>
      </c>
      <c r="R14428" s="269">
        <v>-20.5</v>
      </c>
      <c r="S14428" s="269">
        <v>-41.5</v>
      </c>
      <c r="T14428" s="269">
        <v>-42</v>
      </c>
      <c r="DO14428"/>
    </row>
    <row r="14429" spans="15:119" x14ac:dyDescent="0.25">
      <c r="O14429" s="268" t="s">
        <v>23895</v>
      </c>
      <c r="P14429" s="268" t="s">
        <v>9492</v>
      </c>
      <c r="Q14429" s="269">
        <v>-20</v>
      </c>
      <c r="R14429" s="269">
        <v>-20.25</v>
      </c>
      <c r="S14429" s="269">
        <v>-41.75</v>
      </c>
      <c r="T14429" s="269">
        <v>-42</v>
      </c>
      <c r="DO14429"/>
    </row>
    <row r="14430" spans="15:119" x14ac:dyDescent="0.25">
      <c r="O14430" s="268" t="s">
        <v>23896</v>
      </c>
      <c r="P14430" s="268" t="s">
        <v>9492</v>
      </c>
      <c r="Q14430" s="269">
        <v>-20</v>
      </c>
      <c r="R14430" s="269">
        <v>-20.25</v>
      </c>
      <c r="S14430" s="269">
        <v>-41.5</v>
      </c>
      <c r="T14430" s="269">
        <v>-41.75</v>
      </c>
      <c r="DO14430"/>
    </row>
    <row r="14431" spans="15:119" x14ac:dyDescent="0.25">
      <c r="O14431" s="268" t="s">
        <v>23897</v>
      </c>
      <c r="P14431" s="268" t="s">
        <v>9492</v>
      </c>
      <c r="Q14431" s="269">
        <v>-20.25</v>
      </c>
      <c r="R14431" s="269">
        <v>-20.5</v>
      </c>
      <c r="S14431" s="269">
        <v>-41.75</v>
      </c>
      <c r="T14431" s="269">
        <v>-42</v>
      </c>
      <c r="DO14431"/>
    </row>
    <row r="14432" spans="15:119" x14ac:dyDescent="0.25">
      <c r="O14432" s="268" t="s">
        <v>23898</v>
      </c>
      <c r="P14432" s="268" t="s">
        <v>9492</v>
      </c>
      <c r="Q14432" s="269">
        <v>-20.25</v>
      </c>
      <c r="R14432" s="269">
        <v>-20.5</v>
      </c>
      <c r="S14432" s="269">
        <v>-41.5</v>
      </c>
      <c r="T14432" s="269">
        <v>-41.75</v>
      </c>
      <c r="DO14432"/>
    </row>
    <row r="14433" spans="15:119" x14ac:dyDescent="0.25">
      <c r="O14433" s="268" t="s">
        <v>23899</v>
      </c>
      <c r="P14433" s="268" t="s">
        <v>9490</v>
      </c>
      <c r="Q14433" s="269">
        <v>-20</v>
      </c>
      <c r="R14433" s="269">
        <v>-20.5</v>
      </c>
      <c r="S14433" s="269">
        <v>-41</v>
      </c>
      <c r="T14433" s="269">
        <v>-41.5</v>
      </c>
      <c r="DO14433"/>
    </row>
    <row r="14434" spans="15:119" x14ac:dyDescent="0.25">
      <c r="O14434" s="268" t="s">
        <v>23900</v>
      </c>
      <c r="P14434" s="268" t="s">
        <v>9492</v>
      </c>
      <c r="Q14434" s="269">
        <v>-20</v>
      </c>
      <c r="R14434" s="269">
        <v>-20.25</v>
      </c>
      <c r="S14434" s="269">
        <v>-41.25</v>
      </c>
      <c r="T14434" s="269">
        <v>-41.5</v>
      </c>
      <c r="DO14434"/>
    </row>
    <row r="14435" spans="15:119" x14ac:dyDescent="0.25">
      <c r="O14435" s="268" t="s">
        <v>23901</v>
      </c>
      <c r="P14435" s="268" t="s">
        <v>9492</v>
      </c>
      <c r="Q14435" s="269">
        <v>-20</v>
      </c>
      <c r="R14435" s="269">
        <v>-20.25</v>
      </c>
      <c r="S14435" s="269">
        <v>-41</v>
      </c>
      <c r="T14435" s="269">
        <v>-41.25</v>
      </c>
      <c r="DO14435"/>
    </row>
    <row r="14436" spans="15:119" x14ac:dyDescent="0.25">
      <c r="O14436" s="268" t="s">
        <v>23902</v>
      </c>
      <c r="P14436" s="268" t="s">
        <v>9492</v>
      </c>
      <c r="Q14436" s="269">
        <v>-20.25</v>
      </c>
      <c r="R14436" s="269">
        <v>-20.5</v>
      </c>
      <c r="S14436" s="269">
        <v>-41.25</v>
      </c>
      <c r="T14436" s="269">
        <v>-41.5</v>
      </c>
      <c r="DO14436"/>
    </row>
    <row r="14437" spans="15:119" x14ac:dyDescent="0.25">
      <c r="O14437" s="268" t="s">
        <v>23903</v>
      </c>
      <c r="P14437" s="268" t="s">
        <v>9492</v>
      </c>
      <c r="Q14437" s="269">
        <v>-20.25</v>
      </c>
      <c r="R14437" s="269">
        <v>-20.5</v>
      </c>
      <c r="S14437" s="269">
        <v>-41</v>
      </c>
      <c r="T14437" s="269">
        <v>-41.25</v>
      </c>
      <c r="DO14437"/>
    </row>
    <row r="14438" spans="15:119" x14ac:dyDescent="0.25">
      <c r="O14438" s="268" t="s">
        <v>23904</v>
      </c>
      <c r="P14438" s="268" t="s">
        <v>9490</v>
      </c>
      <c r="Q14438" s="269">
        <v>-20</v>
      </c>
      <c r="R14438" s="269">
        <v>-20.5</v>
      </c>
      <c r="S14438" s="269">
        <v>-40.5</v>
      </c>
      <c r="T14438" s="269">
        <v>-41</v>
      </c>
      <c r="DO14438"/>
    </row>
    <row r="14439" spans="15:119" x14ac:dyDescent="0.25">
      <c r="O14439" s="268" t="s">
        <v>23905</v>
      </c>
      <c r="P14439" s="268" t="s">
        <v>9492</v>
      </c>
      <c r="Q14439" s="269">
        <v>-20</v>
      </c>
      <c r="R14439" s="269">
        <v>-20.25</v>
      </c>
      <c r="S14439" s="269">
        <v>-40.75</v>
      </c>
      <c r="T14439" s="269">
        <v>-41</v>
      </c>
      <c r="DO14439"/>
    </row>
    <row r="14440" spans="15:119" x14ac:dyDescent="0.25">
      <c r="O14440" s="268" t="s">
        <v>23906</v>
      </c>
      <c r="P14440" s="268" t="s">
        <v>9492</v>
      </c>
      <c r="Q14440" s="269">
        <v>-20</v>
      </c>
      <c r="R14440" s="269">
        <v>-20.25</v>
      </c>
      <c r="S14440" s="269">
        <v>-40.5</v>
      </c>
      <c r="T14440" s="269">
        <v>-40.75</v>
      </c>
      <c r="DO14440"/>
    </row>
    <row r="14441" spans="15:119" x14ac:dyDescent="0.25">
      <c r="O14441" s="268" t="s">
        <v>23907</v>
      </c>
      <c r="P14441" s="268" t="s">
        <v>9492</v>
      </c>
      <c r="Q14441" s="269">
        <v>-20.25</v>
      </c>
      <c r="R14441" s="269">
        <v>-20.5</v>
      </c>
      <c r="S14441" s="269">
        <v>-40.75</v>
      </c>
      <c r="T14441" s="269">
        <v>-41</v>
      </c>
      <c r="DO14441"/>
    </row>
    <row r="14442" spans="15:119" x14ac:dyDescent="0.25">
      <c r="O14442" s="268" t="s">
        <v>23908</v>
      </c>
      <c r="P14442" s="268" t="s">
        <v>9492</v>
      </c>
      <c r="Q14442" s="269">
        <v>-20.25</v>
      </c>
      <c r="R14442" s="269">
        <v>-20.5</v>
      </c>
      <c r="S14442" s="269">
        <v>-40.5</v>
      </c>
      <c r="T14442" s="269">
        <v>-40.75</v>
      </c>
      <c r="DO14442"/>
    </row>
    <row r="14443" spans="15:119" x14ac:dyDescent="0.25">
      <c r="O14443" s="268" t="s">
        <v>23909</v>
      </c>
      <c r="P14443" s="268" t="s">
        <v>9490</v>
      </c>
      <c r="Q14443" s="269">
        <v>-20.5</v>
      </c>
      <c r="R14443" s="269">
        <v>-21</v>
      </c>
      <c r="S14443" s="269">
        <v>-41.5</v>
      </c>
      <c r="T14443" s="269">
        <v>-42</v>
      </c>
      <c r="DO14443"/>
    </row>
    <row r="14444" spans="15:119" x14ac:dyDescent="0.25">
      <c r="O14444" s="268" t="s">
        <v>23910</v>
      </c>
      <c r="P14444" s="268" t="s">
        <v>9492</v>
      </c>
      <c r="Q14444" s="269">
        <v>-20.5</v>
      </c>
      <c r="R14444" s="269">
        <v>-20.75</v>
      </c>
      <c r="S14444" s="269">
        <v>-41.75</v>
      </c>
      <c r="T14444" s="269">
        <v>-42</v>
      </c>
      <c r="DO14444"/>
    </row>
    <row r="14445" spans="15:119" x14ac:dyDescent="0.25">
      <c r="O14445" s="268" t="s">
        <v>23911</v>
      </c>
      <c r="P14445" s="268" t="s">
        <v>9492</v>
      </c>
      <c r="Q14445" s="269">
        <v>-20.5</v>
      </c>
      <c r="R14445" s="269">
        <v>-20.75</v>
      </c>
      <c r="S14445" s="269">
        <v>-41.5</v>
      </c>
      <c r="T14445" s="269">
        <v>-41.75</v>
      </c>
      <c r="DO14445"/>
    </row>
    <row r="14446" spans="15:119" x14ac:dyDescent="0.25">
      <c r="O14446" s="268" t="s">
        <v>23912</v>
      </c>
      <c r="P14446" s="268" t="s">
        <v>9492</v>
      </c>
      <c r="Q14446" s="269">
        <v>-20.75</v>
      </c>
      <c r="R14446" s="269">
        <v>-21</v>
      </c>
      <c r="S14446" s="269">
        <v>-41.75</v>
      </c>
      <c r="T14446" s="269">
        <v>-42</v>
      </c>
      <c r="DO14446"/>
    </row>
    <row r="14447" spans="15:119" x14ac:dyDescent="0.25">
      <c r="O14447" s="268" t="s">
        <v>23913</v>
      </c>
      <c r="P14447" s="268" t="s">
        <v>9492</v>
      </c>
      <c r="Q14447" s="269">
        <v>-20.75</v>
      </c>
      <c r="R14447" s="269">
        <v>-21</v>
      </c>
      <c r="S14447" s="269">
        <v>-41.5</v>
      </c>
      <c r="T14447" s="269">
        <v>-41.75</v>
      </c>
      <c r="DO14447"/>
    </row>
    <row r="14448" spans="15:119" x14ac:dyDescent="0.25">
      <c r="O14448" s="268" t="s">
        <v>23914</v>
      </c>
      <c r="P14448" s="268" t="s">
        <v>9490</v>
      </c>
      <c r="Q14448" s="269">
        <v>-20.5</v>
      </c>
      <c r="R14448" s="269">
        <v>-21</v>
      </c>
      <c r="S14448" s="269">
        <v>-41</v>
      </c>
      <c r="T14448" s="269">
        <v>-41.5</v>
      </c>
      <c r="DO14448"/>
    </row>
    <row r="14449" spans="15:119" x14ac:dyDescent="0.25">
      <c r="O14449" s="268" t="s">
        <v>23915</v>
      </c>
      <c r="P14449" s="268" t="s">
        <v>9492</v>
      </c>
      <c r="Q14449" s="269">
        <v>-20.5</v>
      </c>
      <c r="R14449" s="269">
        <v>-20.75</v>
      </c>
      <c r="S14449" s="269">
        <v>-41.25</v>
      </c>
      <c r="T14449" s="269">
        <v>-41.5</v>
      </c>
      <c r="DO14449"/>
    </row>
    <row r="14450" spans="15:119" x14ac:dyDescent="0.25">
      <c r="O14450" s="268" t="s">
        <v>23916</v>
      </c>
      <c r="P14450" s="268" t="s">
        <v>9492</v>
      </c>
      <c r="Q14450" s="269">
        <v>-20.5</v>
      </c>
      <c r="R14450" s="269">
        <v>-20.75</v>
      </c>
      <c r="S14450" s="269">
        <v>-41</v>
      </c>
      <c r="T14450" s="269">
        <v>-41.25</v>
      </c>
      <c r="DO14450"/>
    </row>
    <row r="14451" spans="15:119" x14ac:dyDescent="0.25">
      <c r="O14451" s="268" t="s">
        <v>23917</v>
      </c>
      <c r="P14451" s="268" t="s">
        <v>9492</v>
      </c>
      <c r="Q14451" s="269">
        <v>-20.75</v>
      </c>
      <c r="R14451" s="269">
        <v>-21</v>
      </c>
      <c r="S14451" s="269">
        <v>-41.25</v>
      </c>
      <c r="T14451" s="269">
        <v>-41.5</v>
      </c>
      <c r="DO14451"/>
    </row>
    <row r="14452" spans="15:119" x14ac:dyDescent="0.25">
      <c r="O14452" s="268" t="s">
        <v>23918</v>
      </c>
      <c r="P14452" s="268" t="s">
        <v>9492</v>
      </c>
      <c r="Q14452" s="269">
        <v>-20.75</v>
      </c>
      <c r="R14452" s="269">
        <v>-21</v>
      </c>
      <c r="S14452" s="269">
        <v>-41</v>
      </c>
      <c r="T14452" s="269">
        <v>-41.25</v>
      </c>
      <c r="DO14452"/>
    </row>
    <row r="14453" spans="15:119" x14ac:dyDescent="0.25">
      <c r="O14453" s="268" t="s">
        <v>23919</v>
      </c>
      <c r="P14453" s="268" t="s">
        <v>9490</v>
      </c>
      <c r="Q14453" s="269">
        <v>-20.5</v>
      </c>
      <c r="R14453" s="269">
        <v>-21</v>
      </c>
      <c r="S14453" s="269">
        <v>-40.5</v>
      </c>
      <c r="T14453" s="269">
        <v>-41</v>
      </c>
      <c r="DO14453"/>
    </row>
    <row r="14454" spans="15:119" x14ac:dyDescent="0.25">
      <c r="O14454" s="268" t="s">
        <v>23920</v>
      </c>
      <c r="P14454" s="268" t="s">
        <v>9492</v>
      </c>
      <c r="Q14454" s="269">
        <v>-20.5</v>
      </c>
      <c r="R14454" s="269">
        <v>-20.75</v>
      </c>
      <c r="S14454" s="269">
        <v>-40.75</v>
      </c>
      <c r="T14454" s="269">
        <v>-41</v>
      </c>
      <c r="DO14454"/>
    </row>
    <row r="14455" spans="15:119" x14ac:dyDescent="0.25">
      <c r="O14455" s="268" t="s">
        <v>23921</v>
      </c>
      <c r="P14455" s="268" t="s">
        <v>9492</v>
      </c>
      <c r="Q14455" s="269">
        <v>-20.5</v>
      </c>
      <c r="R14455" s="269">
        <v>-20.75</v>
      </c>
      <c r="S14455" s="269">
        <v>-40.5</v>
      </c>
      <c r="T14455" s="269">
        <v>-40.75</v>
      </c>
      <c r="DO14455"/>
    </row>
    <row r="14456" spans="15:119" x14ac:dyDescent="0.25">
      <c r="O14456" s="268" t="s">
        <v>23922</v>
      </c>
      <c r="P14456" s="268" t="s">
        <v>9492</v>
      </c>
      <c r="Q14456" s="269">
        <v>-20.75</v>
      </c>
      <c r="R14456" s="269">
        <v>-21</v>
      </c>
      <c r="S14456" s="269">
        <v>-40.75</v>
      </c>
      <c r="T14456" s="269">
        <v>-41</v>
      </c>
      <c r="DO14456"/>
    </row>
    <row r="14457" spans="15:119" x14ac:dyDescent="0.25">
      <c r="O14457" s="268" t="s">
        <v>23923</v>
      </c>
      <c r="P14457" s="268" t="s">
        <v>9492</v>
      </c>
      <c r="Q14457" s="269">
        <v>-20.75</v>
      </c>
      <c r="R14457" s="269">
        <v>-21</v>
      </c>
      <c r="S14457" s="269">
        <v>-40.5</v>
      </c>
      <c r="T14457" s="269">
        <v>-40.75</v>
      </c>
      <c r="DO14457"/>
    </row>
    <row r="14458" spans="15:119" x14ac:dyDescent="0.25">
      <c r="O14458" s="268" t="s">
        <v>23924</v>
      </c>
      <c r="P14458" s="268" t="s">
        <v>9488</v>
      </c>
      <c r="Q14458" s="269">
        <v>-20</v>
      </c>
      <c r="R14458" s="269">
        <v>-21</v>
      </c>
      <c r="S14458" s="269">
        <v>-39</v>
      </c>
      <c r="T14458" s="269">
        <v>-40.5</v>
      </c>
      <c r="DO14458"/>
    </row>
    <row r="14459" spans="15:119" x14ac:dyDescent="0.25">
      <c r="O14459" s="268" t="s">
        <v>23925</v>
      </c>
      <c r="P14459" s="268" t="s">
        <v>9490</v>
      </c>
      <c r="Q14459" s="269">
        <v>-20</v>
      </c>
      <c r="R14459" s="269">
        <v>-20.5</v>
      </c>
      <c r="S14459" s="269">
        <v>-40</v>
      </c>
      <c r="T14459" s="269">
        <v>-40.5</v>
      </c>
      <c r="DO14459"/>
    </row>
    <row r="14460" spans="15:119" x14ac:dyDescent="0.25">
      <c r="O14460" s="268" t="s">
        <v>23926</v>
      </c>
      <c r="P14460" s="268" t="s">
        <v>9492</v>
      </c>
      <c r="Q14460" s="269">
        <v>-20</v>
      </c>
      <c r="R14460" s="269">
        <v>-20.25</v>
      </c>
      <c r="S14460" s="269">
        <v>-40.25</v>
      </c>
      <c r="T14460" s="269">
        <v>-40.5</v>
      </c>
      <c r="DO14460"/>
    </row>
    <row r="14461" spans="15:119" x14ac:dyDescent="0.25">
      <c r="O14461" s="268" t="s">
        <v>23927</v>
      </c>
      <c r="P14461" s="268" t="s">
        <v>9492</v>
      </c>
      <c r="Q14461" s="269">
        <v>-20</v>
      </c>
      <c r="R14461" s="269">
        <v>-20.25</v>
      </c>
      <c r="S14461" s="269">
        <v>-40</v>
      </c>
      <c r="T14461" s="269">
        <v>-40.25</v>
      </c>
      <c r="DO14461"/>
    </row>
    <row r="14462" spans="15:119" x14ac:dyDescent="0.25">
      <c r="O14462" s="268" t="s">
        <v>23928</v>
      </c>
      <c r="P14462" s="268" t="s">
        <v>9492</v>
      </c>
      <c r="Q14462" s="269">
        <v>-20.25</v>
      </c>
      <c r="R14462" s="269">
        <v>-20.5</v>
      </c>
      <c r="S14462" s="269">
        <v>-40.25</v>
      </c>
      <c r="T14462" s="269">
        <v>-40.5</v>
      </c>
      <c r="DO14462"/>
    </row>
    <row r="14463" spans="15:119" x14ac:dyDescent="0.25">
      <c r="O14463" s="268" t="s">
        <v>23929</v>
      </c>
      <c r="P14463" s="268" t="s">
        <v>9492</v>
      </c>
      <c r="Q14463" s="269">
        <v>-20.25</v>
      </c>
      <c r="R14463" s="269">
        <v>-20.5</v>
      </c>
      <c r="S14463" s="269">
        <v>-40</v>
      </c>
      <c r="T14463" s="269">
        <v>-40.25</v>
      </c>
      <c r="DO14463"/>
    </row>
    <row r="14464" spans="15:119" x14ac:dyDescent="0.25">
      <c r="O14464" s="268" t="s">
        <v>23930</v>
      </c>
      <c r="P14464" s="268" t="s">
        <v>9490</v>
      </c>
      <c r="Q14464" s="269">
        <v>-20.5</v>
      </c>
      <c r="R14464" s="269">
        <v>-21</v>
      </c>
      <c r="S14464" s="269">
        <v>-40</v>
      </c>
      <c r="T14464" s="269">
        <v>-40.5</v>
      </c>
      <c r="DO14464"/>
    </row>
    <row r="14465" spans="15:119" x14ac:dyDescent="0.25">
      <c r="O14465" s="268" t="s">
        <v>23931</v>
      </c>
      <c r="P14465" s="268" t="s">
        <v>9492</v>
      </c>
      <c r="Q14465" s="269">
        <v>-20.5</v>
      </c>
      <c r="R14465" s="269">
        <v>-20.75</v>
      </c>
      <c r="S14465" s="269">
        <v>-40.25</v>
      </c>
      <c r="T14465" s="269">
        <v>-40.5</v>
      </c>
      <c r="DO14465"/>
    </row>
    <row r="14466" spans="15:119" x14ac:dyDescent="0.25">
      <c r="O14466" s="268" t="s">
        <v>23932</v>
      </c>
      <c r="P14466" s="268" t="s">
        <v>9488</v>
      </c>
      <c r="Q14466" s="269">
        <v>-21</v>
      </c>
      <c r="R14466" s="269">
        <v>-22</v>
      </c>
      <c r="S14466" s="269">
        <v>-40.5</v>
      </c>
      <c r="T14466" s="269">
        <v>-42</v>
      </c>
      <c r="DO14466"/>
    </row>
    <row r="14467" spans="15:119" x14ac:dyDescent="0.25">
      <c r="O14467" s="268" t="s">
        <v>23933</v>
      </c>
      <c r="P14467" s="268" t="s">
        <v>9490</v>
      </c>
      <c r="Q14467" s="269">
        <v>-21</v>
      </c>
      <c r="R14467" s="269">
        <v>-21.5</v>
      </c>
      <c r="S14467" s="269">
        <v>-41.5</v>
      </c>
      <c r="T14467" s="269">
        <v>-42</v>
      </c>
      <c r="DO14467"/>
    </row>
    <row r="14468" spans="15:119" x14ac:dyDescent="0.25">
      <c r="O14468" s="268" t="s">
        <v>23934</v>
      </c>
      <c r="P14468" s="268" t="s">
        <v>9492</v>
      </c>
      <c r="Q14468" s="269">
        <v>-21</v>
      </c>
      <c r="R14468" s="269">
        <v>-21.25</v>
      </c>
      <c r="S14468" s="269">
        <v>-41.75</v>
      </c>
      <c r="T14468" s="269">
        <v>-42</v>
      </c>
      <c r="DO14468"/>
    </row>
    <row r="14469" spans="15:119" x14ac:dyDescent="0.25">
      <c r="O14469" s="268" t="s">
        <v>23935</v>
      </c>
      <c r="P14469" s="268" t="s">
        <v>9492</v>
      </c>
      <c r="Q14469" s="269">
        <v>-21</v>
      </c>
      <c r="R14469" s="269">
        <v>-21.25</v>
      </c>
      <c r="S14469" s="269">
        <v>-41.5</v>
      </c>
      <c r="T14469" s="269">
        <v>-41.75</v>
      </c>
      <c r="DO14469"/>
    </row>
    <row r="14470" spans="15:119" x14ac:dyDescent="0.25">
      <c r="O14470" s="268" t="s">
        <v>23936</v>
      </c>
      <c r="P14470" s="268" t="s">
        <v>9492</v>
      </c>
      <c r="Q14470" s="269">
        <v>-21.25</v>
      </c>
      <c r="R14470" s="269">
        <v>-21.5</v>
      </c>
      <c r="S14470" s="269">
        <v>-41.75</v>
      </c>
      <c r="T14470" s="269">
        <v>-42</v>
      </c>
      <c r="DO14470"/>
    </row>
    <row r="14471" spans="15:119" x14ac:dyDescent="0.25">
      <c r="O14471" s="268" t="s">
        <v>23937</v>
      </c>
      <c r="P14471" s="268" t="s">
        <v>9492</v>
      </c>
      <c r="Q14471" s="269">
        <v>-21.25</v>
      </c>
      <c r="R14471" s="269">
        <v>-21.5</v>
      </c>
      <c r="S14471" s="269">
        <v>-41.5</v>
      </c>
      <c r="T14471" s="269">
        <v>-41.75</v>
      </c>
      <c r="DO14471"/>
    </row>
    <row r="14472" spans="15:119" x14ac:dyDescent="0.25">
      <c r="O14472" s="268" t="s">
        <v>23938</v>
      </c>
      <c r="P14472" s="268" t="s">
        <v>9490</v>
      </c>
      <c r="Q14472" s="269">
        <v>-21</v>
      </c>
      <c r="R14472" s="269">
        <v>-21.5</v>
      </c>
      <c r="S14472" s="269">
        <v>-41</v>
      </c>
      <c r="T14472" s="269">
        <v>-41.5</v>
      </c>
      <c r="DO14472"/>
    </row>
    <row r="14473" spans="15:119" x14ac:dyDescent="0.25">
      <c r="O14473" s="268" t="s">
        <v>23939</v>
      </c>
      <c r="P14473" s="268" t="s">
        <v>9492</v>
      </c>
      <c r="Q14473" s="269">
        <v>-21</v>
      </c>
      <c r="R14473" s="269">
        <v>-21.25</v>
      </c>
      <c r="S14473" s="269">
        <v>-41.25</v>
      </c>
      <c r="T14473" s="269">
        <v>-41.5</v>
      </c>
      <c r="DO14473"/>
    </row>
    <row r="14474" spans="15:119" x14ac:dyDescent="0.25">
      <c r="O14474" s="268" t="s">
        <v>23940</v>
      </c>
      <c r="P14474" s="268" t="s">
        <v>9492</v>
      </c>
      <c r="Q14474" s="269">
        <v>-21</v>
      </c>
      <c r="R14474" s="269">
        <v>-21.25</v>
      </c>
      <c r="S14474" s="269">
        <v>-41</v>
      </c>
      <c r="T14474" s="269">
        <v>-41.25</v>
      </c>
      <c r="DO14474"/>
    </row>
    <row r="14475" spans="15:119" x14ac:dyDescent="0.25">
      <c r="O14475" s="268" t="s">
        <v>23941</v>
      </c>
      <c r="P14475" s="268" t="s">
        <v>9492</v>
      </c>
      <c r="Q14475" s="269">
        <v>-21.25</v>
      </c>
      <c r="R14475" s="269">
        <v>-21.5</v>
      </c>
      <c r="S14475" s="269">
        <v>-41.25</v>
      </c>
      <c r="T14475" s="269">
        <v>-41.5</v>
      </c>
      <c r="DO14475"/>
    </row>
    <row r="14476" spans="15:119" x14ac:dyDescent="0.25">
      <c r="O14476" s="268" t="s">
        <v>23942</v>
      </c>
      <c r="P14476" s="268" t="s">
        <v>9492</v>
      </c>
      <c r="Q14476" s="269">
        <v>-21.25</v>
      </c>
      <c r="R14476" s="269">
        <v>-21.5</v>
      </c>
      <c r="S14476" s="269">
        <v>-41</v>
      </c>
      <c r="T14476" s="269">
        <v>-41.25</v>
      </c>
      <c r="DO14476"/>
    </row>
    <row r="14477" spans="15:119" x14ac:dyDescent="0.25">
      <c r="O14477" s="268" t="s">
        <v>23943</v>
      </c>
      <c r="P14477" s="268" t="s">
        <v>9490</v>
      </c>
      <c r="Q14477" s="269">
        <v>-21</v>
      </c>
      <c r="R14477" s="269">
        <v>-21.5</v>
      </c>
      <c r="S14477" s="269">
        <v>-40.5</v>
      </c>
      <c r="T14477" s="269">
        <v>-41</v>
      </c>
      <c r="DO14477"/>
    </row>
    <row r="14478" spans="15:119" x14ac:dyDescent="0.25">
      <c r="O14478" s="268" t="s">
        <v>23944</v>
      </c>
      <c r="P14478" s="268" t="s">
        <v>9492</v>
      </c>
      <c r="Q14478" s="269">
        <v>-21</v>
      </c>
      <c r="R14478" s="269">
        <v>-21.25</v>
      </c>
      <c r="S14478" s="269">
        <v>-40.75</v>
      </c>
      <c r="T14478" s="269">
        <v>-41</v>
      </c>
      <c r="DO14478"/>
    </row>
    <row r="14479" spans="15:119" x14ac:dyDescent="0.25">
      <c r="O14479" s="268" t="s">
        <v>23945</v>
      </c>
      <c r="P14479" s="268" t="s">
        <v>9492</v>
      </c>
      <c r="Q14479" s="269">
        <v>-21.25</v>
      </c>
      <c r="R14479" s="269">
        <v>-21.5</v>
      </c>
      <c r="S14479" s="269">
        <v>-40.75</v>
      </c>
      <c r="T14479" s="269">
        <v>-41</v>
      </c>
      <c r="DO14479"/>
    </row>
    <row r="14480" spans="15:119" x14ac:dyDescent="0.25">
      <c r="O14480" s="268" t="s">
        <v>23946</v>
      </c>
      <c r="P14480" s="268" t="s">
        <v>9490</v>
      </c>
      <c r="Q14480" s="269">
        <v>-21.5</v>
      </c>
      <c r="R14480" s="269">
        <v>-22</v>
      </c>
      <c r="S14480" s="269">
        <v>-41.5</v>
      </c>
      <c r="T14480" s="269">
        <v>-42</v>
      </c>
      <c r="DO14480"/>
    </row>
    <row r="14481" spans="15:119" x14ac:dyDescent="0.25">
      <c r="O14481" s="268" t="s">
        <v>23947</v>
      </c>
      <c r="P14481" s="268" t="s">
        <v>9492</v>
      </c>
      <c r="Q14481" s="269">
        <v>-21.5</v>
      </c>
      <c r="R14481" s="269">
        <v>-21.75</v>
      </c>
      <c r="S14481" s="269">
        <v>-41.75</v>
      </c>
      <c r="T14481" s="269">
        <v>-42</v>
      </c>
      <c r="DO14481"/>
    </row>
    <row r="14482" spans="15:119" x14ac:dyDescent="0.25">
      <c r="O14482" s="268" t="s">
        <v>23948</v>
      </c>
      <c r="P14482" s="268" t="s">
        <v>9492</v>
      </c>
      <c r="Q14482" s="269">
        <v>-21.5</v>
      </c>
      <c r="R14482" s="269">
        <v>-21.75</v>
      </c>
      <c r="S14482" s="269">
        <v>-41.5</v>
      </c>
      <c r="T14482" s="269">
        <v>-41.75</v>
      </c>
      <c r="DO14482"/>
    </row>
    <row r="14483" spans="15:119" x14ac:dyDescent="0.25">
      <c r="O14483" s="268" t="s">
        <v>23949</v>
      </c>
      <c r="P14483" s="268" t="s">
        <v>9492</v>
      </c>
      <c r="Q14483" s="269">
        <v>-21.75</v>
      </c>
      <c r="R14483" s="269">
        <v>-22</v>
      </c>
      <c r="S14483" s="269">
        <v>-41.75</v>
      </c>
      <c r="T14483" s="269">
        <v>-42</v>
      </c>
      <c r="DO14483"/>
    </row>
    <row r="14484" spans="15:119" x14ac:dyDescent="0.25">
      <c r="O14484" s="268" t="s">
        <v>23950</v>
      </c>
      <c r="P14484" s="268" t="s">
        <v>9492</v>
      </c>
      <c r="Q14484" s="269">
        <v>-21.75</v>
      </c>
      <c r="R14484" s="269">
        <v>-22</v>
      </c>
      <c r="S14484" s="269">
        <v>-41.5</v>
      </c>
      <c r="T14484" s="269">
        <v>-41.75</v>
      </c>
      <c r="DO14484"/>
    </row>
    <row r="14485" spans="15:119" x14ac:dyDescent="0.25">
      <c r="O14485" s="268" t="s">
        <v>23951</v>
      </c>
      <c r="P14485" s="268" t="s">
        <v>9490</v>
      </c>
      <c r="Q14485" s="269">
        <v>-21.5</v>
      </c>
      <c r="R14485" s="269">
        <v>-22</v>
      </c>
      <c r="S14485" s="269">
        <v>-41</v>
      </c>
      <c r="T14485" s="269">
        <v>-41.5</v>
      </c>
      <c r="DO14485"/>
    </row>
    <row r="14486" spans="15:119" x14ac:dyDescent="0.25">
      <c r="O14486" s="268" t="s">
        <v>23952</v>
      </c>
      <c r="P14486" s="268" t="s">
        <v>9492</v>
      </c>
      <c r="Q14486" s="269">
        <v>-21.5</v>
      </c>
      <c r="R14486" s="269">
        <v>-21.75</v>
      </c>
      <c r="S14486" s="269">
        <v>-41.25</v>
      </c>
      <c r="T14486" s="269">
        <v>-41.5</v>
      </c>
      <c r="DO14486"/>
    </row>
    <row r="14487" spans="15:119" x14ac:dyDescent="0.25">
      <c r="O14487" s="268" t="s">
        <v>23953</v>
      </c>
      <c r="P14487" s="268" t="s">
        <v>9492</v>
      </c>
      <c r="Q14487" s="269">
        <v>-21.5</v>
      </c>
      <c r="R14487" s="269">
        <v>-21.75</v>
      </c>
      <c r="S14487" s="269">
        <v>-41</v>
      </c>
      <c r="T14487" s="269">
        <v>-41.25</v>
      </c>
      <c r="DO14487"/>
    </row>
    <row r="14488" spans="15:119" x14ac:dyDescent="0.25">
      <c r="O14488" s="268" t="s">
        <v>23954</v>
      </c>
      <c r="P14488" s="268" t="s">
        <v>9492</v>
      </c>
      <c r="Q14488" s="269">
        <v>-21.75</v>
      </c>
      <c r="R14488" s="269">
        <v>-22</v>
      </c>
      <c r="S14488" s="269">
        <v>-41.25</v>
      </c>
      <c r="T14488" s="269">
        <v>-41.5</v>
      </c>
      <c r="DO14488"/>
    </row>
    <row r="14489" spans="15:119" x14ac:dyDescent="0.25">
      <c r="O14489" s="268" t="s">
        <v>23955</v>
      </c>
      <c r="P14489" s="268" t="s">
        <v>9492</v>
      </c>
      <c r="Q14489" s="269">
        <v>-21.75</v>
      </c>
      <c r="R14489" s="269">
        <v>-22</v>
      </c>
      <c r="S14489" s="269">
        <v>-41</v>
      </c>
      <c r="T14489" s="269">
        <v>-41.25</v>
      </c>
      <c r="DO14489"/>
    </row>
    <row r="14490" spans="15:119" x14ac:dyDescent="0.25">
      <c r="O14490" s="268" t="s">
        <v>23956</v>
      </c>
      <c r="P14490" s="268" t="s">
        <v>9492</v>
      </c>
      <c r="Q14490" s="269">
        <v>-21.5</v>
      </c>
      <c r="R14490" s="269">
        <v>-21.75</v>
      </c>
      <c r="S14490" s="269">
        <v>-40.75</v>
      </c>
      <c r="T14490" s="269">
        <v>-41</v>
      </c>
      <c r="DO14490"/>
    </row>
    <row r="14491" spans="15:119" x14ac:dyDescent="0.25">
      <c r="O14491" s="268" t="s">
        <v>23957</v>
      </c>
      <c r="P14491" s="268" t="s">
        <v>9492</v>
      </c>
      <c r="Q14491" s="269">
        <v>-21.75</v>
      </c>
      <c r="R14491" s="269">
        <v>-22</v>
      </c>
      <c r="S14491" s="269">
        <v>-40.75</v>
      </c>
      <c r="T14491" s="269">
        <v>-41</v>
      </c>
      <c r="DO14491"/>
    </row>
    <row r="14492" spans="15:119" x14ac:dyDescent="0.25">
      <c r="O14492" s="268" t="s">
        <v>23958</v>
      </c>
      <c r="P14492" s="268" t="s">
        <v>9486</v>
      </c>
      <c r="Q14492" s="269">
        <v>-22</v>
      </c>
      <c r="R14492" s="269">
        <v>-24</v>
      </c>
      <c r="S14492" s="269">
        <v>-39</v>
      </c>
      <c r="T14492" s="269">
        <v>-42</v>
      </c>
      <c r="DO14492"/>
    </row>
    <row r="14493" spans="15:119" x14ac:dyDescent="0.25">
      <c r="O14493" s="268" t="s">
        <v>23959</v>
      </c>
      <c r="P14493" s="268" t="s">
        <v>9488</v>
      </c>
      <c r="Q14493" s="269">
        <v>-22</v>
      </c>
      <c r="R14493" s="269">
        <v>-23</v>
      </c>
      <c r="S14493" s="269">
        <v>-40.5</v>
      </c>
      <c r="T14493" s="269">
        <v>-42</v>
      </c>
      <c r="DO14493"/>
    </row>
    <row r="14494" spans="15:119" x14ac:dyDescent="0.25">
      <c r="O14494" s="268" t="s">
        <v>23960</v>
      </c>
      <c r="P14494" s="268" t="s">
        <v>9490</v>
      </c>
      <c r="Q14494" s="269">
        <v>-22</v>
      </c>
      <c r="R14494" s="269">
        <v>-22.5</v>
      </c>
      <c r="S14494" s="269">
        <v>-41.5</v>
      </c>
      <c r="T14494" s="269">
        <v>-42</v>
      </c>
      <c r="DO14494"/>
    </row>
    <row r="14495" spans="15:119" x14ac:dyDescent="0.25">
      <c r="O14495" s="268" t="s">
        <v>23961</v>
      </c>
      <c r="P14495" s="268" t="s">
        <v>9492</v>
      </c>
      <c r="Q14495" s="269">
        <v>-22</v>
      </c>
      <c r="R14495" s="269">
        <v>-22.25</v>
      </c>
      <c r="S14495" s="269">
        <v>-41.75</v>
      </c>
      <c r="T14495" s="269">
        <v>-42</v>
      </c>
      <c r="DO14495"/>
    </row>
    <row r="14496" spans="15:119" x14ac:dyDescent="0.25">
      <c r="O14496" s="268" t="s">
        <v>23962</v>
      </c>
      <c r="P14496" s="268" t="s">
        <v>9492</v>
      </c>
      <c r="Q14496" s="269">
        <v>-22</v>
      </c>
      <c r="R14496" s="269">
        <v>-22.25</v>
      </c>
      <c r="S14496" s="269">
        <v>-41.5</v>
      </c>
      <c r="T14496" s="269">
        <v>-41.75</v>
      </c>
      <c r="DO14496"/>
    </row>
    <row r="14497" spans="15:119" x14ac:dyDescent="0.25">
      <c r="O14497" s="268" t="s">
        <v>23963</v>
      </c>
      <c r="P14497" s="268" t="s">
        <v>9492</v>
      </c>
      <c r="Q14497" s="269">
        <v>-22.25</v>
      </c>
      <c r="R14497" s="269">
        <v>-22.5</v>
      </c>
      <c r="S14497" s="269">
        <v>-41.75</v>
      </c>
      <c r="T14497" s="269">
        <v>-42</v>
      </c>
      <c r="DO14497"/>
    </row>
    <row r="14498" spans="15:119" x14ac:dyDescent="0.25">
      <c r="O14498" s="268" t="s">
        <v>23964</v>
      </c>
      <c r="P14498" s="268" t="s">
        <v>9492</v>
      </c>
      <c r="Q14498" s="269">
        <v>-22.25</v>
      </c>
      <c r="R14498" s="269">
        <v>-22.5</v>
      </c>
      <c r="S14498" s="269">
        <v>-41.5</v>
      </c>
      <c r="T14498" s="269">
        <v>-41.75</v>
      </c>
      <c r="DO14498"/>
    </row>
    <row r="14499" spans="15:119" x14ac:dyDescent="0.25">
      <c r="O14499" s="268" t="s">
        <v>23965</v>
      </c>
      <c r="P14499" s="268" t="s">
        <v>9490</v>
      </c>
      <c r="Q14499" s="269">
        <v>-22</v>
      </c>
      <c r="R14499" s="269">
        <v>-22.5</v>
      </c>
      <c r="S14499" s="269">
        <v>-41</v>
      </c>
      <c r="T14499" s="269">
        <v>-41.5</v>
      </c>
      <c r="DO14499"/>
    </row>
    <row r="14500" spans="15:119" x14ac:dyDescent="0.25">
      <c r="O14500" s="268" t="s">
        <v>23966</v>
      </c>
      <c r="P14500" s="268" t="s">
        <v>9492</v>
      </c>
      <c r="Q14500" s="269">
        <v>-22</v>
      </c>
      <c r="R14500" s="269">
        <v>-22.25</v>
      </c>
      <c r="S14500" s="269">
        <v>-41.25</v>
      </c>
      <c r="T14500" s="269">
        <v>-41.5</v>
      </c>
      <c r="DO14500"/>
    </row>
    <row r="14501" spans="15:119" x14ac:dyDescent="0.25">
      <c r="O14501" s="268" t="s">
        <v>23967</v>
      </c>
      <c r="P14501" s="268" t="s">
        <v>9492</v>
      </c>
      <c r="Q14501" s="269">
        <v>-22</v>
      </c>
      <c r="R14501" s="269">
        <v>-22.25</v>
      </c>
      <c r="S14501" s="269">
        <v>-41</v>
      </c>
      <c r="T14501" s="269">
        <v>-41.25</v>
      </c>
      <c r="DO14501"/>
    </row>
    <row r="14502" spans="15:119" x14ac:dyDescent="0.25">
      <c r="O14502" s="268" t="s">
        <v>23968</v>
      </c>
      <c r="P14502" s="268" t="s">
        <v>9490</v>
      </c>
      <c r="Q14502" s="269">
        <v>-22.5</v>
      </c>
      <c r="R14502" s="269">
        <v>-23</v>
      </c>
      <c r="S14502" s="269">
        <v>-41.5</v>
      </c>
      <c r="T14502" s="269">
        <v>-42</v>
      </c>
      <c r="DO14502"/>
    </row>
    <row r="14503" spans="15:119" x14ac:dyDescent="0.25">
      <c r="O14503" s="268" t="s">
        <v>23969</v>
      </c>
      <c r="P14503" s="268" t="s">
        <v>9492</v>
      </c>
      <c r="Q14503" s="269">
        <v>-22.5</v>
      </c>
      <c r="R14503" s="269">
        <v>-22.75</v>
      </c>
      <c r="S14503" s="269">
        <v>-41.75</v>
      </c>
      <c r="T14503" s="269">
        <v>-42</v>
      </c>
      <c r="DO14503"/>
    </row>
    <row r="14504" spans="15:119" x14ac:dyDescent="0.25">
      <c r="O14504" s="268" t="s">
        <v>23970</v>
      </c>
      <c r="P14504" s="268" t="s">
        <v>9492</v>
      </c>
      <c r="Q14504" s="269">
        <v>-22.75</v>
      </c>
      <c r="R14504" s="269">
        <v>-23</v>
      </c>
      <c r="S14504" s="269">
        <v>-41.75</v>
      </c>
      <c r="T14504" s="269">
        <v>-42</v>
      </c>
      <c r="DO14504"/>
    </row>
    <row r="14505" spans="15:119" x14ac:dyDescent="0.25">
      <c r="O14505" s="268" t="s">
        <v>23971</v>
      </c>
      <c r="P14505" s="268" t="s">
        <v>9490</v>
      </c>
      <c r="Q14505" s="269">
        <v>-22.5</v>
      </c>
      <c r="R14505" s="269">
        <v>-23</v>
      </c>
      <c r="S14505" s="269">
        <v>-41</v>
      </c>
      <c r="T14505" s="269">
        <v>-41.5</v>
      </c>
      <c r="DO14505"/>
    </row>
    <row r="14506" spans="15:119" x14ac:dyDescent="0.25">
      <c r="O14506" s="268" t="s">
        <v>23972</v>
      </c>
      <c r="P14506" s="268" t="s">
        <v>9488</v>
      </c>
      <c r="Q14506" s="269">
        <v>-23</v>
      </c>
      <c r="R14506" s="269">
        <v>-24</v>
      </c>
      <c r="S14506" s="269">
        <v>-40.5</v>
      </c>
      <c r="T14506" s="269">
        <v>-42</v>
      </c>
      <c r="DO14506"/>
    </row>
    <row r="14507" spans="15:119" x14ac:dyDescent="0.25">
      <c r="O14507" s="268" t="s">
        <v>23973</v>
      </c>
      <c r="P14507" s="268" t="s">
        <v>9490</v>
      </c>
      <c r="Q14507" s="269">
        <v>-23</v>
      </c>
      <c r="R14507" s="269">
        <v>-23.5</v>
      </c>
      <c r="S14507" s="269">
        <v>-41.5</v>
      </c>
      <c r="T14507" s="269">
        <v>-42</v>
      </c>
      <c r="DO14507"/>
    </row>
    <row r="14508" spans="15:119" x14ac:dyDescent="0.25">
      <c r="O14508" s="268" t="s">
        <v>23974</v>
      </c>
      <c r="P14508" s="268" t="s">
        <v>9490</v>
      </c>
      <c r="Q14508" s="269">
        <v>-23</v>
      </c>
      <c r="R14508" s="269">
        <v>-23.5</v>
      </c>
      <c r="S14508" s="269">
        <v>-36</v>
      </c>
      <c r="T14508" s="269">
        <v>-36.5</v>
      </c>
      <c r="DO14508"/>
    </row>
    <row r="14509" spans="15:119" x14ac:dyDescent="0.25">
      <c r="O14509" s="268" t="s">
        <v>23975</v>
      </c>
      <c r="P14509" s="268" t="s">
        <v>9484</v>
      </c>
      <c r="Q14509" s="269">
        <v>-24</v>
      </c>
      <c r="R14509" s="269">
        <v>-28</v>
      </c>
      <c r="S14509" s="269">
        <v>-54</v>
      </c>
      <c r="T14509" s="269">
        <v>-60</v>
      </c>
      <c r="DO14509"/>
    </row>
    <row r="14510" spans="15:119" x14ac:dyDescent="0.25">
      <c r="O14510" s="268" t="s">
        <v>23976</v>
      </c>
      <c r="P14510" s="268" t="s">
        <v>9486</v>
      </c>
      <c r="Q14510" s="269">
        <v>-24</v>
      </c>
      <c r="R14510" s="269">
        <v>-26</v>
      </c>
      <c r="S14510" s="269">
        <v>-54</v>
      </c>
      <c r="T14510" s="269">
        <v>-57</v>
      </c>
      <c r="DO14510"/>
    </row>
    <row r="14511" spans="15:119" x14ac:dyDescent="0.25">
      <c r="O14511" s="268" t="s">
        <v>23977</v>
      </c>
      <c r="P14511" s="268" t="s">
        <v>9488</v>
      </c>
      <c r="Q14511" s="269">
        <v>-24</v>
      </c>
      <c r="R14511" s="269">
        <v>-25</v>
      </c>
      <c r="S14511" s="269">
        <v>-54</v>
      </c>
      <c r="T14511" s="269">
        <v>-55.5</v>
      </c>
      <c r="DO14511"/>
    </row>
    <row r="14512" spans="15:119" x14ac:dyDescent="0.25">
      <c r="O14512" s="268" t="s">
        <v>23978</v>
      </c>
      <c r="P14512" s="268" t="s">
        <v>9490</v>
      </c>
      <c r="Q14512" s="269">
        <v>-24</v>
      </c>
      <c r="R14512" s="269">
        <v>-24.5</v>
      </c>
      <c r="S14512" s="269">
        <v>-55</v>
      </c>
      <c r="T14512" s="269">
        <v>-55.5</v>
      </c>
      <c r="DO14512"/>
    </row>
    <row r="14513" spans="15:119" x14ac:dyDescent="0.25">
      <c r="O14513" s="268" t="s">
        <v>23979</v>
      </c>
      <c r="P14513" s="268" t="s">
        <v>9490</v>
      </c>
      <c r="Q14513" s="269">
        <v>-24</v>
      </c>
      <c r="R14513" s="269">
        <v>-24.5</v>
      </c>
      <c r="S14513" s="269">
        <v>-54.5</v>
      </c>
      <c r="T14513" s="269">
        <v>-55</v>
      </c>
      <c r="DO14513"/>
    </row>
    <row r="14514" spans="15:119" x14ac:dyDescent="0.25">
      <c r="O14514" s="268" t="s">
        <v>23980</v>
      </c>
      <c r="P14514" s="268" t="s">
        <v>9490</v>
      </c>
      <c r="Q14514" s="269">
        <v>-24</v>
      </c>
      <c r="R14514" s="269">
        <v>-24.5</v>
      </c>
      <c r="S14514" s="269">
        <v>-54</v>
      </c>
      <c r="T14514" s="269">
        <v>-54.5</v>
      </c>
      <c r="DO14514"/>
    </row>
    <row r="14515" spans="15:119" x14ac:dyDescent="0.25">
      <c r="O14515" s="268" t="s">
        <v>23981</v>
      </c>
      <c r="P14515" s="268" t="s">
        <v>9492</v>
      </c>
      <c r="Q14515" s="269">
        <v>-24</v>
      </c>
      <c r="R14515" s="269">
        <v>-24.25</v>
      </c>
      <c r="S14515" s="269">
        <v>-54.25</v>
      </c>
      <c r="T14515" s="269">
        <v>-54.5</v>
      </c>
      <c r="DO14515"/>
    </row>
    <row r="14516" spans="15:119" x14ac:dyDescent="0.25">
      <c r="O14516" s="268" t="s">
        <v>23982</v>
      </c>
      <c r="P14516" s="268" t="s">
        <v>9492</v>
      </c>
      <c r="Q14516" s="269">
        <v>-24</v>
      </c>
      <c r="R14516" s="269">
        <v>-24.25</v>
      </c>
      <c r="S14516" s="269">
        <v>-54</v>
      </c>
      <c r="T14516" s="269">
        <v>-54.25</v>
      </c>
      <c r="DO14516"/>
    </row>
    <row r="14517" spans="15:119" x14ac:dyDescent="0.25">
      <c r="O14517" s="268" t="s">
        <v>23983</v>
      </c>
      <c r="P14517" s="268" t="s">
        <v>9492</v>
      </c>
      <c r="Q14517" s="269">
        <v>-24.25</v>
      </c>
      <c r="R14517" s="269">
        <v>-24.5</v>
      </c>
      <c r="S14517" s="269">
        <v>-54.25</v>
      </c>
      <c r="T14517" s="269">
        <v>-54.5</v>
      </c>
      <c r="DO14517"/>
    </row>
    <row r="14518" spans="15:119" x14ac:dyDescent="0.25">
      <c r="O14518" s="268" t="s">
        <v>23984</v>
      </c>
      <c r="P14518" s="268" t="s">
        <v>9492</v>
      </c>
      <c r="Q14518" s="269">
        <v>-24.25</v>
      </c>
      <c r="R14518" s="269">
        <v>-24.5</v>
      </c>
      <c r="S14518" s="269">
        <v>-54</v>
      </c>
      <c r="T14518" s="269">
        <v>-54.25</v>
      </c>
      <c r="DO14518"/>
    </row>
    <row r="14519" spans="15:119" x14ac:dyDescent="0.25">
      <c r="O14519" s="268" t="s">
        <v>23985</v>
      </c>
      <c r="P14519" s="268" t="s">
        <v>9490</v>
      </c>
      <c r="Q14519" s="269">
        <v>-24.5</v>
      </c>
      <c r="R14519" s="269">
        <v>-25</v>
      </c>
      <c r="S14519" s="269">
        <v>-54</v>
      </c>
      <c r="T14519" s="269">
        <v>-54.5</v>
      </c>
      <c r="DO14519"/>
    </row>
    <row r="14520" spans="15:119" x14ac:dyDescent="0.25">
      <c r="O14520" s="268" t="s">
        <v>23986</v>
      </c>
      <c r="P14520" s="268" t="s">
        <v>9492</v>
      </c>
      <c r="Q14520" s="269">
        <v>-24.5</v>
      </c>
      <c r="R14520" s="269">
        <v>-24.75</v>
      </c>
      <c r="S14520" s="269">
        <v>-54.25</v>
      </c>
      <c r="T14520" s="269">
        <v>-54.5</v>
      </c>
      <c r="DO14520"/>
    </row>
    <row r="14521" spans="15:119" x14ac:dyDescent="0.25">
      <c r="O14521" s="268" t="s">
        <v>23987</v>
      </c>
      <c r="P14521" s="268" t="s">
        <v>9492</v>
      </c>
      <c r="Q14521" s="269">
        <v>-24.5</v>
      </c>
      <c r="R14521" s="269">
        <v>-24.75</v>
      </c>
      <c r="S14521" s="269">
        <v>-54</v>
      </c>
      <c r="T14521" s="269">
        <v>-54.25</v>
      </c>
      <c r="DO14521"/>
    </row>
    <row r="14522" spans="15:119" x14ac:dyDescent="0.25">
      <c r="O14522" s="268" t="s">
        <v>23988</v>
      </c>
      <c r="P14522" s="268" t="s">
        <v>9492</v>
      </c>
      <c r="Q14522" s="269">
        <v>-24.75</v>
      </c>
      <c r="R14522" s="269">
        <v>-25</v>
      </c>
      <c r="S14522" s="269">
        <v>-54.25</v>
      </c>
      <c r="T14522" s="269">
        <v>-54.5</v>
      </c>
      <c r="DO14522"/>
    </row>
    <row r="14523" spans="15:119" x14ac:dyDescent="0.25">
      <c r="O14523" s="268" t="s">
        <v>23989</v>
      </c>
      <c r="P14523" s="268" t="s">
        <v>9492</v>
      </c>
      <c r="Q14523" s="269">
        <v>-24.75</v>
      </c>
      <c r="R14523" s="269">
        <v>-25</v>
      </c>
      <c r="S14523" s="269">
        <v>-54</v>
      </c>
      <c r="T14523" s="269">
        <v>-54.25</v>
      </c>
      <c r="DO14523"/>
    </row>
    <row r="14524" spans="15:119" x14ac:dyDescent="0.25">
      <c r="O14524" s="268" t="s">
        <v>23990</v>
      </c>
      <c r="P14524" s="268" t="s">
        <v>9488</v>
      </c>
      <c r="Q14524" s="269">
        <v>-25</v>
      </c>
      <c r="R14524" s="269">
        <v>-26</v>
      </c>
      <c r="S14524" s="269">
        <v>-54</v>
      </c>
      <c r="T14524" s="269">
        <v>-55.5</v>
      </c>
      <c r="DO14524"/>
    </row>
    <row r="14525" spans="15:119" x14ac:dyDescent="0.25">
      <c r="O14525" s="268" t="s">
        <v>23991</v>
      </c>
      <c r="P14525" s="268" t="s">
        <v>9490</v>
      </c>
      <c r="Q14525" s="269">
        <v>-25</v>
      </c>
      <c r="R14525" s="269">
        <v>-25.5</v>
      </c>
      <c r="S14525" s="269">
        <v>-54.5</v>
      </c>
      <c r="T14525" s="269">
        <v>-55</v>
      </c>
      <c r="DO14525"/>
    </row>
    <row r="14526" spans="15:119" x14ac:dyDescent="0.25">
      <c r="O14526" s="268" t="s">
        <v>23992</v>
      </c>
      <c r="P14526" s="268" t="s">
        <v>9492</v>
      </c>
      <c r="Q14526" s="269">
        <v>-25.25</v>
      </c>
      <c r="R14526" s="269">
        <v>-25.5</v>
      </c>
      <c r="S14526" s="269">
        <v>-54.5</v>
      </c>
      <c r="T14526" s="269">
        <v>-54.75</v>
      </c>
      <c r="DO14526"/>
    </row>
    <row r="14527" spans="15:119" x14ac:dyDescent="0.25">
      <c r="O14527" s="268" t="s">
        <v>23993</v>
      </c>
      <c r="P14527" s="268" t="s">
        <v>9490</v>
      </c>
      <c r="Q14527" s="269">
        <v>-25</v>
      </c>
      <c r="R14527" s="269">
        <v>-25.5</v>
      </c>
      <c r="S14527" s="269">
        <v>-54</v>
      </c>
      <c r="T14527" s="269">
        <v>-54.5</v>
      </c>
      <c r="DO14527"/>
    </row>
    <row r="14528" spans="15:119" x14ac:dyDescent="0.25">
      <c r="O14528" s="268" t="s">
        <v>23994</v>
      </c>
      <c r="P14528" s="268" t="s">
        <v>9492</v>
      </c>
      <c r="Q14528" s="269">
        <v>-25</v>
      </c>
      <c r="R14528" s="269">
        <v>-25.25</v>
      </c>
      <c r="S14528" s="269">
        <v>-54.25</v>
      </c>
      <c r="T14528" s="269">
        <v>-54.5</v>
      </c>
      <c r="DO14528"/>
    </row>
    <row r="14529" spans="15:119" x14ac:dyDescent="0.25">
      <c r="O14529" s="268" t="s">
        <v>23995</v>
      </c>
      <c r="P14529" s="268" t="s">
        <v>9492</v>
      </c>
      <c r="Q14529" s="269">
        <v>-25</v>
      </c>
      <c r="R14529" s="269">
        <v>-25.25</v>
      </c>
      <c r="S14529" s="269">
        <v>-54</v>
      </c>
      <c r="T14529" s="269">
        <v>-54.25</v>
      </c>
      <c r="DO14529"/>
    </row>
    <row r="14530" spans="15:119" x14ac:dyDescent="0.25">
      <c r="O14530" s="268" t="s">
        <v>23996</v>
      </c>
      <c r="P14530" s="268" t="s">
        <v>9492</v>
      </c>
      <c r="Q14530" s="269">
        <v>-25.25</v>
      </c>
      <c r="R14530" s="269">
        <v>-25.5</v>
      </c>
      <c r="S14530" s="269">
        <v>-54.25</v>
      </c>
      <c r="T14530" s="269">
        <v>-54.5</v>
      </c>
      <c r="DO14530"/>
    </row>
    <row r="14531" spans="15:119" x14ac:dyDescent="0.25">
      <c r="O14531" s="268" t="s">
        <v>23997</v>
      </c>
      <c r="P14531" s="268" t="s">
        <v>9492</v>
      </c>
      <c r="Q14531" s="269">
        <v>-25.25</v>
      </c>
      <c r="R14531" s="269">
        <v>-25.5</v>
      </c>
      <c r="S14531" s="269">
        <v>-54</v>
      </c>
      <c r="T14531" s="269">
        <v>-54.25</v>
      </c>
      <c r="DO14531"/>
    </row>
    <row r="14532" spans="15:119" x14ac:dyDescent="0.25">
      <c r="O14532" s="268" t="s">
        <v>23998</v>
      </c>
      <c r="P14532" s="268" t="s">
        <v>9490</v>
      </c>
      <c r="Q14532" s="269">
        <v>-25.5</v>
      </c>
      <c r="R14532" s="269">
        <v>-26</v>
      </c>
      <c r="S14532" s="269">
        <v>-54.5</v>
      </c>
      <c r="T14532" s="269">
        <v>-55</v>
      </c>
      <c r="DO14532"/>
    </row>
    <row r="14533" spans="15:119" x14ac:dyDescent="0.25">
      <c r="O14533" s="268" t="s">
        <v>23999</v>
      </c>
      <c r="P14533" s="268" t="s">
        <v>9492</v>
      </c>
      <c r="Q14533" s="269">
        <v>-25.5</v>
      </c>
      <c r="R14533" s="269">
        <v>-25.75</v>
      </c>
      <c r="S14533" s="269">
        <v>-54.5</v>
      </c>
      <c r="T14533" s="269">
        <v>-54.75</v>
      </c>
      <c r="DO14533"/>
    </row>
    <row r="14534" spans="15:119" x14ac:dyDescent="0.25">
      <c r="O14534" s="268" t="s">
        <v>24000</v>
      </c>
      <c r="P14534" s="268" t="s">
        <v>9490</v>
      </c>
      <c r="Q14534" s="269">
        <v>-25.5</v>
      </c>
      <c r="R14534" s="269">
        <v>-26</v>
      </c>
      <c r="S14534" s="269">
        <v>-54</v>
      </c>
      <c r="T14534" s="269">
        <v>-54.5</v>
      </c>
      <c r="DO14534"/>
    </row>
    <row r="14535" spans="15:119" x14ac:dyDescent="0.25">
      <c r="O14535" s="268" t="s">
        <v>24001</v>
      </c>
      <c r="P14535" s="268" t="s">
        <v>9492</v>
      </c>
      <c r="Q14535" s="269">
        <v>-25.5</v>
      </c>
      <c r="R14535" s="269">
        <v>-25.75</v>
      </c>
      <c r="S14535" s="269">
        <v>-54.25</v>
      </c>
      <c r="T14535" s="269">
        <v>-54.5</v>
      </c>
      <c r="DO14535"/>
    </row>
    <row r="14536" spans="15:119" x14ac:dyDescent="0.25">
      <c r="O14536" s="268" t="s">
        <v>24002</v>
      </c>
      <c r="P14536" s="268" t="s">
        <v>9492</v>
      </c>
      <c r="Q14536" s="269">
        <v>-25.5</v>
      </c>
      <c r="R14536" s="269">
        <v>-25.75</v>
      </c>
      <c r="S14536" s="269">
        <v>-54</v>
      </c>
      <c r="T14536" s="269">
        <v>-54.25</v>
      </c>
      <c r="DO14536"/>
    </row>
    <row r="14537" spans="15:119" x14ac:dyDescent="0.25">
      <c r="O14537" s="268" t="s">
        <v>24003</v>
      </c>
      <c r="P14537" s="268" t="s">
        <v>9486</v>
      </c>
      <c r="Q14537" s="269">
        <v>-26</v>
      </c>
      <c r="R14537" s="269">
        <v>-28</v>
      </c>
      <c r="S14537" s="269">
        <v>-54</v>
      </c>
      <c r="T14537" s="269">
        <v>-57</v>
      </c>
      <c r="DO14537"/>
    </row>
    <row r="14538" spans="15:119" x14ac:dyDescent="0.25">
      <c r="O14538" s="268" t="s">
        <v>24004</v>
      </c>
      <c r="P14538" s="268" t="s">
        <v>9488</v>
      </c>
      <c r="Q14538" s="269">
        <v>-27</v>
      </c>
      <c r="R14538" s="269">
        <v>-28</v>
      </c>
      <c r="S14538" s="269">
        <v>-54</v>
      </c>
      <c r="T14538" s="269">
        <v>-55.5</v>
      </c>
      <c r="DO14538"/>
    </row>
    <row r="14539" spans="15:119" x14ac:dyDescent="0.25">
      <c r="O14539" s="268" t="s">
        <v>24005</v>
      </c>
      <c r="P14539" s="268" t="s">
        <v>9492</v>
      </c>
      <c r="Q14539" s="269">
        <v>-27.25</v>
      </c>
      <c r="R14539" s="269">
        <v>-27.5</v>
      </c>
      <c r="S14539" s="269">
        <v>-54.5</v>
      </c>
      <c r="T14539" s="269">
        <v>-54.75</v>
      </c>
      <c r="DO14539"/>
    </row>
    <row r="14540" spans="15:119" x14ac:dyDescent="0.25">
      <c r="O14540" s="268" t="s">
        <v>24006</v>
      </c>
      <c r="P14540" s="268" t="s">
        <v>9490</v>
      </c>
      <c r="Q14540" s="269">
        <v>-27</v>
      </c>
      <c r="R14540" s="269">
        <v>-27.5</v>
      </c>
      <c r="S14540" s="269">
        <v>-54</v>
      </c>
      <c r="T14540" s="269">
        <v>-54.5</v>
      </c>
      <c r="DO14540"/>
    </row>
    <row r="14541" spans="15:119" x14ac:dyDescent="0.25">
      <c r="O14541" s="268" t="s">
        <v>24007</v>
      </c>
      <c r="P14541" s="268" t="s">
        <v>9492</v>
      </c>
      <c r="Q14541" s="269">
        <v>-27</v>
      </c>
      <c r="R14541" s="269">
        <v>-27.25</v>
      </c>
      <c r="S14541" s="269">
        <v>-54</v>
      </c>
      <c r="T14541" s="269">
        <v>-54.25</v>
      </c>
      <c r="DO14541"/>
    </row>
    <row r="14542" spans="15:119" x14ac:dyDescent="0.25">
      <c r="O14542" s="268" t="s">
        <v>24008</v>
      </c>
      <c r="P14542" s="268" t="s">
        <v>9492</v>
      </c>
      <c r="Q14542" s="269">
        <v>-27.25</v>
      </c>
      <c r="R14542" s="269">
        <v>-27.5</v>
      </c>
      <c r="S14542" s="269">
        <v>-54.25</v>
      </c>
      <c r="T14542" s="269">
        <v>-54.5</v>
      </c>
      <c r="DO14542"/>
    </row>
    <row r="14543" spans="15:119" x14ac:dyDescent="0.25">
      <c r="O14543" s="268" t="s">
        <v>24009</v>
      </c>
      <c r="P14543" s="268" t="s">
        <v>9492</v>
      </c>
      <c r="Q14543" s="269">
        <v>-27.25</v>
      </c>
      <c r="R14543" s="269">
        <v>-27.5</v>
      </c>
      <c r="S14543" s="269">
        <v>-54</v>
      </c>
      <c r="T14543" s="269">
        <v>-54.25</v>
      </c>
      <c r="DO14543"/>
    </row>
    <row r="14544" spans="15:119" x14ac:dyDescent="0.25">
      <c r="O14544" s="268" t="s">
        <v>24010</v>
      </c>
      <c r="P14544" s="268" t="s">
        <v>9490</v>
      </c>
      <c r="Q14544" s="269">
        <v>-27.5</v>
      </c>
      <c r="R14544" s="269">
        <v>-28</v>
      </c>
      <c r="S14544" s="269">
        <v>-55</v>
      </c>
      <c r="T14544" s="269">
        <v>-55.5</v>
      </c>
      <c r="DO14544"/>
    </row>
    <row r="14545" spans="15:119" x14ac:dyDescent="0.25">
      <c r="O14545" s="268" t="s">
        <v>24011</v>
      </c>
      <c r="P14545" s="268" t="s">
        <v>9492</v>
      </c>
      <c r="Q14545" s="269">
        <v>-27.75</v>
      </c>
      <c r="R14545" s="269">
        <v>-28</v>
      </c>
      <c r="S14545" s="269">
        <v>-55.25</v>
      </c>
      <c r="T14545" s="269">
        <v>-55.5</v>
      </c>
      <c r="DO14545"/>
    </row>
    <row r="14546" spans="15:119" x14ac:dyDescent="0.25">
      <c r="O14546" s="268" t="s">
        <v>24012</v>
      </c>
      <c r="P14546" s="268" t="s">
        <v>9492</v>
      </c>
      <c r="Q14546" s="269">
        <v>-27.75</v>
      </c>
      <c r="R14546" s="269">
        <v>-28</v>
      </c>
      <c r="S14546" s="269">
        <v>-55</v>
      </c>
      <c r="T14546" s="269">
        <v>-55.25</v>
      </c>
      <c r="DO14546"/>
    </row>
    <row r="14547" spans="15:119" x14ac:dyDescent="0.25">
      <c r="O14547" s="268" t="s">
        <v>24013</v>
      </c>
      <c r="P14547" s="268" t="s">
        <v>9490</v>
      </c>
      <c r="Q14547" s="269">
        <v>-27.5</v>
      </c>
      <c r="R14547" s="269">
        <v>-28</v>
      </c>
      <c r="S14547" s="269">
        <v>-54.5</v>
      </c>
      <c r="T14547" s="269">
        <v>-55</v>
      </c>
      <c r="DO14547"/>
    </row>
    <row r="14548" spans="15:119" x14ac:dyDescent="0.25">
      <c r="O14548" s="268" t="s">
        <v>24014</v>
      </c>
      <c r="P14548" s="268" t="s">
        <v>9492</v>
      </c>
      <c r="Q14548" s="269">
        <v>-27.5</v>
      </c>
      <c r="R14548" s="269">
        <v>-27.75</v>
      </c>
      <c r="S14548" s="269">
        <v>-54.75</v>
      </c>
      <c r="T14548" s="269">
        <v>-55</v>
      </c>
      <c r="DO14548"/>
    </row>
    <row r="14549" spans="15:119" x14ac:dyDescent="0.25">
      <c r="O14549" s="268" t="s">
        <v>24015</v>
      </c>
      <c r="P14549" s="268" t="s">
        <v>9492</v>
      </c>
      <c r="Q14549" s="269">
        <v>-27.5</v>
      </c>
      <c r="R14549" s="269">
        <v>-27.75</v>
      </c>
      <c r="S14549" s="269">
        <v>-54.5</v>
      </c>
      <c r="T14549" s="269">
        <v>-54.75</v>
      </c>
      <c r="DO14549"/>
    </row>
    <row r="14550" spans="15:119" x14ac:dyDescent="0.25">
      <c r="O14550" s="268" t="s">
        <v>24016</v>
      </c>
      <c r="P14550" s="268" t="s">
        <v>9492</v>
      </c>
      <c r="Q14550" s="269">
        <v>-27.75</v>
      </c>
      <c r="R14550" s="269">
        <v>-28</v>
      </c>
      <c r="S14550" s="269">
        <v>-54.75</v>
      </c>
      <c r="T14550" s="269">
        <v>-55</v>
      </c>
      <c r="DO14550"/>
    </row>
    <row r="14551" spans="15:119" x14ac:dyDescent="0.25">
      <c r="O14551" s="268" t="s">
        <v>24017</v>
      </c>
      <c r="P14551" s="268" t="s">
        <v>9492</v>
      </c>
      <c r="Q14551" s="269">
        <v>-27.75</v>
      </c>
      <c r="R14551" s="269">
        <v>-28</v>
      </c>
      <c r="S14551" s="269">
        <v>-54.5</v>
      </c>
      <c r="T14551" s="269">
        <v>-54.75</v>
      </c>
      <c r="DO14551"/>
    </row>
    <row r="14552" spans="15:119" x14ac:dyDescent="0.25">
      <c r="O14552" s="268" t="s">
        <v>24018</v>
      </c>
      <c r="P14552" s="268" t="s">
        <v>9490</v>
      </c>
      <c r="Q14552" s="269">
        <v>-27.5</v>
      </c>
      <c r="R14552" s="269">
        <v>-28</v>
      </c>
      <c r="S14552" s="269">
        <v>-54</v>
      </c>
      <c r="T14552" s="269">
        <v>-54.5</v>
      </c>
      <c r="DO14552"/>
    </row>
    <row r="14553" spans="15:119" x14ac:dyDescent="0.25">
      <c r="O14553" s="268" t="s">
        <v>24019</v>
      </c>
      <c r="P14553" s="268" t="s">
        <v>9492</v>
      </c>
      <c r="Q14553" s="269">
        <v>-27.5</v>
      </c>
      <c r="R14553" s="269">
        <v>-27.75</v>
      </c>
      <c r="S14553" s="269">
        <v>-54.25</v>
      </c>
      <c r="T14553" s="269">
        <v>-54.5</v>
      </c>
      <c r="DO14553"/>
    </row>
    <row r="14554" spans="15:119" x14ac:dyDescent="0.25">
      <c r="O14554" s="268" t="s">
        <v>24020</v>
      </c>
      <c r="P14554" s="268" t="s">
        <v>9492</v>
      </c>
      <c r="Q14554" s="269">
        <v>-27.5</v>
      </c>
      <c r="R14554" s="269">
        <v>-27.75</v>
      </c>
      <c r="S14554" s="269">
        <v>-54</v>
      </c>
      <c r="T14554" s="269">
        <v>-54.25</v>
      </c>
      <c r="DO14554"/>
    </row>
    <row r="14555" spans="15:119" x14ac:dyDescent="0.25">
      <c r="O14555" s="268" t="s">
        <v>24021</v>
      </c>
      <c r="P14555" s="268" t="s">
        <v>9492</v>
      </c>
      <c r="Q14555" s="269">
        <v>-27.75</v>
      </c>
      <c r="R14555" s="269">
        <v>-28</v>
      </c>
      <c r="S14555" s="269">
        <v>-54.25</v>
      </c>
      <c r="T14555" s="269">
        <v>-54.5</v>
      </c>
      <c r="DO14555"/>
    </row>
    <row r="14556" spans="15:119" x14ac:dyDescent="0.25">
      <c r="O14556" s="268" t="s">
        <v>24022</v>
      </c>
      <c r="P14556" s="268" t="s">
        <v>9492</v>
      </c>
      <c r="Q14556" s="269">
        <v>-27.75</v>
      </c>
      <c r="R14556" s="269">
        <v>-28</v>
      </c>
      <c r="S14556" s="269">
        <v>-54</v>
      </c>
      <c r="T14556" s="269">
        <v>-54.25</v>
      </c>
      <c r="DO14556"/>
    </row>
    <row r="14557" spans="15:119" x14ac:dyDescent="0.25">
      <c r="O14557" s="268" t="s">
        <v>24023</v>
      </c>
      <c r="P14557" s="268" t="s">
        <v>9484</v>
      </c>
      <c r="Q14557" s="269">
        <v>-24</v>
      </c>
      <c r="R14557" s="269">
        <v>-28</v>
      </c>
      <c r="S14557" s="269">
        <v>-48</v>
      </c>
      <c r="T14557" s="269">
        <v>-54</v>
      </c>
      <c r="DO14557"/>
    </row>
    <row r="14558" spans="15:119" x14ac:dyDescent="0.25">
      <c r="O14558" s="268" t="s">
        <v>24024</v>
      </c>
      <c r="P14558" s="268" t="s">
        <v>9486</v>
      </c>
      <c r="Q14558" s="269">
        <v>-24</v>
      </c>
      <c r="R14558" s="269">
        <v>-26</v>
      </c>
      <c r="S14558" s="269">
        <v>-51</v>
      </c>
      <c r="T14558" s="269">
        <v>-54</v>
      </c>
      <c r="DO14558"/>
    </row>
    <row r="14559" spans="15:119" x14ac:dyDescent="0.25">
      <c r="O14559" s="268" t="s">
        <v>24025</v>
      </c>
      <c r="P14559" s="268" t="s">
        <v>9488</v>
      </c>
      <c r="Q14559" s="269">
        <v>-24</v>
      </c>
      <c r="R14559" s="269">
        <v>-25</v>
      </c>
      <c r="S14559" s="269">
        <v>-52.5</v>
      </c>
      <c r="T14559" s="269">
        <v>-54</v>
      </c>
      <c r="DO14559"/>
    </row>
    <row r="14560" spans="15:119" x14ac:dyDescent="0.25">
      <c r="O14560" s="268" t="s">
        <v>24026</v>
      </c>
      <c r="P14560" s="268" t="s">
        <v>9490</v>
      </c>
      <c r="Q14560" s="269">
        <v>-24</v>
      </c>
      <c r="R14560" s="269">
        <v>-24.5</v>
      </c>
      <c r="S14560" s="269">
        <v>-53.5</v>
      </c>
      <c r="T14560" s="269">
        <v>-54</v>
      </c>
      <c r="DO14560"/>
    </row>
    <row r="14561" spans="15:119" x14ac:dyDescent="0.25">
      <c r="O14561" s="268" t="s">
        <v>24027</v>
      </c>
      <c r="P14561" s="268" t="s">
        <v>9492</v>
      </c>
      <c r="Q14561" s="269">
        <v>-24</v>
      </c>
      <c r="R14561" s="269">
        <v>-24.25</v>
      </c>
      <c r="S14561" s="269">
        <v>-53.75</v>
      </c>
      <c r="T14561" s="269">
        <v>-54</v>
      </c>
      <c r="DO14561"/>
    </row>
    <row r="14562" spans="15:119" x14ac:dyDescent="0.25">
      <c r="O14562" s="268" t="s">
        <v>24028</v>
      </c>
      <c r="P14562" s="268" t="s">
        <v>9492</v>
      </c>
      <c r="Q14562" s="269">
        <v>-24</v>
      </c>
      <c r="R14562" s="269">
        <v>-24.25</v>
      </c>
      <c r="S14562" s="269">
        <v>-53.5</v>
      </c>
      <c r="T14562" s="269">
        <v>-53.75</v>
      </c>
      <c r="DO14562"/>
    </row>
    <row r="14563" spans="15:119" x14ac:dyDescent="0.25">
      <c r="O14563" s="268" t="s">
        <v>24029</v>
      </c>
      <c r="P14563" s="268" t="s">
        <v>9492</v>
      </c>
      <c r="Q14563" s="269">
        <v>-24.25</v>
      </c>
      <c r="R14563" s="269">
        <v>-24.5</v>
      </c>
      <c r="S14563" s="269">
        <v>-53.75</v>
      </c>
      <c r="T14563" s="269">
        <v>-54</v>
      </c>
      <c r="DO14563"/>
    </row>
    <row r="14564" spans="15:119" x14ac:dyDescent="0.25">
      <c r="O14564" s="268" t="s">
        <v>24030</v>
      </c>
      <c r="P14564" s="268" t="s">
        <v>9492</v>
      </c>
      <c r="Q14564" s="269">
        <v>-24.25</v>
      </c>
      <c r="R14564" s="269">
        <v>-24.5</v>
      </c>
      <c r="S14564" s="269">
        <v>-53.5</v>
      </c>
      <c r="T14564" s="269">
        <v>-53.75</v>
      </c>
      <c r="DO14564"/>
    </row>
    <row r="14565" spans="15:119" x14ac:dyDescent="0.25">
      <c r="O14565" s="268" t="s">
        <v>24031</v>
      </c>
      <c r="P14565" s="268" t="s">
        <v>9490</v>
      </c>
      <c r="Q14565" s="269">
        <v>-24</v>
      </c>
      <c r="R14565" s="269">
        <v>-24.5</v>
      </c>
      <c r="S14565" s="269">
        <v>-53</v>
      </c>
      <c r="T14565" s="269">
        <v>-53.5</v>
      </c>
      <c r="DO14565"/>
    </row>
    <row r="14566" spans="15:119" x14ac:dyDescent="0.25">
      <c r="O14566" s="268" t="s">
        <v>24032</v>
      </c>
      <c r="P14566" s="268" t="s">
        <v>9492</v>
      </c>
      <c r="Q14566" s="269">
        <v>-24</v>
      </c>
      <c r="R14566" s="269">
        <v>-24.25</v>
      </c>
      <c r="S14566" s="269">
        <v>-53.25</v>
      </c>
      <c r="T14566" s="269">
        <v>-53.5</v>
      </c>
      <c r="DO14566"/>
    </row>
    <row r="14567" spans="15:119" x14ac:dyDescent="0.25">
      <c r="O14567" s="268" t="s">
        <v>24033</v>
      </c>
      <c r="P14567" s="268" t="s">
        <v>9492</v>
      </c>
      <c r="Q14567" s="269">
        <v>-24</v>
      </c>
      <c r="R14567" s="269">
        <v>-24.25</v>
      </c>
      <c r="S14567" s="269">
        <v>-53</v>
      </c>
      <c r="T14567" s="269">
        <v>-53.25</v>
      </c>
      <c r="DO14567"/>
    </row>
    <row r="14568" spans="15:119" x14ac:dyDescent="0.25">
      <c r="O14568" s="268" t="s">
        <v>24034</v>
      </c>
      <c r="P14568" s="268" t="s">
        <v>9492</v>
      </c>
      <c r="Q14568" s="269">
        <v>-24.25</v>
      </c>
      <c r="R14568" s="269">
        <v>-24.5</v>
      </c>
      <c r="S14568" s="269">
        <v>-53.25</v>
      </c>
      <c r="T14568" s="269">
        <v>-53.5</v>
      </c>
      <c r="DO14568"/>
    </row>
    <row r="14569" spans="15:119" x14ac:dyDescent="0.25">
      <c r="O14569" s="268" t="s">
        <v>24035</v>
      </c>
      <c r="P14569" s="268" t="s">
        <v>9492</v>
      </c>
      <c r="Q14569" s="269">
        <v>-24.25</v>
      </c>
      <c r="R14569" s="269">
        <v>-24.5</v>
      </c>
      <c r="S14569" s="269">
        <v>-53</v>
      </c>
      <c r="T14569" s="269">
        <v>-53.25</v>
      </c>
      <c r="DO14569"/>
    </row>
    <row r="14570" spans="15:119" x14ac:dyDescent="0.25">
      <c r="O14570" s="268" t="s">
        <v>24036</v>
      </c>
      <c r="P14570" s="268" t="s">
        <v>9490</v>
      </c>
      <c r="Q14570" s="269">
        <v>-24</v>
      </c>
      <c r="R14570" s="269">
        <v>-24.5</v>
      </c>
      <c r="S14570" s="269">
        <v>-52.5</v>
      </c>
      <c r="T14570" s="269">
        <v>-53</v>
      </c>
      <c r="DO14570"/>
    </row>
    <row r="14571" spans="15:119" x14ac:dyDescent="0.25">
      <c r="O14571" s="268" t="s">
        <v>24037</v>
      </c>
      <c r="P14571" s="268" t="s">
        <v>9492</v>
      </c>
      <c r="Q14571" s="269">
        <v>-24</v>
      </c>
      <c r="R14571" s="269">
        <v>-24.25</v>
      </c>
      <c r="S14571" s="269">
        <v>-52.75</v>
      </c>
      <c r="T14571" s="269">
        <v>-53</v>
      </c>
      <c r="DO14571"/>
    </row>
    <row r="14572" spans="15:119" x14ac:dyDescent="0.25">
      <c r="O14572" s="268" t="s">
        <v>24038</v>
      </c>
      <c r="P14572" s="268" t="s">
        <v>9492</v>
      </c>
      <c r="Q14572" s="269">
        <v>-24</v>
      </c>
      <c r="R14572" s="269">
        <v>-24.25</v>
      </c>
      <c r="S14572" s="269">
        <v>-52.5</v>
      </c>
      <c r="T14572" s="269">
        <v>-52.75</v>
      </c>
      <c r="DO14572"/>
    </row>
    <row r="14573" spans="15:119" x14ac:dyDescent="0.25">
      <c r="O14573" s="268" t="s">
        <v>24039</v>
      </c>
      <c r="P14573" s="268" t="s">
        <v>9492</v>
      </c>
      <c r="Q14573" s="269">
        <v>-24.25</v>
      </c>
      <c r="R14573" s="269">
        <v>-24.5</v>
      </c>
      <c r="S14573" s="269">
        <v>-52.75</v>
      </c>
      <c r="T14573" s="269">
        <v>-53</v>
      </c>
      <c r="DO14573"/>
    </row>
    <row r="14574" spans="15:119" x14ac:dyDescent="0.25">
      <c r="O14574" s="268" t="s">
        <v>24040</v>
      </c>
      <c r="P14574" s="268" t="s">
        <v>9492</v>
      </c>
      <c r="Q14574" s="269">
        <v>-24.25</v>
      </c>
      <c r="R14574" s="269">
        <v>-24.5</v>
      </c>
      <c r="S14574" s="269">
        <v>-52.5</v>
      </c>
      <c r="T14574" s="269">
        <v>-52.75</v>
      </c>
      <c r="DO14574"/>
    </row>
    <row r="14575" spans="15:119" x14ac:dyDescent="0.25">
      <c r="O14575" s="268" t="s">
        <v>24041</v>
      </c>
      <c r="P14575" s="268" t="s">
        <v>9490</v>
      </c>
      <c r="Q14575" s="269">
        <v>-24.5</v>
      </c>
      <c r="R14575" s="269">
        <v>-25</v>
      </c>
      <c r="S14575" s="269">
        <v>-53.5</v>
      </c>
      <c r="T14575" s="269">
        <v>-54</v>
      </c>
      <c r="DO14575"/>
    </row>
    <row r="14576" spans="15:119" x14ac:dyDescent="0.25">
      <c r="O14576" s="268" t="s">
        <v>24042</v>
      </c>
      <c r="P14576" s="268" t="s">
        <v>9492</v>
      </c>
      <c r="Q14576" s="269">
        <v>-24.5</v>
      </c>
      <c r="R14576" s="269">
        <v>-24.75</v>
      </c>
      <c r="S14576" s="269">
        <v>-53.75</v>
      </c>
      <c r="T14576" s="269">
        <v>-54</v>
      </c>
      <c r="DO14576"/>
    </row>
    <row r="14577" spans="15:119" x14ac:dyDescent="0.25">
      <c r="O14577" s="268" t="s">
        <v>24043</v>
      </c>
      <c r="P14577" s="268" t="s">
        <v>9492</v>
      </c>
      <c r="Q14577" s="269">
        <v>-24.5</v>
      </c>
      <c r="R14577" s="269">
        <v>-24.75</v>
      </c>
      <c r="S14577" s="269">
        <v>-53.5</v>
      </c>
      <c r="T14577" s="269">
        <v>-53.75</v>
      </c>
      <c r="DO14577"/>
    </row>
    <row r="14578" spans="15:119" x14ac:dyDescent="0.25">
      <c r="O14578" s="268" t="s">
        <v>24044</v>
      </c>
      <c r="P14578" s="268" t="s">
        <v>9492</v>
      </c>
      <c r="Q14578" s="269">
        <v>-24.75</v>
      </c>
      <c r="R14578" s="269">
        <v>-25</v>
      </c>
      <c r="S14578" s="269">
        <v>-53.75</v>
      </c>
      <c r="T14578" s="269">
        <v>-54</v>
      </c>
      <c r="DO14578"/>
    </row>
    <row r="14579" spans="15:119" x14ac:dyDescent="0.25">
      <c r="O14579" s="268" t="s">
        <v>24045</v>
      </c>
      <c r="P14579" s="268" t="s">
        <v>9492</v>
      </c>
      <c r="Q14579" s="269">
        <v>-24.75</v>
      </c>
      <c r="R14579" s="269">
        <v>-25</v>
      </c>
      <c r="S14579" s="269">
        <v>-53.5</v>
      </c>
      <c r="T14579" s="269">
        <v>-53.75</v>
      </c>
      <c r="DO14579"/>
    </row>
    <row r="14580" spans="15:119" x14ac:dyDescent="0.25">
      <c r="O14580" s="268" t="s">
        <v>24046</v>
      </c>
      <c r="P14580" s="268" t="s">
        <v>9490</v>
      </c>
      <c r="Q14580" s="269">
        <v>-24.5</v>
      </c>
      <c r="R14580" s="269">
        <v>-25</v>
      </c>
      <c r="S14580" s="269">
        <v>-53</v>
      </c>
      <c r="T14580" s="269">
        <v>-53.5</v>
      </c>
      <c r="DO14580"/>
    </row>
    <row r="14581" spans="15:119" x14ac:dyDescent="0.25">
      <c r="O14581" s="268" t="s">
        <v>24047</v>
      </c>
      <c r="P14581" s="268" t="s">
        <v>9492</v>
      </c>
      <c r="Q14581" s="269">
        <v>-24.5</v>
      </c>
      <c r="R14581" s="269">
        <v>-24.75</v>
      </c>
      <c r="S14581" s="269">
        <v>-53.25</v>
      </c>
      <c r="T14581" s="269">
        <v>-53.5</v>
      </c>
      <c r="DO14581"/>
    </row>
    <row r="14582" spans="15:119" x14ac:dyDescent="0.25">
      <c r="O14582" s="268" t="s">
        <v>24048</v>
      </c>
      <c r="P14582" s="268" t="s">
        <v>9492</v>
      </c>
      <c r="Q14582" s="269">
        <v>-24.5</v>
      </c>
      <c r="R14582" s="269">
        <v>-24.75</v>
      </c>
      <c r="S14582" s="269">
        <v>-53</v>
      </c>
      <c r="T14582" s="269">
        <v>-53.25</v>
      </c>
      <c r="DO14582"/>
    </row>
    <row r="14583" spans="15:119" x14ac:dyDescent="0.25">
      <c r="O14583" s="268" t="s">
        <v>24049</v>
      </c>
      <c r="P14583" s="268" t="s">
        <v>9492</v>
      </c>
      <c r="Q14583" s="269">
        <v>-24.75</v>
      </c>
      <c r="R14583" s="269">
        <v>-25</v>
      </c>
      <c r="S14583" s="269">
        <v>-53.25</v>
      </c>
      <c r="T14583" s="269">
        <v>-53.5</v>
      </c>
      <c r="DO14583"/>
    </row>
    <row r="14584" spans="15:119" x14ac:dyDescent="0.25">
      <c r="O14584" s="268" t="s">
        <v>24050</v>
      </c>
      <c r="P14584" s="268" t="s">
        <v>9492</v>
      </c>
      <c r="Q14584" s="269">
        <v>-24.75</v>
      </c>
      <c r="R14584" s="269">
        <v>-25</v>
      </c>
      <c r="S14584" s="269">
        <v>-53</v>
      </c>
      <c r="T14584" s="269">
        <v>-53.25</v>
      </c>
      <c r="DO14584"/>
    </row>
    <row r="14585" spans="15:119" x14ac:dyDescent="0.25">
      <c r="O14585" s="268" t="s">
        <v>24051</v>
      </c>
      <c r="P14585" s="268" t="s">
        <v>9490</v>
      </c>
      <c r="Q14585" s="269">
        <v>-24.5</v>
      </c>
      <c r="R14585" s="269">
        <v>-25</v>
      </c>
      <c r="S14585" s="269">
        <v>-52.5</v>
      </c>
      <c r="T14585" s="269">
        <v>-53</v>
      </c>
      <c r="DO14585"/>
    </row>
    <row r="14586" spans="15:119" x14ac:dyDescent="0.25">
      <c r="O14586" s="268" t="s">
        <v>24052</v>
      </c>
      <c r="P14586" s="268" t="s">
        <v>9492</v>
      </c>
      <c r="Q14586" s="269">
        <v>-24.5</v>
      </c>
      <c r="R14586" s="269">
        <v>-24.75</v>
      </c>
      <c r="S14586" s="269">
        <v>-52.75</v>
      </c>
      <c r="T14586" s="269">
        <v>-53</v>
      </c>
      <c r="DO14586"/>
    </row>
    <row r="14587" spans="15:119" x14ac:dyDescent="0.25">
      <c r="O14587" s="268" t="s">
        <v>24053</v>
      </c>
      <c r="P14587" s="268" t="s">
        <v>9492</v>
      </c>
      <c r="Q14587" s="269">
        <v>-24.5</v>
      </c>
      <c r="R14587" s="269">
        <v>-24.75</v>
      </c>
      <c r="S14587" s="269">
        <v>-52.5</v>
      </c>
      <c r="T14587" s="269">
        <v>-52.75</v>
      </c>
      <c r="DO14587"/>
    </row>
    <row r="14588" spans="15:119" x14ac:dyDescent="0.25">
      <c r="O14588" s="268" t="s">
        <v>24054</v>
      </c>
      <c r="P14588" s="268" t="s">
        <v>9492</v>
      </c>
      <c r="Q14588" s="269">
        <v>-24.75</v>
      </c>
      <c r="R14588" s="269">
        <v>-25</v>
      </c>
      <c r="S14588" s="269">
        <v>-52.75</v>
      </c>
      <c r="T14588" s="269">
        <v>-53</v>
      </c>
      <c r="DO14588"/>
    </row>
    <row r="14589" spans="15:119" x14ac:dyDescent="0.25">
      <c r="O14589" s="268" t="s">
        <v>24055</v>
      </c>
      <c r="P14589" s="268" t="s">
        <v>9492</v>
      </c>
      <c r="Q14589" s="269">
        <v>-24.75</v>
      </c>
      <c r="R14589" s="269">
        <v>-25</v>
      </c>
      <c r="S14589" s="269">
        <v>-52.5</v>
      </c>
      <c r="T14589" s="269">
        <v>-52.75</v>
      </c>
      <c r="DO14589"/>
    </row>
    <row r="14590" spans="15:119" x14ac:dyDescent="0.25">
      <c r="O14590" s="268" t="s">
        <v>24056</v>
      </c>
      <c r="P14590" s="268" t="s">
        <v>9488</v>
      </c>
      <c r="Q14590" s="269">
        <v>-24</v>
      </c>
      <c r="R14590" s="269">
        <v>-25</v>
      </c>
      <c r="S14590" s="269">
        <v>-51</v>
      </c>
      <c r="T14590" s="269">
        <v>-52.5</v>
      </c>
      <c r="DO14590"/>
    </row>
    <row r="14591" spans="15:119" x14ac:dyDescent="0.25">
      <c r="O14591" s="268" t="s">
        <v>24057</v>
      </c>
      <c r="P14591" s="268" t="s">
        <v>9490</v>
      </c>
      <c r="Q14591" s="269">
        <v>-24</v>
      </c>
      <c r="R14591" s="269">
        <v>-24.5</v>
      </c>
      <c r="S14591" s="269">
        <v>-52</v>
      </c>
      <c r="T14591" s="269">
        <v>-52.5</v>
      </c>
      <c r="DO14591"/>
    </row>
    <row r="14592" spans="15:119" x14ac:dyDescent="0.25">
      <c r="O14592" s="268" t="s">
        <v>24058</v>
      </c>
      <c r="P14592" s="268" t="s">
        <v>9492</v>
      </c>
      <c r="Q14592" s="269">
        <v>-24</v>
      </c>
      <c r="R14592" s="269">
        <v>-24.25</v>
      </c>
      <c r="S14592" s="269">
        <v>-52.25</v>
      </c>
      <c r="T14592" s="269">
        <v>-52.5</v>
      </c>
      <c r="DO14592"/>
    </row>
    <row r="14593" spans="15:119" x14ac:dyDescent="0.25">
      <c r="O14593" s="268" t="s">
        <v>24059</v>
      </c>
      <c r="P14593" s="268" t="s">
        <v>9492</v>
      </c>
      <c r="Q14593" s="269">
        <v>-24</v>
      </c>
      <c r="R14593" s="269">
        <v>-24.25</v>
      </c>
      <c r="S14593" s="269">
        <v>-52</v>
      </c>
      <c r="T14593" s="269">
        <v>-52.25</v>
      </c>
      <c r="DO14593"/>
    </row>
    <row r="14594" spans="15:119" x14ac:dyDescent="0.25">
      <c r="O14594" s="268" t="s">
        <v>24060</v>
      </c>
      <c r="P14594" s="268" t="s">
        <v>9492</v>
      </c>
      <c r="Q14594" s="269">
        <v>-24.25</v>
      </c>
      <c r="R14594" s="269">
        <v>-24.5</v>
      </c>
      <c r="S14594" s="269">
        <v>-52.25</v>
      </c>
      <c r="T14594" s="269">
        <v>-52.5</v>
      </c>
      <c r="DO14594"/>
    </row>
    <row r="14595" spans="15:119" x14ac:dyDescent="0.25">
      <c r="O14595" s="268" t="s">
        <v>24061</v>
      </c>
      <c r="P14595" s="268" t="s">
        <v>9492</v>
      </c>
      <c r="Q14595" s="269">
        <v>-24.25</v>
      </c>
      <c r="R14595" s="269">
        <v>-24.5</v>
      </c>
      <c r="S14595" s="269">
        <v>-52</v>
      </c>
      <c r="T14595" s="269">
        <v>-52.25</v>
      </c>
      <c r="DO14595"/>
    </row>
    <row r="14596" spans="15:119" x14ac:dyDescent="0.25">
      <c r="O14596" s="268" t="s">
        <v>24062</v>
      </c>
      <c r="P14596" s="268" t="s">
        <v>9490</v>
      </c>
      <c r="Q14596" s="269">
        <v>-24</v>
      </c>
      <c r="R14596" s="269">
        <v>-24.5</v>
      </c>
      <c r="S14596" s="269">
        <v>-51.5</v>
      </c>
      <c r="T14596" s="269">
        <v>-52</v>
      </c>
      <c r="DO14596"/>
    </row>
    <row r="14597" spans="15:119" x14ac:dyDescent="0.25">
      <c r="O14597" s="268" t="s">
        <v>24063</v>
      </c>
      <c r="P14597" s="268" t="s">
        <v>9492</v>
      </c>
      <c r="Q14597" s="269">
        <v>-24</v>
      </c>
      <c r="R14597" s="269">
        <v>-24.25</v>
      </c>
      <c r="S14597" s="269">
        <v>-51.75</v>
      </c>
      <c r="T14597" s="269">
        <v>-52</v>
      </c>
      <c r="DO14597"/>
    </row>
    <row r="14598" spans="15:119" x14ac:dyDescent="0.25">
      <c r="O14598" s="268" t="s">
        <v>24064</v>
      </c>
      <c r="P14598" s="268" t="s">
        <v>9492</v>
      </c>
      <c r="Q14598" s="269">
        <v>-24</v>
      </c>
      <c r="R14598" s="269">
        <v>-24.25</v>
      </c>
      <c r="S14598" s="269">
        <v>-51.5</v>
      </c>
      <c r="T14598" s="269">
        <v>-51.75</v>
      </c>
      <c r="DO14598"/>
    </row>
    <row r="14599" spans="15:119" x14ac:dyDescent="0.25">
      <c r="O14599" s="268" t="s">
        <v>24065</v>
      </c>
      <c r="P14599" s="268" t="s">
        <v>9492</v>
      </c>
      <c r="Q14599" s="269">
        <v>-24.25</v>
      </c>
      <c r="R14599" s="269">
        <v>-24.5</v>
      </c>
      <c r="S14599" s="269">
        <v>-51.75</v>
      </c>
      <c r="T14599" s="269">
        <v>-52</v>
      </c>
      <c r="DO14599"/>
    </row>
    <row r="14600" spans="15:119" x14ac:dyDescent="0.25">
      <c r="O14600" s="268" t="s">
        <v>24066</v>
      </c>
      <c r="P14600" s="268" t="s">
        <v>9492</v>
      </c>
      <c r="Q14600" s="269">
        <v>-24.25</v>
      </c>
      <c r="R14600" s="269">
        <v>-24.5</v>
      </c>
      <c r="S14600" s="269">
        <v>-51.5</v>
      </c>
      <c r="T14600" s="269">
        <v>-51.75</v>
      </c>
      <c r="DO14600"/>
    </row>
    <row r="14601" spans="15:119" x14ac:dyDescent="0.25">
      <c r="O14601" s="268" t="s">
        <v>24067</v>
      </c>
      <c r="P14601" s="268" t="s">
        <v>9490</v>
      </c>
      <c r="Q14601" s="269">
        <v>-24</v>
      </c>
      <c r="R14601" s="269">
        <v>-24.5</v>
      </c>
      <c r="S14601" s="269">
        <v>-51</v>
      </c>
      <c r="T14601" s="269">
        <v>-51.5</v>
      </c>
      <c r="DO14601"/>
    </row>
    <row r="14602" spans="15:119" x14ac:dyDescent="0.25">
      <c r="O14602" s="268" t="s">
        <v>24068</v>
      </c>
      <c r="P14602" s="268" t="s">
        <v>9492</v>
      </c>
      <c r="Q14602" s="269">
        <v>-24</v>
      </c>
      <c r="R14602" s="269">
        <v>-24.25</v>
      </c>
      <c r="S14602" s="269">
        <v>-51.25</v>
      </c>
      <c r="T14602" s="269">
        <v>-51.5</v>
      </c>
      <c r="DO14602"/>
    </row>
    <row r="14603" spans="15:119" x14ac:dyDescent="0.25">
      <c r="O14603" s="268" t="s">
        <v>24069</v>
      </c>
      <c r="P14603" s="268" t="s">
        <v>9492</v>
      </c>
      <c r="Q14603" s="269">
        <v>-24</v>
      </c>
      <c r="R14603" s="269">
        <v>-24.25</v>
      </c>
      <c r="S14603" s="269">
        <v>-51</v>
      </c>
      <c r="T14603" s="269">
        <v>-51.25</v>
      </c>
      <c r="DO14603"/>
    </row>
    <row r="14604" spans="15:119" x14ac:dyDescent="0.25">
      <c r="O14604" s="268" t="s">
        <v>24070</v>
      </c>
      <c r="P14604" s="268" t="s">
        <v>9492</v>
      </c>
      <c r="Q14604" s="269">
        <v>-24.25</v>
      </c>
      <c r="R14604" s="269">
        <v>-24.5</v>
      </c>
      <c r="S14604" s="269">
        <v>-51.25</v>
      </c>
      <c r="T14604" s="269">
        <v>-51.5</v>
      </c>
      <c r="DO14604"/>
    </row>
    <row r="14605" spans="15:119" x14ac:dyDescent="0.25">
      <c r="O14605" s="268" t="s">
        <v>24071</v>
      </c>
      <c r="P14605" s="268" t="s">
        <v>9492</v>
      </c>
      <c r="Q14605" s="269">
        <v>-24.25</v>
      </c>
      <c r="R14605" s="269">
        <v>-24.5</v>
      </c>
      <c r="S14605" s="269">
        <v>-51</v>
      </c>
      <c r="T14605" s="269">
        <v>-51.25</v>
      </c>
      <c r="DO14605"/>
    </row>
    <row r="14606" spans="15:119" x14ac:dyDescent="0.25">
      <c r="O14606" s="268" t="s">
        <v>24072</v>
      </c>
      <c r="P14606" s="268" t="s">
        <v>9490</v>
      </c>
      <c r="Q14606" s="269">
        <v>-24.5</v>
      </c>
      <c r="R14606" s="269">
        <v>-25</v>
      </c>
      <c r="S14606" s="269">
        <v>-52</v>
      </c>
      <c r="T14606" s="269">
        <v>-52.5</v>
      </c>
      <c r="DO14606"/>
    </row>
    <row r="14607" spans="15:119" x14ac:dyDescent="0.25">
      <c r="O14607" s="268" t="s">
        <v>24073</v>
      </c>
      <c r="P14607" s="268" t="s">
        <v>9492</v>
      </c>
      <c r="Q14607" s="269">
        <v>-24.5</v>
      </c>
      <c r="R14607" s="269">
        <v>-24.75</v>
      </c>
      <c r="S14607" s="269">
        <v>-52.25</v>
      </c>
      <c r="T14607" s="269">
        <v>-52.5</v>
      </c>
      <c r="DO14607"/>
    </row>
    <row r="14608" spans="15:119" x14ac:dyDescent="0.25">
      <c r="O14608" s="268" t="s">
        <v>24074</v>
      </c>
      <c r="P14608" s="268" t="s">
        <v>9492</v>
      </c>
      <c r="Q14608" s="269">
        <v>-24.5</v>
      </c>
      <c r="R14608" s="269">
        <v>-24.75</v>
      </c>
      <c r="S14608" s="269">
        <v>-52</v>
      </c>
      <c r="T14608" s="269">
        <v>-52.25</v>
      </c>
      <c r="DO14608"/>
    </row>
    <row r="14609" spans="15:119" x14ac:dyDescent="0.25">
      <c r="O14609" s="268" t="s">
        <v>24075</v>
      </c>
      <c r="P14609" s="268" t="s">
        <v>9492</v>
      </c>
      <c r="Q14609" s="269">
        <v>-24.75</v>
      </c>
      <c r="R14609" s="269">
        <v>-25</v>
      </c>
      <c r="S14609" s="269">
        <v>-52.25</v>
      </c>
      <c r="T14609" s="269">
        <v>-52.5</v>
      </c>
      <c r="DO14609"/>
    </row>
    <row r="14610" spans="15:119" x14ac:dyDescent="0.25">
      <c r="O14610" s="268" t="s">
        <v>24076</v>
      </c>
      <c r="P14610" s="268" t="s">
        <v>9492</v>
      </c>
      <c r="Q14610" s="269">
        <v>-24.75</v>
      </c>
      <c r="R14610" s="269">
        <v>-25</v>
      </c>
      <c r="S14610" s="269">
        <v>-52</v>
      </c>
      <c r="T14610" s="269">
        <v>-52.25</v>
      </c>
      <c r="DO14610"/>
    </row>
    <row r="14611" spans="15:119" x14ac:dyDescent="0.25">
      <c r="O14611" s="268" t="s">
        <v>24077</v>
      </c>
      <c r="P14611" s="268" t="s">
        <v>9490</v>
      </c>
      <c r="Q14611" s="269">
        <v>-24.5</v>
      </c>
      <c r="R14611" s="269">
        <v>-25</v>
      </c>
      <c r="S14611" s="269">
        <v>-51.5</v>
      </c>
      <c r="T14611" s="269">
        <v>-52</v>
      </c>
      <c r="DO14611"/>
    </row>
    <row r="14612" spans="15:119" x14ac:dyDescent="0.25">
      <c r="O14612" s="268" t="s">
        <v>24078</v>
      </c>
      <c r="P14612" s="268" t="s">
        <v>9492</v>
      </c>
      <c r="Q14612" s="269">
        <v>-24.5</v>
      </c>
      <c r="R14612" s="269">
        <v>-24.75</v>
      </c>
      <c r="S14612" s="269">
        <v>-51.75</v>
      </c>
      <c r="T14612" s="269">
        <v>-52</v>
      </c>
      <c r="DO14612"/>
    </row>
    <row r="14613" spans="15:119" x14ac:dyDescent="0.25">
      <c r="O14613" s="268" t="s">
        <v>24079</v>
      </c>
      <c r="P14613" s="268" t="s">
        <v>9492</v>
      </c>
      <c r="Q14613" s="269">
        <v>-24.5</v>
      </c>
      <c r="R14613" s="269">
        <v>-24.75</v>
      </c>
      <c r="S14613" s="269">
        <v>-51.5</v>
      </c>
      <c r="T14613" s="269">
        <v>-51.75</v>
      </c>
      <c r="DO14613"/>
    </row>
    <row r="14614" spans="15:119" x14ac:dyDescent="0.25">
      <c r="O14614" s="268" t="s">
        <v>24080</v>
      </c>
      <c r="P14614" s="268" t="s">
        <v>9492</v>
      </c>
      <c r="Q14614" s="269">
        <v>-24.75</v>
      </c>
      <c r="R14614" s="269">
        <v>-25</v>
      </c>
      <c r="S14614" s="269">
        <v>-51.75</v>
      </c>
      <c r="T14614" s="269">
        <v>-52</v>
      </c>
      <c r="DO14614"/>
    </row>
    <row r="14615" spans="15:119" x14ac:dyDescent="0.25">
      <c r="O14615" s="268" t="s">
        <v>24081</v>
      </c>
      <c r="P14615" s="268" t="s">
        <v>9492</v>
      </c>
      <c r="Q14615" s="269">
        <v>-24.75</v>
      </c>
      <c r="R14615" s="269">
        <v>-25</v>
      </c>
      <c r="S14615" s="269">
        <v>-51.5</v>
      </c>
      <c r="T14615" s="269">
        <v>-51.75</v>
      </c>
      <c r="DO14615"/>
    </row>
    <row r="14616" spans="15:119" x14ac:dyDescent="0.25">
      <c r="O14616" s="268" t="s">
        <v>24082</v>
      </c>
      <c r="P14616" s="268" t="s">
        <v>9490</v>
      </c>
      <c r="Q14616" s="269">
        <v>-24.5</v>
      </c>
      <c r="R14616" s="269">
        <v>-25</v>
      </c>
      <c r="S14616" s="269">
        <v>-51</v>
      </c>
      <c r="T14616" s="269">
        <v>-51.5</v>
      </c>
      <c r="DO14616"/>
    </row>
    <row r="14617" spans="15:119" x14ac:dyDescent="0.25">
      <c r="O14617" s="268" t="s">
        <v>24083</v>
      </c>
      <c r="P14617" s="268" t="s">
        <v>9492</v>
      </c>
      <c r="Q14617" s="269">
        <v>-24.5</v>
      </c>
      <c r="R14617" s="269">
        <v>-24.75</v>
      </c>
      <c r="S14617" s="269">
        <v>-51.25</v>
      </c>
      <c r="T14617" s="269">
        <v>-51.5</v>
      </c>
      <c r="DO14617"/>
    </row>
    <row r="14618" spans="15:119" x14ac:dyDescent="0.25">
      <c r="O14618" s="268" t="s">
        <v>24084</v>
      </c>
      <c r="P14618" s="268" t="s">
        <v>9492</v>
      </c>
      <c r="Q14618" s="269">
        <v>-24.5</v>
      </c>
      <c r="R14618" s="269">
        <v>-24.75</v>
      </c>
      <c r="S14618" s="269">
        <v>-51</v>
      </c>
      <c r="T14618" s="269">
        <v>-51.25</v>
      </c>
      <c r="DO14618"/>
    </row>
    <row r="14619" spans="15:119" x14ac:dyDescent="0.25">
      <c r="O14619" s="268" t="s">
        <v>24085</v>
      </c>
      <c r="P14619" s="268" t="s">
        <v>9492</v>
      </c>
      <c r="Q14619" s="269">
        <v>-24.75</v>
      </c>
      <c r="R14619" s="269">
        <v>-25</v>
      </c>
      <c r="S14619" s="269">
        <v>-51.25</v>
      </c>
      <c r="T14619" s="269">
        <v>-51.5</v>
      </c>
      <c r="DO14619"/>
    </row>
    <row r="14620" spans="15:119" x14ac:dyDescent="0.25">
      <c r="O14620" s="268" t="s">
        <v>24086</v>
      </c>
      <c r="P14620" s="268" t="s">
        <v>9492</v>
      </c>
      <c r="Q14620" s="269">
        <v>-24.75</v>
      </c>
      <c r="R14620" s="269">
        <v>-25</v>
      </c>
      <c r="S14620" s="269">
        <v>-51</v>
      </c>
      <c r="T14620" s="269">
        <v>-51.25</v>
      </c>
      <c r="DO14620"/>
    </row>
    <row r="14621" spans="15:119" x14ac:dyDescent="0.25">
      <c r="O14621" s="268" t="s">
        <v>24087</v>
      </c>
      <c r="P14621" s="268" t="s">
        <v>9488</v>
      </c>
      <c r="Q14621" s="269">
        <v>-25</v>
      </c>
      <c r="R14621" s="269">
        <v>-26</v>
      </c>
      <c r="S14621" s="269">
        <v>-52.5</v>
      </c>
      <c r="T14621" s="269">
        <v>-54</v>
      </c>
      <c r="DO14621"/>
    </row>
    <row r="14622" spans="15:119" x14ac:dyDescent="0.25">
      <c r="O14622" s="268" t="s">
        <v>24088</v>
      </c>
      <c r="P14622" s="268" t="s">
        <v>9490</v>
      </c>
      <c r="Q14622" s="269">
        <v>-25</v>
      </c>
      <c r="R14622" s="269">
        <v>-25.5</v>
      </c>
      <c r="S14622" s="269">
        <v>-53.5</v>
      </c>
      <c r="T14622" s="269">
        <v>-54</v>
      </c>
      <c r="DO14622"/>
    </row>
    <row r="14623" spans="15:119" x14ac:dyDescent="0.25">
      <c r="O14623" s="268" t="s">
        <v>24089</v>
      </c>
      <c r="P14623" s="268" t="s">
        <v>9492</v>
      </c>
      <c r="Q14623" s="269">
        <v>-25</v>
      </c>
      <c r="R14623" s="269">
        <v>-25.25</v>
      </c>
      <c r="S14623" s="269">
        <v>-53.75</v>
      </c>
      <c r="T14623" s="269">
        <v>-54</v>
      </c>
      <c r="DO14623"/>
    </row>
    <row r="14624" spans="15:119" x14ac:dyDescent="0.25">
      <c r="O14624" s="268" t="s">
        <v>24090</v>
      </c>
      <c r="P14624" s="268" t="s">
        <v>9492</v>
      </c>
      <c r="Q14624" s="269">
        <v>-25</v>
      </c>
      <c r="R14624" s="269">
        <v>-25.25</v>
      </c>
      <c r="S14624" s="269">
        <v>-53.5</v>
      </c>
      <c r="T14624" s="269">
        <v>-53.75</v>
      </c>
      <c r="DO14624"/>
    </row>
    <row r="14625" spans="15:119" x14ac:dyDescent="0.25">
      <c r="O14625" s="268" t="s">
        <v>24091</v>
      </c>
      <c r="P14625" s="268" t="s">
        <v>9492</v>
      </c>
      <c r="Q14625" s="269">
        <v>-25.25</v>
      </c>
      <c r="R14625" s="269">
        <v>-25.5</v>
      </c>
      <c r="S14625" s="269">
        <v>-53.75</v>
      </c>
      <c r="T14625" s="269">
        <v>-54</v>
      </c>
      <c r="DO14625"/>
    </row>
    <row r="14626" spans="15:119" x14ac:dyDescent="0.25">
      <c r="O14626" s="268" t="s">
        <v>24092</v>
      </c>
      <c r="P14626" s="268" t="s">
        <v>9492</v>
      </c>
      <c r="Q14626" s="269">
        <v>-25.25</v>
      </c>
      <c r="R14626" s="269">
        <v>-25.5</v>
      </c>
      <c r="S14626" s="269">
        <v>-53.5</v>
      </c>
      <c r="T14626" s="269">
        <v>-53.75</v>
      </c>
      <c r="DO14626"/>
    </row>
    <row r="14627" spans="15:119" x14ac:dyDescent="0.25">
      <c r="O14627" s="268" t="s">
        <v>24093</v>
      </c>
      <c r="P14627" s="268" t="s">
        <v>9490</v>
      </c>
      <c r="Q14627" s="269">
        <v>-25</v>
      </c>
      <c r="R14627" s="269">
        <v>-25.5</v>
      </c>
      <c r="S14627" s="269">
        <v>-53</v>
      </c>
      <c r="T14627" s="269">
        <v>-53.5</v>
      </c>
      <c r="DO14627"/>
    </row>
    <row r="14628" spans="15:119" x14ac:dyDescent="0.25">
      <c r="O14628" s="268" t="s">
        <v>24094</v>
      </c>
      <c r="P14628" s="268" t="s">
        <v>9492</v>
      </c>
      <c r="Q14628" s="269">
        <v>-25</v>
      </c>
      <c r="R14628" s="269">
        <v>-25.25</v>
      </c>
      <c r="S14628" s="269">
        <v>-53.25</v>
      </c>
      <c r="T14628" s="269">
        <v>-53.5</v>
      </c>
      <c r="DO14628"/>
    </row>
    <row r="14629" spans="15:119" x14ac:dyDescent="0.25">
      <c r="O14629" s="268" t="s">
        <v>24095</v>
      </c>
      <c r="P14629" s="268" t="s">
        <v>9492</v>
      </c>
      <c r="Q14629" s="269">
        <v>-25</v>
      </c>
      <c r="R14629" s="269">
        <v>-25.25</v>
      </c>
      <c r="S14629" s="269">
        <v>-53</v>
      </c>
      <c r="T14629" s="269">
        <v>-53.25</v>
      </c>
      <c r="DO14629"/>
    </row>
    <row r="14630" spans="15:119" x14ac:dyDescent="0.25">
      <c r="O14630" s="268" t="s">
        <v>24096</v>
      </c>
      <c r="P14630" s="268" t="s">
        <v>9492</v>
      </c>
      <c r="Q14630" s="269">
        <v>-25.25</v>
      </c>
      <c r="R14630" s="269">
        <v>-25.5</v>
      </c>
      <c r="S14630" s="269">
        <v>-53.25</v>
      </c>
      <c r="T14630" s="269">
        <v>-53.5</v>
      </c>
      <c r="DO14630"/>
    </row>
    <row r="14631" spans="15:119" x14ac:dyDescent="0.25">
      <c r="O14631" s="268" t="s">
        <v>24097</v>
      </c>
      <c r="P14631" s="268" t="s">
        <v>9492</v>
      </c>
      <c r="Q14631" s="269">
        <v>-25.25</v>
      </c>
      <c r="R14631" s="269">
        <v>-25.5</v>
      </c>
      <c r="S14631" s="269">
        <v>-53</v>
      </c>
      <c r="T14631" s="269">
        <v>-53.25</v>
      </c>
      <c r="DO14631"/>
    </row>
    <row r="14632" spans="15:119" x14ac:dyDescent="0.25">
      <c r="O14632" s="268" t="s">
        <v>24098</v>
      </c>
      <c r="P14632" s="268" t="s">
        <v>9490</v>
      </c>
      <c r="Q14632" s="269">
        <v>-25</v>
      </c>
      <c r="R14632" s="269">
        <v>-25.5</v>
      </c>
      <c r="S14632" s="269">
        <v>-52.5</v>
      </c>
      <c r="T14632" s="269">
        <v>-53</v>
      </c>
      <c r="DO14632"/>
    </row>
    <row r="14633" spans="15:119" x14ac:dyDescent="0.25">
      <c r="O14633" s="268" t="s">
        <v>24099</v>
      </c>
      <c r="P14633" s="268" t="s">
        <v>9492</v>
      </c>
      <c r="Q14633" s="269">
        <v>-25</v>
      </c>
      <c r="R14633" s="269">
        <v>-25.25</v>
      </c>
      <c r="S14633" s="269">
        <v>-52.75</v>
      </c>
      <c r="T14633" s="269">
        <v>-53</v>
      </c>
      <c r="DO14633"/>
    </row>
    <row r="14634" spans="15:119" x14ac:dyDescent="0.25">
      <c r="O14634" s="268" t="s">
        <v>24100</v>
      </c>
      <c r="P14634" s="268" t="s">
        <v>9492</v>
      </c>
      <c r="Q14634" s="269">
        <v>-25</v>
      </c>
      <c r="R14634" s="269">
        <v>-25.25</v>
      </c>
      <c r="S14634" s="269">
        <v>-52.5</v>
      </c>
      <c r="T14634" s="269">
        <v>-52.75</v>
      </c>
      <c r="DO14634"/>
    </row>
    <row r="14635" spans="15:119" x14ac:dyDescent="0.25">
      <c r="O14635" s="268" t="s">
        <v>24101</v>
      </c>
      <c r="P14635" s="268" t="s">
        <v>9492</v>
      </c>
      <c r="Q14635" s="269">
        <v>-25.25</v>
      </c>
      <c r="R14635" s="269">
        <v>-25.5</v>
      </c>
      <c r="S14635" s="269">
        <v>-52.75</v>
      </c>
      <c r="T14635" s="269">
        <v>-53</v>
      </c>
      <c r="DO14635"/>
    </row>
    <row r="14636" spans="15:119" x14ac:dyDescent="0.25">
      <c r="O14636" s="268" t="s">
        <v>24102</v>
      </c>
      <c r="P14636" s="268" t="s">
        <v>9492</v>
      </c>
      <c r="Q14636" s="269">
        <v>-25.25</v>
      </c>
      <c r="R14636" s="269">
        <v>-25.5</v>
      </c>
      <c r="S14636" s="269">
        <v>-52.5</v>
      </c>
      <c r="T14636" s="269">
        <v>-52.75</v>
      </c>
      <c r="DO14636"/>
    </row>
    <row r="14637" spans="15:119" x14ac:dyDescent="0.25">
      <c r="O14637" s="268" t="s">
        <v>24103</v>
      </c>
      <c r="P14637" s="268" t="s">
        <v>9490</v>
      </c>
      <c r="Q14637" s="269">
        <v>-25.5</v>
      </c>
      <c r="R14637" s="269">
        <v>-26</v>
      </c>
      <c r="S14637" s="269">
        <v>-53.5</v>
      </c>
      <c r="T14637" s="269">
        <v>-54</v>
      </c>
      <c r="DO14637"/>
    </row>
    <row r="14638" spans="15:119" x14ac:dyDescent="0.25">
      <c r="O14638" s="268" t="s">
        <v>24104</v>
      </c>
      <c r="P14638" s="268" t="s">
        <v>9492</v>
      </c>
      <c r="Q14638" s="269">
        <v>-25.5</v>
      </c>
      <c r="R14638" s="269">
        <v>-25.75</v>
      </c>
      <c r="S14638" s="269">
        <v>-53.75</v>
      </c>
      <c r="T14638" s="269">
        <v>-54</v>
      </c>
      <c r="DO14638"/>
    </row>
    <row r="14639" spans="15:119" x14ac:dyDescent="0.25">
      <c r="O14639" s="268" t="s">
        <v>24105</v>
      </c>
      <c r="P14639" s="268" t="s">
        <v>9492</v>
      </c>
      <c r="Q14639" s="269">
        <v>-25.5</v>
      </c>
      <c r="R14639" s="269">
        <v>-25.75</v>
      </c>
      <c r="S14639" s="269">
        <v>-53.5</v>
      </c>
      <c r="T14639" s="269">
        <v>-53.75</v>
      </c>
      <c r="DO14639"/>
    </row>
    <row r="14640" spans="15:119" x14ac:dyDescent="0.25">
      <c r="O14640" s="268" t="s">
        <v>24106</v>
      </c>
      <c r="P14640" s="268" t="s">
        <v>9492</v>
      </c>
      <c r="Q14640" s="269">
        <v>-25.75</v>
      </c>
      <c r="R14640" s="269">
        <v>-26</v>
      </c>
      <c r="S14640" s="269">
        <v>-53.75</v>
      </c>
      <c r="T14640" s="269">
        <v>-54</v>
      </c>
      <c r="DO14640"/>
    </row>
    <row r="14641" spans="15:119" x14ac:dyDescent="0.25">
      <c r="O14641" s="268" t="s">
        <v>24107</v>
      </c>
      <c r="P14641" s="268" t="s">
        <v>9492</v>
      </c>
      <c r="Q14641" s="269">
        <v>-25.75</v>
      </c>
      <c r="R14641" s="269">
        <v>-26</v>
      </c>
      <c r="S14641" s="269">
        <v>-53.5</v>
      </c>
      <c r="T14641" s="269">
        <v>-53.75</v>
      </c>
      <c r="DO14641"/>
    </row>
    <row r="14642" spans="15:119" x14ac:dyDescent="0.25">
      <c r="O14642" s="268" t="s">
        <v>24108</v>
      </c>
      <c r="P14642" s="268" t="s">
        <v>9490</v>
      </c>
      <c r="Q14642" s="269">
        <v>-25.5</v>
      </c>
      <c r="R14642" s="269">
        <v>-26</v>
      </c>
      <c r="S14642" s="269">
        <v>-53</v>
      </c>
      <c r="T14642" s="269">
        <v>-53.5</v>
      </c>
      <c r="DO14642"/>
    </row>
    <row r="14643" spans="15:119" x14ac:dyDescent="0.25">
      <c r="O14643" s="268" t="s">
        <v>24109</v>
      </c>
      <c r="P14643" s="268" t="s">
        <v>9492</v>
      </c>
      <c r="Q14643" s="269">
        <v>-25.5</v>
      </c>
      <c r="R14643" s="269">
        <v>-25.75</v>
      </c>
      <c r="S14643" s="269">
        <v>-53.25</v>
      </c>
      <c r="T14643" s="269">
        <v>-53.5</v>
      </c>
      <c r="DO14643"/>
    </row>
    <row r="14644" spans="15:119" x14ac:dyDescent="0.25">
      <c r="O14644" s="268" t="s">
        <v>24110</v>
      </c>
      <c r="P14644" s="268" t="s">
        <v>9492</v>
      </c>
      <c r="Q14644" s="269">
        <v>-25.5</v>
      </c>
      <c r="R14644" s="269">
        <v>-25.75</v>
      </c>
      <c r="S14644" s="269">
        <v>-53</v>
      </c>
      <c r="T14644" s="269">
        <v>-53.25</v>
      </c>
      <c r="DO14644"/>
    </row>
    <row r="14645" spans="15:119" x14ac:dyDescent="0.25">
      <c r="O14645" s="268" t="s">
        <v>24111</v>
      </c>
      <c r="P14645" s="268" t="s">
        <v>9492</v>
      </c>
      <c r="Q14645" s="269">
        <v>-25.75</v>
      </c>
      <c r="R14645" s="269">
        <v>-26</v>
      </c>
      <c r="S14645" s="269">
        <v>-53.25</v>
      </c>
      <c r="T14645" s="269">
        <v>-53.5</v>
      </c>
      <c r="DO14645"/>
    </row>
    <row r="14646" spans="15:119" x14ac:dyDescent="0.25">
      <c r="O14646" s="268" t="s">
        <v>24112</v>
      </c>
      <c r="P14646" s="268" t="s">
        <v>9492</v>
      </c>
      <c r="Q14646" s="269">
        <v>-25.75</v>
      </c>
      <c r="R14646" s="269">
        <v>-26</v>
      </c>
      <c r="S14646" s="269">
        <v>-53</v>
      </c>
      <c r="T14646" s="269">
        <v>-53.25</v>
      </c>
      <c r="DO14646"/>
    </row>
    <row r="14647" spans="15:119" x14ac:dyDescent="0.25">
      <c r="O14647" s="268" t="s">
        <v>24113</v>
      </c>
      <c r="P14647" s="268" t="s">
        <v>9490</v>
      </c>
      <c r="Q14647" s="269">
        <v>-25.5</v>
      </c>
      <c r="R14647" s="269">
        <v>-26</v>
      </c>
      <c r="S14647" s="269">
        <v>-52.5</v>
      </c>
      <c r="T14647" s="269">
        <v>-53</v>
      </c>
      <c r="DO14647"/>
    </row>
    <row r="14648" spans="15:119" x14ac:dyDescent="0.25">
      <c r="O14648" s="268" t="s">
        <v>24114</v>
      </c>
      <c r="P14648" s="268" t="s">
        <v>9492</v>
      </c>
      <c r="Q14648" s="269">
        <v>-25.5</v>
      </c>
      <c r="R14648" s="269">
        <v>-25.75</v>
      </c>
      <c r="S14648" s="269">
        <v>-52.75</v>
      </c>
      <c r="T14648" s="269">
        <v>-53</v>
      </c>
      <c r="DO14648"/>
    </row>
    <row r="14649" spans="15:119" x14ac:dyDescent="0.25">
      <c r="O14649" s="268" t="s">
        <v>24115</v>
      </c>
      <c r="P14649" s="268" t="s">
        <v>9492</v>
      </c>
      <c r="Q14649" s="269">
        <v>-25.5</v>
      </c>
      <c r="R14649" s="269">
        <v>-25.75</v>
      </c>
      <c r="S14649" s="269">
        <v>-52.5</v>
      </c>
      <c r="T14649" s="269">
        <v>-52.75</v>
      </c>
      <c r="DO14649"/>
    </row>
    <row r="14650" spans="15:119" x14ac:dyDescent="0.25">
      <c r="O14650" s="268" t="s">
        <v>24116</v>
      </c>
      <c r="P14650" s="268" t="s">
        <v>9492</v>
      </c>
      <c r="Q14650" s="269">
        <v>-25.75</v>
      </c>
      <c r="R14650" s="269">
        <v>-26</v>
      </c>
      <c r="S14650" s="269">
        <v>-52.75</v>
      </c>
      <c r="T14650" s="269">
        <v>-53</v>
      </c>
      <c r="DO14650"/>
    </row>
    <row r="14651" spans="15:119" x14ac:dyDescent="0.25">
      <c r="O14651" s="268" t="s">
        <v>24117</v>
      </c>
      <c r="P14651" s="268" t="s">
        <v>9492</v>
      </c>
      <c r="Q14651" s="269">
        <v>-25.75</v>
      </c>
      <c r="R14651" s="269">
        <v>-26</v>
      </c>
      <c r="S14651" s="269">
        <v>-52.5</v>
      </c>
      <c r="T14651" s="269">
        <v>-52.75</v>
      </c>
      <c r="DO14651"/>
    </row>
    <row r="14652" spans="15:119" x14ac:dyDescent="0.25">
      <c r="O14652" s="268" t="s">
        <v>24118</v>
      </c>
      <c r="P14652" s="268" t="s">
        <v>9488</v>
      </c>
      <c r="Q14652" s="269">
        <v>-25</v>
      </c>
      <c r="R14652" s="269">
        <v>-26</v>
      </c>
      <c r="S14652" s="269">
        <v>-51</v>
      </c>
      <c r="T14652" s="269">
        <v>-52.5</v>
      </c>
      <c r="DO14652"/>
    </row>
    <row r="14653" spans="15:119" x14ac:dyDescent="0.25">
      <c r="O14653" s="268" t="s">
        <v>24119</v>
      </c>
      <c r="P14653" s="268" t="s">
        <v>9490</v>
      </c>
      <c r="Q14653" s="269">
        <v>-25</v>
      </c>
      <c r="R14653" s="269">
        <v>-25.5</v>
      </c>
      <c r="S14653" s="269">
        <v>-52</v>
      </c>
      <c r="T14653" s="269">
        <v>-52.5</v>
      </c>
      <c r="DO14653"/>
    </row>
    <row r="14654" spans="15:119" x14ac:dyDescent="0.25">
      <c r="O14654" s="268" t="s">
        <v>24120</v>
      </c>
      <c r="P14654" s="268" t="s">
        <v>9492</v>
      </c>
      <c r="Q14654" s="269">
        <v>-25</v>
      </c>
      <c r="R14654" s="269">
        <v>-25.25</v>
      </c>
      <c r="S14654" s="269">
        <v>-52.25</v>
      </c>
      <c r="T14654" s="269">
        <v>-52.5</v>
      </c>
      <c r="DO14654"/>
    </row>
    <row r="14655" spans="15:119" x14ac:dyDescent="0.25">
      <c r="O14655" s="268" t="s">
        <v>24121</v>
      </c>
      <c r="P14655" s="268" t="s">
        <v>9492</v>
      </c>
      <c r="Q14655" s="269">
        <v>-25</v>
      </c>
      <c r="R14655" s="269">
        <v>-25.25</v>
      </c>
      <c r="S14655" s="269">
        <v>-52</v>
      </c>
      <c r="T14655" s="269">
        <v>-52.25</v>
      </c>
      <c r="DO14655"/>
    </row>
    <row r="14656" spans="15:119" x14ac:dyDescent="0.25">
      <c r="O14656" s="268" t="s">
        <v>24122</v>
      </c>
      <c r="P14656" s="268" t="s">
        <v>9492</v>
      </c>
      <c r="Q14656" s="269">
        <v>-25.25</v>
      </c>
      <c r="R14656" s="269">
        <v>-25.5</v>
      </c>
      <c r="S14656" s="269">
        <v>-52.25</v>
      </c>
      <c r="T14656" s="269">
        <v>-52.5</v>
      </c>
      <c r="DO14656"/>
    </row>
    <row r="14657" spans="15:119" x14ac:dyDescent="0.25">
      <c r="O14657" s="268" t="s">
        <v>24123</v>
      </c>
      <c r="P14657" s="268" t="s">
        <v>9492</v>
      </c>
      <c r="Q14657" s="269">
        <v>-25.25</v>
      </c>
      <c r="R14657" s="269">
        <v>-25.5</v>
      </c>
      <c r="S14657" s="269">
        <v>-52</v>
      </c>
      <c r="T14657" s="269">
        <v>-52.25</v>
      </c>
      <c r="DO14657"/>
    </row>
    <row r="14658" spans="15:119" x14ac:dyDescent="0.25">
      <c r="O14658" s="268" t="s">
        <v>24124</v>
      </c>
      <c r="P14658" s="268" t="s">
        <v>9490</v>
      </c>
      <c r="Q14658" s="269">
        <v>-25</v>
      </c>
      <c r="R14658" s="269">
        <v>-25.5</v>
      </c>
      <c r="S14658" s="269">
        <v>-51.5</v>
      </c>
      <c r="T14658" s="269">
        <v>-52</v>
      </c>
      <c r="DO14658"/>
    </row>
    <row r="14659" spans="15:119" x14ac:dyDescent="0.25">
      <c r="O14659" s="268" t="s">
        <v>24125</v>
      </c>
      <c r="P14659" s="268" t="s">
        <v>9492</v>
      </c>
      <c r="Q14659" s="269">
        <v>-25</v>
      </c>
      <c r="R14659" s="269">
        <v>-25.25</v>
      </c>
      <c r="S14659" s="269">
        <v>-51.75</v>
      </c>
      <c r="T14659" s="269">
        <v>-52</v>
      </c>
      <c r="DO14659"/>
    </row>
    <row r="14660" spans="15:119" x14ac:dyDescent="0.25">
      <c r="O14660" s="268" t="s">
        <v>24126</v>
      </c>
      <c r="P14660" s="268" t="s">
        <v>9492</v>
      </c>
      <c r="Q14660" s="269">
        <v>-25</v>
      </c>
      <c r="R14660" s="269">
        <v>-25.25</v>
      </c>
      <c r="S14660" s="269">
        <v>-51.5</v>
      </c>
      <c r="T14660" s="269">
        <v>-51.75</v>
      </c>
      <c r="DO14660"/>
    </row>
    <row r="14661" spans="15:119" x14ac:dyDescent="0.25">
      <c r="O14661" s="268" t="s">
        <v>24127</v>
      </c>
      <c r="P14661" s="268" t="s">
        <v>9492</v>
      </c>
      <c r="Q14661" s="269">
        <v>-25.25</v>
      </c>
      <c r="R14661" s="269">
        <v>-25.5</v>
      </c>
      <c r="S14661" s="269">
        <v>-51.75</v>
      </c>
      <c r="T14661" s="269">
        <v>-52</v>
      </c>
      <c r="DO14661"/>
    </row>
    <row r="14662" spans="15:119" x14ac:dyDescent="0.25">
      <c r="O14662" s="268" t="s">
        <v>24128</v>
      </c>
      <c r="P14662" s="268" t="s">
        <v>9492</v>
      </c>
      <c r="Q14662" s="269">
        <v>-25.25</v>
      </c>
      <c r="R14662" s="269">
        <v>-25.5</v>
      </c>
      <c r="S14662" s="269">
        <v>-51.5</v>
      </c>
      <c r="T14662" s="269">
        <v>-51.75</v>
      </c>
      <c r="DO14662"/>
    </row>
    <row r="14663" spans="15:119" x14ac:dyDescent="0.25">
      <c r="O14663" s="268" t="s">
        <v>24129</v>
      </c>
      <c r="P14663" s="268" t="s">
        <v>9490</v>
      </c>
      <c r="Q14663" s="269">
        <v>-25</v>
      </c>
      <c r="R14663" s="269">
        <v>-25.5</v>
      </c>
      <c r="S14663" s="269">
        <v>-51</v>
      </c>
      <c r="T14663" s="269">
        <v>-51.5</v>
      </c>
      <c r="DO14663"/>
    </row>
    <row r="14664" spans="15:119" x14ac:dyDescent="0.25">
      <c r="O14664" s="268" t="s">
        <v>24130</v>
      </c>
      <c r="P14664" s="268" t="s">
        <v>9492</v>
      </c>
      <c r="Q14664" s="269">
        <v>-25</v>
      </c>
      <c r="R14664" s="269">
        <v>-25.25</v>
      </c>
      <c r="S14664" s="269">
        <v>-51.25</v>
      </c>
      <c r="T14664" s="269">
        <v>-51.5</v>
      </c>
      <c r="DO14664"/>
    </row>
    <row r="14665" spans="15:119" x14ac:dyDescent="0.25">
      <c r="O14665" s="268" t="s">
        <v>24131</v>
      </c>
      <c r="P14665" s="268" t="s">
        <v>9492</v>
      </c>
      <c r="Q14665" s="269">
        <v>-25</v>
      </c>
      <c r="R14665" s="269">
        <v>-25.25</v>
      </c>
      <c r="S14665" s="269">
        <v>-51</v>
      </c>
      <c r="T14665" s="269">
        <v>-51.25</v>
      </c>
      <c r="DO14665"/>
    </row>
    <row r="14666" spans="15:119" x14ac:dyDescent="0.25">
      <c r="O14666" s="268" t="s">
        <v>24132</v>
      </c>
      <c r="P14666" s="268" t="s">
        <v>9492</v>
      </c>
      <c r="Q14666" s="269">
        <v>-25.25</v>
      </c>
      <c r="R14666" s="269">
        <v>-25.5</v>
      </c>
      <c r="S14666" s="269">
        <v>-51.25</v>
      </c>
      <c r="T14666" s="269">
        <v>-51.5</v>
      </c>
      <c r="DO14666"/>
    </row>
    <row r="14667" spans="15:119" x14ac:dyDescent="0.25">
      <c r="O14667" s="268" t="s">
        <v>24133</v>
      </c>
      <c r="P14667" s="268" t="s">
        <v>9492</v>
      </c>
      <c r="Q14667" s="269">
        <v>-25.25</v>
      </c>
      <c r="R14667" s="269">
        <v>-25.5</v>
      </c>
      <c r="S14667" s="269">
        <v>-51</v>
      </c>
      <c r="T14667" s="269">
        <v>-51.25</v>
      </c>
      <c r="DO14667"/>
    </row>
    <row r="14668" spans="15:119" x14ac:dyDescent="0.25">
      <c r="O14668" s="268" t="s">
        <v>24134</v>
      </c>
      <c r="P14668" s="268" t="s">
        <v>9490</v>
      </c>
      <c r="Q14668" s="269">
        <v>-25.5</v>
      </c>
      <c r="R14668" s="269">
        <v>-26</v>
      </c>
      <c r="S14668" s="269">
        <v>-52</v>
      </c>
      <c r="T14668" s="269">
        <v>-52.5</v>
      </c>
      <c r="DO14668"/>
    </row>
    <row r="14669" spans="15:119" x14ac:dyDescent="0.25">
      <c r="O14669" s="268" t="s">
        <v>24135</v>
      </c>
      <c r="P14669" s="268" t="s">
        <v>9492</v>
      </c>
      <c r="Q14669" s="269">
        <v>-25.5</v>
      </c>
      <c r="R14669" s="269">
        <v>-25.75</v>
      </c>
      <c r="S14669" s="269">
        <v>-52.25</v>
      </c>
      <c r="T14669" s="269">
        <v>-52.5</v>
      </c>
      <c r="DO14669"/>
    </row>
    <row r="14670" spans="15:119" x14ac:dyDescent="0.25">
      <c r="O14670" s="268" t="s">
        <v>24136</v>
      </c>
      <c r="P14670" s="268" t="s">
        <v>9492</v>
      </c>
      <c r="Q14670" s="269">
        <v>-25.5</v>
      </c>
      <c r="R14670" s="269">
        <v>-25.75</v>
      </c>
      <c r="S14670" s="269">
        <v>-52</v>
      </c>
      <c r="T14670" s="269">
        <v>-52.25</v>
      </c>
      <c r="DO14670"/>
    </row>
    <row r="14671" spans="15:119" x14ac:dyDescent="0.25">
      <c r="O14671" s="268" t="s">
        <v>24137</v>
      </c>
      <c r="P14671" s="268" t="s">
        <v>9492</v>
      </c>
      <c r="Q14671" s="269">
        <v>-25.75</v>
      </c>
      <c r="R14671" s="269">
        <v>-26</v>
      </c>
      <c r="S14671" s="269">
        <v>-52.25</v>
      </c>
      <c r="T14671" s="269">
        <v>-52.5</v>
      </c>
      <c r="DO14671"/>
    </row>
    <row r="14672" spans="15:119" x14ac:dyDescent="0.25">
      <c r="O14672" s="268" t="s">
        <v>24138</v>
      </c>
      <c r="P14672" s="268" t="s">
        <v>9492</v>
      </c>
      <c r="Q14672" s="269">
        <v>-25.75</v>
      </c>
      <c r="R14672" s="269">
        <v>-26</v>
      </c>
      <c r="S14672" s="269">
        <v>-52</v>
      </c>
      <c r="T14672" s="269">
        <v>-52.25</v>
      </c>
      <c r="DO14672"/>
    </row>
    <row r="14673" spans="15:119" x14ac:dyDescent="0.25">
      <c r="O14673" s="268" t="s">
        <v>24139</v>
      </c>
      <c r="P14673" s="268" t="s">
        <v>9490</v>
      </c>
      <c r="Q14673" s="269">
        <v>-25.5</v>
      </c>
      <c r="R14673" s="269">
        <v>-26</v>
      </c>
      <c r="S14673" s="269">
        <v>-51.5</v>
      </c>
      <c r="T14673" s="269">
        <v>-52</v>
      </c>
      <c r="DO14673"/>
    </row>
    <row r="14674" spans="15:119" x14ac:dyDescent="0.25">
      <c r="O14674" s="268" t="s">
        <v>24140</v>
      </c>
      <c r="P14674" s="268" t="s">
        <v>9492</v>
      </c>
      <c r="Q14674" s="269">
        <v>-25.5</v>
      </c>
      <c r="R14674" s="269">
        <v>-25.75</v>
      </c>
      <c r="S14674" s="269">
        <v>-51.75</v>
      </c>
      <c r="T14674" s="269">
        <v>-52</v>
      </c>
      <c r="DO14674"/>
    </row>
    <row r="14675" spans="15:119" x14ac:dyDescent="0.25">
      <c r="O14675" s="268" t="s">
        <v>24141</v>
      </c>
      <c r="P14675" s="268" t="s">
        <v>9492</v>
      </c>
      <c r="Q14675" s="269">
        <v>-25.5</v>
      </c>
      <c r="R14675" s="269">
        <v>-25.75</v>
      </c>
      <c r="S14675" s="269">
        <v>-51.5</v>
      </c>
      <c r="T14675" s="269">
        <v>-51.75</v>
      </c>
      <c r="DO14675"/>
    </row>
    <row r="14676" spans="15:119" x14ac:dyDescent="0.25">
      <c r="O14676" s="268" t="s">
        <v>24142</v>
      </c>
      <c r="P14676" s="268" t="s">
        <v>9492</v>
      </c>
      <c r="Q14676" s="269">
        <v>-25.75</v>
      </c>
      <c r="R14676" s="269">
        <v>-26</v>
      </c>
      <c r="S14676" s="269">
        <v>-51.75</v>
      </c>
      <c r="T14676" s="269">
        <v>-52</v>
      </c>
      <c r="DO14676"/>
    </row>
    <row r="14677" spans="15:119" x14ac:dyDescent="0.25">
      <c r="O14677" s="268" t="s">
        <v>24143</v>
      </c>
      <c r="P14677" s="268" t="s">
        <v>9492</v>
      </c>
      <c r="Q14677" s="269">
        <v>-25.75</v>
      </c>
      <c r="R14677" s="269">
        <v>-26</v>
      </c>
      <c r="S14677" s="269">
        <v>-51.5</v>
      </c>
      <c r="T14677" s="269">
        <v>-51.75</v>
      </c>
      <c r="DO14677"/>
    </row>
    <row r="14678" spans="15:119" x14ac:dyDescent="0.25">
      <c r="O14678" s="268" t="s">
        <v>24144</v>
      </c>
      <c r="P14678" s="268" t="s">
        <v>9490</v>
      </c>
      <c r="Q14678" s="269">
        <v>-25.5</v>
      </c>
      <c r="R14678" s="269">
        <v>-26</v>
      </c>
      <c r="S14678" s="269">
        <v>-51</v>
      </c>
      <c r="T14678" s="269">
        <v>-51.5</v>
      </c>
      <c r="DO14678"/>
    </row>
    <row r="14679" spans="15:119" x14ac:dyDescent="0.25">
      <c r="O14679" s="268" t="s">
        <v>24145</v>
      </c>
      <c r="P14679" s="268" t="s">
        <v>9492</v>
      </c>
      <c r="Q14679" s="269">
        <v>-25.5</v>
      </c>
      <c r="R14679" s="269">
        <v>-25.75</v>
      </c>
      <c r="S14679" s="269">
        <v>-51.25</v>
      </c>
      <c r="T14679" s="269">
        <v>-51.5</v>
      </c>
      <c r="DO14679"/>
    </row>
    <row r="14680" spans="15:119" x14ac:dyDescent="0.25">
      <c r="O14680" s="268" t="s">
        <v>24146</v>
      </c>
      <c r="P14680" s="268" t="s">
        <v>9492</v>
      </c>
      <c r="Q14680" s="269">
        <v>-25.5</v>
      </c>
      <c r="R14680" s="269">
        <v>-25.75</v>
      </c>
      <c r="S14680" s="269">
        <v>-51</v>
      </c>
      <c r="T14680" s="269">
        <v>-51.25</v>
      </c>
      <c r="DO14680"/>
    </row>
    <row r="14681" spans="15:119" x14ac:dyDescent="0.25">
      <c r="O14681" s="268" t="s">
        <v>24147</v>
      </c>
      <c r="P14681" s="268" t="s">
        <v>9492</v>
      </c>
      <c r="Q14681" s="269">
        <v>-25.75</v>
      </c>
      <c r="R14681" s="269">
        <v>-26</v>
      </c>
      <c r="S14681" s="269">
        <v>-51.25</v>
      </c>
      <c r="T14681" s="269">
        <v>-51.5</v>
      </c>
      <c r="DO14681"/>
    </row>
    <row r="14682" spans="15:119" x14ac:dyDescent="0.25">
      <c r="O14682" s="268" t="s">
        <v>24148</v>
      </c>
      <c r="P14682" s="268" t="s">
        <v>9492</v>
      </c>
      <c r="Q14682" s="269">
        <v>-25.75</v>
      </c>
      <c r="R14682" s="269">
        <v>-26</v>
      </c>
      <c r="S14682" s="269">
        <v>-51</v>
      </c>
      <c r="T14682" s="269">
        <v>-51.25</v>
      </c>
      <c r="DO14682"/>
    </row>
    <row r="14683" spans="15:119" x14ac:dyDescent="0.25">
      <c r="O14683" s="268" t="s">
        <v>24149</v>
      </c>
      <c r="P14683" s="268" t="s">
        <v>9486</v>
      </c>
      <c r="Q14683" s="269">
        <v>-24</v>
      </c>
      <c r="R14683" s="269">
        <v>-26</v>
      </c>
      <c r="S14683" s="269">
        <v>-48</v>
      </c>
      <c r="T14683" s="269">
        <v>-51</v>
      </c>
      <c r="DO14683"/>
    </row>
    <row r="14684" spans="15:119" x14ac:dyDescent="0.25">
      <c r="O14684" s="268" t="s">
        <v>24150</v>
      </c>
      <c r="P14684" s="268" t="s">
        <v>9488</v>
      </c>
      <c r="Q14684" s="269">
        <v>-24</v>
      </c>
      <c r="R14684" s="269">
        <v>-25</v>
      </c>
      <c r="S14684" s="269">
        <v>-49.5</v>
      </c>
      <c r="T14684" s="269">
        <v>-51</v>
      </c>
      <c r="DO14684"/>
    </row>
    <row r="14685" spans="15:119" x14ac:dyDescent="0.25">
      <c r="O14685" s="268" t="s">
        <v>24151</v>
      </c>
      <c r="P14685" s="268" t="s">
        <v>9490</v>
      </c>
      <c r="Q14685" s="269">
        <v>-24</v>
      </c>
      <c r="R14685" s="269">
        <v>-24.5</v>
      </c>
      <c r="S14685" s="269">
        <v>-50.5</v>
      </c>
      <c r="T14685" s="269">
        <v>-51</v>
      </c>
      <c r="DO14685"/>
    </row>
    <row r="14686" spans="15:119" x14ac:dyDescent="0.25">
      <c r="O14686" s="268" t="s">
        <v>24152</v>
      </c>
      <c r="P14686" s="268" t="s">
        <v>9492</v>
      </c>
      <c r="Q14686" s="269">
        <v>-24</v>
      </c>
      <c r="R14686" s="269">
        <v>-24.25</v>
      </c>
      <c r="S14686" s="269">
        <v>-50.75</v>
      </c>
      <c r="T14686" s="269">
        <v>-51</v>
      </c>
      <c r="DO14686"/>
    </row>
    <row r="14687" spans="15:119" x14ac:dyDescent="0.25">
      <c r="O14687" s="268" t="s">
        <v>24153</v>
      </c>
      <c r="P14687" s="268" t="s">
        <v>9492</v>
      </c>
      <c r="Q14687" s="269">
        <v>-24</v>
      </c>
      <c r="R14687" s="269">
        <v>-24.25</v>
      </c>
      <c r="S14687" s="269">
        <v>-50.5</v>
      </c>
      <c r="T14687" s="269">
        <v>-50.75</v>
      </c>
      <c r="DO14687"/>
    </row>
    <row r="14688" spans="15:119" x14ac:dyDescent="0.25">
      <c r="O14688" s="268" t="s">
        <v>24154</v>
      </c>
      <c r="P14688" s="268" t="s">
        <v>9492</v>
      </c>
      <c r="Q14688" s="269">
        <v>-24.25</v>
      </c>
      <c r="R14688" s="269">
        <v>-24.5</v>
      </c>
      <c r="S14688" s="269">
        <v>-50.75</v>
      </c>
      <c r="T14688" s="269">
        <v>-51</v>
      </c>
      <c r="DO14688"/>
    </row>
    <row r="14689" spans="15:119" x14ac:dyDescent="0.25">
      <c r="O14689" s="268" t="s">
        <v>24155</v>
      </c>
      <c r="P14689" s="268" t="s">
        <v>9492</v>
      </c>
      <c r="Q14689" s="269">
        <v>-24.25</v>
      </c>
      <c r="R14689" s="269">
        <v>-24.5</v>
      </c>
      <c r="S14689" s="269">
        <v>-50.5</v>
      </c>
      <c r="T14689" s="269">
        <v>-50.75</v>
      </c>
      <c r="DO14689"/>
    </row>
    <row r="14690" spans="15:119" x14ac:dyDescent="0.25">
      <c r="O14690" s="268" t="s">
        <v>24156</v>
      </c>
      <c r="P14690" s="268" t="s">
        <v>9490</v>
      </c>
      <c r="Q14690" s="269">
        <v>-24</v>
      </c>
      <c r="R14690" s="269">
        <v>-24.5</v>
      </c>
      <c r="S14690" s="269">
        <v>-50</v>
      </c>
      <c r="T14690" s="269">
        <v>-50.5</v>
      </c>
      <c r="DO14690"/>
    </row>
    <row r="14691" spans="15:119" x14ac:dyDescent="0.25">
      <c r="O14691" s="268" t="s">
        <v>24157</v>
      </c>
      <c r="P14691" s="268" t="s">
        <v>9492</v>
      </c>
      <c r="Q14691" s="269">
        <v>-24</v>
      </c>
      <c r="R14691" s="269">
        <v>-24.25</v>
      </c>
      <c r="S14691" s="269">
        <v>-50.25</v>
      </c>
      <c r="T14691" s="269">
        <v>-50.5</v>
      </c>
      <c r="DO14691"/>
    </row>
    <row r="14692" spans="15:119" x14ac:dyDescent="0.25">
      <c r="O14692" s="268" t="s">
        <v>24158</v>
      </c>
      <c r="P14692" s="268" t="s">
        <v>9492</v>
      </c>
      <c r="Q14692" s="269">
        <v>-24</v>
      </c>
      <c r="R14692" s="269">
        <v>-24.25</v>
      </c>
      <c r="S14692" s="269">
        <v>-50</v>
      </c>
      <c r="T14692" s="269">
        <v>-50.25</v>
      </c>
      <c r="DO14692"/>
    </row>
    <row r="14693" spans="15:119" x14ac:dyDescent="0.25">
      <c r="O14693" s="268" t="s">
        <v>24159</v>
      </c>
      <c r="P14693" s="268" t="s">
        <v>9492</v>
      </c>
      <c r="Q14693" s="269">
        <v>-24.25</v>
      </c>
      <c r="R14693" s="269">
        <v>-24.5</v>
      </c>
      <c r="S14693" s="269">
        <v>-50.25</v>
      </c>
      <c r="T14693" s="269">
        <v>-50.5</v>
      </c>
      <c r="DO14693"/>
    </row>
    <row r="14694" spans="15:119" x14ac:dyDescent="0.25">
      <c r="O14694" s="268" t="s">
        <v>24160</v>
      </c>
      <c r="P14694" s="268" t="s">
        <v>9492</v>
      </c>
      <c r="Q14694" s="269">
        <v>-24.25</v>
      </c>
      <c r="R14694" s="269">
        <v>-24.5</v>
      </c>
      <c r="S14694" s="269">
        <v>-50</v>
      </c>
      <c r="T14694" s="269">
        <v>-50.25</v>
      </c>
      <c r="DO14694"/>
    </row>
    <row r="14695" spans="15:119" x14ac:dyDescent="0.25">
      <c r="O14695" s="268" t="s">
        <v>24161</v>
      </c>
      <c r="P14695" s="268" t="s">
        <v>9490</v>
      </c>
      <c r="Q14695" s="269">
        <v>-24</v>
      </c>
      <c r="R14695" s="269">
        <v>-24.5</v>
      </c>
      <c r="S14695" s="269">
        <v>-49.5</v>
      </c>
      <c r="T14695" s="269">
        <v>-50</v>
      </c>
      <c r="DO14695"/>
    </row>
    <row r="14696" spans="15:119" x14ac:dyDescent="0.25">
      <c r="O14696" s="268" t="s">
        <v>24162</v>
      </c>
      <c r="P14696" s="268" t="s">
        <v>9492</v>
      </c>
      <c r="Q14696" s="269">
        <v>-24</v>
      </c>
      <c r="R14696" s="269">
        <v>-24.25</v>
      </c>
      <c r="S14696" s="269">
        <v>-49.75</v>
      </c>
      <c r="T14696" s="269">
        <v>-50</v>
      </c>
      <c r="DO14696"/>
    </row>
    <row r="14697" spans="15:119" x14ac:dyDescent="0.25">
      <c r="O14697" s="268" t="s">
        <v>24163</v>
      </c>
      <c r="P14697" s="268" t="s">
        <v>9492</v>
      </c>
      <c r="Q14697" s="269">
        <v>-24</v>
      </c>
      <c r="R14697" s="269">
        <v>-24.25</v>
      </c>
      <c r="S14697" s="269">
        <v>-49.5</v>
      </c>
      <c r="T14697" s="269">
        <v>-49.75</v>
      </c>
      <c r="DO14697"/>
    </row>
    <row r="14698" spans="15:119" x14ac:dyDescent="0.25">
      <c r="O14698" s="268" t="s">
        <v>24164</v>
      </c>
      <c r="P14698" s="268" t="s">
        <v>9492</v>
      </c>
      <c r="Q14698" s="269">
        <v>-24.25</v>
      </c>
      <c r="R14698" s="269">
        <v>-24.5</v>
      </c>
      <c r="S14698" s="269">
        <v>-49.75</v>
      </c>
      <c r="T14698" s="269">
        <v>-50</v>
      </c>
      <c r="DO14698"/>
    </row>
    <row r="14699" spans="15:119" x14ac:dyDescent="0.25">
      <c r="O14699" s="268" t="s">
        <v>24165</v>
      </c>
      <c r="P14699" s="268" t="s">
        <v>9492</v>
      </c>
      <c r="Q14699" s="269">
        <v>-24.25</v>
      </c>
      <c r="R14699" s="269">
        <v>-24.5</v>
      </c>
      <c r="S14699" s="269">
        <v>-49.5</v>
      </c>
      <c r="T14699" s="269">
        <v>-49.75</v>
      </c>
      <c r="DO14699"/>
    </row>
    <row r="14700" spans="15:119" x14ac:dyDescent="0.25">
      <c r="O14700" s="268" t="s">
        <v>24166</v>
      </c>
      <c r="P14700" s="268" t="s">
        <v>9490</v>
      </c>
      <c r="Q14700" s="269">
        <v>-24.5</v>
      </c>
      <c r="R14700" s="269">
        <v>-25</v>
      </c>
      <c r="S14700" s="269">
        <v>-50.5</v>
      </c>
      <c r="T14700" s="269">
        <v>-51</v>
      </c>
      <c r="DO14700"/>
    </row>
    <row r="14701" spans="15:119" x14ac:dyDescent="0.25">
      <c r="O14701" s="268" t="s">
        <v>24167</v>
      </c>
      <c r="P14701" s="268" t="s">
        <v>9492</v>
      </c>
      <c r="Q14701" s="269">
        <v>-24.5</v>
      </c>
      <c r="R14701" s="269">
        <v>-24.75</v>
      </c>
      <c r="S14701" s="269">
        <v>-50.75</v>
      </c>
      <c r="T14701" s="269">
        <v>-51</v>
      </c>
      <c r="DO14701"/>
    </row>
    <row r="14702" spans="15:119" x14ac:dyDescent="0.25">
      <c r="O14702" s="268" t="s">
        <v>24168</v>
      </c>
      <c r="P14702" s="268" t="s">
        <v>9492</v>
      </c>
      <c r="Q14702" s="269">
        <v>-24.5</v>
      </c>
      <c r="R14702" s="269">
        <v>-24.75</v>
      </c>
      <c r="S14702" s="269">
        <v>-50.5</v>
      </c>
      <c r="T14702" s="269">
        <v>-50.75</v>
      </c>
      <c r="DO14702"/>
    </row>
    <row r="14703" spans="15:119" x14ac:dyDescent="0.25">
      <c r="O14703" s="268" t="s">
        <v>24169</v>
      </c>
      <c r="P14703" s="268" t="s">
        <v>9492</v>
      </c>
      <c r="Q14703" s="269">
        <v>-24.75</v>
      </c>
      <c r="R14703" s="269">
        <v>-25</v>
      </c>
      <c r="S14703" s="269">
        <v>-50.75</v>
      </c>
      <c r="T14703" s="269">
        <v>-51</v>
      </c>
      <c r="DO14703"/>
    </row>
    <row r="14704" spans="15:119" x14ac:dyDescent="0.25">
      <c r="O14704" s="268" t="s">
        <v>24170</v>
      </c>
      <c r="P14704" s="268" t="s">
        <v>9492</v>
      </c>
      <c r="Q14704" s="269">
        <v>-24.75</v>
      </c>
      <c r="R14704" s="269">
        <v>-25</v>
      </c>
      <c r="S14704" s="269">
        <v>-50.5</v>
      </c>
      <c r="T14704" s="269">
        <v>-50.75</v>
      </c>
      <c r="DO14704"/>
    </row>
    <row r="14705" spans="15:119" x14ac:dyDescent="0.25">
      <c r="O14705" s="268" t="s">
        <v>24171</v>
      </c>
      <c r="P14705" s="268" t="s">
        <v>9490</v>
      </c>
      <c r="Q14705" s="269">
        <v>-24.5</v>
      </c>
      <c r="R14705" s="269">
        <v>-25</v>
      </c>
      <c r="S14705" s="269">
        <v>-50</v>
      </c>
      <c r="T14705" s="269">
        <v>-50.5</v>
      </c>
      <c r="DO14705"/>
    </row>
    <row r="14706" spans="15:119" x14ac:dyDescent="0.25">
      <c r="O14706" s="268" t="s">
        <v>24172</v>
      </c>
      <c r="P14706" s="268" t="s">
        <v>9492</v>
      </c>
      <c r="Q14706" s="269">
        <v>-24.5</v>
      </c>
      <c r="R14706" s="269">
        <v>-24.75</v>
      </c>
      <c r="S14706" s="269">
        <v>-50.25</v>
      </c>
      <c r="T14706" s="269">
        <v>-50.5</v>
      </c>
      <c r="DO14706"/>
    </row>
    <row r="14707" spans="15:119" x14ac:dyDescent="0.25">
      <c r="O14707" s="268" t="s">
        <v>24173</v>
      </c>
      <c r="P14707" s="268" t="s">
        <v>9492</v>
      </c>
      <c r="Q14707" s="269">
        <v>-24.5</v>
      </c>
      <c r="R14707" s="269">
        <v>-24.75</v>
      </c>
      <c r="S14707" s="269">
        <v>-50</v>
      </c>
      <c r="T14707" s="269">
        <v>-50.25</v>
      </c>
      <c r="DO14707"/>
    </row>
    <row r="14708" spans="15:119" x14ac:dyDescent="0.25">
      <c r="O14708" s="268" t="s">
        <v>24174</v>
      </c>
      <c r="P14708" s="268" t="s">
        <v>9492</v>
      </c>
      <c r="Q14708" s="269">
        <v>-24.75</v>
      </c>
      <c r="R14708" s="269">
        <v>-25</v>
      </c>
      <c r="S14708" s="269">
        <v>-50.25</v>
      </c>
      <c r="T14708" s="269">
        <v>-50.5</v>
      </c>
      <c r="DO14708"/>
    </row>
    <row r="14709" spans="15:119" x14ac:dyDescent="0.25">
      <c r="O14709" s="268" t="s">
        <v>24175</v>
      </c>
      <c r="P14709" s="268" t="s">
        <v>9492</v>
      </c>
      <c r="Q14709" s="269">
        <v>-24.75</v>
      </c>
      <c r="R14709" s="269">
        <v>-25</v>
      </c>
      <c r="S14709" s="269">
        <v>-50</v>
      </c>
      <c r="T14709" s="269">
        <v>-50.25</v>
      </c>
      <c r="DO14709"/>
    </row>
    <row r="14710" spans="15:119" x14ac:dyDescent="0.25">
      <c r="O14710" s="268" t="s">
        <v>24176</v>
      </c>
      <c r="P14710" s="268" t="s">
        <v>9490</v>
      </c>
      <c r="Q14710" s="269">
        <v>-24.5</v>
      </c>
      <c r="R14710" s="269">
        <v>-25</v>
      </c>
      <c r="S14710" s="269">
        <v>-49.5</v>
      </c>
      <c r="T14710" s="269">
        <v>-50</v>
      </c>
      <c r="DO14710"/>
    </row>
    <row r="14711" spans="15:119" x14ac:dyDescent="0.25">
      <c r="O14711" s="268" t="s">
        <v>24177</v>
      </c>
      <c r="P14711" s="268" t="s">
        <v>9492</v>
      </c>
      <c r="Q14711" s="269">
        <v>-24.5</v>
      </c>
      <c r="R14711" s="269">
        <v>-24.75</v>
      </c>
      <c r="S14711" s="269">
        <v>-49.75</v>
      </c>
      <c r="T14711" s="269">
        <v>-50</v>
      </c>
      <c r="DO14711"/>
    </row>
    <row r="14712" spans="15:119" x14ac:dyDescent="0.25">
      <c r="O14712" s="268" t="s">
        <v>24178</v>
      </c>
      <c r="P14712" s="268" t="s">
        <v>9492</v>
      </c>
      <c r="Q14712" s="269">
        <v>-24.5</v>
      </c>
      <c r="R14712" s="269">
        <v>-24.75</v>
      </c>
      <c r="S14712" s="269">
        <v>-49.5</v>
      </c>
      <c r="T14712" s="269">
        <v>-49.75</v>
      </c>
      <c r="DO14712"/>
    </row>
    <row r="14713" spans="15:119" x14ac:dyDescent="0.25">
      <c r="O14713" s="268" t="s">
        <v>24179</v>
      </c>
      <c r="P14713" s="268" t="s">
        <v>9492</v>
      </c>
      <c r="Q14713" s="269">
        <v>-24.75</v>
      </c>
      <c r="R14713" s="269">
        <v>-25</v>
      </c>
      <c r="S14713" s="269">
        <v>-49.75</v>
      </c>
      <c r="T14713" s="269">
        <v>-50</v>
      </c>
      <c r="DO14713"/>
    </row>
    <row r="14714" spans="15:119" x14ac:dyDescent="0.25">
      <c r="O14714" s="268" t="s">
        <v>24180</v>
      </c>
      <c r="P14714" s="268" t="s">
        <v>9492</v>
      </c>
      <c r="Q14714" s="269">
        <v>-24.75</v>
      </c>
      <c r="R14714" s="269">
        <v>-25</v>
      </c>
      <c r="S14714" s="269">
        <v>-49.5</v>
      </c>
      <c r="T14714" s="269">
        <v>-49.75</v>
      </c>
      <c r="DO14714"/>
    </row>
    <row r="14715" spans="15:119" x14ac:dyDescent="0.25">
      <c r="O14715" s="268" t="s">
        <v>24181</v>
      </c>
      <c r="P14715" s="268" t="s">
        <v>9488</v>
      </c>
      <c r="Q14715" s="269">
        <v>-24</v>
      </c>
      <c r="R14715" s="269">
        <v>-25</v>
      </c>
      <c r="S14715" s="269">
        <v>-48</v>
      </c>
      <c r="T14715" s="269">
        <v>-49.5</v>
      </c>
      <c r="DO14715"/>
    </row>
    <row r="14716" spans="15:119" x14ac:dyDescent="0.25">
      <c r="O14716" s="268" t="s">
        <v>24182</v>
      </c>
      <c r="P14716" s="268" t="s">
        <v>9490</v>
      </c>
      <c r="Q14716" s="269">
        <v>-24</v>
      </c>
      <c r="R14716" s="269">
        <v>-24.5</v>
      </c>
      <c r="S14716" s="269">
        <v>-49</v>
      </c>
      <c r="T14716" s="269">
        <v>-49.5</v>
      </c>
      <c r="DO14716"/>
    </row>
    <row r="14717" spans="15:119" x14ac:dyDescent="0.25">
      <c r="O14717" s="268" t="s">
        <v>24183</v>
      </c>
      <c r="P14717" s="268" t="s">
        <v>9492</v>
      </c>
      <c r="Q14717" s="269">
        <v>-24</v>
      </c>
      <c r="R14717" s="269">
        <v>-24.25</v>
      </c>
      <c r="S14717" s="269">
        <v>-49.25</v>
      </c>
      <c r="T14717" s="269">
        <v>-49.5</v>
      </c>
      <c r="DO14717"/>
    </row>
    <row r="14718" spans="15:119" x14ac:dyDescent="0.25">
      <c r="O14718" s="268" t="s">
        <v>24184</v>
      </c>
      <c r="P14718" s="268" t="s">
        <v>9492</v>
      </c>
      <c r="Q14718" s="269">
        <v>-24</v>
      </c>
      <c r="R14718" s="269">
        <v>-24.25</v>
      </c>
      <c r="S14718" s="269">
        <v>-49</v>
      </c>
      <c r="T14718" s="269">
        <v>-49.25</v>
      </c>
      <c r="DO14718"/>
    </row>
    <row r="14719" spans="15:119" x14ac:dyDescent="0.25">
      <c r="O14719" s="268" t="s">
        <v>24185</v>
      </c>
      <c r="P14719" s="268" t="s">
        <v>9492</v>
      </c>
      <c r="Q14719" s="269">
        <v>-24.25</v>
      </c>
      <c r="R14719" s="269">
        <v>-24.5</v>
      </c>
      <c r="S14719" s="269">
        <v>-49.25</v>
      </c>
      <c r="T14719" s="269">
        <v>-49.5</v>
      </c>
      <c r="DO14719"/>
    </row>
    <row r="14720" spans="15:119" x14ac:dyDescent="0.25">
      <c r="O14720" s="268" t="s">
        <v>24186</v>
      </c>
      <c r="P14720" s="268" t="s">
        <v>9492</v>
      </c>
      <c r="Q14720" s="269">
        <v>-24.25</v>
      </c>
      <c r="R14720" s="269">
        <v>-24.5</v>
      </c>
      <c r="S14720" s="269">
        <v>-49</v>
      </c>
      <c r="T14720" s="269">
        <v>-49.25</v>
      </c>
      <c r="DO14720"/>
    </row>
    <row r="14721" spans="15:119" x14ac:dyDescent="0.25">
      <c r="O14721" s="268" t="s">
        <v>24187</v>
      </c>
      <c r="P14721" s="268" t="s">
        <v>9490</v>
      </c>
      <c r="Q14721" s="269">
        <v>-24</v>
      </c>
      <c r="R14721" s="269">
        <v>-24.5</v>
      </c>
      <c r="S14721" s="269">
        <v>-48.5</v>
      </c>
      <c r="T14721" s="269">
        <v>-49</v>
      </c>
      <c r="DO14721"/>
    </row>
    <row r="14722" spans="15:119" x14ac:dyDescent="0.25">
      <c r="O14722" s="268" t="s">
        <v>24188</v>
      </c>
      <c r="P14722" s="268" t="s">
        <v>9492</v>
      </c>
      <c r="Q14722" s="269">
        <v>-24</v>
      </c>
      <c r="R14722" s="269">
        <v>-24.25</v>
      </c>
      <c r="S14722" s="269">
        <v>-48.75</v>
      </c>
      <c r="T14722" s="269">
        <v>-49</v>
      </c>
      <c r="DO14722"/>
    </row>
    <row r="14723" spans="15:119" x14ac:dyDescent="0.25">
      <c r="O14723" s="268" t="s">
        <v>24189</v>
      </c>
      <c r="P14723" s="268" t="s">
        <v>9492</v>
      </c>
      <c r="Q14723" s="269">
        <v>-24</v>
      </c>
      <c r="R14723" s="269">
        <v>-24.25</v>
      </c>
      <c r="S14723" s="269">
        <v>-48.5</v>
      </c>
      <c r="T14723" s="269">
        <v>-48.75</v>
      </c>
      <c r="DO14723"/>
    </row>
    <row r="14724" spans="15:119" x14ac:dyDescent="0.25">
      <c r="O14724" s="268" t="s">
        <v>24190</v>
      </c>
      <c r="P14724" s="268" t="s">
        <v>9492</v>
      </c>
      <c r="Q14724" s="269">
        <v>-24.25</v>
      </c>
      <c r="R14724" s="269">
        <v>-24.5</v>
      </c>
      <c r="S14724" s="269">
        <v>-48.75</v>
      </c>
      <c r="T14724" s="269">
        <v>-49</v>
      </c>
      <c r="DO14724"/>
    </row>
    <row r="14725" spans="15:119" x14ac:dyDescent="0.25">
      <c r="O14725" s="268" t="s">
        <v>24191</v>
      </c>
      <c r="P14725" s="268" t="s">
        <v>9492</v>
      </c>
      <c r="Q14725" s="269">
        <v>-24.25</v>
      </c>
      <c r="R14725" s="269">
        <v>-24.5</v>
      </c>
      <c r="S14725" s="269">
        <v>-48.5</v>
      </c>
      <c r="T14725" s="269">
        <v>-48.75</v>
      </c>
      <c r="DO14725"/>
    </row>
    <row r="14726" spans="15:119" x14ac:dyDescent="0.25">
      <c r="O14726" s="268" t="s">
        <v>24192</v>
      </c>
      <c r="P14726" s="268" t="s">
        <v>9490</v>
      </c>
      <c r="Q14726" s="269">
        <v>-24</v>
      </c>
      <c r="R14726" s="269">
        <v>-24.5</v>
      </c>
      <c r="S14726" s="269">
        <v>-48</v>
      </c>
      <c r="T14726" s="269">
        <v>-48.5</v>
      </c>
      <c r="DO14726"/>
    </row>
    <row r="14727" spans="15:119" x14ac:dyDescent="0.25">
      <c r="O14727" s="268" t="s">
        <v>24193</v>
      </c>
      <c r="P14727" s="268" t="s">
        <v>9492</v>
      </c>
      <c r="Q14727" s="269">
        <v>-24</v>
      </c>
      <c r="R14727" s="269">
        <v>-24.25</v>
      </c>
      <c r="S14727" s="269">
        <v>-48.25</v>
      </c>
      <c r="T14727" s="269">
        <v>-48.5</v>
      </c>
      <c r="DO14727"/>
    </row>
    <row r="14728" spans="15:119" x14ac:dyDescent="0.25">
      <c r="O14728" s="268" t="s">
        <v>24194</v>
      </c>
      <c r="P14728" s="268" t="s">
        <v>9492</v>
      </c>
      <c r="Q14728" s="269">
        <v>-24</v>
      </c>
      <c r="R14728" s="269">
        <v>-24.25</v>
      </c>
      <c r="S14728" s="269">
        <v>-48</v>
      </c>
      <c r="T14728" s="269">
        <v>-48.25</v>
      </c>
      <c r="DO14728"/>
    </row>
    <row r="14729" spans="15:119" x14ac:dyDescent="0.25">
      <c r="O14729" s="268" t="s">
        <v>24195</v>
      </c>
      <c r="P14729" s="268" t="s">
        <v>9492</v>
      </c>
      <c r="Q14729" s="269">
        <v>-24.25</v>
      </c>
      <c r="R14729" s="269">
        <v>-24.5</v>
      </c>
      <c r="S14729" s="269">
        <v>-48.25</v>
      </c>
      <c r="T14729" s="269">
        <v>-48.5</v>
      </c>
      <c r="DO14729"/>
    </row>
    <row r="14730" spans="15:119" x14ac:dyDescent="0.25">
      <c r="O14730" s="268" t="s">
        <v>24196</v>
      </c>
      <c r="P14730" s="268" t="s">
        <v>9492</v>
      </c>
      <c r="Q14730" s="269">
        <v>-24.25</v>
      </c>
      <c r="R14730" s="269">
        <v>-24.5</v>
      </c>
      <c r="S14730" s="269">
        <v>-48</v>
      </c>
      <c r="T14730" s="269">
        <v>-48.25</v>
      </c>
      <c r="DO14730"/>
    </row>
    <row r="14731" spans="15:119" x14ac:dyDescent="0.25">
      <c r="O14731" s="268" t="s">
        <v>24197</v>
      </c>
      <c r="P14731" s="268" t="s">
        <v>9490</v>
      </c>
      <c r="Q14731" s="269">
        <v>-24.5</v>
      </c>
      <c r="R14731" s="269">
        <v>-25</v>
      </c>
      <c r="S14731" s="269">
        <v>-49</v>
      </c>
      <c r="T14731" s="269">
        <v>-49.5</v>
      </c>
      <c r="DO14731"/>
    </row>
    <row r="14732" spans="15:119" x14ac:dyDescent="0.25">
      <c r="O14732" s="268" t="s">
        <v>24198</v>
      </c>
      <c r="P14732" s="268" t="s">
        <v>9492</v>
      </c>
      <c r="Q14732" s="269">
        <v>-24.5</v>
      </c>
      <c r="R14732" s="269">
        <v>-24.75</v>
      </c>
      <c r="S14732" s="269">
        <v>-49.25</v>
      </c>
      <c r="T14732" s="269">
        <v>-49.5</v>
      </c>
      <c r="DO14732"/>
    </row>
    <row r="14733" spans="15:119" x14ac:dyDescent="0.25">
      <c r="O14733" s="268" t="s">
        <v>24199</v>
      </c>
      <c r="P14733" s="268" t="s">
        <v>9492</v>
      </c>
      <c r="Q14733" s="269">
        <v>-24.5</v>
      </c>
      <c r="R14733" s="269">
        <v>-24.75</v>
      </c>
      <c r="S14733" s="269">
        <v>-49</v>
      </c>
      <c r="T14733" s="269">
        <v>-49.25</v>
      </c>
      <c r="DO14733"/>
    </row>
    <row r="14734" spans="15:119" x14ac:dyDescent="0.25">
      <c r="O14734" s="268" t="s">
        <v>24200</v>
      </c>
      <c r="P14734" s="268" t="s">
        <v>9492</v>
      </c>
      <c r="Q14734" s="269">
        <v>-24.75</v>
      </c>
      <c r="R14734" s="269">
        <v>-25</v>
      </c>
      <c r="S14734" s="269">
        <v>-49.25</v>
      </c>
      <c r="T14734" s="269">
        <v>-49.5</v>
      </c>
      <c r="DO14734"/>
    </row>
    <row r="14735" spans="15:119" x14ac:dyDescent="0.25">
      <c r="O14735" s="268" t="s">
        <v>24201</v>
      </c>
      <c r="P14735" s="268" t="s">
        <v>9492</v>
      </c>
      <c r="Q14735" s="269">
        <v>-24.75</v>
      </c>
      <c r="R14735" s="269">
        <v>-25</v>
      </c>
      <c r="S14735" s="269">
        <v>-49</v>
      </c>
      <c r="T14735" s="269">
        <v>-49.25</v>
      </c>
      <c r="DO14735"/>
    </row>
    <row r="14736" spans="15:119" x14ac:dyDescent="0.25">
      <c r="O14736" s="268" t="s">
        <v>24202</v>
      </c>
      <c r="P14736" s="268" t="s">
        <v>9490</v>
      </c>
      <c r="Q14736" s="269">
        <v>-24.5</v>
      </c>
      <c r="R14736" s="269">
        <v>-25</v>
      </c>
      <c r="S14736" s="269">
        <v>-48.5</v>
      </c>
      <c r="T14736" s="269">
        <v>-49</v>
      </c>
      <c r="DO14736"/>
    </row>
    <row r="14737" spans="15:119" x14ac:dyDescent="0.25">
      <c r="O14737" s="268" t="s">
        <v>24203</v>
      </c>
      <c r="P14737" s="268" t="s">
        <v>9492</v>
      </c>
      <c r="Q14737" s="269">
        <v>-24.5</v>
      </c>
      <c r="R14737" s="269">
        <v>-24.75</v>
      </c>
      <c r="S14737" s="269">
        <v>-48.75</v>
      </c>
      <c r="T14737" s="269">
        <v>-49</v>
      </c>
      <c r="DO14737"/>
    </row>
    <row r="14738" spans="15:119" x14ac:dyDescent="0.25">
      <c r="O14738" s="268" t="s">
        <v>24204</v>
      </c>
      <c r="P14738" s="268" t="s">
        <v>9492</v>
      </c>
      <c r="Q14738" s="269">
        <v>-24.5</v>
      </c>
      <c r="R14738" s="269">
        <v>-24.75</v>
      </c>
      <c r="S14738" s="269">
        <v>-48.5</v>
      </c>
      <c r="T14738" s="269">
        <v>-48.75</v>
      </c>
      <c r="DO14738"/>
    </row>
    <row r="14739" spans="15:119" x14ac:dyDescent="0.25">
      <c r="O14739" s="268" t="s">
        <v>24205</v>
      </c>
      <c r="P14739" s="268" t="s">
        <v>9492</v>
      </c>
      <c r="Q14739" s="269">
        <v>-24.75</v>
      </c>
      <c r="R14739" s="269">
        <v>-25</v>
      </c>
      <c r="S14739" s="269">
        <v>-48.75</v>
      </c>
      <c r="T14739" s="269">
        <v>-49</v>
      </c>
      <c r="DO14739"/>
    </row>
    <row r="14740" spans="15:119" x14ac:dyDescent="0.25">
      <c r="O14740" s="268" t="s">
        <v>24206</v>
      </c>
      <c r="P14740" s="268" t="s">
        <v>9492</v>
      </c>
      <c r="Q14740" s="269">
        <v>-24.75</v>
      </c>
      <c r="R14740" s="269">
        <v>-25</v>
      </c>
      <c r="S14740" s="269">
        <v>-48.5</v>
      </c>
      <c r="T14740" s="269">
        <v>-48.75</v>
      </c>
      <c r="DO14740"/>
    </row>
    <row r="14741" spans="15:119" x14ac:dyDescent="0.25">
      <c r="O14741" s="268" t="s">
        <v>24207</v>
      </c>
      <c r="P14741" s="268" t="s">
        <v>9490</v>
      </c>
      <c r="Q14741" s="269">
        <v>-24.5</v>
      </c>
      <c r="R14741" s="269">
        <v>-25</v>
      </c>
      <c r="S14741" s="269">
        <v>-48</v>
      </c>
      <c r="T14741" s="269">
        <v>-48.5</v>
      </c>
      <c r="DO14741"/>
    </row>
    <row r="14742" spans="15:119" x14ac:dyDescent="0.25">
      <c r="O14742" s="268" t="s">
        <v>24208</v>
      </c>
      <c r="P14742" s="268" t="s">
        <v>9492</v>
      </c>
      <c r="Q14742" s="269">
        <v>-24.5</v>
      </c>
      <c r="R14742" s="269">
        <v>-24.75</v>
      </c>
      <c r="S14742" s="269">
        <v>-48.25</v>
      </c>
      <c r="T14742" s="269">
        <v>-48.5</v>
      </c>
      <c r="DO14742"/>
    </row>
    <row r="14743" spans="15:119" x14ac:dyDescent="0.25">
      <c r="O14743" s="268" t="s">
        <v>24209</v>
      </c>
      <c r="P14743" s="268" t="s">
        <v>9492</v>
      </c>
      <c r="Q14743" s="269">
        <v>-24.5</v>
      </c>
      <c r="R14743" s="269">
        <v>-24.75</v>
      </c>
      <c r="S14743" s="269">
        <v>-48</v>
      </c>
      <c r="T14743" s="269">
        <v>-48.25</v>
      </c>
      <c r="DO14743"/>
    </row>
    <row r="14744" spans="15:119" x14ac:dyDescent="0.25">
      <c r="O14744" s="268" t="s">
        <v>24210</v>
      </c>
      <c r="P14744" s="268" t="s">
        <v>9492</v>
      </c>
      <c r="Q14744" s="269">
        <v>-24.75</v>
      </c>
      <c r="R14744" s="269">
        <v>-25</v>
      </c>
      <c r="S14744" s="269">
        <v>-48.25</v>
      </c>
      <c r="T14744" s="269">
        <v>-48.5</v>
      </c>
      <c r="DO14744"/>
    </row>
    <row r="14745" spans="15:119" x14ac:dyDescent="0.25">
      <c r="O14745" s="268" t="s">
        <v>24211</v>
      </c>
      <c r="P14745" s="268" t="s">
        <v>9492</v>
      </c>
      <c r="Q14745" s="269">
        <v>-24.75</v>
      </c>
      <c r="R14745" s="269">
        <v>-25</v>
      </c>
      <c r="S14745" s="269">
        <v>-48</v>
      </c>
      <c r="T14745" s="269">
        <v>-48.25</v>
      </c>
      <c r="DO14745"/>
    </row>
    <row r="14746" spans="15:119" x14ac:dyDescent="0.25">
      <c r="O14746" s="268" t="s">
        <v>24212</v>
      </c>
      <c r="P14746" s="268" t="s">
        <v>9488</v>
      </c>
      <c r="Q14746" s="269">
        <v>-25</v>
      </c>
      <c r="R14746" s="269">
        <v>-26</v>
      </c>
      <c r="S14746" s="269">
        <v>-49.5</v>
      </c>
      <c r="T14746" s="269">
        <v>-51</v>
      </c>
      <c r="DO14746"/>
    </row>
    <row r="14747" spans="15:119" x14ac:dyDescent="0.25">
      <c r="O14747" s="268" t="s">
        <v>24213</v>
      </c>
      <c r="P14747" s="268" t="s">
        <v>9490</v>
      </c>
      <c r="Q14747" s="269">
        <v>-25</v>
      </c>
      <c r="R14747" s="269">
        <v>-25.5</v>
      </c>
      <c r="S14747" s="269">
        <v>-50.5</v>
      </c>
      <c r="T14747" s="269">
        <v>-51</v>
      </c>
      <c r="DO14747"/>
    </row>
    <row r="14748" spans="15:119" x14ac:dyDescent="0.25">
      <c r="O14748" s="268" t="s">
        <v>24214</v>
      </c>
      <c r="P14748" s="268" t="s">
        <v>9492</v>
      </c>
      <c r="Q14748" s="269">
        <v>-25</v>
      </c>
      <c r="R14748" s="269">
        <v>-25.25</v>
      </c>
      <c r="S14748" s="269">
        <v>-50.75</v>
      </c>
      <c r="T14748" s="269">
        <v>-51</v>
      </c>
      <c r="DO14748"/>
    </row>
    <row r="14749" spans="15:119" x14ac:dyDescent="0.25">
      <c r="O14749" s="268" t="s">
        <v>24215</v>
      </c>
      <c r="P14749" s="268" t="s">
        <v>9492</v>
      </c>
      <c r="Q14749" s="269">
        <v>-25</v>
      </c>
      <c r="R14749" s="269">
        <v>-25.25</v>
      </c>
      <c r="S14749" s="269">
        <v>-50.5</v>
      </c>
      <c r="T14749" s="269">
        <v>-50.75</v>
      </c>
      <c r="DO14749"/>
    </row>
    <row r="14750" spans="15:119" x14ac:dyDescent="0.25">
      <c r="O14750" s="268" t="s">
        <v>24216</v>
      </c>
      <c r="P14750" s="268" t="s">
        <v>9492</v>
      </c>
      <c r="Q14750" s="269">
        <v>-25.25</v>
      </c>
      <c r="R14750" s="269">
        <v>-25.5</v>
      </c>
      <c r="S14750" s="269">
        <v>-50.75</v>
      </c>
      <c r="T14750" s="269">
        <v>-51</v>
      </c>
      <c r="DO14750"/>
    </row>
    <row r="14751" spans="15:119" x14ac:dyDescent="0.25">
      <c r="O14751" s="268" t="s">
        <v>24217</v>
      </c>
      <c r="P14751" s="268" t="s">
        <v>9492</v>
      </c>
      <c r="Q14751" s="269">
        <v>-25.25</v>
      </c>
      <c r="R14751" s="269">
        <v>-25.5</v>
      </c>
      <c r="S14751" s="269">
        <v>-50.5</v>
      </c>
      <c r="T14751" s="269">
        <v>-50.75</v>
      </c>
      <c r="DO14751"/>
    </row>
    <row r="14752" spans="15:119" x14ac:dyDescent="0.25">
      <c r="O14752" s="268" t="s">
        <v>24218</v>
      </c>
      <c r="P14752" s="268" t="s">
        <v>9490</v>
      </c>
      <c r="Q14752" s="269">
        <v>-25</v>
      </c>
      <c r="R14752" s="269">
        <v>-25.5</v>
      </c>
      <c r="S14752" s="269">
        <v>-50</v>
      </c>
      <c r="T14752" s="269">
        <v>-50.5</v>
      </c>
      <c r="DO14752"/>
    </row>
    <row r="14753" spans="15:119" x14ac:dyDescent="0.25">
      <c r="O14753" s="268" t="s">
        <v>24219</v>
      </c>
      <c r="P14753" s="268" t="s">
        <v>9492</v>
      </c>
      <c r="Q14753" s="269">
        <v>-25</v>
      </c>
      <c r="R14753" s="269">
        <v>-25.25</v>
      </c>
      <c r="S14753" s="269">
        <v>-50.25</v>
      </c>
      <c r="T14753" s="269">
        <v>-50.5</v>
      </c>
      <c r="DO14753"/>
    </row>
    <row r="14754" spans="15:119" x14ac:dyDescent="0.25">
      <c r="O14754" s="268" t="s">
        <v>24220</v>
      </c>
      <c r="P14754" s="268" t="s">
        <v>9492</v>
      </c>
      <c r="Q14754" s="269">
        <v>-25</v>
      </c>
      <c r="R14754" s="269">
        <v>-25.25</v>
      </c>
      <c r="S14754" s="269">
        <v>-50</v>
      </c>
      <c r="T14754" s="269">
        <v>-50.25</v>
      </c>
      <c r="DO14754"/>
    </row>
    <row r="14755" spans="15:119" x14ac:dyDescent="0.25">
      <c r="O14755" s="268" t="s">
        <v>24221</v>
      </c>
      <c r="P14755" s="268" t="s">
        <v>9492</v>
      </c>
      <c r="Q14755" s="269">
        <v>-25.25</v>
      </c>
      <c r="R14755" s="269">
        <v>-25.5</v>
      </c>
      <c r="S14755" s="269">
        <v>-50.25</v>
      </c>
      <c r="T14755" s="269">
        <v>-50.5</v>
      </c>
      <c r="DO14755"/>
    </row>
    <row r="14756" spans="15:119" x14ac:dyDescent="0.25">
      <c r="O14756" s="268" t="s">
        <v>24222</v>
      </c>
      <c r="P14756" s="268" t="s">
        <v>9492</v>
      </c>
      <c r="Q14756" s="269">
        <v>-25.25</v>
      </c>
      <c r="R14756" s="269">
        <v>-25.5</v>
      </c>
      <c r="S14756" s="269">
        <v>-50</v>
      </c>
      <c r="T14756" s="269">
        <v>-50.25</v>
      </c>
      <c r="DO14756"/>
    </row>
    <row r="14757" spans="15:119" x14ac:dyDescent="0.25">
      <c r="O14757" s="268" t="s">
        <v>24223</v>
      </c>
      <c r="P14757" s="268" t="s">
        <v>9490</v>
      </c>
      <c r="Q14757" s="269">
        <v>-25</v>
      </c>
      <c r="R14757" s="269">
        <v>-25.5</v>
      </c>
      <c r="S14757" s="269">
        <v>-49.5</v>
      </c>
      <c r="T14757" s="269">
        <v>-50</v>
      </c>
      <c r="DO14757"/>
    </row>
    <row r="14758" spans="15:119" x14ac:dyDescent="0.25">
      <c r="O14758" s="268" t="s">
        <v>24224</v>
      </c>
      <c r="P14758" s="268" t="s">
        <v>9492</v>
      </c>
      <c r="Q14758" s="269">
        <v>-25</v>
      </c>
      <c r="R14758" s="269">
        <v>-25.25</v>
      </c>
      <c r="S14758" s="269">
        <v>-49.75</v>
      </c>
      <c r="T14758" s="269">
        <v>-50</v>
      </c>
      <c r="DO14758"/>
    </row>
    <row r="14759" spans="15:119" x14ac:dyDescent="0.25">
      <c r="O14759" s="268" t="s">
        <v>24225</v>
      </c>
      <c r="P14759" s="268" t="s">
        <v>9492</v>
      </c>
      <c r="Q14759" s="269">
        <v>-25</v>
      </c>
      <c r="R14759" s="269">
        <v>-25.25</v>
      </c>
      <c r="S14759" s="269">
        <v>-49.5</v>
      </c>
      <c r="T14759" s="269">
        <v>-49.75</v>
      </c>
      <c r="DO14759"/>
    </row>
    <row r="14760" spans="15:119" x14ac:dyDescent="0.25">
      <c r="O14760" s="268" t="s">
        <v>24226</v>
      </c>
      <c r="P14760" s="268" t="s">
        <v>9492</v>
      </c>
      <c r="Q14760" s="269">
        <v>-25.25</v>
      </c>
      <c r="R14760" s="269">
        <v>-25.5</v>
      </c>
      <c r="S14760" s="269">
        <v>-49.75</v>
      </c>
      <c r="T14760" s="269">
        <v>-50</v>
      </c>
      <c r="DO14760"/>
    </row>
    <row r="14761" spans="15:119" x14ac:dyDescent="0.25">
      <c r="O14761" s="268" t="s">
        <v>24227</v>
      </c>
      <c r="P14761" s="268" t="s">
        <v>9492</v>
      </c>
      <c r="Q14761" s="269">
        <v>-25.25</v>
      </c>
      <c r="R14761" s="269">
        <v>-25.5</v>
      </c>
      <c r="S14761" s="269">
        <v>-49.5</v>
      </c>
      <c r="T14761" s="269">
        <v>-49.75</v>
      </c>
      <c r="DO14761"/>
    </row>
    <row r="14762" spans="15:119" x14ac:dyDescent="0.25">
      <c r="O14762" s="268" t="s">
        <v>24228</v>
      </c>
      <c r="P14762" s="268" t="s">
        <v>9490</v>
      </c>
      <c r="Q14762" s="269">
        <v>-25.5</v>
      </c>
      <c r="R14762" s="269">
        <v>-26</v>
      </c>
      <c r="S14762" s="269">
        <v>-50.5</v>
      </c>
      <c r="T14762" s="269">
        <v>-51</v>
      </c>
      <c r="DO14762"/>
    </row>
    <row r="14763" spans="15:119" x14ac:dyDescent="0.25">
      <c r="O14763" s="268" t="s">
        <v>24229</v>
      </c>
      <c r="P14763" s="268" t="s">
        <v>9492</v>
      </c>
      <c r="Q14763" s="269">
        <v>-25.5</v>
      </c>
      <c r="R14763" s="269">
        <v>-25.75</v>
      </c>
      <c r="S14763" s="269">
        <v>-50.75</v>
      </c>
      <c r="T14763" s="269">
        <v>-51</v>
      </c>
      <c r="DO14763"/>
    </row>
    <row r="14764" spans="15:119" x14ac:dyDescent="0.25">
      <c r="O14764" s="268" t="s">
        <v>24230</v>
      </c>
      <c r="P14764" s="268" t="s">
        <v>9492</v>
      </c>
      <c r="Q14764" s="269">
        <v>-25.5</v>
      </c>
      <c r="R14764" s="269">
        <v>-25.75</v>
      </c>
      <c r="S14764" s="269">
        <v>-50.5</v>
      </c>
      <c r="T14764" s="269">
        <v>-50.75</v>
      </c>
      <c r="DO14764"/>
    </row>
    <row r="14765" spans="15:119" x14ac:dyDescent="0.25">
      <c r="O14765" s="268" t="s">
        <v>24231</v>
      </c>
      <c r="P14765" s="268" t="s">
        <v>9492</v>
      </c>
      <c r="Q14765" s="269">
        <v>-25.75</v>
      </c>
      <c r="R14765" s="269">
        <v>-26</v>
      </c>
      <c r="S14765" s="269">
        <v>-50.75</v>
      </c>
      <c r="T14765" s="269">
        <v>-51</v>
      </c>
      <c r="DO14765"/>
    </row>
    <row r="14766" spans="15:119" x14ac:dyDescent="0.25">
      <c r="O14766" s="268" t="s">
        <v>24232</v>
      </c>
      <c r="P14766" s="268" t="s">
        <v>9492</v>
      </c>
      <c r="Q14766" s="269">
        <v>-25.75</v>
      </c>
      <c r="R14766" s="269">
        <v>-26</v>
      </c>
      <c r="S14766" s="269">
        <v>-50.5</v>
      </c>
      <c r="T14766" s="269">
        <v>-50.75</v>
      </c>
      <c r="DO14766"/>
    </row>
    <row r="14767" spans="15:119" x14ac:dyDescent="0.25">
      <c r="O14767" s="268" t="s">
        <v>24233</v>
      </c>
      <c r="P14767" s="268" t="s">
        <v>9490</v>
      </c>
      <c r="Q14767" s="269">
        <v>-25.5</v>
      </c>
      <c r="R14767" s="269">
        <v>-26</v>
      </c>
      <c r="S14767" s="269">
        <v>-50</v>
      </c>
      <c r="T14767" s="269">
        <v>-50.5</v>
      </c>
      <c r="DO14767"/>
    </row>
    <row r="14768" spans="15:119" x14ac:dyDescent="0.25">
      <c r="O14768" s="268" t="s">
        <v>24234</v>
      </c>
      <c r="P14768" s="268" t="s">
        <v>9492</v>
      </c>
      <c r="Q14768" s="269">
        <v>-25.5</v>
      </c>
      <c r="R14768" s="269">
        <v>-25.75</v>
      </c>
      <c r="S14768" s="269">
        <v>-50.25</v>
      </c>
      <c r="T14768" s="269">
        <v>-50.5</v>
      </c>
      <c r="DO14768"/>
    </row>
    <row r="14769" spans="15:119" x14ac:dyDescent="0.25">
      <c r="O14769" s="268" t="s">
        <v>24235</v>
      </c>
      <c r="P14769" s="268" t="s">
        <v>9492</v>
      </c>
      <c r="Q14769" s="269">
        <v>-25.5</v>
      </c>
      <c r="R14769" s="269">
        <v>-25.75</v>
      </c>
      <c r="S14769" s="269">
        <v>-50</v>
      </c>
      <c r="T14769" s="269">
        <v>-50.25</v>
      </c>
      <c r="DO14769"/>
    </row>
    <row r="14770" spans="15:119" x14ac:dyDescent="0.25">
      <c r="O14770" s="268" t="s">
        <v>24236</v>
      </c>
      <c r="P14770" s="268" t="s">
        <v>9492</v>
      </c>
      <c r="Q14770" s="269">
        <v>-25.75</v>
      </c>
      <c r="R14770" s="269">
        <v>-26</v>
      </c>
      <c r="S14770" s="269">
        <v>-50.25</v>
      </c>
      <c r="T14770" s="269">
        <v>-50.5</v>
      </c>
      <c r="DO14770"/>
    </row>
    <row r="14771" spans="15:119" x14ac:dyDescent="0.25">
      <c r="O14771" s="268" t="s">
        <v>24237</v>
      </c>
      <c r="P14771" s="268" t="s">
        <v>9492</v>
      </c>
      <c r="Q14771" s="269">
        <v>-25.75</v>
      </c>
      <c r="R14771" s="269">
        <v>-26</v>
      </c>
      <c r="S14771" s="269">
        <v>-50</v>
      </c>
      <c r="T14771" s="269">
        <v>-50.25</v>
      </c>
      <c r="DO14771"/>
    </row>
    <row r="14772" spans="15:119" x14ac:dyDescent="0.25">
      <c r="O14772" s="268" t="s">
        <v>24238</v>
      </c>
      <c r="P14772" s="268" t="s">
        <v>9490</v>
      </c>
      <c r="Q14772" s="269">
        <v>-25.5</v>
      </c>
      <c r="R14772" s="269">
        <v>-26</v>
      </c>
      <c r="S14772" s="269">
        <v>-49.5</v>
      </c>
      <c r="T14772" s="269">
        <v>-50</v>
      </c>
      <c r="DO14772"/>
    </row>
    <row r="14773" spans="15:119" x14ac:dyDescent="0.25">
      <c r="O14773" s="268" t="s">
        <v>24239</v>
      </c>
      <c r="P14773" s="268" t="s">
        <v>9492</v>
      </c>
      <c r="Q14773" s="269">
        <v>-25.5</v>
      </c>
      <c r="R14773" s="269">
        <v>-25.75</v>
      </c>
      <c r="S14773" s="269">
        <v>-49.75</v>
      </c>
      <c r="T14773" s="269">
        <v>-50</v>
      </c>
      <c r="DO14773"/>
    </row>
    <row r="14774" spans="15:119" x14ac:dyDescent="0.25">
      <c r="O14774" s="268" t="s">
        <v>24240</v>
      </c>
      <c r="P14774" s="268" t="s">
        <v>9492</v>
      </c>
      <c r="Q14774" s="269">
        <v>-25.5</v>
      </c>
      <c r="R14774" s="269">
        <v>-25.75</v>
      </c>
      <c r="S14774" s="269">
        <v>-49.5</v>
      </c>
      <c r="T14774" s="269">
        <v>-49.75</v>
      </c>
      <c r="DO14774"/>
    </row>
    <row r="14775" spans="15:119" x14ac:dyDescent="0.25">
      <c r="O14775" s="268" t="s">
        <v>24241</v>
      </c>
      <c r="P14775" s="268" t="s">
        <v>9492</v>
      </c>
      <c r="Q14775" s="269">
        <v>-25.75</v>
      </c>
      <c r="R14775" s="269">
        <v>-26</v>
      </c>
      <c r="S14775" s="269">
        <v>-49.75</v>
      </c>
      <c r="T14775" s="269">
        <v>-50</v>
      </c>
      <c r="DO14775"/>
    </row>
    <row r="14776" spans="15:119" x14ac:dyDescent="0.25">
      <c r="O14776" s="268" t="s">
        <v>24242</v>
      </c>
      <c r="P14776" s="268" t="s">
        <v>9492</v>
      </c>
      <c r="Q14776" s="269">
        <v>-25.75</v>
      </c>
      <c r="R14776" s="269">
        <v>-26</v>
      </c>
      <c r="S14776" s="269">
        <v>-49.5</v>
      </c>
      <c r="T14776" s="269">
        <v>-49.75</v>
      </c>
      <c r="DO14776"/>
    </row>
    <row r="14777" spans="15:119" x14ac:dyDescent="0.25">
      <c r="O14777" s="268" t="s">
        <v>24243</v>
      </c>
      <c r="P14777" s="268" t="s">
        <v>9488</v>
      </c>
      <c r="Q14777" s="269">
        <v>-25</v>
      </c>
      <c r="R14777" s="269">
        <v>-26</v>
      </c>
      <c r="S14777" s="269">
        <v>-48</v>
      </c>
      <c r="T14777" s="269">
        <v>-49.5</v>
      </c>
      <c r="DO14777"/>
    </row>
    <row r="14778" spans="15:119" x14ac:dyDescent="0.25">
      <c r="O14778" s="268" t="s">
        <v>24244</v>
      </c>
      <c r="P14778" s="268" t="s">
        <v>9490</v>
      </c>
      <c r="Q14778" s="269">
        <v>-25</v>
      </c>
      <c r="R14778" s="269">
        <v>-25.5</v>
      </c>
      <c r="S14778" s="269">
        <v>-49</v>
      </c>
      <c r="T14778" s="269">
        <v>-49.5</v>
      </c>
      <c r="DO14778"/>
    </row>
    <row r="14779" spans="15:119" x14ac:dyDescent="0.25">
      <c r="O14779" s="268" t="s">
        <v>24245</v>
      </c>
      <c r="P14779" s="268" t="s">
        <v>9492</v>
      </c>
      <c r="Q14779" s="269">
        <v>-25</v>
      </c>
      <c r="R14779" s="269">
        <v>-25.25</v>
      </c>
      <c r="S14779" s="269">
        <v>-49.25</v>
      </c>
      <c r="T14779" s="269">
        <v>-49.5</v>
      </c>
      <c r="DO14779"/>
    </row>
    <row r="14780" spans="15:119" x14ac:dyDescent="0.25">
      <c r="O14780" s="268" t="s">
        <v>24246</v>
      </c>
      <c r="P14780" s="268" t="s">
        <v>9492</v>
      </c>
      <c r="Q14780" s="269">
        <v>-25</v>
      </c>
      <c r="R14780" s="269">
        <v>-25.25</v>
      </c>
      <c r="S14780" s="269">
        <v>-49</v>
      </c>
      <c r="T14780" s="269">
        <v>-49.25</v>
      </c>
      <c r="DO14780"/>
    </row>
    <row r="14781" spans="15:119" x14ac:dyDescent="0.25">
      <c r="O14781" s="268" t="s">
        <v>24247</v>
      </c>
      <c r="P14781" s="268" t="s">
        <v>9492</v>
      </c>
      <c r="Q14781" s="269">
        <v>-25.25</v>
      </c>
      <c r="R14781" s="269">
        <v>-25.5</v>
      </c>
      <c r="S14781" s="269">
        <v>-49.25</v>
      </c>
      <c r="T14781" s="269">
        <v>-49.5</v>
      </c>
      <c r="DO14781"/>
    </row>
    <row r="14782" spans="15:119" x14ac:dyDescent="0.25">
      <c r="O14782" s="268" t="s">
        <v>24248</v>
      </c>
      <c r="P14782" s="268" t="s">
        <v>9492</v>
      </c>
      <c r="Q14782" s="269">
        <v>-25.25</v>
      </c>
      <c r="R14782" s="269">
        <v>-25.5</v>
      </c>
      <c r="S14782" s="269">
        <v>-49</v>
      </c>
      <c r="T14782" s="269">
        <v>-49.25</v>
      </c>
      <c r="DO14782"/>
    </row>
    <row r="14783" spans="15:119" x14ac:dyDescent="0.25">
      <c r="O14783" s="268" t="s">
        <v>24249</v>
      </c>
      <c r="P14783" s="268" t="s">
        <v>9490</v>
      </c>
      <c r="Q14783" s="269">
        <v>-25</v>
      </c>
      <c r="R14783" s="269">
        <v>-25.5</v>
      </c>
      <c r="S14783" s="269">
        <v>-48.5</v>
      </c>
      <c r="T14783" s="269">
        <v>-49</v>
      </c>
      <c r="DO14783"/>
    </row>
    <row r="14784" spans="15:119" x14ac:dyDescent="0.25">
      <c r="O14784" s="268" t="s">
        <v>24250</v>
      </c>
      <c r="P14784" s="268" t="s">
        <v>9492</v>
      </c>
      <c r="Q14784" s="269">
        <v>-25</v>
      </c>
      <c r="R14784" s="269">
        <v>-25.25</v>
      </c>
      <c r="S14784" s="269">
        <v>-48.75</v>
      </c>
      <c r="T14784" s="269">
        <v>-49</v>
      </c>
      <c r="DO14784"/>
    </row>
    <row r="14785" spans="15:119" x14ac:dyDescent="0.25">
      <c r="O14785" s="268" t="s">
        <v>24251</v>
      </c>
      <c r="P14785" s="268" t="s">
        <v>9492</v>
      </c>
      <c r="Q14785" s="269">
        <v>-25</v>
      </c>
      <c r="R14785" s="269">
        <v>-25.25</v>
      </c>
      <c r="S14785" s="269">
        <v>-48.5</v>
      </c>
      <c r="T14785" s="269">
        <v>-48.75</v>
      </c>
      <c r="DO14785"/>
    </row>
    <row r="14786" spans="15:119" x14ac:dyDescent="0.25">
      <c r="O14786" s="268" t="s">
        <v>24252</v>
      </c>
      <c r="P14786" s="268" t="s">
        <v>9492</v>
      </c>
      <c r="Q14786" s="269">
        <v>-25.25</v>
      </c>
      <c r="R14786" s="269">
        <v>-25.5</v>
      </c>
      <c r="S14786" s="269">
        <v>-48.75</v>
      </c>
      <c r="T14786" s="269">
        <v>-49</v>
      </c>
      <c r="DO14786"/>
    </row>
    <row r="14787" spans="15:119" x14ac:dyDescent="0.25">
      <c r="O14787" s="268" t="s">
        <v>24253</v>
      </c>
      <c r="P14787" s="268" t="s">
        <v>9492</v>
      </c>
      <c r="Q14787" s="269">
        <v>-25.25</v>
      </c>
      <c r="R14787" s="269">
        <v>-25.5</v>
      </c>
      <c r="S14787" s="269">
        <v>-48.5</v>
      </c>
      <c r="T14787" s="269">
        <v>-48.75</v>
      </c>
      <c r="DO14787"/>
    </row>
    <row r="14788" spans="15:119" x14ac:dyDescent="0.25">
      <c r="O14788" s="268" t="s">
        <v>24254</v>
      </c>
      <c r="P14788" s="268" t="s">
        <v>9490</v>
      </c>
      <c r="Q14788" s="269">
        <v>-25</v>
      </c>
      <c r="R14788" s="269">
        <v>-25.5</v>
      </c>
      <c r="S14788" s="269">
        <v>-48</v>
      </c>
      <c r="T14788" s="269">
        <v>-48.5</v>
      </c>
      <c r="DO14788"/>
    </row>
    <row r="14789" spans="15:119" x14ac:dyDescent="0.25">
      <c r="O14789" s="268" t="s">
        <v>24255</v>
      </c>
      <c r="P14789" s="268" t="s">
        <v>9492</v>
      </c>
      <c r="Q14789" s="269">
        <v>-25</v>
      </c>
      <c r="R14789" s="269">
        <v>-25.25</v>
      </c>
      <c r="S14789" s="269">
        <v>-48.25</v>
      </c>
      <c r="T14789" s="269">
        <v>-48.5</v>
      </c>
      <c r="DO14789"/>
    </row>
    <row r="14790" spans="15:119" x14ac:dyDescent="0.25">
      <c r="O14790" s="268" t="s">
        <v>24256</v>
      </c>
      <c r="P14790" s="268" t="s">
        <v>9492</v>
      </c>
      <c r="Q14790" s="269">
        <v>-25</v>
      </c>
      <c r="R14790" s="269">
        <v>-25.25</v>
      </c>
      <c r="S14790" s="269">
        <v>-48</v>
      </c>
      <c r="T14790" s="269">
        <v>-48.25</v>
      </c>
      <c r="DO14790"/>
    </row>
    <row r="14791" spans="15:119" x14ac:dyDescent="0.25">
      <c r="O14791" s="268" t="s">
        <v>24257</v>
      </c>
      <c r="P14791" s="268" t="s">
        <v>9492</v>
      </c>
      <c r="Q14791" s="269">
        <v>-25.25</v>
      </c>
      <c r="R14791" s="269">
        <v>-25.5</v>
      </c>
      <c r="S14791" s="269">
        <v>-48.25</v>
      </c>
      <c r="T14791" s="269">
        <v>-48.5</v>
      </c>
      <c r="DO14791"/>
    </row>
    <row r="14792" spans="15:119" x14ac:dyDescent="0.25">
      <c r="O14792" s="268" t="s">
        <v>24258</v>
      </c>
      <c r="P14792" s="268" t="s">
        <v>9492</v>
      </c>
      <c r="Q14792" s="269">
        <v>-25.25</v>
      </c>
      <c r="R14792" s="269">
        <v>-25.5</v>
      </c>
      <c r="S14792" s="269">
        <v>-48</v>
      </c>
      <c r="T14792" s="269">
        <v>-48.25</v>
      </c>
      <c r="DO14792"/>
    </row>
    <row r="14793" spans="15:119" x14ac:dyDescent="0.25">
      <c r="O14793" s="268" t="s">
        <v>24259</v>
      </c>
      <c r="P14793" s="268" t="s">
        <v>9490</v>
      </c>
      <c r="Q14793" s="269">
        <v>-25.5</v>
      </c>
      <c r="R14793" s="269">
        <v>-26</v>
      </c>
      <c r="S14793" s="269">
        <v>-49</v>
      </c>
      <c r="T14793" s="269">
        <v>-49.5</v>
      </c>
      <c r="DO14793"/>
    </row>
    <row r="14794" spans="15:119" x14ac:dyDescent="0.25">
      <c r="O14794" s="268" t="s">
        <v>24260</v>
      </c>
      <c r="P14794" s="268" t="s">
        <v>9492</v>
      </c>
      <c r="Q14794" s="269">
        <v>-25.5</v>
      </c>
      <c r="R14794" s="269">
        <v>-25.75</v>
      </c>
      <c r="S14794" s="269">
        <v>-49.25</v>
      </c>
      <c r="T14794" s="269">
        <v>-49.5</v>
      </c>
      <c r="DO14794"/>
    </row>
    <row r="14795" spans="15:119" x14ac:dyDescent="0.25">
      <c r="O14795" s="268" t="s">
        <v>24261</v>
      </c>
      <c r="P14795" s="268" t="s">
        <v>9492</v>
      </c>
      <c r="Q14795" s="269">
        <v>-25.5</v>
      </c>
      <c r="R14795" s="269">
        <v>-25.75</v>
      </c>
      <c r="S14795" s="269">
        <v>-49</v>
      </c>
      <c r="T14795" s="269">
        <v>-49.25</v>
      </c>
      <c r="DO14795"/>
    </row>
    <row r="14796" spans="15:119" x14ac:dyDescent="0.25">
      <c r="O14796" s="268" t="s">
        <v>24262</v>
      </c>
      <c r="P14796" s="268" t="s">
        <v>9492</v>
      </c>
      <c r="Q14796" s="269">
        <v>-25.75</v>
      </c>
      <c r="R14796" s="269">
        <v>-26</v>
      </c>
      <c r="S14796" s="269">
        <v>-49.25</v>
      </c>
      <c r="T14796" s="269">
        <v>-49.5</v>
      </c>
      <c r="DO14796"/>
    </row>
    <row r="14797" spans="15:119" x14ac:dyDescent="0.25">
      <c r="O14797" s="268" t="s">
        <v>24263</v>
      </c>
      <c r="P14797" s="268" t="s">
        <v>9492</v>
      </c>
      <c r="Q14797" s="269">
        <v>-25.75</v>
      </c>
      <c r="R14797" s="269">
        <v>-26</v>
      </c>
      <c r="S14797" s="269">
        <v>-49</v>
      </c>
      <c r="T14797" s="269">
        <v>-49.25</v>
      </c>
      <c r="DO14797"/>
    </row>
    <row r="14798" spans="15:119" x14ac:dyDescent="0.25">
      <c r="O14798" s="268" t="s">
        <v>24264</v>
      </c>
      <c r="P14798" s="268" t="s">
        <v>9490</v>
      </c>
      <c r="Q14798" s="269">
        <v>-25.5</v>
      </c>
      <c r="R14798" s="269">
        <v>-26</v>
      </c>
      <c r="S14798" s="269">
        <v>-48.5</v>
      </c>
      <c r="T14798" s="269">
        <v>-49</v>
      </c>
      <c r="DO14798"/>
    </row>
    <row r="14799" spans="15:119" x14ac:dyDescent="0.25">
      <c r="O14799" s="268" t="s">
        <v>24265</v>
      </c>
      <c r="P14799" s="268" t="s">
        <v>9492</v>
      </c>
      <c r="Q14799" s="269">
        <v>-25.5</v>
      </c>
      <c r="R14799" s="269">
        <v>-25.75</v>
      </c>
      <c r="S14799" s="269">
        <v>-48.75</v>
      </c>
      <c r="T14799" s="269">
        <v>-49</v>
      </c>
      <c r="DO14799"/>
    </row>
    <row r="14800" spans="15:119" x14ac:dyDescent="0.25">
      <c r="O14800" s="268" t="s">
        <v>24266</v>
      </c>
      <c r="P14800" s="268" t="s">
        <v>9492</v>
      </c>
      <c r="Q14800" s="269">
        <v>-25.5</v>
      </c>
      <c r="R14800" s="269">
        <v>-25.75</v>
      </c>
      <c r="S14800" s="269">
        <v>-48.5</v>
      </c>
      <c r="T14800" s="269">
        <v>-48.75</v>
      </c>
      <c r="DO14800"/>
    </row>
    <row r="14801" spans="15:119" x14ac:dyDescent="0.25">
      <c r="O14801" s="268" t="s">
        <v>24267</v>
      </c>
      <c r="P14801" s="268" t="s">
        <v>9492</v>
      </c>
      <c r="Q14801" s="269">
        <v>-25.75</v>
      </c>
      <c r="R14801" s="269">
        <v>-26</v>
      </c>
      <c r="S14801" s="269">
        <v>-48.75</v>
      </c>
      <c r="T14801" s="269">
        <v>-49</v>
      </c>
      <c r="DO14801"/>
    </row>
    <row r="14802" spans="15:119" x14ac:dyDescent="0.25">
      <c r="O14802" s="268" t="s">
        <v>24268</v>
      </c>
      <c r="P14802" s="268" t="s">
        <v>9492</v>
      </c>
      <c r="Q14802" s="269">
        <v>-25.75</v>
      </c>
      <c r="R14802" s="269">
        <v>-26</v>
      </c>
      <c r="S14802" s="269">
        <v>-48.5</v>
      </c>
      <c r="T14802" s="269">
        <v>-48.75</v>
      </c>
      <c r="DO14802"/>
    </row>
    <row r="14803" spans="15:119" x14ac:dyDescent="0.25">
      <c r="O14803" s="268" t="s">
        <v>24269</v>
      </c>
      <c r="P14803" s="268" t="s">
        <v>9490</v>
      </c>
      <c r="Q14803" s="269">
        <v>-25.5</v>
      </c>
      <c r="R14803" s="269">
        <v>-26</v>
      </c>
      <c r="S14803" s="269">
        <v>-48</v>
      </c>
      <c r="T14803" s="269">
        <v>-48.5</v>
      </c>
      <c r="DO14803"/>
    </row>
    <row r="14804" spans="15:119" x14ac:dyDescent="0.25">
      <c r="O14804" s="268" t="s">
        <v>24270</v>
      </c>
      <c r="P14804" s="268" t="s">
        <v>9492</v>
      </c>
      <c r="Q14804" s="269">
        <v>-25.5</v>
      </c>
      <c r="R14804" s="269">
        <v>-25.75</v>
      </c>
      <c r="S14804" s="269">
        <v>-48.25</v>
      </c>
      <c r="T14804" s="269">
        <v>-48.5</v>
      </c>
      <c r="DO14804"/>
    </row>
    <row r="14805" spans="15:119" x14ac:dyDescent="0.25">
      <c r="O14805" s="268" t="s">
        <v>24271</v>
      </c>
      <c r="P14805" s="268" t="s">
        <v>9486</v>
      </c>
      <c r="Q14805" s="269">
        <v>-26</v>
      </c>
      <c r="R14805" s="269">
        <v>-28</v>
      </c>
      <c r="S14805" s="269">
        <v>-51</v>
      </c>
      <c r="T14805" s="269">
        <v>-54</v>
      </c>
      <c r="DO14805"/>
    </row>
    <row r="14806" spans="15:119" x14ac:dyDescent="0.25">
      <c r="O14806" s="268" t="s">
        <v>24272</v>
      </c>
      <c r="P14806" s="268" t="s">
        <v>9488</v>
      </c>
      <c r="Q14806" s="269">
        <v>-26</v>
      </c>
      <c r="R14806" s="269">
        <v>-27</v>
      </c>
      <c r="S14806" s="269">
        <v>-52.5</v>
      </c>
      <c r="T14806" s="269">
        <v>-54</v>
      </c>
      <c r="DO14806"/>
    </row>
    <row r="14807" spans="15:119" x14ac:dyDescent="0.25">
      <c r="O14807" s="268" t="s">
        <v>24273</v>
      </c>
      <c r="P14807" s="268" t="s">
        <v>9490</v>
      </c>
      <c r="Q14807" s="269">
        <v>-26</v>
      </c>
      <c r="R14807" s="269">
        <v>-26.5</v>
      </c>
      <c r="S14807" s="269">
        <v>-53.5</v>
      </c>
      <c r="T14807" s="269">
        <v>-54</v>
      </c>
      <c r="DO14807"/>
    </row>
    <row r="14808" spans="15:119" x14ac:dyDescent="0.25">
      <c r="O14808" s="268" t="s">
        <v>24274</v>
      </c>
      <c r="P14808" s="268" t="s">
        <v>9492</v>
      </c>
      <c r="Q14808" s="269">
        <v>-26</v>
      </c>
      <c r="R14808" s="269">
        <v>-26.25</v>
      </c>
      <c r="S14808" s="269">
        <v>-53.75</v>
      </c>
      <c r="T14808" s="269">
        <v>-54</v>
      </c>
      <c r="DO14808"/>
    </row>
    <row r="14809" spans="15:119" x14ac:dyDescent="0.25">
      <c r="O14809" s="268" t="s">
        <v>24275</v>
      </c>
      <c r="P14809" s="268" t="s">
        <v>9492</v>
      </c>
      <c r="Q14809" s="269">
        <v>-26</v>
      </c>
      <c r="R14809" s="269">
        <v>-26.25</v>
      </c>
      <c r="S14809" s="269">
        <v>-53.5</v>
      </c>
      <c r="T14809" s="269">
        <v>-53.75</v>
      </c>
      <c r="DO14809"/>
    </row>
    <row r="14810" spans="15:119" x14ac:dyDescent="0.25">
      <c r="O14810" s="268" t="s">
        <v>24276</v>
      </c>
      <c r="P14810" s="268" t="s">
        <v>9492</v>
      </c>
      <c r="Q14810" s="269">
        <v>-26.25</v>
      </c>
      <c r="R14810" s="269">
        <v>-26.5</v>
      </c>
      <c r="S14810" s="269">
        <v>-53.5</v>
      </c>
      <c r="T14810" s="269">
        <v>-53.75</v>
      </c>
      <c r="DO14810"/>
    </row>
    <row r="14811" spans="15:119" x14ac:dyDescent="0.25">
      <c r="O14811" s="268" t="s">
        <v>24277</v>
      </c>
      <c r="P14811" s="268" t="s">
        <v>9490</v>
      </c>
      <c r="Q14811" s="269">
        <v>-26</v>
      </c>
      <c r="R14811" s="269">
        <v>-26.5</v>
      </c>
      <c r="S14811" s="269">
        <v>-53</v>
      </c>
      <c r="T14811" s="269">
        <v>-53.5</v>
      </c>
      <c r="DO14811"/>
    </row>
    <row r="14812" spans="15:119" x14ac:dyDescent="0.25">
      <c r="O14812" s="268" t="s">
        <v>24278</v>
      </c>
      <c r="P14812" s="268" t="s">
        <v>9492</v>
      </c>
      <c r="Q14812" s="269">
        <v>-26</v>
      </c>
      <c r="R14812" s="269">
        <v>-26.25</v>
      </c>
      <c r="S14812" s="269">
        <v>-53.25</v>
      </c>
      <c r="T14812" s="269">
        <v>-53.5</v>
      </c>
      <c r="DO14812"/>
    </row>
    <row r="14813" spans="15:119" x14ac:dyDescent="0.25">
      <c r="O14813" s="268" t="s">
        <v>24279</v>
      </c>
      <c r="P14813" s="268" t="s">
        <v>9492</v>
      </c>
      <c r="Q14813" s="269">
        <v>-26</v>
      </c>
      <c r="R14813" s="269">
        <v>-26.25</v>
      </c>
      <c r="S14813" s="269">
        <v>-53</v>
      </c>
      <c r="T14813" s="269">
        <v>-53.25</v>
      </c>
      <c r="DO14813"/>
    </row>
    <row r="14814" spans="15:119" x14ac:dyDescent="0.25">
      <c r="O14814" s="268" t="s">
        <v>24280</v>
      </c>
      <c r="P14814" s="268" t="s">
        <v>9492</v>
      </c>
      <c r="Q14814" s="269">
        <v>-26.25</v>
      </c>
      <c r="R14814" s="269">
        <v>-26.5</v>
      </c>
      <c r="S14814" s="269">
        <v>-53.25</v>
      </c>
      <c r="T14814" s="269">
        <v>-53.5</v>
      </c>
      <c r="DO14814"/>
    </row>
    <row r="14815" spans="15:119" x14ac:dyDescent="0.25">
      <c r="O14815" s="268" t="s">
        <v>24281</v>
      </c>
      <c r="P14815" s="268" t="s">
        <v>9492</v>
      </c>
      <c r="Q14815" s="269">
        <v>-26.25</v>
      </c>
      <c r="R14815" s="269">
        <v>-26.5</v>
      </c>
      <c r="S14815" s="269">
        <v>-53</v>
      </c>
      <c r="T14815" s="269">
        <v>-53.25</v>
      </c>
      <c r="DO14815"/>
    </row>
    <row r="14816" spans="15:119" x14ac:dyDescent="0.25">
      <c r="O14816" s="268" t="s">
        <v>24282</v>
      </c>
      <c r="P14816" s="268" t="s">
        <v>9490</v>
      </c>
      <c r="Q14816" s="269">
        <v>-26</v>
      </c>
      <c r="R14816" s="269">
        <v>-26.5</v>
      </c>
      <c r="S14816" s="269">
        <v>-52.5</v>
      </c>
      <c r="T14816" s="269">
        <v>-53</v>
      </c>
      <c r="DO14816"/>
    </row>
    <row r="14817" spans="15:119" x14ac:dyDescent="0.25">
      <c r="O14817" s="268" t="s">
        <v>24283</v>
      </c>
      <c r="P14817" s="268" t="s">
        <v>9492</v>
      </c>
      <c r="Q14817" s="269">
        <v>-26</v>
      </c>
      <c r="R14817" s="269">
        <v>-26.25</v>
      </c>
      <c r="S14817" s="269">
        <v>-52.75</v>
      </c>
      <c r="T14817" s="269">
        <v>-53</v>
      </c>
      <c r="DO14817"/>
    </row>
    <row r="14818" spans="15:119" x14ac:dyDescent="0.25">
      <c r="O14818" s="268" t="s">
        <v>24284</v>
      </c>
      <c r="P14818" s="268" t="s">
        <v>9492</v>
      </c>
      <c r="Q14818" s="269">
        <v>-26</v>
      </c>
      <c r="R14818" s="269">
        <v>-26.25</v>
      </c>
      <c r="S14818" s="269">
        <v>-52.5</v>
      </c>
      <c r="T14818" s="269">
        <v>-52.75</v>
      </c>
      <c r="DO14818"/>
    </row>
    <row r="14819" spans="15:119" x14ac:dyDescent="0.25">
      <c r="O14819" s="268" t="s">
        <v>24285</v>
      </c>
      <c r="P14819" s="268" t="s">
        <v>9492</v>
      </c>
      <c r="Q14819" s="269">
        <v>-26.25</v>
      </c>
      <c r="R14819" s="269">
        <v>-26.5</v>
      </c>
      <c r="S14819" s="269">
        <v>-52.75</v>
      </c>
      <c r="T14819" s="269">
        <v>-53</v>
      </c>
      <c r="DO14819"/>
    </row>
    <row r="14820" spans="15:119" x14ac:dyDescent="0.25">
      <c r="O14820" s="268" t="s">
        <v>24286</v>
      </c>
      <c r="P14820" s="268" t="s">
        <v>9492</v>
      </c>
      <c r="Q14820" s="269">
        <v>-26.25</v>
      </c>
      <c r="R14820" s="269">
        <v>-26.5</v>
      </c>
      <c r="S14820" s="269">
        <v>-52.5</v>
      </c>
      <c r="T14820" s="269">
        <v>-52.75</v>
      </c>
      <c r="DO14820"/>
    </row>
    <row r="14821" spans="15:119" x14ac:dyDescent="0.25">
      <c r="O14821" s="268" t="s">
        <v>24287</v>
      </c>
      <c r="P14821" s="268" t="s">
        <v>9490</v>
      </c>
      <c r="Q14821" s="269">
        <v>-26.5</v>
      </c>
      <c r="R14821" s="269">
        <v>-27</v>
      </c>
      <c r="S14821" s="269">
        <v>-53.5</v>
      </c>
      <c r="T14821" s="269">
        <v>-54</v>
      </c>
      <c r="DO14821"/>
    </row>
    <row r="14822" spans="15:119" x14ac:dyDescent="0.25">
      <c r="O14822" s="268" t="s">
        <v>24288</v>
      </c>
      <c r="P14822" s="268" t="s">
        <v>9492</v>
      </c>
      <c r="Q14822" s="269">
        <v>-26.5</v>
      </c>
      <c r="R14822" s="269">
        <v>-26.75</v>
      </c>
      <c r="S14822" s="269">
        <v>-53.5</v>
      </c>
      <c r="T14822" s="269">
        <v>-53.75</v>
      </c>
      <c r="DO14822"/>
    </row>
    <row r="14823" spans="15:119" x14ac:dyDescent="0.25">
      <c r="O14823" s="268" t="s">
        <v>24289</v>
      </c>
      <c r="P14823" s="268" t="s">
        <v>9492</v>
      </c>
      <c r="Q14823" s="269">
        <v>-26.75</v>
      </c>
      <c r="R14823" s="269">
        <v>-27</v>
      </c>
      <c r="S14823" s="269">
        <v>-53.5</v>
      </c>
      <c r="T14823" s="269">
        <v>-53.75</v>
      </c>
      <c r="DO14823"/>
    </row>
    <row r="14824" spans="15:119" x14ac:dyDescent="0.25">
      <c r="O14824" s="268" t="s">
        <v>24290</v>
      </c>
      <c r="P14824" s="268" t="s">
        <v>9490</v>
      </c>
      <c r="Q14824" s="269">
        <v>-26.5</v>
      </c>
      <c r="R14824" s="269">
        <v>-27</v>
      </c>
      <c r="S14824" s="269">
        <v>-53</v>
      </c>
      <c r="T14824" s="269">
        <v>-53.5</v>
      </c>
      <c r="DO14824"/>
    </row>
    <row r="14825" spans="15:119" x14ac:dyDescent="0.25">
      <c r="O14825" s="268" t="s">
        <v>24291</v>
      </c>
      <c r="P14825" s="268" t="s">
        <v>9492</v>
      </c>
      <c r="Q14825" s="269">
        <v>-26.5</v>
      </c>
      <c r="R14825" s="269">
        <v>-26.75</v>
      </c>
      <c r="S14825" s="269">
        <v>-53.25</v>
      </c>
      <c r="T14825" s="269">
        <v>-53.5</v>
      </c>
      <c r="DO14825"/>
    </row>
    <row r="14826" spans="15:119" x14ac:dyDescent="0.25">
      <c r="O14826" s="268" t="s">
        <v>24292</v>
      </c>
      <c r="P14826" s="268" t="s">
        <v>9492</v>
      </c>
      <c r="Q14826" s="269">
        <v>-26.5</v>
      </c>
      <c r="R14826" s="269">
        <v>-26.75</v>
      </c>
      <c r="S14826" s="269">
        <v>-53</v>
      </c>
      <c r="T14826" s="269">
        <v>-53.25</v>
      </c>
      <c r="DO14826"/>
    </row>
    <row r="14827" spans="15:119" x14ac:dyDescent="0.25">
      <c r="O14827" s="268" t="s">
        <v>24293</v>
      </c>
      <c r="P14827" s="268" t="s">
        <v>9492</v>
      </c>
      <c r="Q14827" s="269">
        <v>-26.75</v>
      </c>
      <c r="R14827" s="269">
        <v>-27</v>
      </c>
      <c r="S14827" s="269">
        <v>-53.25</v>
      </c>
      <c r="T14827" s="269">
        <v>-53.5</v>
      </c>
      <c r="DO14827"/>
    </row>
    <row r="14828" spans="15:119" x14ac:dyDescent="0.25">
      <c r="O14828" s="268" t="s">
        <v>24294</v>
      </c>
      <c r="P14828" s="268" t="s">
        <v>9492</v>
      </c>
      <c r="Q14828" s="269">
        <v>-26.75</v>
      </c>
      <c r="R14828" s="269">
        <v>-27</v>
      </c>
      <c r="S14828" s="269">
        <v>-53</v>
      </c>
      <c r="T14828" s="269">
        <v>-53.25</v>
      </c>
      <c r="DO14828"/>
    </row>
    <row r="14829" spans="15:119" x14ac:dyDescent="0.25">
      <c r="O14829" s="268" t="s">
        <v>24295</v>
      </c>
      <c r="P14829" s="268" t="s">
        <v>9490</v>
      </c>
      <c r="Q14829" s="269">
        <v>-26.5</v>
      </c>
      <c r="R14829" s="269">
        <v>-27</v>
      </c>
      <c r="S14829" s="269">
        <v>-52.5</v>
      </c>
      <c r="T14829" s="269">
        <v>-53</v>
      </c>
      <c r="DO14829"/>
    </row>
    <row r="14830" spans="15:119" x14ac:dyDescent="0.25">
      <c r="O14830" s="268" t="s">
        <v>24296</v>
      </c>
      <c r="P14830" s="268" t="s">
        <v>9492</v>
      </c>
      <c r="Q14830" s="269">
        <v>-26.5</v>
      </c>
      <c r="R14830" s="269">
        <v>-26.75</v>
      </c>
      <c r="S14830" s="269">
        <v>-52.75</v>
      </c>
      <c r="T14830" s="269">
        <v>-53</v>
      </c>
      <c r="DO14830"/>
    </row>
    <row r="14831" spans="15:119" x14ac:dyDescent="0.25">
      <c r="O14831" s="268" t="s">
        <v>24297</v>
      </c>
      <c r="P14831" s="268" t="s">
        <v>9492</v>
      </c>
      <c r="Q14831" s="269">
        <v>-26.5</v>
      </c>
      <c r="R14831" s="269">
        <v>-26.75</v>
      </c>
      <c r="S14831" s="269">
        <v>-52.5</v>
      </c>
      <c r="T14831" s="269">
        <v>-52.75</v>
      </c>
      <c r="DO14831"/>
    </row>
    <row r="14832" spans="15:119" x14ac:dyDescent="0.25">
      <c r="O14832" s="268" t="s">
        <v>24298</v>
      </c>
      <c r="P14832" s="268" t="s">
        <v>9492</v>
      </c>
      <c r="Q14832" s="269">
        <v>-26.75</v>
      </c>
      <c r="R14832" s="269">
        <v>-27</v>
      </c>
      <c r="S14832" s="269">
        <v>-52.75</v>
      </c>
      <c r="T14832" s="269">
        <v>-53</v>
      </c>
      <c r="DO14832"/>
    </row>
    <row r="14833" spans="15:119" x14ac:dyDescent="0.25">
      <c r="O14833" s="268" t="s">
        <v>24299</v>
      </c>
      <c r="P14833" s="268" t="s">
        <v>9492</v>
      </c>
      <c r="Q14833" s="269">
        <v>-26.75</v>
      </c>
      <c r="R14833" s="269">
        <v>-27</v>
      </c>
      <c r="S14833" s="269">
        <v>-52.5</v>
      </c>
      <c r="T14833" s="269">
        <v>-52.75</v>
      </c>
      <c r="DO14833"/>
    </row>
    <row r="14834" spans="15:119" x14ac:dyDescent="0.25">
      <c r="O14834" s="268" t="s">
        <v>24300</v>
      </c>
      <c r="P14834" s="268" t="s">
        <v>9488</v>
      </c>
      <c r="Q14834" s="269">
        <v>-26</v>
      </c>
      <c r="R14834" s="269">
        <v>-27</v>
      </c>
      <c r="S14834" s="269">
        <v>-51</v>
      </c>
      <c r="T14834" s="269">
        <v>-52.5</v>
      </c>
      <c r="DO14834"/>
    </row>
    <row r="14835" spans="15:119" x14ac:dyDescent="0.25">
      <c r="O14835" s="268" t="s">
        <v>24301</v>
      </c>
      <c r="P14835" s="268" t="s">
        <v>9490</v>
      </c>
      <c r="Q14835" s="269">
        <v>-26</v>
      </c>
      <c r="R14835" s="269">
        <v>-26.5</v>
      </c>
      <c r="S14835" s="269">
        <v>-52</v>
      </c>
      <c r="T14835" s="269">
        <v>-52.5</v>
      </c>
      <c r="DO14835"/>
    </row>
    <row r="14836" spans="15:119" x14ac:dyDescent="0.25">
      <c r="O14836" s="268" t="s">
        <v>24302</v>
      </c>
      <c r="P14836" s="268" t="s">
        <v>9492</v>
      </c>
      <c r="Q14836" s="269">
        <v>-26</v>
      </c>
      <c r="R14836" s="269">
        <v>-26.25</v>
      </c>
      <c r="S14836" s="269">
        <v>-52.25</v>
      </c>
      <c r="T14836" s="269">
        <v>-52.5</v>
      </c>
      <c r="DO14836"/>
    </row>
    <row r="14837" spans="15:119" x14ac:dyDescent="0.25">
      <c r="O14837" s="268" t="s">
        <v>24303</v>
      </c>
      <c r="P14837" s="268" t="s">
        <v>9492</v>
      </c>
      <c r="Q14837" s="269">
        <v>-26</v>
      </c>
      <c r="R14837" s="269">
        <v>-26.25</v>
      </c>
      <c r="S14837" s="269">
        <v>-52</v>
      </c>
      <c r="T14837" s="269">
        <v>-52.25</v>
      </c>
      <c r="DO14837"/>
    </row>
    <row r="14838" spans="15:119" x14ac:dyDescent="0.25">
      <c r="O14838" s="268" t="s">
        <v>24304</v>
      </c>
      <c r="P14838" s="268" t="s">
        <v>9492</v>
      </c>
      <c r="Q14838" s="269">
        <v>-26.25</v>
      </c>
      <c r="R14838" s="269">
        <v>-26.5</v>
      </c>
      <c r="S14838" s="269">
        <v>-52.25</v>
      </c>
      <c r="T14838" s="269">
        <v>-52.5</v>
      </c>
      <c r="DO14838"/>
    </row>
    <row r="14839" spans="15:119" x14ac:dyDescent="0.25">
      <c r="O14839" s="268" t="s">
        <v>24305</v>
      </c>
      <c r="P14839" s="268" t="s">
        <v>9492</v>
      </c>
      <c r="Q14839" s="269">
        <v>-26.25</v>
      </c>
      <c r="R14839" s="269">
        <v>-26.5</v>
      </c>
      <c r="S14839" s="269">
        <v>-52</v>
      </c>
      <c r="T14839" s="269">
        <v>-52.25</v>
      </c>
      <c r="DO14839"/>
    </row>
    <row r="14840" spans="15:119" x14ac:dyDescent="0.25">
      <c r="O14840" s="268" t="s">
        <v>24306</v>
      </c>
      <c r="P14840" s="268" t="s">
        <v>9490</v>
      </c>
      <c r="Q14840" s="269">
        <v>-26</v>
      </c>
      <c r="R14840" s="269">
        <v>-26.5</v>
      </c>
      <c r="S14840" s="269">
        <v>-51.5</v>
      </c>
      <c r="T14840" s="269">
        <v>-52</v>
      </c>
      <c r="DO14840"/>
    </row>
    <row r="14841" spans="15:119" x14ac:dyDescent="0.25">
      <c r="O14841" s="268" t="s">
        <v>24307</v>
      </c>
      <c r="P14841" s="268" t="s">
        <v>9492</v>
      </c>
      <c r="Q14841" s="269">
        <v>-26</v>
      </c>
      <c r="R14841" s="269">
        <v>-26.25</v>
      </c>
      <c r="S14841" s="269">
        <v>-51.75</v>
      </c>
      <c r="T14841" s="269">
        <v>-52</v>
      </c>
      <c r="DO14841"/>
    </row>
    <row r="14842" spans="15:119" x14ac:dyDescent="0.25">
      <c r="O14842" s="268" t="s">
        <v>24308</v>
      </c>
      <c r="P14842" s="268" t="s">
        <v>9492</v>
      </c>
      <c r="Q14842" s="269">
        <v>-26</v>
      </c>
      <c r="R14842" s="269">
        <v>-26.25</v>
      </c>
      <c r="S14842" s="269">
        <v>-51.5</v>
      </c>
      <c r="T14842" s="269">
        <v>-51.75</v>
      </c>
      <c r="DO14842"/>
    </row>
    <row r="14843" spans="15:119" x14ac:dyDescent="0.25">
      <c r="O14843" s="268" t="s">
        <v>24309</v>
      </c>
      <c r="P14843" s="268" t="s">
        <v>9492</v>
      </c>
      <c r="Q14843" s="269">
        <v>-26.25</v>
      </c>
      <c r="R14843" s="269">
        <v>-26.5</v>
      </c>
      <c r="S14843" s="269">
        <v>-51.75</v>
      </c>
      <c r="T14843" s="269">
        <v>-52</v>
      </c>
      <c r="DO14843"/>
    </row>
    <row r="14844" spans="15:119" x14ac:dyDescent="0.25">
      <c r="O14844" s="268" t="s">
        <v>24310</v>
      </c>
      <c r="P14844" s="268" t="s">
        <v>9492</v>
      </c>
      <c r="Q14844" s="269">
        <v>-26.25</v>
      </c>
      <c r="R14844" s="269">
        <v>-26.5</v>
      </c>
      <c r="S14844" s="269">
        <v>-51.5</v>
      </c>
      <c r="T14844" s="269">
        <v>-51.75</v>
      </c>
      <c r="DO14844"/>
    </row>
    <row r="14845" spans="15:119" x14ac:dyDescent="0.25">
      <c r="O14845" s="268" t="s">
        <v>24311</v>
      </c>
      <c r="P14845" s="268" t="s">
        <v>9490</v>
      </c>
      <c r="Q14845" s="269">
        <v>-26</v>
      </c>
      <c r="R14845" s="269">
        <v>-26.5</v>
      </c>
      <c r="S14845" s="269">
        <v>-51</v>
      </c>
      <c r="T14845" s="269">
        <v>-51.5</v>
      </c>
      <c r="DO14845"/>
    </row>
    <row r="14846" spans="15:119" x14ac:dyDescent="0.25">
      <c r="O14846" s="268" t="s">
        <v>24312</v>
      </c>
      <c r="P14846" s="268" t="s">
        <v>9492</v>
      </c>
      <c r="Q14846" s="269">
        <v>-26</v>
      </c>
      <c r="R14846" s="269">
        <v>-26.25</v>
      </c>
      <c r="S14846" s="269">
        <v>-51.25</v>
      </c>
      <c r="T14846" s="269">
        <v>-51.5</v>
      </c>
      <c r="DO14846"/>
    </row>
    <row r="14847" spans="15:119" x14ac:dyDescent="0.25">
      <c r="O14847" s="268" t="s">
        <v>24313</v>
      </c>
      <c r="P14847" s="268" t="s">
        <v>9492</v>
      </c>
      <c r="Q14847" s="269">
        <v>-26</v>
      </c>
      <c r="R14847" s="269">
        <v>-26.25</v>
      </c>
      <c r="S14847" s="269">
        <v>-51</v>
      </c>
      <c r="T14847" s="269">
        <v>-51.25</v>
      </c>
      <c r="DO14847"/>
    </row>
    <row r="14848" spans="15:119" x14ac:dyDescent="0.25">
      <c r="O14848" s="268" t="s">
        <v>24314</v>
      </c>
      <c r="P14848" s="268" t="s">
        <v>9492</v>
      </c>
      <c r="Q14848" s="269">
        <v>-26.25</v>
      </c>
      <c r="R14848" s="269">
        <v>-26.5</v>
      </c>
      <c r="S14848" s="269">
        <v>-51.25</v>
      </c>
      <c r="T14848" s="269">
        <v>-51.5</v>
      </c>
      <c r="DO14848"/>
    </row>
    <row r="14849" spans="15:119" x14ac:dyDescent="0.25">
      <c r="O14849" s="268" t="s">
        <v>24315</v>
      </c>
      <c r="P14849" s="268" t="s">
        <v>9492</v>
      </c>
      <c r="Q14849" s="269">
        <v>-26.25</v>
      </c>
      <c r="R14849" s="269">
        <v>-26.5</v>
      </c>
      <c r="S14849" s="269">
        <v>-51</v>
      </c>
      <c r="T14849" s="269">
        <v>-51.25</v>
      </c>
      <c r="DO14849"/>
    </row>
    <row r="14850" spans="15:119" x14ac:dyDescent="0.25">
      <c r="O14850" s="268" t="s">
        <v>24316</v>
      </c>
      <c r="P14850" s="268" t="s">
        <v>9490</v>
      </c>
      <c r="Q14850" s="269">
        <v>-26.5</v>
      </c>
      <c r="R14850" s="269">
        <v>-27</v>
      </c>
      <c r="S14850" s="269">
        <v>-52</v>
      </c>
      <c r="T14850" s="269">
        <v>-52.5</v>
      </c>
      <c r="DO14850"/>
    </row>
    <row r="14851" spans="15:119" x14ac:dyDescent="0.25">
      <c r="O14851" s="268" t="s">
        <v>24317</v>
      </c>
      <c r="P14851" s="268" t="s">
        <v>9492</v>
      </c>
      <c r="Q14851" s="269">
        <v>-26.5</v>
      </c>
      <c r="R14851" s="269">
        <v>-26.75</v>
      </c>
      <c r="S14851" s="269">
        <v>-52.25</v>
      </c>
      <c r="T14851" s="269">
        <v>-52.5</v>
      </c>
      <c r="DO14851"/>
    </row>
    <row r="14852" spans="15:119" x14ac:dyDescent="0.25">
      <c r="O14852" s="268" t="s">
        <v>24318</v>
      </c>
      <c r="P14852" s="268" t="s">
        <v>9492</v>
      </c>
      <c r="Q14852" s="269">
        <v>-26.5</v>
      </c>
      <c r="R14852" s="269">
        <v>-26.75</v>
      </c>
      <c r="S14852" s="269">
        <v>-52</v>
      </c>
      <c r="T14852" s="269">
        <v>-52.25</v>
      </c>
      <c r="DO14852"/>
    </row>
    <row r="14853" spans="15:119" x14ac:dyDescent="0.25">
      <c r="O14853" s="268" t="s">
        <v>24319</v>
      </c>
      <c r="P14853" s="268" t="s">
        <v>9492</v>
      </c>
      <c r="Q14853" s="269">
        <v>-26.75</v>
      </c>
      <c r="R14853" s="269">
        <v>-27</v>
      </c>
      <c r="S14853" s="269">
        <v>-52.25</v>
      </c>
      <c r="T14853" s="269">
        <v>-52.5</v>
      </c>
      <c r="DO14853"/>
    </row>
    <row r="14854" spans="15:119" x14ac:dyDescent="0.25">
      <c r="O14854" s="268" t="s">
        <v>24320</v>
      </c>
      <c r="P14854" s="268" t="s">
        <v>9492</v>
      </c>
      <c r="Q14854" s="269">
        <v>-26.75</v>
      </c>
      <c r="R14854" s="269">
        <v>-27</v>
      </c>
      <c r="S14854" s="269">
        <v>-52</v>
      </c>
      <c r="T14854" s="269">
        <v>-52.25</v>
      </c>
      <c r="DO14854"/>
    </row>
    <row r="14855" spans="15:119" x14ac:dyDescent="0.25">
      <c r="O14855" s="268" t="s">
        <v>24321</v>
      </c>
      <c r="P14855" s="268" t="s">
        <v>9490</v>
      </c>
      <c r="Q14855" s="269">
        <v>-26.5</v>
      </c>
      <c r="R14855" s="269">
        <v>-27</v>
      </c>
      <c r="S14855" s="269">
        <v>-51.5</v>
      </c>
      <c r="T14855" s="269">
        <v>-52</v>
      </c>
      <c r="DO14855"/>
    </row>
    <row r="14856" spans="15:119" x14ac:dyDescent="0.25">
      <c r="O14856" s="268" t="s">
        <v>24322</v>
      </c>
      <c r="P14856" s="268" t="s">
        <v>9492</v>
      </c>
      <c r="Q14856" s="269">
        <v>-26.5</v>
      </c>
      <c r="R14856" s="269">
        <v>-26.75</v>
      </c>
      <c r="S14856" s="269">
        <v>-51.75</v>
      </c>
      <c r="T14856" s="269">
        <v>-52</v>
      </c>
      <c r="DO14856"/>
    </row>
    <row r="14857" spans="15:119" x14ac:dyDescent="0.25">
      <c r="O14857" s="268" t="s">
        <v>24323</v>
      </c>
      <c r="P14857" s="268" t="s">
        <v>9492</v>
      </c>
      <c r="Q14857" s="269">
        <v>-26.5</v>
      </c>
      <c r="R14857" s="269">
        <v>-26.75</v>
      </c>
      <c r="S14857" s="269">
        <v>-51.5</v>
      </c>
      <c r="T14857" s="269">
        <v>-51.75</v>
      </c>
      <c r="DO14857"/>
    </row>
    <row r="14858" spans="15:119" x14ac:dyDescent="0.25">
      <c r="O14858" s="268" t="s">
        <v>24324</v>
      </c>
      <c r="P14858" s="268" t="s">
        <v>9492</v>
      </c>
      <c r="Q14858" s="269">
        <v>-26.75</v>
      </c>
      <c r="R14858" s="269">
        <v>-27</v>
      </c>
      <c r="S14858" s="269">
        <v>-51.75</v>
      </c>
      <c r="T14858" s="269">
        <v>-52</v>
      </c>
      <c r="DO14858"/>
    </row>
    <row r="14859" spans="15:119" x14ac:dyDescent="0.25">
      <c r="O14859" s="268" t="s">
        <v>24325</v>
      </c>
      <c r="P14859" s="268" t="s">
        <v>9492</v>
      </c>
      <c r="Q14859" s="269">
        <v>-26.75</v>
      </c>
      <c r="R14859" s="269">
        <v>-27</v>
      </c>
      <c r="S14859" s="269">
        <v>-51.5</v>
      </c>
      <c r="T14859" s="269">
        <v>-51.75</v>
      </c>
      <c r="DO14859"/>
    </row>
    <row r="14860" spans="15:119" x14ac:dyDescent="0.25">
      <c r="O14860" s="268" t="s">
        <v>24326</v>
      </c>
      <c r="P14860" s="268" t="s">
        <v>9490</v>
      </c>
      <c r="Q14860" s="269">
        <v>-26.5</v>
      </c>
      <c r="R14860" s="269">
        <v>-27</v>
      </c>
      <c r="S14860" s="269">
        <v>-51</v>
      </c>
      <c r="T14860" s="269">
        <v>-51.5</v>
      </c>
      <c r="DO14860"/>
    </row>
    <row r="14861" spans="15:119" x14ac:dyDescent="0.25">
      <c r="O14861" s="268" t="s">
        <v>24327</v>
      </c>
      <c r="P14861" s="268" t="s">
        <v>9492</v>
      </c>
      <c r="Q14861" s="269">
        <v>-26.5</v>
      </c>
      <c r="R14861" s="269">
        <v>-26.75</v>
      </c>
      <c r="S14861" s="269">
        <v>-51.25</v>
      </c>
      <c r="T14861" s="269">
        <v>-51.5</v>
      </c>
      <c r="DO14861"/>
    </row>
    <row r="14862" spans="15:119" x14ac:dyDescent="0.25">
      <c r="O14862" s="268" t="s">
        <v>24328</v>
      </c>
      <c r="P14862" s="268" t="s">
        <v>9492</v>
      </c>
      <c r="Q14862" s="269">
        <v>-26.5</v>
      </c>
      <c r="R14862" s="269">
        <v>-26.75</v>
      </c>
      <c r="S14862" s="269">
        <v>-51</v>
      </c>
      <c r="T14862" s="269">
        <v>-51.25</v>
      </c>
      <c r="DO14862"/>
    </row>
    <row r="14863" spans="15:119" x14ac:dyDescent="0.25">
      <c r="O14863" s="268" t="s">
        <v>24329</v>
      </c>
      <c r="P14863" s="268" t="s">
        <v>9492</v>
      </c>
      <c r="Q14863" s="269">
        <v>-26.75</v>
      </c>
      <c r="R14863" s="269">
        <v>-27</v>
      </c>
      <c r="S14863" s="269">
        <v>-51.25</v>
      </c>
      <c r="T14863" s="269">
        <v>-51.5</v>
      </c>
      <c r="DO14863"/>
    </row>
    <row r="14864" spans="15:119" x14ac:dyDescent="0.25">
      <c r="O14864" s="268" t="s">
        <v>24330</v>
      </c>
      <c r="P14864" s="268" t="s">
        <v>9492</v>
      </c>
      <c r="Q14864" s="269">
        <v>-26.75</v>
      </c>
      <c r="R14864" s="269">
        <v>-27</v>
      </c>
      <c r="S14864" s="269">
        <v>-51</v>
      </c>
      <c r="T14864" s="269">
        <v>-51.25</v>
      </c>
      <c r="DO14864"/>
    </row>
    <row r="14865" spans="15:119" x14ac:dyDescent="0.25">
      <c r="O14865" s="268" t="s">
        <v>24331</v>
      </c>
      <c r="P14865" s="268" t="s">
        <v>9488</v>
      </c>
      <c r="Q14865" s="269">
        <v>-27</v>
      </c>
      <c r="R14865" s="269">
        <v>-28</v>
      </c>
      <c r="S14865" s="269">
        <v>-52.5</v>
      </c>
      <c r="T14865" s="269">
        <v>-54</v>
      </c>
      <c r="DO14865"/>
    </row>
    <row r="14866" spans="15:119" x14ac:dyDescent="0.25">
      <c r="O14866" s="268" t="s">
        <v>24332</v>
      </c>
      <c r="P14866" s="268" t="s">
        <v>9490</v>
      </c>
      <c r="Q14866" s="269">
        <v>-27</v>
      </c>
      <c r="R14866" s="269">
        <v>-27.5</v>
      </c>
      <c r="S14866" s="269">
        <v>-53.5</v>
      </c>
      <c r="T14866" s="269">
        <v>-54</v>
      </c>
      <c r="DO14866"/>
    </row>
    <row r="14867" spans="15:119" x14ac:dyDescent="0.25">
      <c r="O14867" s="268" t="s">
        <v>24333</v>
      </c>
      <c r="P14867" s="268" t="s">
        <v>9492</v>
      </c>
      <c r="Q14867" s="269">
        <v>-27</v>
      </c>
      <c r="R14867" s="269">
        <v>-27.25</v>
      </c>
      <c r="S14867" s="269">
        <v>-53.75</v>
      </c>
      <c r="T14867" s="269">
        <v>-54</v>
      </c>
      <c r="DO14867"/>
    </row>
    <row r="14868" spans="15:119" x14ac:dyDescent="0.25">
      <c r="O14868" s="268" t="s">
        <v>24334</v>
      </c>
      <c r="P14868" s="268" t="s">
        <v>9492</v>
      </c>
      <c r="Q14868" s="269">
        <v>-27</v>
      </c>
      <c r="R14868" s="269">
        <v>-27.25</v>
      </c>
      <c r="S14868" s="269">
        <v>-53.5</v>
      </c>
      <c r="T14868" s="269">
        <v>-53.75</v>
      </c>
      <c r="DO14868"/>
    </row>
    <row r="14869" spans="15:119" x14ac:dyDescent="0.25">
      <c r="O14869" s="268" t="s">
        <v>24335</v>
      </c>
      <c r="P14869" s="268" t="s">
        <v>9492</v>
      </c>
      <c r="Q14869" s="269">
        <v>-27.25</v>
      </c>
      <c r="R14869" s="269">
        <v>-27.5</v>
      </c>
      <c r="S14869" s="269">
        <v>-53.75</v>
      </c>
      <c r="T14869" s="269">
        <v>-54</v>
      </c>
      <c r="DO14869"/>
    </row>
    <row r="14870" spans="15:119" x14ac:dyDescent="0.25">
      <c r="O14870" s="268" t="s">
        <v>24336</v>
      </c>
      <c r="P14870" s="268" t="s">
        <v>9492</v>
      </c>
      <c r="Q14870" s="269">
        <v>-27.25</v>
      </c>
      <c r="R14870" s="269">
        <v>-27.5</v>
      </c>
      <c r="S14870" s="269">
        <v>-53.5</v>
      </c>
      <c r="T14870" s="269">
        <v>-53.75</v>
      </c>
      <c r="DO14870"/>
    </row>
    <row r="14871" spans="15:119" x14ac:dyDescent="0.25">
      <c r="O14871" s="268" t="s">
        <v>24337</v>
      </c>
      <c r="P14871" s="268" t="s">
        <v>9490</v>
      </c>
      <c r="Q14871" s="269">
        <v>-27</v>
      </c>
      <c r="R14871" s="269">
        <v>-27.5</v>
      </c>
      <c r="S14871" s="269">
        <v>-53</v>
      </c>
      <c r="T14871" s="269">
        <v>-53.5</v>
      </c>
      <c r="DO14871"/>
    </row>
    <row r="14872" spans="15:119" x14ac:dyDescent="0.25">
      <c r="O14872" s="268" t="s">
        <v>24338</v>
      </c>
      <c r="P14872" s="268" t="s">
        <v>9492</v>
      </c>
      <c r="Q14872" s="269">
        <v>-27</v>
      </c>
      <c r="R14872" s="269">
        <v>-27.25</v>
      </c>
      <c r="S14872" s="269">
        <v>-53.25</v>
      </c>
      <c r="T14872" s="269">
        <v>-53.5</v>
      </c>
      <c r="DO14872"/>
    </row>
    <row r="14873" spans="15:119" x14ac:dyDescent="0.25">
      <c r="O14873" s="268" t="s">
        <v>24339</v>
      </c>
      <c r="P14873" s="268" t="s">
        <v>9492</v>
      </c>
      <c r="Q14873" s="269">
        <v>-27</v>
      </c>
      <c r="R14873" s="269">
        <v>-27.25</v>
      </c>
      <c r="S14873" s="269">
        <v>-53</v>
      </c>
      <c r="T14873" s="269">
        <v>-53.25</v>
      </c>
      <c r="DO14873"/>
    </row>
    <row r="14874" spans="15:119" x14ac:dyDescent="0.25">
      <c r="O14874" s="268" t="s">
        <v>24340</v>
      </c>
      <c r="P14874" s="268" t="s">
        <v>9492</v>
      </c>
      <c r="Q14874" s="269">
        <v>-27.25</v>
      </c>
      <c r="R14874" s="269">
        <v>-27.5</v>
      </c>
      <c r="S14874" s="269">
        <v>-53.25</v>
      </c>
      <c r="T14874" s="269">
        <v>-53.5</v>
      </c>
      <c r="DO14874"/>
    </row>
    <row r="14875" spans="15:119" x14ac:dyDescent="0.25">
      <c r="O14875" s="268" t="s">
        <v>24341</v>
      </c>
      <c r="P14875" s="268" t="s">
        <v>9492</v>
      </c>
      <c r="Q14875" s="269">
        <v>-27.25</v>
      </c>
      <c r="R14875" s="269">
        <v>-27.5</v>
      </c>
      <c r="S14875" s="269">
        <v>-53</v>
      </c>
      <c r="T14875" s="269">
        <v>-53.25</v>
      </c>
      <c r="DO14875"/>
    </row>
    <row r="14876" spans="15:119" x14ac:dyDescent="0.25">
      <c r="O14876" s="268" t="s">
        <v>24342</v>
      </c>
      <c r="P14876" s="268" t="s">
        <v>9490</v>
      </c>
      <c r="Q14876" s="269">
        <v>-27</v>
      </c>
      <c r="R14876" s="269">
        <v>-27.5</v>
      </c>
      <c r="S14876" s="269">
        <v>-52.5</v>
      </c>
      <c r="T14876" s="269">
        <v>-53</v>
      </c>
      <c r="DO14876"/>
    </row>
    <row r="14877" spans="15:119" x14ac:dyDescent="0.25">
      <c r="O14877" s="268" t="s">
        <v>24343</v>
      </c>
      <c r="P14877" s="268" t="s">
        <v>9492</v>
      </c>
      <c r="Q14877" s="269">
        <v>-27</v>
      </c>
      <c r="R14877" s="269">
        <v>-27.25</v>
      </c>
      <c r="S14877" s="269">
        <v>-52.75</v>
      </c>
      <c r="T14877" s="269">
        <v>-53</v>
      </c>
      <c r="DO14877"/>
    </row>
    <row r="14878" spans="15:119" x14ac:dyDescent="0.25">
      <c r="O14878" s="268" t="s">
        <v>24344</v>
      </c>
      <c r="P14878" s="268" t="s">
        <v>9492</v>
      </c>
      <c r="Q14878" s="269">
        <v>-27</v>
      </c>
      <c r="R14878" s="269">
        <v>-27.25</v>
      </c>
      <c r="S14878" s="269">
        <v>-52.5</v>
      </c>
      <c r="T14878" s="269">
        <v>-52.75</v>
      </c>
      <c r="DO14878"/>
    </row>
    <row r="14879" spans="15:119" x14ac:dyDescent="0.25">
      <c r="O14879" s="268" t="s">
        <v>24345</v>
      </c>
      <c r="P14879" s="268" t="s">
        <v>9492</v>
      </c>
      <c r="Q14879" s="269">
        <v>-27.25</v>
      </c>
      <c r="R14879" s="269">
        <v>-27.5</v>
      </c>
      <c r="S14879" s="269">
        <v>-52.75</v>
      </c>
      <c r="T14879" s="269">
        <v>-53</v>
      </c>
      <c r="DO14879"/>
    </row>
    <row r="14880" spans="15:119" x14ac:dyDescent="0.25">
      <c r="O14880" s="268" t="s">
        <v>24346</v>
      </c>
      <c r="P14880" s="268" t="s">
        <v>9492</v>
      </c>
      <c r="Q14880" s="269">
        <v>-27.25</v>
      </c>
      <c r="R14880" s="269">
        <v>-27.5</v>
      </c>
      <c r="S14880" s="269">
        <v>-52.5</v>
      </c>
      <c r="T14880" s="269">
        <v>-52.75</v>
      </c>
      <c r="DO14880"/>
    </row>
    <row r="14881" spans="15:119" x14ac:dyDescent="0.25">
      <c r="O14881" s="268" t="s">
        <v>24347</v>
      </c>
      <c r="P14881" s="268" t="s">
        <v>9490</v>
      </c>
      <c r="Q14881" s="269">
        <v>-27.5</v>
      </c>
      <c r="R14881" s="269">
        <v>-28</v>
      </c>
      <c r="S14881" s="269">
        <v>-53.5</v>
      </c>
      <c r="T14881" s="269">
        <v>-54</v>
      </c>
      <c r="DO14881"/>
    </row>
    <row r="14882" spans="15:119" x14ac:dyDescent="0.25">
      <c r="O14882" s="268" t="s">
        <v>24348</v>
      </c>
      <c r="P14882" s="268" t="s">
        <v>9492</v>
      </c>
      <c r="Q14882" s="269">
        <v>-27.5</v>
      </c>
      <c r="R14882" s="269">
        <v>-27.75</v>
      </c>
      <c r="S14882" s="269">
        <v>-53.75</v>
      </c>
      <c r="T14882" s="269">
        <v>-54</v>
      </c>
      <c r="DO14882"/>
    </row>
    <row r="14883" spans="15:119" x14ac:dyDescent="0.25">
      <c r="O14883" s="268" t="s">
        <v>24349</v>
      </c>
      <c r="P14883" s="268" t="s">
        <v>9492</v>
      </c>
      <c r="Q14883" s="269">
        <v>-27.5</v>
      </c>
      <c r="R14883" s="269">
        <v>-27.75</v>
      </c>
      <c r="S14883" s="269">
        <v>-53.5</v>
      </c>
      <c r="T14883" s="269">
        <v>-53.75</v>
      </c>
      <c r="DO14883"/>
    </row>
    <row r="14884" spans="15:119" x14ac:dyDescent="0.25">
      <c r="O14884" s="268" t="s">
        <v>24350</v>
      </c>
      <c r="P14884" s="268" t="s">
        <v>9492</v>
      </c>
      <c r="Q14884" s="269">
        <v>-27.75</v>
      </c>
      <c r="R14884" s="269">
        <v>-28</v>
      </c>
      <c r="S14884" s="269">
        <v>-53.75</v>
      </c>
      <c r="T14884" s="269">
        <v>-54</v>
      </c>
      <c r="DO14884"/>
    </row>
    <row r="14885" spans="15:119" x14ac:dyDescent="0.25">
      <c r="O14885" s="268" t="s">
        <v>24351</v>
      </c>
      <c r="P14885" s="268" t="s">
        <v>9492</v>
      </c>
      <c r="Q14885" s="269">
        <v>-27.75</v>
      </c>
      <c r="R14885" s="269">
        <v>-28</v>
      </c>
      <c r="S14885" s="269">
        <v>-53.5</v>
      </c>
      <c r="T14885" s="269">
        <v>-53.75</v>
      </c>
      <c r="DO14885"/>
    </row>
    <row r="14886" spans="15:119" x14ac:dyDescent="0.25">
      <c r="O14886" s="268" t="s">
        <v>24352</v>
      </c>
      <c r="P14886" s="268" t="s">
        <v>9490</v>
      </c>
      <c r="Q14886" s="269">
        <v>-27.5</v>
      </c>
      <c r="R14886" s="269">
        <v>-28</v>
      </c>
      <c r="S14886" s="269">
        <v>-53</v>
      </c>
      <c r="T14886" s="269">
        <v>-53.5</v>
      </c>
      <c r="DO14886"/>
    </row>
    <row r="14887" spans="15:119" x14ac:dyDescent="0.25">
      <c r="O14887" s="268" t="s">
        <v>24353</v>
      </c>
      <c r="P14887" s="268" t="s">
        <v>9492</v>
      </c>
      <c r="Q14887" s="269">
        <v>-27.5</v>
      </c>
      <c r="R14887" s="269">
        <v>-27.75</v>
      </c>
      <c r="S14887" s="269">
        <v>-53.25</v>
      </c>
      <c r="T14887" s="269">
        <v>-53.5</v>
      </c>
      <c r="DO14887"/>
    </row>
    <row r="14888" spans="15:119" x14ac:dyDescent="0.25">
      <c r="O14888" s="268" t="s">
        <v>24354</v>
      </c>
      <c r="P14888" s="268" t="s">
        <v>9492</v>
      </c>
      <c r="Q14888" s="269">
        <v>-27.5</v>
      </c>
      <c r="R14888" s="269">
        <v>-27.75</v>
      </c>
      <c r="S14888" s="269">
        <v>-53</v>
      </c>
      <c r="T14888" s="269">
        <v>-53.25</v>
      </c>
      <c r="DO14888"/>
    </row>
    <row r="14889" spans="15:119" x14ac:dyDescent="0.25">
      <c r="O14889" s="268" t="s">
        <v>24355</v>
      </c>
      <c r="P14889" s="268" t="s">
        <v>9492</v>
      </c>
      <c r="Q14889" s="269">
        <v>-27.75</v>
      </c>
      <c r="R14889" s="269">
        <v>-28</v>
      </c>
      <c r="S14889" s="269">
        <v>-53.25</v>
      </c>
      <c r="T14889" s="269">
        <v>-53.5</v>
      </c>
      <c r="DO14889"/>
    </row>
    <row r="14890" spans="15:119" x14ac:dyDescent="0.25">
      <c r="O14890" s="268" t="s">
        <v>24356</v>
      </c>
      <c r="P14890" s="268" t="s">
        <v>9492</v>
      </c>
      <c r="Q14890" s="269">
        <v>-27.75</v>
      </c>
      <c r="R14890" s="269">
        <v>-28</v>
      </c>
      <c r="S14890" s="269">
        <v>-53</v>
      </c>
      <c r="T14890" s="269">
        <v>-53.25</v>
      </c>
      <c r="DO14890"/>
    </row>
    <row r="14891" spans="15:119" x14ac:dyDescent="0.25">
      <c r="O14891" s="268" t="s">
        <v>24357</v>
      </c>
      <c r="P14891" s="268" t="s">
        <v>9490</v>
      </c>
      <c r="Q14891" s="269">
        <v>-27.5</v>
      </c>
      <c r="R14891" s="269">
        <v>-28</v>
      </c>
      <c r="S14891" s="269">
        <v>-52.5</v>
      </c>
      <c r="T14891" s="269">
        <v>-53</v>
      </c>
      <c r="DO14891"/>
    </row>
    <row r="14892" spans="15:119" x14ac:dyDescent="0.25">
      <c r="O14892" s="268" t="s">
        <v>24358</v>
      </c>
      <c r="P14892" s="268" t="s">
        <v>9492</v>
      </c>
      <c r="Q14892" s="269">
        <v>-27.5</v>
      </c>
      <c r="R14892" s="269">
        <v>-27.75</v>
      </c>
      <c r="S14892" s="269">
        <v>-52.75</v>
      </c>
      <c r="T14892" s="269">
        <v>-53</v>
      </c>
      <c r="DO14892"/>
    </row>
    <row r="14893" spans="15:119" x14ac:dyDescent="0.25">
      <c r="O14893" s="268" t="s">
        <v>24359</v>
      </c>
      <c r="P14893" s="268" t="s">
        <v>9492</v>
      </c>
      <c r="Q14893" s="269">
        <v>-27.5</v>
      </c>
      <c r="R14893" s="269">
        <v>-27.75</v>
      </c>
      <c r="S14893" s="269">
        <v>-52.5</v>
      </c>
      <c r="T14893" s="269">
        <v>-52.75</v>
      </c>
      <c r="DO14893"/>
    </row>
    <row r="14894" spans="15:119" x14ac:dyDescent="0.25">
      <c r="O14894" s="268" t="s">
        <v>24360</v>
      </c>
      <c r="P14894" s="268" t="s">
        <v>9492</v>
      </c>
      <c r="Q14894" s="269">
        <v>-27.75</v>
      </c>
      <c r="R14894" s="269">
        <v>-28</v>
      </c>
      <c r="S14894" s="269">
        <v>-52.75</v>
      </c>
      <c r="T14894" s="269">
        <v>-53</v>
      </c>
      <c r="DO14894"/>
    </row>
    <row r="14895" spans="15:119" x14ac:dyDescent="0.25">
      <c r="O14895" s="268" t="s">
        <v>24361</v>
      </c>
      <c r="P14895" s="268" t="s">
        <v>9492</v>
      </c>
      <c r="Q14895" s="269">
        <v>-27.75</v>
      </c>
      <c r="R14895" s="269">
        <v>-28</v>
      </c>
      <c r="S14895" s="269">
        <v>-52.5</v>
      </c>
      <c r="T14895" s="269">
        <v>-52.75</v>
      </c>
      <c r="DO14895"/>
    </row>
    <row r="14896" spans="15:119" x14ac:dyDescent="0.25">
      <c r="O14896" s="268" t="s">
        <v>24362</v>
      </c>
      <c r="P14896" s="268" t="s">
        <v>9488</v>
      </c>
      <c r="Q14896" s="269">
        <v>-27</v>
      </c>
      <c r="R14896" s="269">
        <v>-28</v>
      </c>
      <c r="S14896" s="269">
        <v>-51</v>
      </c>
      <c r="T14896" s="269">
        <v>-52.5</v>
      </c>
      <c r="DO14896"/>
    </row>
    <row r="14897" spans="15:119" x14ac:dyDescent="0.25">
      <c r="O14897" s="268" t="s">
        <v>24363</v>
      </c>
      <c r="P14897" s="268" t="s">
        <v>9490</v>
      </c>
      <c r="Q14897" s="269">
        <v>-27</v>
      </c>
      <c r="R14897" s="269">
        <v>-27.5</v>
      </c>
      <c r="S14897" s="269">
        <v>-52</v>
      </c>
      <c r="T14897" s="269">
        <v>-52.5</v>
      </c>
      <c r="DO14897"/>
    </row>
    <row r="14898" spans="15:119" x14ac:dyDescent="0.25">
      <c r="O14898" s="268" t="s">
        <v>24364</v>
      </c>
      <c r="P14898" s="268" t="s">
        <v>9492</v>
      </c>
      <c r="Q14898" s="269">
        <v>-27</v>
      </c>
      <c r="R14898" s="269">
        <v>-27.25</v>
      </c>
      <c r="S14898" s="269">
        <v>-52.25</v>
      </c>
      <c r="T14898" s="269">
        <v>-52.5</v>
      </c>
      <c r="DO14898"/>
    </row>
    <row r="14899" spans="15:119" x14ac:dyDescent="0.25">
      <c r="O14899" s="268" t="s">
        <v>24365</v>
      </c>
      <c r="P14899" s="268" t="s">
        <v>9492</v>
      </c>
      <c r="Q14899" s="269">
        <v>-27</v>
      </c>
      <c r="R14899" s="269">
        <v>-27.25</v>
      </c>
      <c r="S14899" s="269">
        <v>-52</v>
      </c>
      <c r="T14899" s="269">
        <v>-52.25</v>
      </c>
      <c r="DO14899"/>
    </row>
    <row r="14900" spans="15:119" x14ac:dyDescent="0.25">
      <c r="O14900" s="268" t="s">
        <v>24366</v>
      </c>
      <c r="P14900" s="268" t="s">
        <v>9492</v>
      </c>
      <c r="Q14900" s="269">
        <v>-27.25</v>
      </c>
      <c r="R14900" s="269">
        <v>-27.5</v>
      </c>
      <c r="S14900" s="269">
        <v>-52.25</v>
      </c>
      <c r="T14900" s="269">
        <v>-52.5</v>
      </c>
      <c r="DO14900"/>
    </row>
    <row r="14901" spans="15:119" x14ac:dyDescent="0.25">
      <c r="O14901" s="268" t="s">
        <v>24367</v>
      </c>
      <c r="P14901" s="268" t="s">
        <v>9492</v>
      </c>
      <c r="Q14901" s="269">
        <v>-27.25</v>
      </c>
      <c r="R14901" s="269">
        <v>-27.5</v>
      </c>
      <c r="S14901" s="269">
        <v>-52</v>
      </c>
      <c r="T14901" s="269">
        <v>-52.25</v>
      </c>
      <c r="DO14901"/>
    </row>
    <row r="14902" spans="15:119" x14ac:dyDescent="0.25">
      <c r="O14902" s="268" t="s">
        <v>24368</v>
      </c>
      <c r="P14902" s="268" t="s">
        <v>9490</v>
      </c>
      <c r="Q14902" s="269">
        <v>-27</v>
      </c>
      <c r="R14902" s="269">
        <v>-27.5</v>
      </c>
      <c r="S14902" s="269">
        <v>-51.5</v>
      </c>
      <c r="T14902" s="269">
        <v>-52</v>
      </c>
      <c r="DO14902"/>
    </row>
    <row r="14903" spans="15:119" x14ac:dyDescent="0.25">
      <c r="O14903" s="268" t="s">
        <v>24369</v>
      </c>
      <c r="P14903" s="268" t="s">
        <v>9492</v>
      </c>
      <c r="Q14903" s="269">
        <v>-27</v>
      </c>
      <c r="R14903" s="269">
        <v>-27.25</v>
      </c>
      <c r="S14903" s="269">
        <v>-51.75</v>
      </c>
      <c r="T14903" s="269">
        <v>-52</v>
      </c>
      <c r="DO14903"/>
    </row>
    <row r="14904" spans="15:119" x14ac:dyDescent="0.25">
      <c r="O14904" s="268" t="s">
        <v>24370</v>
      </c>
      <c r="P14904" s="268" t="s">
        <v>9492</v>
      </c>
      <c r="Q14904" s="269">
        <v>-27</v>
      </c>
      <c r="R14904" s="269">
        <v>-27.25</v>
      </c>
      <c r="S14904" s="269">
        <v>-51.5</v>
      </c>
      <c r="T14904" s="269">
        <v>-51.75</v>
      </c>
      <c r="DO14904"/>
    </row>
    <row r="14905" spans="15:119" x14ac:dyDescent="0.25">
      <c r="O14905" s="268" t="s">
        <v>24371</v>
      </c>
      <c r="P14905" s="268" t="s">
        <v>9492</v>
      </c>
      <c r="Q14905" s="269">
        <v>-27.25</v>
      </c>
      <c r="R14905" s="269">
        <v>-27.5</v>
      </c>
      <c r="S14905" s="269">
        <v>-51.75</v>
      </c>
      <c r="T14905" s="269">
        <v>-52</v>
      </c>
      <c r="DO14905"/>
    </row>
    <row r="14906" spans="15:119" x14ac:dyDescent="0.25">
      <c r="O14906" s="268" t="s">
        <v>24372</v>
      </c>
      <c r="P14906" s="268" t="s">
        <v>9492</v>
      </c>
      <c r="Q14906" s="269">
        <v>-27.25</v>
      </c>
      <c r="R14906" s="269">
        <v>-27.5</v>
      </c>
      <c r="S14906" s="269">
        <v>-51.5</v>
      </c>
      <c r="T14906" s="269">
        <v>-51.75</v>
      </c>
      <c r="DO14906"/>
    </row>
    <row r="14907" spans="15:119" x14ac:dyDescent="0.25">
      <c r="O14907" s="268" t="s">
        <v>24373</v>
      </c>
      <c r="P14907" s="268" t="s">
        <v>9490</v>
      </c>
      <c r="Q14907" s="269">
        <v>-27</v>
      </c>
      <c r="R14907" s="269">
        <v>-27.5</v>
      </c>
      <c r="S14907" s="269">
        <v>-51</v>
      </c>
      <c r="T14907" s="269">
        <v>-51.5</v>
      </c>
      <c r="DO14907"/>
    </row>
    <row r="14908" spans="15:119" x14ac:dyDescent="0.25">
      <c r="O14908" s="268" t="s">
        <v>24374</v>
      </c>
      <c r="P14908" s="268" t="s">
        <v>9492</v>
      </c>
      <c r="Q14908" s="269">
        <v>-27</v>
      </c>
      <c r="R14908" s="269">
        <v>-27.25</v>
      </c>
      <c r="S14908" s="269">
        <v>-51.25</v>
      </c>
      <c r="T14908" s="269">
        <v>-51.5</v>
      </c>
      <c r="DO14908"/>
    </row>
    <row r="14909" spans="15:119" x14ac:dyDescent="0.25">
      <c r="O14909" s="268" t="s">
        <v>24375</v>
      </c>
      <c r="P14909" s="268" t="s">
        <v>9492</v>
      </c>
      <c r="Q14909" s="269">
        <v>-27</v>
      </c>
      <c r="R14909" s="269">
        <v>-27.25</v>
      </c>
      <c r="S14909" s="269">
        <v>-51</v>
      </c>
      <c r="T14909" s="269">
        <v>-51.25</v>
      </c>
      <c r="DO14909"/>
    </row>
    <row r="14910" spans="15:119" x14ac:dyDescent="0.25">
      <c r="O14910" s="268" t="s">
        <v>24376</v>
      </c>
      <c r="P14910" s="268" t="s">
        <v>9492</v>
      </c>
      <c r="Q14910" s="269">
        <v>-27.25</v>
      </c>
      <c r="R14910" s="269">
        <v>-27.5</v>
      </c>
      <c r="S14910" s="269">
        <v>-51.25</v>
      </c>
      <c r="T14910" s="269">
        <v>-51.5</v>
      </c>
      <c r="DO14910"/>
    </row>
    <row r="14911" spans="15:119" x14ac:dyDescent="0.25">
      <c r="O14911" s="268" t="s">
        <v>24377</v>
      </c>
      <c r="P14911" s="268" t="s">
        <v>9492</v>
      </c>
      <c r="Q14911" s="269">
        <v>-27.25</v>
      </c>
      <c r="R14911" s="269">
        <v>-27.5</v>
      </c>
      <c r="S14911" s="269">
        <v>-51</v>
      </c>
      <c r="T14911" s="269">
        <v>-51.25</v>
      </c>
      <c r="DO14911"/>
    </row>
    <row r="14912" spans="15:119" x14ac:dyDescent="0.25">
      <c r="O14912" s="268" t="s">
        <v>24378</v>
      </c>
      <c r="P14912" s="268" t="s">
        <v>9490</v>
      </c>
      <c r="Q14912" s="269">
        <v>-27.5</v>
      </c>
      <c r="R14912" s="269">
        <v>-28</v>
      </c>
      <c r="S14912" s="269">
        <v>-52</v>
      </c>
      <c r="T14912" s="269">
        <v>-52.5</v>
      </c>
      <c r="DO14912"/>
    </row>
    <row r="14913" spans="15:119" x14ac:dyDescent="0.25">
      <c r="O14913" s="268" t="s">
        <v>24379</v>
      </c>
      <c r="P14913" s="268" t="s">
        <v>9492</v>
      </c>
      <c r="Q14913" s="269">
        <v>-27.5</v>
      </c>
      <c r="R14913" s="269">
        <v>-27.75</v>
      </c>
      <c r="S14913" s="269">
        <v>-52.25</v>
      </c>
      <c r="T14913" s="269">
        <v>-52.5</v>
      </c>
      <c r="DO14913"/>
    </row>
    <row r="14914" spans="15:119" x14ac:dyDescent="0.25">
      <c r="O14914" s="268" t="s">
        <v>24380</v>
      </c>
      <c r="P14914" s="268" t="s">
        <v>9492</v>
      </c>
      <c r="Q14914" s="269">
        <v>-27.5</v>
      </c>
      <c r="R14914" s="269">
        <v>-27.75</v>
      </c>
      <c r="S14914" s="269">
        <v>-52</v>
      </c>
      <c r="T14914" s="269">
        <v>-52.25</v>
      </c>
      <c r="DO14914"/>
    </row>
    <row r="14915" spans="15:119" x14ac:dyDescent="0.25">
      <c r="O14915" s="268" t="s">
        <v>24381</v>
      </c>
      <c r="P14915" s="268" t="s">
        <v>9492</v>
      </c>
      <c r="Q14915" s="269">
        <v>-27.75</v>
      </c>
      <c r="R14915" s="269">
        <v>-28</v>
      </c>
      <c r="S14915" s="269">
        <v>-52.25</v>
      </c>
      <c r="T14915" s="269">
        <v>-52.5</v>
      </c>
      <c r="DO14915"/>
    </row>
    <row r="14916" spans="15:119" x14ac:dyDescent="0.25">
      <c r="O14916" s="268" t="s">
        <v>24382</v>
      </c>
      <c r="P14916" s="268" t="s">
        <v>9492</v>
      </c>
      <c r="Q14916" s="269">
        <v>-27.75</v>
      </c>
      <c r="R14916" s="269">
        <v>-28</v>
      </c>
      <c r="S14916" s="269">
        <v>-52</v>
      </c>
      <c r="T14916" s="269">
        <v>-52.25</v>
      </c>
      <c r="DO14916"/>
    </row>
    <row r="14917" spans="15:119" x14ac:dyDescent="0.25">
      <c r="O14917" s="268" t="s">
        <v>24383</v>
      </c>
      <c r="P14917" s="268" t="s">
        <v>9490</v>
      </c>
      <c r="Q14917" s="269">
        <v>-27.5</v>
      </c>
      <c r="R14917" s="269">
        <v>-28</v>
      </c>
      <c r="S14917" s="269">
        <v>-51.5</v>
      </c>
      <c r="T14917" s="269">
        <v>-52</v>
      </c>
      <c r="DO14917"/>
    </row>
    <row r="14918" spans="15:119" x14ac:dyDescent="0.25">
      <c r="O14918" s="268" t="s">
        <v>24384</v>
      </c>
      <c r="P14918" s="268" t="s">
        <v>9492</v>
      </c>
      <c r="Q14918" s="269">
        <v>-27.5</v>
      </c>
      <c r="R14918" s="269">
        <v>-27.75</v>
      </c>
      <c r="S14918" s="269">
        <v>-51.75</v>
      </c>
      <c r="T14918" s="269">
        <v>-52</v>
      </c>
      <c r="DO14918"/>
    </row>
    <row r="14919" spans="15:119" x14ac:dyDescent="0.25">
      <c r="O14919" s="268" t="s">
        <v>24385</v>
      </c>
      <c r="P14919" s="268" t="s">
        <v>9492</v>
      </c>
      <c r="Q14919" s="269">
        <v>-27.5</v>
      </c>
      <c r="R14919" s="269">
        <v>-27.75</v>
      </c>
      <c r="S14919" s="269">
        <v>-51.5</v>
      </c>
      <c r="T14919" s="269">
        <v>-51.75</v>
      </c>
      <c r="DO14919"/>
    </row>
    <row r="14920" spans="15:119" x14ac:dyDescent="0.25">
      <c r="O14920" s="268" t="s">
        <v>24386</v>
      </c>
      <c r="P14920" s="268" t="s">
        <v>9492</v>
      </c>
      <c r="Q14920" s="269">
        <v>-27.75</v>
      </c>
      <c r="R14920" s="269">
        <v>-28</v>
      </c>
      <c r="S14920" s="269">
        <v>-51.75</v>
      </c>
      <c r="T14920" s="269">
        <v>-52</v>
      </c>
      <c r="DO14920"/>
    </row>
    <row r="14921" spans="15:119" x14ac:dyDescent="0.25">
      <c r="O14921" s="268" t="s">
        <v>24387</v>
      </c>
      <c r="P14921" s="268" t="s">
        <v>9492</v>
      </c>
      <c r="Q14921" s="269">
        <v>-27.75</v>
      </c>
      <c r="R14921" s="269">
        <v>-28</v>
      </c>
      <c r="S14921" s="269">
        <v>-51.5</v>
      </c>
      <c r="T14921" s="269">
        <v>-51.75</v>
      </c>
      <c r="DO14921"/>
    </row>
    <row r="14922" spans="15:119" x14ac:dyDescent="0.25">
      <c r="O14922" s="268" t="s">
        <v>24388</v>
      </c>
      <c r="P14922" s="268" t="s">
        <v>9490</v>
      </c>
      <c r="Q14922" s="269">
        <v>-27.5</v>
      </c>
      <c r="R14922" s="269">
        <v>-28</v>
      </c>
      <c r="S14922" s="269">
        <v>-51</v>
      </c>
      <c r="T14922" s="269">
        <v>-51.5</v>
      </c>
      <c r="DO14922"/>
    </row>
    <row r="14923" spans="15:119" x14ac:dyDescent="0.25">
      <c r="O14923" s="268" t="s">
        <v>24389</v>
      </c>
      <c r="P14923" s="268" t="s">
        <v>9492</v>
      </c>
      <c r="Q14923" s="269">
        <v>-27.5</v>
      </c>
      <c r="R14923" s="269">
        <v>-27.75</v>
      </c>
      <c r="S14923" s="269">
        <v>-51.25</v>
      </c>
      <c r="T14923" s="269">
        <v>-51.5</v>
      </c>
      <c r="DO14923"/>
    </row>
    <row r="14924" spans="15:119" x14ac:dyDescent="0.25">
      <c r="O14924" s="268" t="s">
        <v>24390</v>
      </c>
      <c r="P14924" s="268" t="s">
        <v>9492</v>
      </c>
      <c r="Q14924" s="269">
        <v>-27.5</v>
      </c>
      <c r="R14924" s="269">
        <v>-27.75</v>
      </c>
      <c r="S14924" s="269">
        <v>-51</v>
      </c>
      <c r="T14924" s="269">
        <v>-51.25</v>
      </c>
      <c r="DO14924"/>
    </row>
    <row r="14925" spans="15:119" x14ac:dyDescent="0.25">
      <c r="O14925" s="268" t="s">
        <v>24391</v>
      </c>
      <c r="P14925" s="268" t="s">
        <v>9492</v>
      </c>
      <c r="Q14925" s="269">
        <v>-27.75</v>
      </c>
      <c r="R14925" s="269">
        <v>-28</v>
      </c>
      <c r="S14925" s="269">
        <v>-51.25</v>
      </c>
      <c r="T14925" s="269">
        <v>-51.5</v>
      </c>
      <c r="DO14925"/>
    </row>
    <row r="14926" spans="15:119" x14ac:dyDescent="0.25">
      <c r="O14926" s="268" t="s">
        <v>24392</v>
      </c>
      <c r="P14926" s="268" t="s">
        <v>9492</v>
      </c>
      <c r="Q14926" s="269">
        <v>-27.75</v>
      </c>
      <c r="R14926" s="269">
        <v>-28</v>
      </c>
      <c r="S14926" s="269">
        <v>-51</v>
      </c>
      <c r="T14926" s="269">
        <v>-51.25</v>
      </c>
      <c r="DO14926"/>
    </row>
    <row r="14927" spans="15:119" x14ac:dyDescent="0.25">
      <c r="O14927" s="268" t="s">
        <v>24393</v>
      </c>
      <c r="P14927" s="268" t="s">
        <v>9486</v>
      </c>
      <c r="Q14927" s="269">
        <v>-26</v>
      </c>
      <c r="R14927" s="269">
        <v>-28</v>
      </c>
      <c r="S14927" s="269">
        <v>-48</v>
      </c>
      <c r="T14927" s="269">
        <v>-51</v>
      </c>
      <c r="DO14927"/>
    </row>
    <row r="14928" spans="15:119" x14ac:dyDescent="0.25">
      <c r="O14928" s="268" t="s">
        <v>24394</v>
      </c>
      <c r="P14928" s="268" t="s">
        <v>9488</v>
      </c>
      <c r="Q14928" s="269">
        <v>-26</v>
      </c>
      <c r="R14928" s="269">
        <v>-27</v>
      </c>
      <c r="S14928" s="269">
        <v>-49.5</v>
      </c>
      <c r="T14928" s="269">
        <v>-51</v>
      </c>
      <c r="DO14928"/>
    </row>
    <row r="14929" spans="15:119" x14ac:dyDescent="0.25">
      <c r="O14929" s="268" t="s">
        <v>24395</v>
      </c>
      <c r="P14929" s="268" t="s">
        <v>9490</v>
      </c>
      <c r="Q14929" s="269">
        <v>-26</v>
      </c>
      <c r="R14929" s="269">
        <v>-26.5</v>
      </c>
      <c r="S14929" s="269">
        <v>-50.5</v>
      </c>
      <c r="T14929" s="269">
        <v>-51</v>
      </c>
      <c r="DO14929"/>
    </row>
    <row r="14930" spans="15:119" x14ac:dyDescent="0.25">
      <c r="O14930" s="268" t="s">
        <v>24396</v>
      </c>
      <c r="P14930" s="268" t="s">
        <v>9492</v>
      </c>
      <c r="Q14930" s="269">
        <v>-26</v>
      </c>
      <c r="R14930" s="269">
        <v>-26.25</v>
      </c>
      <c r="S14930" s="269">
        <v>-50.75</v>
      </c>
      <c r="T14930" s="269">
        <v>-51</v>
      </c>
      <c r="DO14930"/>
    </row>
    <row r="14931" spans="15:119" x14ac:dyDescent="0.25">
      <c r="O14931" s="268" t="s">
        <v>24397</v>
      </c>
      <c r="P14931" s="268" t="s">
        <v>9492</v>
      </c>
      <c r="Q14931" s="269">
        <v>-26</v>
      </c>
      <c r="R14931" s="269">
        <v>-26.25</v>
      </c>
      <c r="S14931" s="269">
        <v>-50.5</v>
      </c>
      <c r="T14931" s="269">
        <v>-50.75</v>
      </c>
      <c r="DO14931"/>
    </row>
    <row r="14932" spans="15:119" x14ac:dyDescent="0.25">
      <c r="O14932" s="268" t="s">
        <v>24398</v>
      </c>
      <c r="P14932" s="268" t="s">
        <v>9492</v>
      </c>
      <c r="Q14932" s="269">
        <v>-26.25</v>
      </c>
      <c r="R14932" s="269">
        <v>-26.5</v>
      </c>
      <c r="S14932" s="269">
        <v>-50.75</v>
      </c>
      <c r="T14932" s="269">
        <v>-51</v>
      </c>
      <c r="DO14932"/>
    </row>
    <row r="14933" spans="15:119" x14ac:dyDescent="0.25">
      <c r="O14933" s="268" t="s">
        <v>24399</v>
      </c>
      <c r="P14933" s="268" t="s">
        <v>9492</v>
      </c>
      <c r="Q14933" s="269">
        <v>-26.25</v>
      </c>
      <c r="R14933" s="269">
        <v>-26.5</v>
      </c>
      <c r="S14933" s="269">
        <v>-50.5</v>
      </c>
      <c r="T14933" s="269">
        <v>-50.75</v>
      </c>
      <c r="DO14933"/>
    </row>
    <row r="14934" spans="15:119" x14ac:dyDescent="0.25">
      <c r="O14934" s="268" t="s">
        <v>24400</v>
      </c>
      <c r="P14934" s="268" t="s">
        <v>9490</v>
      </c>
      <c r="Q14934" s="269">
        <v>-26</v>
      </c>
      <c r="R14934" s="269">
        <v>-26.5</v>
      </c>
      <c r="S14934" s="269">
        <v>-50</v>
      </c>
      <c r="T14934" s="269">
        <v>-50.5</v>
      </c>
      <c r="DO14934"/>
    </row>
    <row r="14935" spans="15:119" x14ac:dyDescent="0.25">
      <c r="O14935" s="268" t="s">
        <v>24401</v>
      </c>
      <c r="P14935" s="268" t="s">
        <v>9492</v>
      </c>
      <c r="Q14935" s="269">
        <v>-26</v>
      </c>
      <c r="R14935" s="269">
        <v>-26.25</v>
      </c>
      <c r="S14935" s="269">
        <v>-50.25</v>
      </c>
      <c r="T14935" s="269">
        <v>-50.5</v>
      </c>
      <c r="DO14935"/>
    </row>
    <row r="14936" spans="15:119" x14ac:dyDescent="0.25">
      <c r="O14936" s="268" t="s">
        <v>24402</v>
      </c>
      <c r="P14936" s="268" t="s">
        <v>9492</v>
      </c>
      <c r="Q14936" s="269">
        <v>-26</v>
      </c>
      <c r="R14936" s="269">
        <v>-26.25</v>
      </c>
      <c r="S14936" s="269">
        <v>-50</v>
      </c>
      <c r="T14936" s="269">
        <v>-50.25</v>
      </c>
      <c r="DO14936"/>
    </row>
    <row r="14937" spans="15:119" x14ac:dyDescent="0.25">
      <c r="O14937" s="268" t="s">
        <v>24403</v>
      </c>
      <c r="P14937" s="268" t="s">
        <v>9492</v>
      </c>
      <c r="Q14937" s="269">
        <v>-26.25</v>
      </c>
      <c r="R14937" s="269">
        <v>-26.5</v>
      </c>
      <c r="S14937" s="269">
        <v>-50.25</v>
      </c>
      <c r="T14937" s="269">
        <v>-50.5</v>
      </c>
      <c r="DO14937"/>
    </row>
    <row r="14938" spans="15:119" x14ac:dyDescent="0.25">
      <c r="O14938" s="268" t="s">
        <v>24404</v>
      </c>
      <c r="P14938" s="268" t="s">
        <v>9492</v>
      </c>
      <c r="Q14938" s="269">
        <v>-26.25</v>
      </c>
      <c r="R14938" s="269">
        <v>-26.5</v>
      </c>
      <c r="S14938" s="269">
        <v>-50</v>
      </c>
      <c r="T14938" s="269">
        <v>-50.25</v>
      </c>
      <c r="DO14938"/>
    </row>
    <row r="14939" spans="15:119" x14ac:dyDescent="0.25">
      <c r="O14939" s="268" t="s">
        <v>24405</v>
      </c>
      <c r="P14939" s="268" t="s">
        <v>9490</v>
      </c>
      <c r="Q14939" s="269">
        <v>-26</v>
      </c>
      <c r="R14939" s="269">
        <v>-26.5</v>
      </c>
      <c r="S14939" s="269">
        <v>-49.5</v>
      </c>
      <c r="T14939" s="269">
        <v>-50</v>
      </c>
      <c r="DO14939"/>
    </row>
    <row r="14940" spans="15:119" x14ac:dyDescent="0.25">
      <c r="O14940" s="268" t="s">
        <v>24406</v>
      </c>
      <c r="P14940" s="268" t="s">
        <v>9492</v>
      </c>
      <c r="Q14940" s="269">
        <v>-26</v>
      </c>
      <c r="R14940" s="269">
        <v>-26.25</v>
      </c>
      <c r="S14940" s="269">
        <v>-49.75</v>
      </c>
      <c r="T14940" s="269">
        <v>-50</v>
      </c>
      <c r="DO14940"/>
    </row>
    <row r="14941" spans="15:119" x14ac:dyDescent="0.25">
      <c r="O14941" s="268" t="s">
        <v>24407</v>
      </c>
      <c r="P14941" s="268" t="s">
        <v>9492</v>
      </c>
      <c r="Q14941" s="269">
        <v>-26</v>
      </c>
      <c r="R14941" s="269">
        <v>-26.25</v>
      </c>
      <c r="S14941" s="269">
        <v>-49.5</v>
      </c>
      <c r="T14941" s="269">
        <v>-49.75</v>
      </c>
      <c r="DO14941"/>
    </row>
    <row r="14942" spans="15:119" x14ac:dyDescent="0.25">
      <c r="O14942" s="268" t="s">
        <v>24408</v>
      </c>
      <c r="P14942" s="268" t="s">
        <v>9492</v>
      </c>
      <c r="Q14942" s="269">
        <v>-26.25</v>
      </c>
      <c r="R14942" s="269">
        <v>-26.5</v>
      </c>
      <c r="S14942" s="269">
        <v>-49.75</v>
      </c>
      <c r="T14942" s="269">
        <v>-50</v>
      </c>
      <c r="DO14942"/>
    </row>
    <row r="14943" spans="15:119" x14ac:dyDescent="0.25">
      <c r="O14943" s="268" t="s">
        <v>24409</v>
      </c>
      <c r="P14943" s="268" t="s">
        <v>9492</v>
      </c>
      <c r="Q14943" s="269">
        <v>-26.25</v>
      </c>
      <c r="R14943" s="269">
        <v>-26.5</v>
      </c>
      <c r="S14943" s="269">
        <v>-49.5</v>
      </c>
      <c r="T14943" s="269">
        <v>-49.75</v>
      </c>
      <c r="DO14943"/>
    </row>
    <row r="14944" spans="15:119" x14ac:dyDescent="0.25">
      <c r="O14944" s="268" t="s">
        <v>24410</v>
      </c>
      <c r="P14944" s="268" t="s">
        <v>9490</v>
      </c>
      <c r="Q14944" s="269">
        <v>-26.5</v>
      </c>
      <c r="R14944" s="269">
        <v>-27</v>
      </c>
      <c r="S14944" s="269">
        <v>-50.5</v>
      </c>
      <c r="T14944" s="269">
        <v>-51</v>
      </c>
      <c r="DO14944"/>
    </row>
    <row r="14945" spans="15:119" x14ac:dyDescent="0.25">
      <c r="O14945" s="268" t="s">
        <v>24411</v>
      </c>
      <c r="P14945" s="268" t="s">
        <v>9492</v>
      </c>
      <c r="Q14945" s="269">
        <v>-26.5</v>
      </c>
      <c r="R14945" s="269">
        <v>-26.75</v>
      </c>
      <c r="S14945" s="269">
        <v>-50.75</v>
      </c>
      <c r="T14945" s="269">
        <v>-51</v>
      </c>
      <c r="DO14945"/>
    </row>
    <row r="14946" spans="15:119" x14ac:dyDescent="0.25">
      <c r="O14946" s="268" t="s">
        <v>24412</v>
      </c>
      <c r="P14946" s="268" t="s">
        <v>9492</v>
      </c>
      <c r="Q14946" s="269">
        <v>-26.5</v>
      </c>
      <c r="R14946" s="269">
        <v>-26.75</v>
      </c>
      <c r="S14946" s="269">
        <v>-50.5</v>
      </c>
      <c r="T14946" s="269">
        <v>-50.75</v>
      </c>
      <c r="DO14946"/>
    </row>
    <row r="14947" spans="15:119" x14ac:dyDescent="0.25">
      <c r="O14947" s="268" t="s">
        <v>24413</v>
      </c>
      <c r="P14947" s="268" t="s">
        <v>9492</v>
      </c>
      <c r="Q14947" s="269">
        <v>-26.75</v>
      </c>
      <c r="R14947" s="269">
        <v>-27</v>
      </c>
      <c r="S14947" s="269">
        <v>-50.75</v>
      </c>
      <c r="T14947" s="269">
        <v>-51</v>
      </c>
      <c r="DO14947"/>
    </row>
    <row r="14948" spans="15:119" x14ac:dyDescent="0.25">
      <c r="O14948" s="268" t="s">
        <v>24414</v>
      </c>
      <c r="P14948" s="268" t="s">
        <v>9492</v>
      </c>
      <c r="Q14948" s="269">
        <v>-26.75</v>
      </c>
      <c r="R14948" s="269">
        <v>-27</v>
      </c>
      <c r="S14948" s="269">
        <v>-50.5</v>
      </c>
      <c r="T14948" s="269">
        <v>-50.75</v>
      </c>
      <c r="DO14948"/>
    </row>
    <row r="14949" spans="15:119" x14ac:dyDescent="0.25">
      <c r="O14949" s="268" t="s">
        <v>24415</v>
      </c>
      <c r="P14949" s="268" t="s">
        <v>9490</v>
      </c>
      <c r="Q14949" s="269">
        <v>-26.5</v>
      </c>
      <c r="R14949" s="269">
        <v>-27</v>
      </c>
      <c r="S14949" s="269">
        <v>-50</v>
      </c>
      <c r="T14949" s="269">
        <v>-50.5</v>
      </c>
      <c r="DO14949"/>
    </row>
    <row r="14950" spans="15:119" x14ac:dyDescent="0.25">
      <c r="O14950" s="268" t="s">
        <v>24416</v>
      </c>
      <c r="P14950" s="268" t="s">
        <v>9492</v>
      </c>
      <c r="Q14950" s="269">
        <v>-26.5</v>
      </c>
      <c r="R14950" s="269">
        <v>-26.75</v>
      </c>
      <c r="S14950" s="269">
        <v>-50.25</v>
      </c>
      <c r="T14950" s="269">
        <v>-50.5</v>
      </c>
      <c r="DO14950"/>
    </row>
    <row r="14951" spans="15:119" x14ac:dyDescent="0.25">
      <c r="O14951" s="268" t="s">
        <v>24417</v>
      </c>
      <c r="P14951" s="268" t="s">
        <v>9492</v>
      </c>
      <c r="Q14951" s="269">
        <v>-26.5</v>
      </c>
      <c r="R14951" s="269">
        <v>-26.75</v>
      </c>
      <c r="S14951" s="269">
        <v>-50</v>
      </c>
      <c r="T14951" s="269">
        <v>-50.25</v>
      </c>
      <c r="DO14951"/>
    </row>
    <row r="14952" spans="15:119" x14ac:dyDescent="0.25">
      <c r="O14952" s="268" t="s">
        <v>24418</v>
      </c>
      <c r="P14952" s="268" t="s">
        <v>9492</v>
      </c>
      <c r="Q14952" s="269">
        <v>-26.75</v>
      </c>
      <c r="R14952" s="269">
        <v>-27</v>
      </c>
      <c r="S14952" s="269">
        <v>-50.25</v>
      </c>
      <c r="T14952" s="269">
        <v>-50.5</v>
      </c>
      <c r="DO14952"/>
    </row>
    <row r="14953" spans="15:119" x14ac:dyDescent="0.25">
      <c r="O14953" s="268" t="s">
        <v>24419</v>
      </c>
      <c r="P14953" s="268" t="s">
        <v>9492</v>
      </c>
      <c r="Q14953" s="269">
        <v>-26.75</v>
      </c>
      <c r="R14953" s="269">
        <v>-27</v>
      </c>
      <c r="S14953" s="269">
        <v>-50</v>
      </c>
      <c r="T14953" s="269">
        <v>-50.25</v>
      </c>
      <c r="DO14953"/>
    </row>
    <row r="14954" spans="15:119" x14ac:dyDescent="0.25">
      <c r="O14954" s="268" t="s">
        <v>24420</v>
      </c>
      <c r="P14954" s="268" t="s">
        <v>9490</v>
      </c>
      <c r="Q14954" s="269">
        <v>-26.5</v>
      </c>
      <c r="R14954" s="269">
        <v>-27</v>
      </c>
      <c r="S14954" s="269">
        <v>-49.5</v>
      </c>
      <c r="T14954" s="269">
        <v>-50</v>
      </c>
      <c r="DO14954"/>
    </row>
    <row r="14955" spans="15:119" x14ac:dyDescent="0.25">
      <c r="O14955" s="268" t="s">
        <v>24421</v>
      </c>
      <c r="P14955" s="268" t="s">
        <v>9492</v>
      </c>
      <c r="Q14955" s="269">
        <v>-26.5</v>
      </c>
      <c r="R14955" s="269">
        <v>-26.75</v>
      </c>
      <c r="S14955" s="269">
        <v>-49.75</v>
      </c>
      <c r="T14955" s="269">
        <v>-50</v>
      </c>
      <c r="DO14955"/>
    </row>
    <row r="14956" spans="15:119" x14ac:dyDescent="0.25">
      <c r="O14956" s="268" t="s">
        <v>24422</v>
      </c>
      <c r="P14956" s="268" t="s">
        <v>9492</v>
      </c>
      <c r="Q14956" s="269">
        <v>-26.5</v>
      </c>
      <c r="R14956" s="269">
        <v>-26.75</v>
      </c>
      <c r="S14956" s="269">
        <v>-49.5</v>
      </c>
      <c r="T14956" s="269">
        <v>-49.75</v>
      </c>
      <c r="DO14956"/>
    </row>
    <row r="14957" spans="15:119" x14ac:dyDescent="0.25">
      <c r="O14957" s="268" t="s">
        <v>24423</v>
      </c>
      <c r="P14957" s="268" t="s">
        <v>9492</v>
      </c>
      <c r="Q14957" s="269">
        <v>-26.75</v>
      </c>
      <c r="R14957" s="269">
        <v>-27</v>
      </c>
      <c r="S14957" s="269">
        <v>-49.75</v>
      </c>
      <c r="T14957" s="269">
        <v>-50</v>
      </c>
      <c r="DO14957"/>
    </row>
    <row r="14958" spans="15:119" x14ac:dyDescent="0.25">
      <c r="O14958" s="268" t="s">
        <v>24424</v>
      </c>
      <c r="P14958" s="268" t="s">
        <v>9492</v>
      </c>
      <c r="Q14958" s="269">
        <v>-26.75</v>
      </c>
      <c r="R14958" s="269">
        <v>-27</v>
      </c>
      <c r="S14958" s="269">
        <v>-49.5</v>
      </c>
      <c r="T14958" s="269">
        <v>-49.75</v>
      </c>
      <c r="DO14958"/>
    </row>
    <row r="14959" spans="15:119" x14ac:dyDescent="0.25">
      <c r="O14959" s="268" t="s">
        <v>24425</v>
      </c>
      <c r="P14959" s="268" t="s">
        <v>9488</v>
      </c>
      <c r="Q14959" s="269">
        <v>-26</v>
      </c>
      <c r="R14959" s="269">
        <v>-27</v>
      </c>
      <c r="S14959" s="269">
        <v>-48</v>
      </c>
      <c r="T14959" s="269">
        <v>-49.5</v>
      </c>
      <c r="DO14959"/>
    </row>
    <row r="14960" spans="15:119" x14ac:dyDescent="0.25">
      <c r="O14960" s="268" t="s">
        <v>24426</v>
      </c>
      <c r="P14960" s="268" t="s">
        <v>9490</v>
      </c>
      <c r="Q14960" s="269">
        <v>-26</v>
      </c>
      <c r="R14960" s="269">
        <v>-26.5</v>
      </c>
      <c r="S14960" s="269">
        <v>-49</v>
      </c>
      <c r="T14960" s="269">
        <v>-49.5</v>
      </c>
      <c r="DO14960"/>
    </row>
    <row r="14961" spans="15:119" x14ac:dyDescent="0.25">
      <c r="O14961" s="268" t="s">
        <v>24427</v>
      </c>
      <c r="P14961" s="268" t="s">
        <v>9492</v>
      </c>
      <c r="Q14961" s="269">
        <v>-26</v>
      </c>
      <c r="R14961" s="269">
        <v>-26.25</v>
      </c>
      <c r="S14961" s="269">
        <v>-49.25</v>
      </c>
      <c r="T14961" s="269">
        <v>-49.5</v>
      </c>
      <c r="DO14961"/>
    </row>
    <row r="14962" spans="15:119" x14ac:dyDescent="0.25">
      <c r="O14962" s="268" t="s">
        <v>24428</v>
      </c>
      <c r="P14962" s="268" t="s">
        <v>9492</v>
      </c>
      <c r="Q14962" s="269">
        <v>-26</v>
      </c>
      <c r="R14962" s="269">
        <v>-26.25</v>
      </c>
      <c r="S14962" s="269">
        <v>-49</v>
      </c>
      <c r="T14962" s="269">
        <v>-49.25</v>
      </c>
      <c r="DO14962"/>
    </row>
    <row r="14963" spans="15:119" x14ac:dyDescent="0.25">
      <c r="O14963" s="268" t="s">
        <v>24429</v>
      </c>
      <c r="P14963" s="268" t="s">
        <v>9492</v>
      </c>
      <c r="Q14963" s="269">
        <v>-26.25</v>
      </c>
      <c r="R14963" s="269">
        <v>-26.5</v>
      </c>
      <c r="S14963" s="269">
        <v>-49.25</v>
      </c>
      <c r="T14963" s="269">
        <v>-49.5</v>
      </c>
      <c r="DO14963"/>
    </row>
    <row r="14964" spans="15:119" x14ac:dyDescent="0.25">
      <c r="O14964" s="268" t="s">
        <v>24430</v>
      </c>
      <c r="P14964" s="268" t="s">
        <v>9492</v>
      </c>
      <c r="Q14964" s="269">
        <v>-26.25</v>
      </c>
      <c r="R14964" s="269">
        <v>-26.5</v>
      </c>
      <c r="S14964" s="269">
        <v>-49</v>
      </c>
      <c r="T14964" s="269">
        <v>-49.25</v>
      </c>
      <c r="DO14964"/>
    </row>
    <row r="14965" spans="15:119" x14ac:dyDescent="0.25">
      <c r="O14965" s="268" t="s">
        <v>24431</v>
      </c>
      <c r="P14965" s="268" t="s">
        <v>9490</v>
      </c>
      <c r="Q14965" s="269">
        <v>-26</v>
      </c>
      <c r="R14965" s="269">
        <v>-26.5</v>
      </c>
      <c r="S14965" s="269">
        <v>-48.5</v>
      </c>
      <c r="T14965" s="269">
        <v>-49</v>
      </c>
      <c r="DO14965"/>
    </row>
    <row r="14966" spans="15:119" x14ac:dyDescent="0.25">
      <c r="O14966" s="268" t="s">
        <v>24432</v>
      </c>
      <c r="P14966" s="268" t="s">
        <v>9492</v>
      </c>
      <c r="Q14966" s="269">
        <v>-26</v>
      </c>
      <c r="R14966" s="269">
        <v>-26.25</v>
      </c>
      <c r="S14966" s="269">
        <v>-48.75</v>
      </c>
      <c r="T14966" s="269">
        <v>-49</v>
      </c>
      <c r="DO14966"/>
    </row>
    <row r="14967" spans="15:119" x14ac:dyDescent="0.25">
      <c r="O14967" s="268" t="s">
        <v>24433</v>
      </c>
      <c r="P14967" s="268" t="s">
        <v>9492</v>
      </c>
      <c r="Q14967" s="269">
        <v>-26</v>
      </c>
      <c r="R14967" s="269">
        <v>-26.25</v>
      </c>
      <c r="S14967" s="269">
        <v>-48.5</v>
      </c>
      <c r="T14967" s="269">
        <v>-48.75</v>
      </c>
      <c r="DO14967"/>
    </row>
    <row r="14968" spans="15:119" x14ac:dyDescent="0.25">
      <c r="O14968" s="268" t="s">
        <v>24434</v>
      </c>
      <c r="P14968" s="268" t="s">
        <v>9492</v>
      </c>
      <c r="Q14968" s="269">
        <v>-26.25</v>
      </c>
      <c r="R14968" s="269">
        <v>-26.5</v>
      </c>
      <c r="S14968" s="269">
        <v>-48.75</v>
      </c>
      <c r="T14968" s="269">
        <v>-49</v>
      </c>
      <c r="DO14968"/>
    </row>
    <row r="14969" spans="15:119" x14ac:dyDescent="0.25">
      <c r="O14969" s="268" t="s">
        <v>24435</v>
      </c>
      <c r="P14969" s="268" t="s">
        <v>9492</v>
      </c>
      <c r="Q14969" s="269">
        <v>-26.25</v>
      </c>
      <c r="R14969" s="269">
        <v>-26.5</v>
      </c>
      <c r="S14969" s="269">
        <v>-48.5</v>
      </c>
      <c r="T14969" s="269">
        <v>-48.75</v>
      </c>
      <c r="DO14969"/>
    </row>
    <row r="14970" spans="15:119" x14ac:dyDescent="0.25">
      <c r="O14970" s="268" t="s">
        <v>24436</v>
      </c>
      <c r="P14970" s="268" t="s">
        <v>9490</v>
      </c>
      <c r="Q14970" s="269">
        <v>-26</v>
      </c>
      <c r="R14970" s="269">
        <v>-26.5</v>
      </c>
      <c r="S14970" s="269">
        <v>-48</v>
      </c>
      <c r="T14970" s="269">
        <v>-48.5</v>
      </c>
      <c r="DO14970"/>
    </row>
    <row r="14971" spans="15:119" x14ac:dyDescent="0.25">
      <c r="O14971" s="268" t="s">
        <v>24437</v>
      </c>
      <c r="P14971" s="268" t="s">
        <v>9490</v>
      </c>
      <c r="Q14971" s="269">
        <v>-26.5</v>
      </c>
      <c r="R14971" s="269">
        <v>-27</v>
      </c>
      <c r="S14971" s="269">
        <v>-49</v>
      </c>
      <c r="T14971" s="269">
        <v>-49.5</v>
      </c>
      <c r="DO14971"/>
    </row>
    <row r="14972" spans="15:119" x14ac:dyDescent="0.25">
      <c r="O14972" s="268" t="s">
        <v>24438</v>
      </c>
      <c r="P14972" s="268" t="s">
        <v>9492</v>
      </c>
      <c r="Q14972" s="269">
        <v>-26.5</v>
      </c>
      <c r="R14972" s="269">
        <v>-26.75</v>
      </c>
      <c r="S14972" s="269">
        <v>-49.25</v>
      </c>
      <c r="T14972" s="269">
        <v>-49.5</v>
      </c>
      <c r="DO14972"/>
    </row>
    <row r="14973" spans="15:119" x14ac:dyDescent="0.25">
      <c r="O14973" s="268" t="s">
        <v>24439</v>
      </c>
      <c r="P14973" s="268" t="s">
        <v>9492</v>
      </c>
      <c r="Q14973" s="269">
        <v>-26.5</v>
      </c>
      <c r="R14973" s="269">
        <v>-26.75</v>
      </c>
      <c r="S14973" s="269">
        <v>-49</v>
      </c>
      <c r="T14973" s="269">
        <v>-49.25</v>
      </c>
      <c r="DO14973"/>
    </row>
    <row r="14974" spans="15:119" x14ac:dyDescent="0.25">
      <c r="O14974" s="268" t="s">
        <v>24440</v>
      </c>
      <c r="P14974" s="268" t="s">
        <v>9492</v>
      </c>
      <c r="Q14974" s="269">
        <v>-26.75</v>
      </c>
      <c r="R14974" s="269">
        <v>-27</v>
      </c>
      <c r="S14974" s="269">
        <v>-49.25</v>
      </c>
      <c r="T14974" s="269">
        <v>-49.5</v>
      </c>
      <c r="DO14974"/>
    </row>
    <row r="14975" spans="15:119" x14ac:dyDescent="0.25">
      <c r="O14975" s="268" t="s">
        <v>24441</v>
      </c>
      <c r="P14975" s="268" t="s">
        <v>9492</v>
      </c>
      <c r="Q14975" s="269">
        <v>-26.75</v>
      </c>
      <c r="R14975" s="269">
        <v>-27</v>
      </c>
      <c r="S14975" s="269">
        <v>-49</v>
      </c>
      <c r="T14975" s="269">
        <v>-49.25</v>
      </c>
      <c r="DO14975"/>
    </row>
    <row r="14976" spans="15:119" x14ac:dyDescent="0.25">
      <c r="O14976" s="268" t="s">
        <v>24442</v>
      </c>
      <c r="P14976" s="268" t="s">
        <v>9490</v>
      </c>
      <c r="Q14976" s="269">
        <v>-26.5</v>
      </c>
      <c r="R14976" s="269">
        <v>-27</v>
      </c>
      <c r="S14976" s="269">
        <v>-48.5</v>
      </c>
      <c r="T14976" s="269">
        <v>-49</v>
      </c>
      <c r="DO14976"/>
    </row>
    <row r="14977" spans="15:119" x14ac:dyDescent="0.25">
      <c r="O14977" s="268" t="s">
        <v>24443</v>
      </c>
      <c r="P14977" s="268" t="s">
        <v>9492</v>
      </c>
      <c r="Q14977" s="269">
        <v>-26.5</v>
      </c>
      <c r="R14977" s="269">
        <v>-26.75</v>
      </c>
      <c r="S14977" s="269">
        <v>-48.75</v>
      </c>
      <c r="T14977" s="269">
        <v>-49</v>
      </c>
      <c r="DO14977"/>
    </row>
    <row r="14978" spans="15:119" x14ac:dyDescent="0.25">
      <c r="O14978" s="268" t="s">
        <v>24444</v>
      </c>
      <c r="P14978" s="268" t="s">
        <v>9492</v>
      </c>
      <c r="Q14978" s="269">
        <v>-26.5</v>
      </c>
      <c r="R14978" s="269">
        <v>-26.75</v>
      </c>
      <c r="S14978" s="269">
        <v>-48.5</v>
      </c>
      <c r="T14978" s="269">
        <v>-48.75</v>
      </c>
      <c r="DO14978"/>
    </row>
    <row r="14979" spans="15:119" x14ac:dyDescent="0.25">
      <c r="O14979" s="268" t="s">
        <v>24445</v>
      </c>
      <c r="P14979" s="268" t="s">
        <v>9492</v>
      </c>
      <c r="Q14979" s="269">
        <v>-26.75</v>
      </c>
      <c r="R14979" s="269">
        <v>-27</v>
      </c>
      <c r="S14979" s="269">
        <v>-48.75</v>
      </c>
      <c r="T14979" s="269">
        <v>-49</v>
      </c>
      <c r="DO14979"/>
    </row>
    <row r="14980" spans="15:119" x14ac:dyDescent="0.25">
      <c r="O14980" s="268" t="s">
        <v>24446</v>
      </c>
      <c r="P14980" s="268" t="s">
        <v>9492</v>
      </c>
      <c r="Q14980" s="269">
        <v>-26.75</v>
      </c>
      <c r="R14980" s="269">
        <v>-27</v>
      </c>
      <c r="S14980" s="269">
        <v>-48.5</v>
      </c>
      <c r="T14980" s="269">
        <v>-48.75</v>
      </c>
      <c r="DO14980"/>
    </row>
    <row r="14981" spans="15:119" x14ac:dyDescent="0.25">
      <c r="O14981" s="268" t="s">
        <v>24447</v>
      </c>
      <c r="P14981" s="268" t="s">
        <v>9488</v>
      </c>
      <c r="Q14981" s="269">
        <v>-27</v>
      </c>
      <c r="R14981" s="269">
        <v>-28</v>
      </c>
      <c r="S14981" s="269">
        <v>-49.5</v>
      </c>
      <c r="T14981" s="269">
        <v>-51</v>
      </c>
      <c r="DO14981"/>
    </row>
    <row r="14982" spans="15:119" x14ac:dyDescent="0.25">
      <c r="O14982" s="268" t="s">
        <v>24448</v>
      </c>
      <c r="P14982" s="268" t="s">
        <v>9490</v>
      </c>
      <c r="Q14982" s="269">
        <v>-27</v>
      </c>
      <c r="R14982" s="269">
        <v>-27.5</v>
      </c>
      <c r="S14982" s="269">
        <v>-50.5</v>
      </c>
      <c r="T14982" s="269">
        <v>-51</v>
      </c>
      <c r="DO14982"/>
    </row>
    <row r="14983" spans="15:119" x14ac:dyDescent="0.25">
      <c r="O14983" s="268" t="s">
        <v>24449</v>
      </c>
      <c r="P14983" s="268" t="s">
        <v>9492</v>
      </c>
      <c r="Q14983" s="269">
        <v>-27</v>
      </c>
      <c r="R14983" s="269">
        <v>-27.25</v>
      </c>
      <c r="S14983" s="269">
        <v>-50.75</v>
      </c>
      <c r="T14983" s="269">
        <v>-51</v>
      </c>
      <c r="DO14983"/>
    </row>
    <row r="14984" spans="15:119" x14ac:dyDescent="0.25">
      <c r="O14984" s="268" t="s">
        <v>24450</v>
      </c>
      <c r="P14984" s="268" t="s">
        <v>9492</v>
      </c>
      <c r="Q14984" s="269">
        <v>-27</v>
      </c>
      <c r="R14984" s="269">
        <v>-27.25</v>
      </c>
      <c r="S14984" s="269">
        <v>-50.5</v>
      </c>
      <c r="T14984" s="269">
        <v>-50.75</v>
      </c>
      <c r="DO14984"/>
    </row>
    <row r="14985" spans="15:119" x14ac:dyDescent="0.25">
      <c r="O14985" s="268" t="s">
        <v>24451</v>
      </c>
      <c r="P14985" s="268" t="s">
        <v>9492</v>
      </c>
      <c r="Q14985" s="269">
        <v>-27.25</v>
      </c>
      <c r="R14985" s="269">
        <v>-27.5</v>
      </c>
      <c r="S14985" s="269">
        <v>-50.75</v>
      </c>
      <c r="T14985" s="269">
        <v>-51</v>
      </c>
      <c r="DO14985"/>
    </row>
    <row r="14986" spans="15:119" x14ac:dyDescent="0.25">
      <c r="O14986" s="268" t="s">
        <v>24452</v>
      </c>
      <c r="P14986" s="268" t="s">
        <v>9492</v>
      </c>
      <c r="Q14986" s="269">
        <v>-27.25</v>
      </c>
      <c r="R14986" s="269">
        <v>-27.5</v>
      </c>
      <c r="S14986" s="269">
        <v>-50.5</v>
      </c>
      <c r="T14986" s="269">
        <v>-50.75</v>
      </c>
      <c r="DO14986"/>
    </row>
    <row r="14987" spans="15:119" x14ac:dyDescent="0.25">
      <c r="O14987" s="268" t="s">
        <v>24453</v>
      </c>
      <c r="P14987" s="268" t="s">
        <v>9490</v>
      </c>
      <c r="Q14987" s="269">
        <v>-27</v>
      </c>
      <c r="R14987" s="269">
        <v>-27.5</v>
      </c>
      <c r="S14987" s="269">
        <v>-50</v>
      </c>
      <c r="T14987" s="269">
        <v>-50.5</v>
      </c>
      <c r="DO14987"/>
    </row>
    <row r="14988" spans="15:119" x14ac:dyDescent="0.25">
      <c r="O14988" s="268" t="s">
        <v>24454</v>
      </c>
      <c r="P14988" s="268" t="s">
        <v>9492</v>
      </c>
      <c r="Q14988" s="269">
        <v>-27</v>
      </c>
      <c r="R14988" s="269">
        <v>-27.25</v>
      </c>
      <c r="S14988" s="269">
        <v>-50.25</v>
      </c>
      <c r="T14988" s="269">
        <v>-50.5</v>
      </c>
      <c r="DO14988"/>
    </row>
    <row r="14989" spans="15:119" x14ac:dyDescent="0.25">
      <c r="O14989" s="268" t="s">
        <v>24455</v>
      </c>
      <c r="P14989" s="268" t="s">
        <v>9492</v>
      </c>
      <c r="Q14989" s="269">
        <v>-27</v>
      </c>
      <c r="R14989" s="269">
        <v>-27.25</v>
      </c>
      <c r="S14989" s="269">
        <v>-50</v>
      </c>
      <c r="T14989" s="269">
        <v>-50.25</v>
      </c>
      <c r="DO14989"/>
    </row>
    <row r="14990" spans="15:119" x14ac:dyDescent="0.25">
      <c r="O14990" s="268" t="s">
        <v>24456</v>
      </c>
      <c r="P14990" s="268" t="s">
        <v>9492</v>
      </c>
      <c r="Q14990" s="269">
        <v>-27.25</v>
      </c>
      <c r="R14990" s="269">
        <v>-27.5</v>
      </c>
      <c r="S14990" s="269">
        <v>-50.25</v>
      </c>
      <c r="T14990" s="269">
        <v>-50.5</v>
      </c>
      <c r="DO14990"/>
    </row>
    <row r="14991" spans="15:119" x14ac:dyDescent="0.25">
      <c r="O14991" s="268" t="s">
        <v>24457</v>
      </c>
      <c r="P14991" s="268" t="s">
        <v>9492</v>
      </c>
      <c r="Q14991" s="269">
        <v>-27.25</v>
      </c>
      <c r="R14991" s="269">
        <v>-27.5</v>
      </c>
      <c r="S14991" s="269">
        <v>-50</v>
      </c>
      <c r="T14991" s="269">
        <v>-50.25</v>
      </c>
      <c r="DO14991"/>
    </row>
    <row r="14992" spans="15:119" x14ac:dyDescent="0.25">
      <c r="O14992" s="268" t="s">
        <v>24458</v>
      </c>
      <c r="P14992" s="268" t="s">
        <v>9490</v>
      </c>
      <c r="Q14992" s="269">
        <v>-27</v>
      </c>
      <c r="R14992" s="269">
        <v>-27.5</v>
      </c>
      <c r="S14992" s="269">
        <v>-49.5</v>
      </c>
      <c r="T14992" s="269">
        <v>-50</v>
      </c>
      <c r="DO14992"/>
    </row>
    <row r="14993" spans="15:119" x14ac:dyDescent="0.25">
      <c r="O14993" s="268" t="s">
        <v>24459</v>
      </c>
      <c r="P14993" s="268" t="s">
        <v>9492</v>
      </c>
      <c r="Q14993" s="269">
        <v>-27</v>
      </c>
      <c r="R14993" s="269">
        <v>-27.25</v>
      </c>
      <c r="S14993" s="269">
        <v>-49.75</v>
      </c>
      <c r="T14993" s="269">
        <v>-50</v>
      </c>
      <c r="DO14993"/>
    </row>
    <row r="14994" spans="15:119" x14ac:dyDescent="0.25">
      <c r="O14994" s="268" t="s">
        <v>24460</v>
      </c>
      <c r="P14994" s="268" t="s">
        <v>9492</v>
      </c>
      <c r="Q14994" s="269">
        <v>-27</v>
      </c>
      <c r="R14994" s="269">
        <v>-27.25</v>
      </c>
      <c r="S14994" s="269">
        <v>-49.5</v>
      </c>
      <c r="T14994" s="269">
        <v>-49.75</v>
      </c>
      <c r="DO14994"/>
    </row>
    <row r="14995" spans="15:119" x14ac:dyDescent="0.25">
      <c r="O14995" s="268" t="s">
        <v>24461</v>
      </c>
      <c r="P14995" s="268" t="s">
        <v>9492</v>
      </c>
      <c r="Q14995" s="269">
        <v>-27.25</v>
      </c>
      <c r="R14995" s="269">
        <v>-27.5</v>
      </c>
      <c r="S14995" s="269">
        <v>-49.75</v>
      </c>
      <c r="T14995" s="269">
        <v>-50</v>
      </c>
      <c r="DO14995"/>
    </row>
    <row r="14996" spans="15:119" x14ac:dyDescent="0.25">
      <c r="O14996" s="268" t="s">
        <v>24462</v>
      </c>
      <c r="P14996" s="268" t="s">
        <v>9492</v>
      </c>
      <c r="Q14996" s="269">
        <v>-27.25</v>
      </c>
      <c r="R14996" s="269">
        <v>-27.5</v>
      </c>
      <c r="S14996" s="269">
        <v>-49.5</v>
      </c>
      <c r="T14996" s="269">
        <v>-49.75</v>
      </c>
      <c r="DO14996"/>
    </row>
    <row r="14997" spans="15:119" x14ac:dyDescent="0.25">
      <c r="O14997" s="268" t="s">
        <v>24463</v>
      </c>
      <c r="P14997" s="268" t="s">
        <v>9490</v>
      </c>
      <c r="Q14997" s="269">
        <v>-27.5</v>
      </c>
      <c r="R14997" s="269">
        <v>-28</v>
      </c>
      <c r="S14997" s="269">
        <v>-50.5</v>
      </c>
      <c r="T14997" s="269">
        <v>-51</v>
      </c>
      <c r="DO14997"/>
    </row>
    <row r="14998" spans="15:119" x14ac:dyDescent="0.25">
      <c r="O14998" s="268" t="s">
        <v>24464</v>
      </c>
      <c r="P14998" s="268" t="s">
        <v>9492</v>
      </c>
      <c r="Q14998" s="269">
        <v>-27.5</v>
      </c>
      <c r="R14998" s="269">
        <v>-27.75</v>
      </c>
      <c r="S14998" s="269">
        <v>-50.75</v>
      </c>
      <c r="T14998" s="269">
        <v>-51</v>
      </c>
      <c r="DO14998"/>
    </row>
    <row r="14999" spans="15:119" x14ac:dyDescent="0.25">
      <c r="O14999" s="268" t="s">
        <v>24465</v>
      </c>
      <c r="P14999" s="268" t="s">
        <v>9492</v>
      </c>
      <c r="Q14999" s="269">
        <v>-27.5</v>
      </c>
      <c r="R14999" s="269">
        <v>-27.75</v>
      </c>
      <c r="S14999" s="269">
        <v>-50.5</v>
      </c>
      <c r="T14999" s="269">
        <v>-50.75</v>
      </c>
      <c r="DO14999"/>
    </row>
    <row r="15000" spans="15:119" x14ac:dyDescent="0.25">
      <c r="O15000" s="268" t="s">
        <v>24466</v>
      </c>
      <c r="P15000" s="268" t="s">
        <v>9492</v>
      </c>
      <c r="Q15000" s="269">
        <v>-27.75</v>
      </c>
      <c r="R15000" s="269">
        <v>-28</v>
      </c>
      <c r="S15000" s="269">
        <v>-50.75</v>
      </c>
      <c r="T15000" s="269">
        <v>-51</v>
      </c>
      <c r="DO15000"/>
    </row>
    <row r="15001" spans="15:119" x14ac:dyDescent="0.25">
      <c r="O15001" s="268" t="s">
        <v>24467</v>
      </c>
      <c r="P15001" s="268" t="s">
        <v>9492</v>
      </c>
      <c r="Q15001" s="269">
        <v>-27.75</v>
      </c>
      <c r="R15001" s="269">
        <v>-28</v>
      </c>
      <c r="S15001" s="269">
        <v>-50.5</v>
      </c>
      <c r="T15001" s="269">
        <v>-50.75</v>
      </c>
      <c r="DO15001"/>
    </row>
    <row r="15002" spans="15:119" x14ac:dyDescent="0.25">
      <c r="O15002" s="268" t="s">
        <v>24468</v>
      </c>
      <c r="P15002" s="268" t="s">
        <v>9490</v>
      </c>
      <c r="Q15002" s="269">
        <v>-27.5</v>
      </c>
      <c r="R15002" s="269">
        <v>-28</v>
      </c>
      <c r="S15002" s="269">
        <v>-50</v>
      </c>
      <c r="T15002" s="269">
        <v>-50.5</v>
      </c>
      <c r="DO15002"/>
    </row>
    <row r="15003" spans="15:119" x14ac:dyDescent="0.25">
      <c r="O15003" s="268" t="s">
        <v>24469</v>
      </c>
      <c r="P15003" s="268" t="s">
        <v>9492</v>
      </c>
      <c r="Q15003" s="269">
        <v>-27.5</v>
      </c>
      <c r="R15003" s="269">
        <v>-27.75</v>
      </c>
      <c r="S15003" s="269">
        <v>-50.25</v>
      </c>
      <c r="T15003" s="269">
        <v>-50.5</v>
      </c>
      <c r="DO15003"/>
    </row>
    <row r="15004" spans="15:119" x14ac:dyDescent="0.25">
      <c r="O15004" s="268" t="s">
        <v>24470</v>
      </c>
      <c r="P15004" s="268" t="s">
        <v>9492</v>
      </c>
      <c r="Q15004" s="269">
        <v>-27.5</v>
      </c>
      <c r="R15004" s="269">
        <v>-27.75</v>
      </c>
      <c r="S15004" s="269">
        <v>-50</v>
      </c>
      <c r="T15004" s="269">
        <v>-50.25</v>
      </c>
      <c r="DO15004"/>
    </row>
    <row r="15005" spans="15:119" x14ac:dyDescent="0.25">
      <c r="O15005" s="268" t="s">
        <v>24471</v>
      </c>
      <c r="P15005" s="268" t="s">
        <v>9492</v>
      </c>
      <c r="Q15005" s="269">
        <v>-27.75</v>
      </c>
      <c r="R15005" s="269">
        <v>-28</v>
      </c>
      <c r="S15005" s="269">
        <v>-50.25</v>
      </c>
      <c r="T15005" s="269">
        <v>-50.5</v>
      </c>
      <c r="DO15005"/>
    </row>
    <row r="15006" spans="15:119" x14ac:dyDescent="0.25">
      <c r="O15006" s="268" t="s">
        <v>24472</v>
      </c>
      <c r="P15006" s="268" t="s">
        <v>9492</v>
      </c>
      <c r="Q15006" s="269">
        <v>-27.75</v>
      </c>
      <c r="R15006" s="269">
        <v>-28</v>
      </c>
      <c r="S15006" s="269">
        <v>-50</v>
      </c>
      <c r="T15006" s="269">
        <v>-50.25</v>
      </c>
      <c r="DO15006"/>
    </row>
    <row r="15007" spans="15:119" x14ac:dyDescent="0.25">
      <c r="O15007" s="268" t="s">
        <v>24473</v>
      </c>
      <c r="P15007" s="268" t="s">
        <v>9490</v>
      </c>
      <c r="Q15007" s="269">
        <v>-27.5</v>
      </c>
      <c r="R15007" s="269">
        <v>-28</v>
      </c>
      <c r="S15007" s="269">
        <v>-49.5</v>
      </c>
      <c r="T15007" s="269">
        <v>-50</v>
      </c>
      <c r="DO15007"/>
    </row>
    <row r="15008" spans="15:119" x14ac:dyDescent="0.25">
      <c r="O15008" s="268" t="s">
        <v>24474</v>
      </c>
      <c r="P15008" s="268" t="s">
        <v>9492</v>
      </c>
      <c r="Q15008" s="269">
        <v>-27.5</v>
      </c>
      <c r="R15008" s="269">
        <v>-27.75</v>
      </c>
      <c r="S15008" s="269">
        <v>-49.75</v>
      </c>
      <c r="T15008" s="269">
        <v>-50</v>
      </c>
      <c r="DO15008"/>
    </row>
    <row r="15009" spans="15:119" x14ac:dyDescent="0.25">
      <c r="O15009" s="268" t="s">
        <v>24475</v>
      </c>
      <c r="P15009" s="268" t="s">
        <v>9492</v>
      </c>
      <c r="Q15009" s="269">
        <v>-27.5</v>
      </c>
      <c r="R15009" s="269">
        <v>-27.75</v>
      </c>
      <c r="S15009" s="269">
        <v>-49.5</v>
      </c>
      <c r="T15009" s="269">
        <v>-49.75</v>
      </c>
      <c r="DO15009"/>
    </row>
    <row r="15010" spans="15:119" x14ac:dyDescent="0.25">
      <c r="O15010" s="268" t="s">
        <v>24476</v>
      </c>
      <c r="P15010" s="268" t="s">
        <v>9492</v>
      </c>
      <c r="Q15010" s="269">
        <v>-27.75</v>
      </c>
      <c r="R15010" s="269">
        <v>-28</v>
      </c>
      <c r="S15010" s="269">
        <v>-49.75</v>
      </c>
      <c r="T15010" s="269">
        <v>-50</v>
      </c>
      <c r="DO15010"/>
    </row>
    <row r="15011" spans="15:119" x14ac:dyDescent="0.25">
      <c r="O15011" s="268" t="s">
        <v>24477</v>
      </c>
      <c r="P15011" s="268" t="s">
        <v>9492</v>
      </c>
      <c r="Q15011" s="269">
        <v>-27.75</v>
      </c>
      <c r="R15011" s="269">
        <v>-28</v>
      </c>
      <c r="S15011" s="269">
        <v>-49.5</v>
      </c>
      <c r="T15011" s="269">
        <v>-49.75</v>
      </c>
      <c r="DO15011"/>
    </row>
    <row r="15012" spans="15:119" x14ac:dyDescent="0.25">
      <c r="O15012" s="268" t="s">
        <v>24478</v>
      </c>
      <c r="P15012" s="268" t="s">
        <v>9488</v>
      </c>
      <c r="Q15012" s="269">
        <v>-27</v>
      </c>
      <c r="R15012" s="269">
        <v>-28</v>
      </c>
      <c r="S15012" s="269">
        <v>-48</v>
      </c>
      <c r="T15012" s="269">
        <v>-49.5</v>
      </c>
      <c r="DO15012"/>
    </row>
    <row r="15013" spans="15:119" x14ac:dyDescent="0.25">
      <c r="O15013" s="268" t="s">
        <v>24479</v>
      </c>
      <c r="P15013" s="268" t="s">
        <v>9490</v>
      </c>
      <c r="Q15013" s="269">
        <v>-27</v>
      </c>
      <c r="R15013" s="269">
        <v>-27.5</v>
      </c>
      <c r="S15013" s="269">
        <v>-49</v>
      </c>
      <c r="T15013" s="269">
        <v>-49.5</v>
      </c>
      <c r="DO15013"/>
    </row>
    <row r="15014" spans="15:119" x14ac:dyDescent="0.25">
      <c r="O15014" s="268" t="s">
        <v>24480</v>
      </c>
      <c r="P15014" s="268" t="s">
        <v>9492</v>
      </c>
      <c r="Q15014" s="269">
        <v>-27</v>
      </c>
      <c r="R15014" s="269">
        <v>-27.25</v>
      </c>
      <c r="S15014" s="269">
        <v>-49.25</v>
      </c>
      <c r="T15014" s="269">
        <v>-49.5</v>
      </c>
      <c r="DO15014"/>
    </row>
    <row r="15015" spans="15:119" x14ac:dyDescent="0.25">
      <c r="O15015" s="268" t="s">
        <v>24481</v>
      </c>
      <c r="P15015" s="268" t="s">
        <v>9492</v>
      </c>
      <c r="Q15015" s="269">
        <v>-27</v>
      </c>
      <c r="R15015" s="269">
        <v>-27.25</v>
      </c>
      <c r="S15015" s="269">
        <v>-49</v>
      </c>
      <c r="T15015" s="269">
        <v>-49.25</v>
      </c>
      <c r="DO15015"/>
    </row>
    <row r="15016" spans="15:119" x14ac:dyDescent="0.25">
      <c r="O15016" s="268" t="s">
        <v>24482</v>
      </c>
      <c r="P15016" s="268" t="s">
        <v>9492</v>
      </c>
      <c r="Q15016" s="269">
        <v>-27.25</v>
      </c>
      <c r="R15016" s="269">
        <v>-27.5</v>
      </c>
      <c r="S15016" s="269">
        <v>-49.25</v>
      </c>
      <c r="T15016" s="269">
        <v>-49.5</v>
      </c>
      <c r="DO15016"/>
    </row>
    <row r="15017" spans="15:119" x14ac:dyDescent="0.25">
      <c r="O15017" s="268" t="s">
        <v>24483</v>
      </c>
      <c r="P15017" s="268" t="s">
        <v>9492</v>
      </c>
      <c r="Q15017" s="269">
        <v>-27.25</v>
      </c>
      <c r="R15017" s="269">
        <v>-27.5</v>
      </c>
      <c r="S15017" s="269">
        <v>-49</v>
      </c>
      <c r="T15017" s="269">
        <v>-49.25</v>
      </c>
      <c r="DO15017"/>
    </row>
    <row r="15018" spans="15:119" x14ac:dyDescent="0.25">
      <c r="O15018" s="268" t="s">
        <v>24484</v>
      </c>
      <c r="P15018" s="268" t="s">
        <v>9490</v>
      </c>
      <c r="Q15018" s="269">
        <v>-27</v>
      </c>
      <c r="R15018" s="269">
        <v>-27.5</v>
      </c>
      <c r="S15018" s="269">
        <v>-48.5</v>
      </c>
      <c r="T15018" s="269">
        <v>-49</v>
      </c>
      <c r="DO15018"/>
    </row>
    <row r="15019" spans="15:119" x14ac:dyDescent="0.25">
      <c r="O15019" s="268" t="s">
        <v>24485</v>
      </c>
      <c r="P15019" s="268" t="s">
        <v>9492</v>
      </c>
      <c r="Q15019" s="269">
        <v>-27</v>
      </c>
      <c r="R15019" s="269">
        <v>-27.25</v>
      </c>
      <c r="S15019" s="269">
        <v>-48.75</v>
      </c>
      <c r="T15019" s="269">
        <v>-49</v>
      </c>
      <c r="DO15019"/>
    </row>
    <row r="15020" spans="15:119" x14ac:dyDescent="0.25">
      <c r="O15020" s="268" t="s">
        <v>24486</v>
      </c>
      <c r="P15020" s="268" t="s">
        <v>9492</v>
      </c>
      <c r="Q15020" s="269">
        <v>-27</v>
      </c>
      <c r="R15020" s="269">
        <v>-27.25</v>
      </c>
      <c r="S15020" s="269">
        <v>-48.5</v>
      </c>
      <c r="T15020" s="269">
        <v>-48.75</v>
      </c>
      <c r="DO15020"/>
    </row>
    <row r="15021" spans="15:119" x14ac:dyDescent="0.25">
      <c r="O15021" s="268" t="s">
        <v>24487</v>
      </c>
      <c r="P15021" s="268" t="s">
        <v>9492</v>
      </c>
      <c r="Q15021" s="269">
        <v>-27.25</v>
      </c>
      <c r="R15021" s="269">
        <v>-27.5</v>
      </c>
      <c r="S15021" s="269">
        <v>-48.75</v>
      </c>
      <c r="T15021" s="269">
        <v>-49</v>
      </c>
      <c r="DO15021"/>
    </row>
    <row r="15022" spans="15:119" x14ac:dyDescent="0.25">
      <c r="O15022" s="268" t="s">
        <v>24488</v>
      </c>
      <c r="P15022" s="268" t="s">
        <v>9492</v>
      </c>
      <c r="Q15022" s="269">
        <v>-27.25</v>
      </c>
      <c r="R15022" s="269">
        <v>-27.5</v>
      </c>
      <c r="S15022" s="269">
        <v>-48.5</v>
      </c>
      <c r="T15022" s="269">
        <v>-48.75</v>
      </c>
      <c r="DO15022"/>
    </row>
    <row r="15023" spans="15:119" x14ac:dyDescent="0.25">
      <c r="O15023" s="268" t="s">
        <v>24489</v>
      </c>
      <c r="P15023" s="268" t="s">
        <v>9490</v>
      </c>
      <c r="Q15023" s="269">
        <v>-27</v>
      </c>
      <c r="R15023" s="269">
        <v>-27.5</v>
      </c>
      <c r="S15023" s="269">
        <v>-48</v>
      </c>
      <c r="T15023" s="269">
        <v>-48.5</v>
      </c>
      <c r="DO15023"/>
    </row>
    <row r="15024" spans="15:119" x14ac:dyDescent="0.25">
      <c r="O15024" s="268" t="s">
        <v>24490</v>
      </c>
      <c r="P15024" s="268" t="s">
        <v>9492</v>
      </c>
      <c r="Q15024" s="269">
        <v>-27</v>
      </c>
      <c r="R15024" s="269">
        <v>-27.25</v>
      </c>
      <c r="S15024" s="269">
        <v>-48.25</v>
      </c>
      <c r="T15024" s="269">
        <v>-48.5</v>
      </c>
      <c r="DO15024"/>
    </row>
    <row r="15025" spans="15:119" x14ac:dyDescent="0.25">
      <c r="O15025" s="268" t="s">
        <v>24491</v>
      </c>
      <c r="P15025" s="268" t="s">
        <v>9492</v>
      </c>
      <c r="Q15025" s="269">
        <v>-27.25</v>
      </c>
      <c r="R15025" s="269">
        <v>-27.5</v>
      </c>
      <c r="S15025" s="269">
        <v>-48.25</v>
      </c>
      <c r="T15025" s="269">
        <v>-48.5</v>
      </c>
      <c r="DO15025"/>
    </row>
    <row r="15026" spans="15:119" x14ac:dyDescent="0.25">
      <c r="O15026" s="268" t="s">
        <v>24492</v>
      </c>
      <c r="P15026" s="268" t="s">
        <v>9490</v>
      </c>
      <c r="Q15026" s="269">
        <v>-27.5</v>
      </c>
      <c r="R15026" s="269">
        <v>-28</v>
      </c>
      <c r="S15026" s="269">
        <v>-49</v>
      </c>
      <c r="T15026" s="269">
        <v>-49.5</v>
      </c>
      <c r="DO15026"/>
    </row>
    <row r="15027" spans="15:119" x14ac:dyDescent="0.25">
      <c r="O15027" s="268" t="s">
        <v>24493</v>
      </c>
      <c r="P15027" s="268" t="s">
        <v>9492</v>
      </c>
      <c r="Q15027" s="269">
        <v>-27.5</v>
      </c>
      <c r="R15027" s="269">
        <v>-27.75</v>
      </c>
      <c r="S15027" s="269">
        <v>-49.25</v>
      </c>
      <c r="T15027" s="269">
        <v>-49.5</v>
      </c>
      <c r="DO15027"/>
    </row>
    <row r="15028" spans="15:119" x14ac:dyDescent="0.25">
      <c r="O15028" s="268" t="s">
        <v>24494</v>
      </c>
      <c r="P15028" s="268" t="s">
        <v>9492</v>
      </c>
      <c r="Q15028" s="269">
        <v>-27.5</v>
      </c>
      <c r="R15028" s="269">
        <v>-27.75</v>
      </c>
      <c r="S15028" s="269">
        <v>-49</v>
      </c>
      <c r="T15028" s="269">
        <v>-49.25</v>
      </c>
      <c r="DO15028"/>
    </row>
    <row r="15029" spans="15:119" x14ac:dyDescent="0.25">
      <c r="O15029" s="268" t="s">
        <v>24495</v>
      </c>
      <c r="P15029" s="268" t="s">
        <v>9492</v>
      </c>
      <c r="Q15029" s="269">
        <v>-27.75</v>
      </c>
      <c r="R15029" s="269">
        <v>-28</v>
      </c>
      <c r="S15029" s="269">
        <v>-49.25</v>
      </c>
      <c r="T15029" s="269">
        <v>-49.5</v>
      </c>
      <c r="DO15029"/>
    </row>
    <row r="15030" spans="15:119" x14ac:dyDescent="0.25">
      <c r="O15030" s="268" t="s">
        <v>24496</v>
      </c>
      <c r="P15030" s="268" t="s">
        <v>9492</v>
      </c>
      <c r="Q15030" s="269">
        <v>-27.75</v>
      </c>
      <c r="R15030" s="269">
        <v>-28</v>
      </c>
      <c r="S15030" s="269">
        <v>-49</v>
      </c>
      <c r="T15030" s="269">
        <v>-49.25</v>
      </c>
      <c r="DO15030"/>
    </row>
    <row r="15031" spans="15:119" x14ac:dyDescent="0.25">
      <c r="O15031" s="268" t="s">
        <v>24497</v>
      </c>
      <c r="P15031" s="268" t="s">
        <v>9490</v>
      </c>
      <c r="Q15031" s="269">
        <v>-27.5</v>
      </c>
      <c r="R15031" s="269">
        <v>-28</v>
      </c>
      <c r="S15031" s="269">
        <v>-48.5</v>
      </c>
      <c r="T15031" s="269">
        <v>-49</v>
      </c>
      <c r="DO15031"/>
    </row>
    <row r="15032" spans="15:119" x14ac:dyDescent="0.25">
      <c r="O15032" s="268" t="s">
        <v>24498</v>
      </c>
      <c r="P15032" s="268" t="s">
        <v>9492</v>
      </c>
      <c r="Q15032" s="269">
        <v>-27.5</v>
      </c>
      <c r="R15032" s="269">
        <v>-27.75</v>
      </c>
      <c r="S15032" s="269">
        <v>-48.75</v>
      </c>
      <c r="T15032" s="269">
        <v>-49</v>
      </c>
      <c r="DO15032"/>
    </row>
    <row r="15033" spans="15:119" x14ac:dyDescent="0.25">
      <c r="O15033" s="268" t="s">
        <v>24499</v>
      </c>
      <c r="P15033" s="268" t="s">
        <v>9492</v>
      </c>
      <c r="Q15033" s="269">
        <v>-27.5</v>
      </c>
      <c r="R15033" s="269">
        <v>-27.75</v>
      </c>
      <c r="S15033" s="269">
        <v>-48.5</v>
      </c>
      <c r="T15033" s="269">
        <v>-48.75</v>
      </c>
      <c r="DO15033"/>
    </row>
    <row r="15034" spans="15:119" x14ac:dyDescent="0.25">
      <c r="O15034" s="268" t="s">
        <v>24500</v>
      </c>
      <c r="P15034" s="268" t="s">
        <v>9492</v>
      </c>
      <c r="Q15034" s="269">
        <v>-27.75</v>
      </c>
      <c r="R15034" s="269">
        <v>-28</v>
      </c>
      <c r="S15034" s="269">
        <v>-48.75</v>
      </c>
      <c r="T15034" s="269">
        <v>-49</v>
      </c>
      <c r="DO15034"/>
    </row>
    <row r="15035" spans="15:119" x14ac:dyDescent="0.25">
      <c r="O15035" s="268" t="s">
        <v>24501</v>
      </c>
      <c r="P15035" s="268" t="s">
        <v>9492</v>
      </c>
      <c r="Q15035" s="269">
        <v>-27.75</v>
      </c>
      <c r="R15035" s="269">
        <v>-28</v>
      </c>
      <c r="S15035" s="269">
        <v>-48.5</v>
      </c>
      <c r="T15035" s="269">
        <v>-48.75</v>
      </c>
      <c r="DO15035"/>
    </row>
    <row r="15036" spans="15:119" x14ac:dyDescent="0.25">
      <c r="O15036" s="268" t="s">
        <v>24502</v>
      </c>
      <c r="P15036" s="268" t="s">
        <v>9490</v>
      </c>
      <c r="Q15036" s="269">
        <v>-27.5</v>
      </c>
      <c r="R15036" s="269">
        <v>-28</v>
      </c>
      <c r="S15036" s="269">
        <v>-48</v>
      </c>
      <c r="T15036" s="269">
        <v>-48.5</v>
      </c>
      <c r="DO15036"/>
    </row>
    <row r="15037" spans="15:119" x14ac:dyDescent="0.25">
      <c r="O15037" s="268" t="s">
        <v>24503</v>
      </c>
      <c r="P15037" s="268" t="s">
        <v>9492</v>
      </c>
      <c r="Q15037" s="269">
        <v>-27.5</v>
      </c>
      <c r="R15037" s="269">
        <v>-27.75</v>
      </c>
      <c r="S15037" s="269">
        <v>-48.25</v>
      </c>
      <c r="T15037" s="269">
        <v>-48.5</v>
      </c>
      <c r="DO15037"/>
    </row>
    <row r="15038" spans="15:119" x14ac:dyDescent="0.25">
      <c r="O15038" s="268" t="s">
        <v>24504</v>
      </c>
      <c r="P15038" s="268" t="s">
        <v>9492</v>
      </c>
      <c r="Q15038" s="269">
        <v>-27.75</v>
      </c>
      <c r="R15038" s="269">
        <v>-28</v>
      </c>
      <c r="S15038" s="269">
        <v>-48.25</v>
      </c>
      <c r="T15038" s="269">
        <v>-48.5</v>
      </c>
      <c r="DO15038"/>
    </row>
    <row r="15039" spans="15:119" x14ac:dyDescent="0.25">
      <c r="O15039" s="268" t="s">
        <v>24505</v>
      </c>
      <c r="P15039" s="268" t="s">
        <v>9484</v>
      </c>
      <c r="Q15039" s="269">
        <v>-24</v>
      </c>
      <c r="R15039" s="269">
        <v>-28</v>
      </c>
      <c r="S15039" s="269">
        <v>-42</v>
      </c>
      <c r="T15039" s="269">
        <v>-48</v>
      </c>
      <c r="DO15039"/>
    </row>
    <row r="15040" spans="15:119" x14ac:dyDescent="0.25">
      <c r="O15040" s="268" t="s">
        <v>24506</v>
      </c>
      <c r="P15040" s="268" t="s">
        <v>9486</v>
      </c>
      <c r="Q15040" s="269">
        <v>-24</v>
      </c>
      <c r="R15040" s="269">
        <v>-26</v>
      </c>
      <c r="S15040" s="269">
        <v>-45</v>
      </c>
      <c r="T15040" s="269">
        <v>-48</v>
      </c>
      <c r="DO15040"/>
    </row>
    <row r="15041" spans="15:119" x14ac:dyDescent="0.25">
      <c r="O15041" s="268" t="s">
        <v>24507</v>
      </c>
      <c r="P15041" s="268" t="s">
        <v>9488</v>
      </c>
      <c r="Q15041" s="269">
        <v>-24</v>
      </c>
      <c r="R15041" s="269">
        <v>-25</v>
      </c>
      <c r="S15041" s="269">
        <v>-46.5</v>
      </c>
      <c r="T15041" s="269">
        <v>-48</v>
      </c>
      <c r="DO15041"/>
    </row>
    <row r="15042" spans="15:119" x14ac:dyDescent="0.25">
      <c r="O15042" s="268" t="s">
        <v>24508</v>
      </c>
      <c r="P15042" s="268" t="s">
        <v>9490</v>
      </c>
      <c r="Q15042" s="269">
        <v>-24</v>
      </c>
      <c r="R15042" s="269">
        <v>-24.5</v>
      </c>
      <c r="S15042" s="269">
        <v>-47.5</v>
      </c>
      <c r="T15042" s="269">
        <v>-48</v>
      </c>
      <c r="DO15042"/>
    </row>
    <row r="15043" spans="15:119" x14ac:dyDescent="0.25">
      <c r="O15043" s="268" t="s">
        <v>24509</v>
      </c>
      <c r="P15043" s="268" t="s">
        <v>9492</v>
      </c>
      <c r="Q15043" s="269">
        <v>-24</v>
      </c>
      <c r="R15043" s="269">
        <v>-24.25</v>
      </c>
      <c r="S15043" s="269">
        <v>-47.75</v>
      </c>
      <c r="T15043" s="269">
        <v>-48</v>
      </c>
      <c r="DO15043"/>
    </row>
    <row r="15044" spans="15:119" x14ac:dyDescent="0.25">
      <c r="O15044" s="268" t="s">
        <v>24510</v>
      </c>
      <c r="P15044" s="268" t="s">
        <v>9492</v>
      </c>
      <c r="Q15044" s="269">
        <v>-24</v>
      </c>
      <c r="R15044" s="269">
        <v>-24.25</v>
      </c>
      <c r="S15044" s="269">
        <v>-47.5</v>
      </c>
      <c r="T15044" s="269">
        <v>-47.75</v>
      </c>
      <c r="DO15044"/>
    </row>
    <row r="15045" spans="15:119" x14ac:dyDescent="0.25">
      <c r="O15045" s="268" t="s">
        <v>24511</v>
      </c>
      <c r="P15045" s="268" t="s">
        <v>9492</v>
      </c>
      <c r="Q15045" s="269">
        <v>-24.25</v>
      </c>
      <c r="R15045" s="269">
        <v>-24.5</v>
      </c>
      <c r="S15045" s="269">
        <v>-47.75</v>
      </c>
      <c r="T15045" s="269">
        <v>-48</v>
      </c>
      <c r="DO15045"/>
    </row>
    <row r="15046" spans="15:119" x14ac:dyDescent="0.25">
      <c r="O15046" s="268" t="s">
        <v>24512</v>
      </c>
      <c r="P15046" s="268" t="s">
        <v>9492</v>
      </c>
      <c r="Q15046" s="269">
        <v>-24.25</v>
      </c>
      <c r="R15046" s="269">
        <v>-24.5</v>
      </c>
      <c r="S15046" s="269">
        <v>-47.5</v>
      </c>
      <c r="T15046" s="269">
        <v>-47.75</v>
      </c>
      <c r="DO15046"/>
    </row>
    <row r="15047" spans="15:119" x14ac:dyDescent="0.25">
      <c r="O15047" s="268" t="s">
        <v>24513</v>
      </c>
      <c r="P15047" s="268" t="s">
        <v>9490</v>
      </c>
      <c r="Q15047" s="269">
        <v>-24</v>
      </c>
      <c r="R15047" s="269">
        <v>-24.5</v>
      </c>
      <c r="S15047" s="269">
        <v>-47</v>
      </c>
      <c r="T15047" s="269">
        <v>-47.5</v>
      </c>
      <c r="DO15047"/>
    </row>
    <row r="15048" spans="15:119" x14ac:dyDescent="0.25">
      <c r="O15048" s="268" t="s">
        <v>24514</v>
      </c>
      <c r="P15048" s="268" t="s">
        <v>9492</v>
      </c>
      <c r="Q15048" s="269">
        <v>-24</v>
      </c>
      <c r="R15048" s="269">
        <v>-24.25</v>
      </c>
      <c r="S15048" s="269">
        <v>-47.25</v>
      </c>
      <c r="T15048" s="269">
        <v>-47.5</v>
      </c>
      <c r="DO15048"/>
    </row>
    <row r="15049" spans="15:119" x14ac:dyDescent="0.25">
      <c r="O15049" s="268" t="s">
        <v>24515</v>
      </c>
      <c r="P15049" s="268" t="s">
        <v>9492</v>
      </c>
      <c r="Q15049" s="269">
        <v>-24</v>
      </c>
      <c r="R15049" s="269">
        <v>-24.25</v>
      </c>
      <c r="S15049" s="269">
        <v>-47</v>
      </c>
      <c r="T15049" s="269">
        <v>-47.25</v>
      </c>
      <c r="DO15049"/>
    </row>
    <row r="15050" spans="15:119" x14ac:dyDescent="0.25">
      <c r="O15050" s="268" t="s">
        <v>24516</v>
      </c>
      <c r="P15050" s="268" t="s">
        <v>9492</v>
      </c>
      <c r="Q15050" s="269">
        <v>-24.25</v>
      </c>
      <c r="R15050" s="269">
        <v>-24.5</v>
      </c>
      <c r="S15050" s="269">
        <v>-47.25</v>
      </c>
      <c r="T15050" s="269">
        <v>-47.5</v>
      </c>
      <c r="DO15050"/>
    </row>
    <row r="15051" spans="15:119" x14ac:dyDescent="0.25">
      <c r="O15051" s="268" t="s">
        <v>24517</v>
      </c>
      <c r="P15051" s="268" t="s">
        <v>9492</v>
      </c>
      <c r="Q15051" s="269">
        <v>-24.25</v>
      </c>
      <c r="R15051" s="269">
        <v>-24.5</v>
      </c>
      <c r="S15051" s="269">
        <v>-47</v>
      </c>
      <c r="T15051" s="269">
        <v>-47.25</v>
      </c>
      <c r="DO15051"/>
    </row>
    <row r="15052" spans="15:119" x14ac:dyDescent="0.25">
      <c r="O15052" s="268" t="s">
        <v>24518</v>
      </c>
      <c r="P15052" s="268" t="s">
        <v>9490</v>
      </c>
      <c r="Q15052" s="269">
        <v>-24</v>
      </c>
      <c r="R15052" s="269">
        <v>-24.5</v>
      </c>
      <c r="S15052" s="269">
        <v>-46.5</v>
      </c>
      <c r="T15052" s="269">
        <v>-47</v>
      </c>
      <c r="DO15052"/>
    </row>
    <row r="15053" spans="15:119" x14ac:dyDescent="0.25">
      <c r="O15053" s="268" t="s">
        <v>24519</v>
      </c>
      <c r="P15053" s="268" t="s">
        <v>9492</v>
      </c>
      <c r="Q15053" s="269">
        <v>-24</v>
      </c>
      <c r="R15053" s="269">
        <v>-24.25</v>
      </c>
      <c r="S15053" s="269">
        <v>-46.75</v>
      </c>
      <c r="T15053" s="269">
        <v>-47</v>
      </c>
      <c r="DO15053"/>
    </row>
    <row r="15054" spans="15:119" x14ac:dyDescent="0.25">
      <c r="O15054" s="268" t="s">
        <v>24520</v>
      </c>
      <c r="P15054" s="268" t="s">
        <v>9492</v>
      </c>
      <c r="Q15054" s="269">
        <v>-24</v>
      </c>
      <c r="R15054" s="269">
        <v>-24.25</v>
      </c>
      <c r="S15054" s="269">
        <v>-46.5</v>
      </c>
      <c r="T15054" s="269">
        <v>-46.75</v>
      </c>
      <c r="DO15054"/>
    </row>
    <row r="15055" spans="15:119" x14ac:dyDescent="0.25">
      <c r="O15055" s="268" t="s">
        <v>24521</v>
      </c>
      <c r="P15055" s="268" t="s">
        <v>9492</v>
      </c>
      <c r="Q15055" s="269">
        <v>-24.25</v>
      </c>
      <c r="R15055" s="269">
        <v>-24.5</v>
      </c>
      <c r="S15055" s="269">
        <v>-46.75</v>
      </c>
      <c r="T15055" s="269">
        <v>-47</v>
      </c>
      <c r="DO15055"/>
    </row>
    <row r="15056" spans="15:119" x14ac:dyDescent="0.25">
      <c r="O15056" s="268" t="s">
        <v>24522</v>
      </c>
      <c r="P15056" s="268" t="s">
        <v>9490</v>
      </c>
      <c r="Q15056" s="269">
        <v>-24.5</v>
      </c>
      <c r="R15056" s="269">
        <v>-25</v>
      </c>
      <c r="S15056" s="269">
        <v>-47.5</v>
      </c>
      <c r="T15056" s="269">
        <v>-48</v>
      </c>
      <c r="DO15056"/>
    </row>
    <row r="15057" spans="15:119" x14ac:dyDescent="0.25">
      <c r="O15057" s="268" t="s">
        <v>24523</v>
      </c>
      <c r="P15057" s="268" t="s">
        <v>9492</v>
      </c>
      <c r="Q15057" s="269">
        <v>-24.5</v>
      </c>
      <c r="R15057" s="269">
        <v>-24.75</v>
      </c>
      <c r="S15057" s="269">
        <v>-47.75</v>
      </c>
      <c r="T15057" s="269">
        <v>-48</v>
      </c>
      <c r="DO15057"/>
    </row>
    <row r="15058" spans="15:119" x14ac:dyDescent="0.25">
      <c r="O15058" s="268" t="s">
        <v>24524</v>
      </c>
      <c r="P15058" s="268" t="s">
        <v>9492</v>
      </c>
      <c r="Q15058" s="269">
        <v>-24.5</v>
      </c>
      <c r="R15058" s="269">
        <v>-24.75</v>
      </c>
      <c r="S15058" s="269">
        <v>-47.5</v>
      </c>
      <c r="T15058" s="269">
        <v>-47.75</v>
      </c>
      <c r="DO15058"/>
    </row>
    <row r="15059" spans="15:119" x14ac:dyDescent="0.25">
      <c r="O15059" s="268" t="s">
        <v>24525</v>
      </c>
      <c r="P15059" s="268" t="s">
        <v>9492</v>
      </c>
      <c r="Q15059" s="269">
        <v>-24.75</v>
      </c>
      <c r="R15059" s="269">
        <v>-25</v>
      </c>
      <c r="S15059" s="269">
        <v>-47.75</v>
      </c>
      <c r="T15059" s="269">
        <v>-48</v>
      </c>
      <c r="DO15059"/>
    </row>
    <row r="15060" spans="15:119" x14ac:dyDescent="0.25">
      <c r="O15060" s="268" t="s">
        <v>24526</v>
      </c>
      <c r="P15060" s="268" t="s">
        <v>9492</v>
      </c>
      <c r="Q15060" s="269">
        <v>-24.75</v>
      </c>
      <c r="R15060" s="269">
        <v>-25</v>
      </c>
      <c r="S15060" s="269">
        <v>-47.5</v>
      </c>
      <c r="T15060" s="269">
        <v>-47.75</v>
      </c>
      <c r="DO15060"/>
    </row>
    <row r="15061" spans="15:119" x14ac:dyDescent="0.25">
      <c r="O15061" s="268" t="s">
        <v>24527</v>
      </c>
      <c r="P15061" s="268" t="s">
        <v>9490</v>
      </c>
      <c r="Q15061" s="269">
        <v>-24.5</v>
      </c>
      <c r="R15061" s="269">
        <v>-25</v>
      </c>
      <c r="S15061" s="269">
        <v>-47</v>
      </c>
      <c r="T15061" s="269">
        <v>-47.5</v>
      </c>
      <c r="DO15061"/>
    </row>
    <row r="15062" spans="15:119" x14ac:dyDescent="0.25">
      <c r="O15062" s="268" t="s">
        <v>24528</v>
      </c>
      <c r="P15062" s="268" t="s">
        <v>9492</v>
      </c>
      <c r="Q15062" s="269">
        <v>-24.5</v>
      </c>
      <c r="R15062" s="269">
        <v>-24.75</v>
      </c>
      <c r="S15062" s="269">
        <v>-47.25</v>
      </c>
      <c r="T15062" s="269">
        <v>-47.5</v>
      </c>
      <c r="DO15062"/>
    </row>
    <row r="15063" spans="15:119" x14ac:dyDescent="0.25">
      <c r="O15063" s="268" t="s">
        <v>24529</v>
      </c>
      <c r="P15063" s="268" t="s">
        <v>9492</v>
      </c>
      <c r="Q15063" s="269">
        <v>-24.5</v>
      </c>
      <c r="R15063" s="269">
        <v>-24.75</v>
      </c>
      <c r="S15063" s="269">
        <v>-47</v>
      </c>
      <c r="T15063" s="269">
        <v>-47.25</v>
      </c>
      <c r="DO15063"/>
    </row>
    <row r="15064" spans="15:119" x14ac:dyDescent="0.25">
      <c r="O15064" s="268" t="s">
        <v>24530</v>
      </c>
      <c r="P15064" s="268" t="s">
        <v>9488</v>
      </c>
      <c r="Q15064" s="269">
        <v>-24</v>
      </c>
      <c r="R15064" s="269">
        <v>-25</v>
      </c>
      <c r="S15064" s="269">
        <v>-45</v>
      </c>
      <c r="T15064" s="269">
        <v>-46.5</v>
      </c>
      <c r="DO15064"/>
    </row>
    <row r="15065" spans="15:119" x14ac:dyDescent="0.25">
      <c r="O15065" s="268" t="s">
        <v>24531</v>
      </c>
      <c r="P15065" s="268" t="s">
        <v>9490</v>
      </c>
      <c r="Q15065" s="269">
        <v>-24</v>
      </c>
      <c r="R15065" s="269">
        <v>-24.5</v>
      </c>
      <c r="S15065" s="269">
        <v>-46</v>
      </c>
      <c r="T15065" s="269">
        <v>-46.5</v>
      </c>
      <c r="DO15065"/>
    </row>
    <row r="15066" spans="15:119" x14ac:dyDescent="0.25">
      <c r="O15066" s="268" t="s">
        <v>24532</v>
      </c>
      <c r="P15066" s="268" t="s">
        <v>9492</v>
      </c>
      <c r="Q15066" s="269">
        <v>-24</v>
      </c>
      <c r="R15066" s="269">
        <v>-24.25</v>
      </c>
      <c r="S15066" s="269">
        <v>-46.25</v>
      </c>
      <c r="T15066" s="269">
        <v>-46.5</v>
      </c>
      <c r="DO15066"/>
    </row>
    <row r="15067" spans="15:119" x14ac:dyDescent="0.25">
      <c r="O15067" s="268" t="s">
        <v>24533</v>
      </c>
      <c r="P15067" s="268" t="s">
        <v>9492</v>
      </c>
      <c r="Q15067" s="269">
        <v>-24</v>
      </c>
      <c r="R15067" s="269">
        <v>-24.25</v>
      </c>
      <c r="S15067" s="269">
        <v>-46</v>
      </c>
      <c r="T15067" s="269">
        <v>-46.25</v>
      </c>
      <c r="DO15067"/>
    </row>
    <row r="15068" spans="15:119" x14ac:dyDescent="0.25">
      <c r="O15068" s="268" t="s">
        <v>24534</v>
      </c>
      <c r="P15068" s="268" t="s">
        <v>9488</v>
      </c>
      <c r="Q15068" s="269">
        <v>-25</v>
      </c>
      <c r="R15068" s="269">
        <v>-26</v>
      </c>
      <c r="S15068" s="269">
        <v>-46.5</v>
      </c>
      <c r="T15068" s="269">
        <v>-48</v>
      </c>
      <c r="DO15068"/>
    </row>
    <row r="15069" spans="15:119" x14ac:dyDescent="0.25">
      <c r="O15069" s="268" t="s">
        <v>24535</v>
      </c>
      <c r="P15069" s="268" t="s">
        <v>9490</v>
      </c>
      <c r="Q15069" s="269">
        <v>-25</v>
      </c>
      <c r="R15069" s="269">
        <v>-25.5</v>
      </c>
      <c r="S15069" s="269">
        <v>-47.5</v>
      </c>
      <c r="T15069" s="269">
        <v>-48</v>
      </c>
      <c r="DO15069"/>
    </row>
    <row r="15070" spans="15:119" x14ac:dyDescent="0.25">
      <c r="O15070" s="268" t="s">
        <v>24536</v>
      </c>
      <c r="P15070" s="268" t="s">
        <v>9492</v>
      </c>
      <c r="Q15070" s="269">
        <v>-25</v>
      </c>
      <c r="R15070" s="269">
        <v>-25.25</v>
      </c>
      <c r="S15070" s="269">
        <v>-47.75</v>
      </c>
      <c r="T15070" s="269">
        <v>-48</v>
      </c>
      <c r="DO15070"/>
    </row>
    <row r="15071" spans="15:119" x14ac:dyDescent="0.25">
      <c r="O15071" s="268" t="s">
        <v>24537</v>
      </c>
      <c r="P15071" s="268" t="s">
        <v>9484</v>
      </c>
      <c r="Q15071" s="269">
        <v>-28</v>
      </c>
      <c r="R15071" s="269">
        <v>-32</v>
      </c>
      <c r="S15071" s="269">
        <v>-54</v>
      </c>
      <c r="T15071" s="269">
        <v>-60</v>
      </c>
      <c r="DO15071"/>
    </row>
    <row r="15072" spans="15:119" x14ac:dyDescent="0.25">
      <c r="O15072" s="268" t="s">
        <v>24538</v>
      </c>
      <c r="P15072" s="268" t="s">
        <v>9486</v>
      </c>
      <c r="Q15072" s="269">
        <v>-28</v>
      </c>
      <c r="R15072" s="269">
        <v>-30</v>
      </c>
      <c r="S15072" s="269">
        <v>-57</v>
      </c>
      <c r="T15072" s="269">
        <v>-60</v>
      </c>
      <c r="DO15072"/>
    </row>
    <row r="15073" spans="15:119" x14ac:dyDescent="0.25">
      <c r="O15073" s="268" t="s">
        <v>24539</v>
      </c>
      <c r="P15073" s="268" t="s">
        <v>9488</v>
      </c>
      <c r="Q15073" s="269">
        <v>-29</v>
      </c>
      <c r="R15073" s="269">
        <v>-30</v>
      </c>
      <c r="S15073" s="269">
        <v>-57</v>
      </c>
      <c r="T15073" s="269">
        <v>-58.5</v>
      </c>
      <c r="DO15073"/>
    </row>
    <row r="15074" spans="15:119" x14ac:dyDescent="0.25">
      <c r="O15074" s="268" t="s">
        <v>24540</v>
      </c>
      <c r="P15074" s="268" t="s">
        <v>9490</v>
      </c>
      <c r="Q15074" s="269">
        <v>-29.5</v>
      </c>
      <c r="R15074" s="269">
        <v>-30</v>
      </c>
      <c r="S15074" s="269">
        <v>-57</v>
      </c>
      <c r="T15074" s="269">
        <v>-57.5</v>
      </c>
      <c r="DO15074"/>
    </row>
    <row r="15075" spans="15:119" x14ac:dyDescent="0.25">
      <c r="O15075" s="268" t="s">
        <v>24541</v>
      </c>
      <c r="P15075" s="268" t="s">
        <v>9492</v>
      </c>
      <c r="Q15075" s="269">
        <v>-29.5</v>
      </c>
      <c r="R15075" s="269">
        <v>-29.75</v>
      </c>
      <c r="S15075" s="269">
        <v>-57</v>
      </c>
      <c r="T15075" s="269">
        <v>-57.25</v>
      </c>
      <c r="DO15075"/>
    </row>
    <row r="15076" spans="15:119" x14ac:dyDescent="0.25">
      <c r="O15076" s="268" t="s">
        <v>24542</v>
      </c>
      <c r="P15076" s="268" t="s">
        <v>9492</v>
      </c>
      <c r="Q15076" s="269">
        <v>-29.75</v>
      </c>
      <c r="R15076" s="269">
        <v>-30</v>
      </c>
      <c r="S15076" s="269">
        <v>-57.25</v>
      </c>
      <c r="T15076" s="269">
        <v>-57.5</v>
      </c>
      <c r="DO15076"/>
    </row>
    <row r="15077" spans="15:119" x14ac:dyDescent="0.25">
      <c r="O15077" s="268" t="s">
        <v>24543</v>
      </c>
      <c r="P15077" s="268" t="s">
        <v>9492</v>
      </c>
      <c r="Q15077" s="269">
        <v>-29.75</v>
      </c>
      <c r="R15077" s="269">
        <v>-30</v>
      </c>
      <c r="S15077" s="269">
        <v>-57</v>
      </c>
      <c r="T15077" s="269">
        <v>-57.25</v>
      </c>
      <c r="DO15077"/>
    </row>
    <row r="15078" spans="15:119" x14ac:dyDescent="0.25">
      <c r="O15078" s="268" t="s">
        <v>24544</v>
      </c>
      <c r="P15078" s="268" t="s">
        <v>9486</v>
      </c>
      <c r="Q15078" s="269">
        <v>-28</v>
      </c>
      <c r="R15078" s="269">
        <v>-30</v>
      </c>
      <c r="S15078" s="269">
        <v>-54</v>
      </c>
      <c r="T15078" s="269">
        <v>-57</v>
      </c>
      <c r="DO15078"/>
    </row>
    <row r="15079" spans="15:119" x14ac:dyDescent="0.25">
      <c r="O15079" s="268" t="s">
        <v>24545</v>
      </c>
      <c r="P15079" s="268" t="s">
        <v>9488</v>
      </c>
      <c r="Q15079" s="269">
        <v>-28</v>
      </c>
      <c r="R15079" s="269">
        <v>-29</v>
      </c>
      <c r="S15079" s="269">
        <v>-55.5</v>
      </c>
      <c r="T15079" s="269">
        <v>-57</v>
      </c>
      <c r="DO15079"/>
    </row>
    <row r="15080" spans="15:119" x14ac:dyDescent="0.25">
      <c r="O15080" s="268" t="s">
        <v>24546</v>
      </c>
      <c r="P15080" s="268" t="s">
        <v>9490</v>
      </c>
      <c r="Q15080" s="269">
        <v>-28</v>
      </c>
      <c r="R15080" s="269">
        <v>-28.5</v>
      </c>
      <c r="S15080" s="269">
        <v>-55.5</v>
      </c>
      <c r="T15080" s="269">
        <v>-56</v>
      </c>
      <c r="DO15080"/>
    </row>
    <row r="15081" spans="15:119" x14ac:dyDescent="0.25">
      <c r="O15081" s="268" t="s">
        <v>24547</v>
      </c>
      <c r="P15081" s="268" t="s">
        <v>9492</v>
      </c>
      <c r="Q15081" s="269">
        <v>-28</v>
      </c>
      <c r="R15081" s="269">
        <v>-28.25</v>
      </c>
      <c r="S15081" s="269">
        <v>-55.75</v>
      </c>
      <c r="T15081" s="269">
        <v>-56</v>
      </c>
      <c r="DO15081"/>
    </row>
    <row r="15082" spans="15:119" x14ac:dyDescent="0.25">
      <c r="O15082" s="268" t="s">
        <v>24548</v>
      </c>
      <c r="P15082" s="268" t="s">
        <v>9492</v>
      </c>
      <c r="Q15082" s="269">
        <v>-28</v>
      </c>
      <c r="R15082" s="269">
        <v>-28.25</v>
      </c>
      <c r="S15082" s="269">
        <v>-55.5</v>
      </c>
      <c r="T15082" s="269">
        <v>-55.75</v>
      </c>
      <c r="DO15082"/>
    </row>
    <row r="15083" spans="15:119" x14ac:dyDescent="0.25">
      <c r="O15083" s="268" t="s">
        <v>24549</v>
      </c>
      <c r="P15083" s="268" t="s">
        <v>9492</v>
      </c>
      <c r="Q15083" s="269">
        <v>-28.25</v>
      </c>
      <c r="R15083" s="269">
        <v>-28.5</v>
      </c>
      <c r="S15083" s="269">
        <v>-55.75</v>
      </c>
      <c r="T15083" s="269">
        <v>-56</v>
      </c>
      <c r="DO15083"/>
    </row>
    <row r="15084" spans="15:119" x14ac:dyDescent="0.25">
      <c r="O15084" s="268" t="s">
        <v>24550</v>
      </c>
      <c r="P15084" s="268" t="s">
        <v>9492</v>
      </c>
      <c r="Q15084" s="269">
        <v>-28.25</v>
      </c>
      <c r="R15084" s="269">
        <v>-28.5</v>
      </c>
      <c r="S15084" s="269">
        <v>-55.5</v>
      </c>
      <c r="T15084" s="269">
        <v>-55.75</v>
      </c>
      <c r="DO15084"/>
    </row>
    <row r="15085" spans="15:119" x14ac:dyDescent="0.25">
      <c r="O15085" s="268" t="s">
        <v>24551</v>
      </c>
      <c r="P15085" s="268" t="s">
        <v>9490</v>
      </c>
      <c r="Q15085" s="269">
        <v>-28.5</v>
      </c>
      <c r="R15085" s="269">
        <v>-29</v>
      </c>
      <c r="S15085" s="269">
        <v>-56</v>
      </c>
      <c r="T15085" s="269">
        <v>-56.5</v>
      </c>
      <c r="DO15085"/>
    </row>
    <row r="15086" spans="15:119" x14ac:dyDescent="0.25">
      <c r="O15086" s="268" t="s">
        <v>24552</v>
      </c>
      <c r="P15086" s="268" t="s">
        <v>9492</v>
      </c>
      <c r="Q15086" s="269">
        <v>-28.5</v>
      </c>
      <c r="R15086" s="269">
        <v>-28.75</v>
      </c>
      <c r="S15086" s="269">
        <v>-56</v>
      </c>
      <c r="T15086" s="269">
        <v>-56.25</v>
      </c>
      <c r="DO15086"/>
    </row>
    <row r="15087" spans="15:119" x14ac:dyDescent="0.25">
      <c r="O15087" s="268" t="s">
        <v>24553</v>
      </c>
      <c r="P15087" s="268" t="s">
        <v>9492</v>
      </c>
      <c r="Q15087" s="269">
        <v>-28.75</v>
      </c>
      <c r="R15087" s="269">
        <v>-29</v>
      </c>
      <c r="S15087" s="269">
        <v>-56.25</v>
      </c>
      <c r="T15087" s="269">
        <v>-56.5</v>
      </c>
      <c r="DO15087"/>
    </row>
    <row r="15088" spans="15:119" x14ac:dyDescent="0.25">
      <c r="O15088" s="268" t="s">
        <v>24554</v>
      </c>
      <c r="P15088" s="268" t="s">
        <v>9492</v>
      </c>
      <c r="Q15088" s="269">
        <v>-28.75</v>
      </c>
      <c r="R15088" s="269">
        <v>-29</v>
      </c>
      <c r="S15088" s="269">
        <v>-56</v>
      </c>
      <c r="T15088" s="269">
        <v>-56.25</v>
      </c>
      <c r="DO15088"/>
    </row>
    <row r="15089" spans="15:119" x14ac:dyDescent="0.25">
      <c r="O15089" s="268" t="s">
        <v>24555</v>
      </c>
      <c r="P15089" s="268" t="s">
        <v>9490</v>
      </c>
      <c r="Q15089" s="269">
        <v>-28.5</v>
      </c>
      <c r="R15089" s="269">
        <v>-29</v>
      </c>
      <c r="S15089" s="269">
        <v>-55.5</v>
      </c>
      <c r="T15089" s="269">
        <v>-56</v>
      </c>
      <c r="DO15089"/>
    </row>
    <row r="15090" spans="15:119" x14ac:dyDescent="0.25">
      <c r="O15090" s="268" t="s">
        <v>24556</v>
      </c>
      <c r="P15090" s="268" t="s">
        <v>9492</v>
      </c>
      <c r="Q15090" s="269">
        <v>-28.5</v>
      </c>
      <c r="R15090" s="269">
        <v>-28.75</v>
      </c>
      <c r="S15090" s="269">
        <v>-55.75</v>
      </c>
      <c r="T15090" s="269">
        <v>-56</v>
      </c>
      <c r="DO15090"/>
    </row>
    <row r="15091" spans="15:119" x14ac:dyDescent="0.25">
      <c r="O15091" s="268" t="s">
        <v>24557</v>
      </c>
      <c r="P15091" s="268" t="s">
        <v>9492</v>
      </c>
      <c r="Q15091" s="269">
        <v>-28.5</v>
      </c>
      <c r="R15091" s="269">
        <v>-28.75</v>
      </c>
      <c r="S15091" s="269">
        <v>-55.5</v>
      </c>
      <c r="T15091" s="269">
        <v>-55.75</v>
      </c>
      <c r="DO15091"/>
    </row>
    <row r="15092" spans="15:119" x14ac:dyDescent="0.25">
      <c r="O15092" s="268" t="s">
        <v>24558</v>
      </c>
      <c r="P15092" s="268" t="s">
        <v>9492</v>
      </c>
      <c r="Q15092" s="269">
        <v>-28.75</v>
      </c>
      <c r="R15092" s="269">
        <v>-29</v>
      </c>
      <c r="S15092" s="269">
        <v>-55.75</v>
      </c>
      <c r="T15092" s="269">
        <v>-56</v>
      </c>
      <c r="DO15092"/>
    </row>
    <row r="15093" spans="15:119" x14ac:dyDescent="0.25">
      <c r="O15093" s="268" t="s">
        <v>24559</v>
      </c>
      <c r="P15093" s="268" t="s">
        <v>9492</v>
      </c>
      <c r="Q15093" s="269">
        <v>-28.75</v>
      </c>
      <c r="R15093" s="269">
        <v>-29</v>
      </c>
      <c r="S15093" s="269">
        <v>-55.5</v>
      </c>
      <c r="T15093" s="269">
        <v>-55.75</v>
      </c>
      <c r="DO15093"/>
    </row>
    <row r="15094" spans="15:119" x14ac:dyDescent="0.25">
      <c r="O15094" s="268" t="s">
        <v>24560</v>
      </c>
      <c r="P15094" s="268" t="s">
        <v>9488</v>
      </c>
      <c r="Q15094" s="269">
        <v>-28</v>
      </c>
      <c r="R15094" s="269">
        <v>-29</v>
      </c>
      <c r="S15094" s="269">
        <v>-54</v>
      </c>
      <c r="T15094" s="269">
        <v>-55.5</v>
      </c>
      <c r="DO15094"/>
    </row>
    <row r="15095" spans="15:119" x14ac:dyDescent="0.25">
      <c r="O15095" s="268" t="s">
        <v>24561</v>
      </c>
      <c r="P15095" s="268" t="s">
        <v>9490</v>
      </c>
      <c r="Q15095" s="269">
        <v>-28</v>
      </c>
      <c r="R15095" s="269">
        <v>-28.5</v>
      </c>
      <c r="S15095" s="269">
        <v>-55</v>
      </c>
      <c r="T15095" s="269">
        <v>-55.5</v>
      </c>
      <c r="DO15095"/>
    </row>
    <row r="15096" spans="15:119" x14ac:dyDescent="0.25">
      <c r="O15096" s="268" t="s">
        <v>24562</v>
      </c>
      <c r="P15096" s="268" t="s">
        <v>9492</v>
      </c>
      <c r="Q15096" s="269">
        <v>-28</v>
      </c>
      <c r="R15096" s="269">
        <v>-28.25</v>
      </c>
      <c r="S15096" s="269">
        <v>-55.25</v>
      </c>
      <c r="T15096" s="269">
        <v>-55.5</v>
      </c>
      <c r="DO15096"/>
    </row>
    <row r="15097" spans="15:119" x14ac:dyDescent="0.25">
      <c r="O15097" s="268" t="s">
        <v>24563</v>
      </c>
      <c r="P15097" s="268" t="s">
        <v>9492</v>
      </c>
      <c r="Q15097" s="269">
        <v>-28</v>
      </c>
      <c r="R15097" s="269">
        <v>-28.25</v>
      </c>
      <c r="S15097" s="269">
        <v>-55</v>
      </c>
      <c r="T15097" s="269">
        <v>-55.25</v>
      </c>
      <c r="DO15097"/>
    </row>
    <row r="15098" spans="15:119" x14ac:dyDescent="0.25">
      <c r="O15098" s="268" t="s">
        <v>24564</v>
      </c>
      <c r="P15098" s="268" t="s">
        <v>9492</v>
      </c>
      <c r="Q15098" s="269">
        <v>-28.25</v>
      </c>
      <c r="R15098" s="269">
        <v>-28.5</v>
      </c>
      <c r="S15098" s="269">
        <v>-55.25</v>
      </c>
      <c r="T15098" s="269">
        <v>-55.5</v>
      </c>
      <c r="DO15098"/>
    </row>
    <row r="15099" spans="15:119" x14ac:dyDescent="0.25">
      <c r="O15099" s="268" t="s">
        <v>24565</v>
      </c>
      <c r="P15099" s="268" t="s">
        <v>9492</v>
      </c>
      <c r="Q15099" s="269">
        <v>-28.25</v>
      </c>
      <c r="R15099" s="269">
        <v>-28.5</v>
      </c>
      <c r="S15099" s="269">
        <v>-55</v>
      </c>
      <c r="T15099" s="269">
        <v>-55.25</v>
      </c>
      <c r="DO15099"/>
    </row>
    <row r="15100" spans="15:119" x14ac:dyDescent="0.25">
      <c r="O15100" s="268" t="s">
        <v>24566</v>
      </c>
      <c r="P15100" s="268" t="s">
        <v>9490</v>
      </c>
      <c r="Q15100" s="269">
        <v>-28</v>
      </c>
      <c r="R15100" s="269">
        <v>-28.5</v>
      </c>
      <c r="S15100" s="269">
        <v>-54.5</v>
      </c>
      <c r="T15100" s="269">
        <v>-55</v>
      </c>
      <c r="DO15100"/>
    </row>
    <row r="15101" spans="15:119" x14ac:dyDescent="0.25">
      <c r="O15101" s="268" t="s">
        <v>24567</v>
      </c>
      <c r="P15101" s="268" t="s">
        <v>9492</v>
      </c>
      <c r="Q15101" s="269">
        <v>-28</v>
      </c>
      <c r="R15101" s="269">
        <v>-28.25</v>
      </c>
      <c r="S15101" s="269">
        <v>-54.75</v>
      </c>
      <c r="T15101" s="269">
        <v>-55</v>
      </c>
      <c r="DO15101"/>
    </row>
    <row r="15102" spans="15:119" x14ac:dyDescent="0.25">
      <c r="O15102" s="268" t="s">
        <v>24568</v>
      </c>
      <c r="P15102" s="268" t="s">
        <v>9492</v>
      </c>
      <c r="Q15102" s="269">
        <v>-28</v>
      </c>
      <c r="R15102" s="269">
        <v>-28.25</v>
      </c>
      <c r="S15102" s="269">
        <v>-54.5</v>
      </c>
      <c r="T15102" s="269">
        <v>-54.75</v>
      </c>
      <c r="DO15102"/>
    </row>
    <row r="15103" spans="15:119" x14ac:dyDescent="0.25">
      <c r="O15103" s="268" t="s">
        <v>24569</v>
      </c>
      <c r="P15103" s="268" t="s">
        <v>9492</v>
      </c>
      <c r="Q15103" s="269">
        <v>-28.25</v>
      </c>
      <c r="R15103" s="269">
        <v>-28.5</v>
      </c>
      <c r="S15103" s="269">
        <v>-54.75</v>
      </c>
      <c r="T15103" s="269">
        <v>-55</v>
      </c>
      <c r="DO15103"/>
    </row>
    <row r="15104" spans="15:119" x14ac:dyDescent="0.25">
      <c r="O15104" s="268" t="s">
        <v>24570</v>
      </c>
      <c r="P15104" s="268" t="s">
        <v>9492</v>
      </c>
      <c r="Q15104" s="269">
        <v>-28.25</v>
      </c>
      <c r="R15104" s="269">
        <v>-28.5</v>
      </c>
      <c r="S15104" s="269">
        <v>-54.5</v>
      </c>
      <c r="T15104" s="269">
        <v>-54.75</v>
      </c>
      <c r="DO15104"/>
    </row>
    <row r="15105" spans="15:119" x14ac:dyDescent="0.25">
      <c r="O15105" s="268" t="s">
        <v>24571</v>
      </c>
      <c r="P15105" s="268" t="s">
        <v>9490</v>
      </c>
      <c r="Q15105" s="269">
        <v>-28</v>
      </c>
      <c r="R15105" s="269">
        <v>-28.5</v>
      </c>
      <c r="S15105" s="269">
        <v>-54</v>
      </c>
      <c r="T15105" s="269">
        <v>-54.5</v>
      </c>
      <c r="DO15105"/>
    </row>
    <row r="15106" spans="15:119" x14ac:dyDescent="0.25">
      <c r="O15106" s="268" t="s">
        <v>24572</v>
      </c>
      <c r="P15106" s="268" t="s">
        <v>9492</v>
      </c>
      <c r="Q15106" s="269">
        <v>-28</v>
      </c>
      <c r="R15106" s="269">
        <v>-28.25</v>
      </c>
      <c r="S15106" s="269">
        <v>-54.25</v>
      </c>
      <c r="T15106" s="269">
        <v>-54.5</v>
      </c>
      <c r="DO15106"/>
    </row>
    <row r="15107" spans="15:119" x14ac:dyDescent="0.25">
      <c r="O15107" s="268" t="s">
        <v>24573</v>
      </c>
      <c r="P15107" s="268" t="s">
        <v>9492</v>
      </c>
      <c r="Q15107" s="269">
        <v>-28</v>
      </c>
      <c r="R15107" s="269">
        <v>-28.25</v>
      </c>
      <c r="S15107" s="269">
        <v>-54</v>
      </c>
      <c r="T15107" s="269">
        <v>-54.25</v>
      </c>
      <c r="DO15107"/>
    </row>
    <row r="15108" spans="15:119" x14ac:dyDescent="0.25">
      <c r="O15108" s="268" t="s">
        <v>24574</v>
      </c>
      <c r="P15108" s="268" t="s">
        <v>9492</v>
      </c>
      <c r="Q15108" s="269">
        <v>-28.25</v>
      </c>
      <c r="R15108" s="269">
        <v>-28.5</v>
      </c>
      <c r="S15108" s="269">
        <v>-54.25</v>
      </c>
      <c r="T15108" s="269">
        <v>-54.5</v>
      </c>
      <c r="DO15108"/>
    </row>
    <row r="15109" spans="15:119" x14ac:dyDescent="0.25">
      <c r="O15109" s="268" t="s">
        <v>24575</v>
      </c>
      <c r="P15109" s="268" t="s">
        <v>9492</v>
      </c>
      <c r="Q15109" s="269">
        <v>-28.25</v>
      </c>
      <c r="R15109" s="269">
        <v>-28.5</v>
      </c>
      <c r="S15109" s="269">
        <v>-54</v>
      </c>
      <c r="T15109" s="269">
        <v>-54.25</v>
      </c>
      <c r="DO15109"/>
    </row>
    <row r="15110" spans="15:119" x14ac:dyDescent="0.25">
      <c r="O15110" s="268" t="s">
        <v>24576</v>
      </c>
      <c r="P15110" s="268" t="s">
        <v>9490</v>
      </c>
      <c r="Q15110" s="269">
        <v>-28.5</v>
      </c>
      <c r="R15110" s="269">
        <v>-29</v>
      </c>
      <c r="S15110" s="269">
        <v>-55</v>
      </c>
      <c r="T15110" s="269">
        <v>-55.5</v>
      </c>
      <c r="DO15110"/>
    </row>
    <row r="15111" spans="15:119" x14ac:dyDescent="0.25">
      <c r="O15111" s="268" t="s">
        <v>24577</v>
      </c>
      <c r="P15111" s="268" t="s">
        <v>9492</v>
      </c>
      <c r="Q15111" s="269">
        <v>-28.5</v>
      </c>
      <c r="R15111" s="269">
        <v>-28.75</v>
      </c>
      <c r="S15111" s="269">
        <v>-55.25</v>
      </c>
      <c r="T15111" s="269">
        <v>-55.5</v>
      </c>
      <c r="DO15111"/>
    </row>
    <row r="15112" spans="15:119" x14ac:dyDescent="0.25">
      <c r="O15112" s="268" t="s">
        <v>24578</v>
      </c>
      <c r="P15112" s="268" t="s">
        <v>9492</v>
      </c>
      <c r="Q15112" s="269">
        <v>-28.5</v>
      </c>
      <c r="R15112" s="269">
        <v>-28.75</v>
      </c>
      <c r="S15112" s="269">
        <v>-55</v>
      </c>
      <c r="T15112" s="269">
        <v>-55.25</v>
      </c>
      <c r="DO15112"/>
    </row>
    <row r="15113" spans="15:119" x14ac:dyDescent="0.25">
      <c r="O15113" s="268" t="s">
        <v>24579</v>
      </c>
      <c r="P15113" s="268" t="s">
        <v>9492</v>
      </c>
      <c r="Q15113" s="269">
        <v>-28.75</v>
      </c>
      <c r="R15113" s="269">
        <v>-29</v>
      </c>
      <c r="S15113" s="269">
        <v>-55.25</v>
      </c>
      <c r="T15113" s="269">
        <v>-55.5</v>
      </c>
      <c r="DO15113"/>
    </row>
    <row r="15114" spans="15:119" x14ac:dyDescent="0.25">
      <c r="O15114" s="268" t="s">
        <v>24580</v>
      </c>
      <c r="P15114" s="268" t="s">
        <v>9492</v>
      </c>
      <c r="Q15114" s="269">
        <v>-28.75</v>
      </c>
      <c r="R15114" s="269">
        <v>-29</v>
      </c>
      <c r="S15114" s="269">
        <v>-55</v>
      </c>
      <c r="T15114" s="269">
        <v>-55.25</v>
      </c>
      <c r="DO15114"/>
    </row>
    <row r="15115" spans="15:119" x14ac:dyDescent="0.25">
      <c r="O15115" s="268" t="s">
        <v>24581</v>
      </c>
      <c r="P15115" s="268" t="s">
        <v>9490</v>
      </c>
      <c r="Q15115" s="269">
        <v>-28.5</v>
      </c>
      <c r="R15115" s="269">
        <v>-29</v>
      </c>
      <c r="S15115" s="269">
        <v>-54.5</v>
      </c>
      <c r="T15115" s="269">
        <v>-55</v>
      </c>
      <c r="DO15115"/>
    </row>
    <row r="15116" spans="15:119" x14ac:dyDescent="0.25">
      <c r="O15116" s="268" t="s">
        <v>24582</v>
      </c>
      <c r="P15116" s="268" t="s">
        <v>9492</v>
      </c>
      <c r="Q15116" s="269">
        <v>-28.5</v>
      </c>
      <c r="R15116" s="269">
        <v>-28.75</v>
      </c>
      <c r="S15116" s="269">
        <v>-54.75</v>
      </c>
      <c r="T15116" s="269">
        <v>-55</v>
      </c>
      <c r="DO15116"/>
    </row>
    <row r="15117" spans="15:119" x14ac:dyDescent="0.25">
      <c r="O15117" s="268" t="s">
        <v>24583</v>
      </c>
      <c r="P15117" s="268" t="s">
        <v>9492</v>
      </c>
      <c r="Q15117" s="269">
        <v>-28.5</v>
      </c>
      <c r="R15117" s="269">
        <v>-28.75</v>
      </c>
      <c r="S15117" s="269">
        <v>-54.5</v>
      </c>
      <c r="T15117" s="269">
        <v>-54.75</v>
      </c>
      <c r="DO15117"/>
    </row>
    <row r="15118" spans="15:119" x14ac:dyDescent="0.25">
      <c r="O15118" s="268" t="s">
        <v>24584</v>
      </c>
      <c r="P15118" s="268" t="s">
        <v>9492</v>
      </c>
      <c r="Q15118" s="269">
        <v>-28.75</v>
      </c>
      <c r="R15118" s="269">
        <v>-29</v>
      </c>
      <c r="S15118" s="269">
        <v>-54.75</v>
      </c>
      <c r="T15118" s="269">
        <v>-55</v>
      </c>
      <c r="DO15118"/>
    </row>
    <row r="15119" spans="15:119" x14ac:dyDescent="0.25">
      <c r="O15119" s="268" t="s">
        <v>24585</v>
      </c>
      <c r="P15119" s="268" t="s">
        <v>9492</v>
      </c>
      <c r="Q15119" s="269">
        <v>-28.75</v>
      </c>
      <c r="R15119" s="269">
        <v>-29</v>
      </c>
      <c r="S15119" s="269">
        <v>-54.5</v>
      </c>
      <c r="T15119" s="269">
        <v>-54.75</v>
      </c>
      <c r="DO15119"/>
    </row>
    <row r="15120" spans="15:119" x14ac:dyDescent="0.25">
      <c r="O15120" s="268" t="s">
        <v>24586</v>
      </c>
      <c r="P15120" s="268" t="s">
        <v>9490</v>
      </c>
      <c r="Q15120" s="269">
        <v>-28.5</v>
      </c>
      <c r="R15120" s="269">
        <v>-29</v>
      </c>
      <c r="S15120" s="269">
        <v>-54</v>
      </c>
      <c r="T15120" s="269">
        <v>-54.5</v>
      </c>
      <c r="DO15120"/>
    </row>
    <row r="15121" spans="15:119" x14ac:dyDescent="0.25">
      <c r="O15121" s="268" t="s">
        <v>24587</v>
      </c>
      <c r="P15121" s="268" t="s">
        <v>9492</v>
      </c>
      <c r="Q15121" s="269">
        <v>-28.5</v>
      </c>
      <c r="R15121" s="269">
        <v>-28.75</v>
      </c>
      <c r="S15121" s="269">
        <v>-54.25</v>
      </c>
      <c r="T15121" s="269">
        <v>-54.5</v>
      </c>
      <c r="DO15121"/>
    </row>
    <row r="15122" spans="15:119" x14ac:dyDescent="0.25">
      <c r="O15122" s="268" t="s">
        <v>24588</v>
      </c>
      <c r="P15122" s="268" t="s">
        <v>9492</v>
      </c>
      <c r="Q15122" s="269">
        <v>-28.5</v>
      </c>
      <c r="R15122" s="269">
        <v>-28.75</v>
      </c>
      <c r="S15122" s="269">
        <v>-54</v>
      </c>
      <c r="T15122" s="269">
        <v>-54.25</v>
      </c>
      <c r="DO15122"/>
    </row>
    <row r="15123" spans="15:119" x14ac:dyDescent="0.25">
      <c r="O15123" s="268" t="s">
        <v>24589</v>
      </c>
      <c r="P15123" s="268" t="s">
        <v>9492</v>
      </c>
      <c r="Q15123" s="269">
        <v>-28.75</v>
      </c>
      <c r="R15123" s="269">
        <v>-29</v>
      </c>
      <c r="S15123" s="269">
        <v>-54.25</v>
      </c>
      <c r="T15123" s="269">
        <v>-54.5</v>
      </c>
      <c r="DO15123"/>
    </row>
    <row r="15124" spans="15:119" x14ac:dyDescent="0.25">
      <c r="O15124" s="268" t="s">
        <v>24590</v>
      </c>
      <c r="P15124" s="268" t="s">
        <v>9492</v>
      </c>
      <c r="Q15124" s="269">
        <v>-28.75</v>
      </c>
      <c r="R15124" s="269">
        <v>-29</v>
      </c>
      <c r="S15124" s="269">
        <v>-54</v>
      </c>
      <c r="T15124" s="269">
        <v>-54.25</v>
      </c>
      <c r="DO15124"/>
    </row>
    <row r="15125" spans="15:119" x14ac:dyDescent="0.25">
      <c r="O15125" s="268" t="s">
        <v>24591</v>
      </c>
      <c r="P15125" s="268" t="s">
        <v>9488</v>
      </c>
      <c r="Q15125" s="269">
        <v>-29</v>
      </c>
      <c r="R15125" s="269">
        <v>-30</v>
      </c>
      <c r="S15125" s="269">
        <v>-55.5</v>
      </c>
      <c r="T15125" s="269">
        <v>-57</v>
      </c>
      <c r="DO15125"/>
    </row>
    <row r="15126" spans="15:119" x14ac:dyDescent="0.25">
      <c r="O15126" s="268" t="s">
        <v>24592</v>
      </c>
      <c r="P15126" s="268" t="s">
        <v>9490</v>
      </c>
      <c r="Q15126" s="269">
        <v>-29</v>
      </c>
      <c r="R15126" s="269">
        <v>-29.5</v>
      </c>
      <c r="S15126" s="269">
        <v>-56.5</v>
      </c>
      <c r="T15126" s="269">
        <v>-57</v>
      </c>
      <c r="DO15126"/>
    </row>
    <row r="15127" spans="15:119" x14ac:dyDescent="0.25">
      <c r="O15127" s="268" t="s">
        <v>24593</v>
      </c>
      <c r="P15127" s="268" t="s">
        <v>9492</v>
      </c>
      <c r="Q15127" s="269">
        <v>-29</v>
      </c>
      <c r="R15127" s="269">
        <v>-29.25</v>
      </c>
      <c r="S15127" s="269">
        <v>-56.5</v>
      </c>
      <c r="T15127" s="269">
        <v>-56.75</v>
      </c>
      <c r="DO15127"/>
    </row>
    <row r="15128" spans="15:119" x14ac:dyDescent="0.25">
      <c r="O15128" s="268" t="s">
        <v>24594</v>
      </c>
      <c r="P15128" s="268" t="s">
        <v>9492</v>
      </c>
      <c r="Q15128" s="269">
        <v>-29.25</v>
      </c>
      <c r="R15128" s="269">
        <v>-29.5</v>
      </c>
      <c r="S15128" s="269">
        <v>-56.75</v>
      </c>
      <c r="T15128" s="269">
        <v>-57</v>
      </c>
      <c r="DO15128"/>
    </row>
    <row r="15129" spans="15:119" x14ac:dyDescent="0.25">
      <c r="O15129" s="268" t="s">
        <v>24595</v>
      </c>
      <c r="P15129" s="268" t="s">
        <v>9492</v>
      </c>
      <c r="Q15129" s="269">
        <v>-29.25</v>
      </c>
      <c r="R15129" s="269">
        <v>-29.5</v>
      </c>
      <c r="S15129" s="269">
        <v>-56.5</v>
      </c>
      <c r="T15129" s="269">
        <v>-56.75</v>
      </c>
      <c r="DO15129"/>
    </row>
    <row r="15130" spans="15:119" x14ac:dyDescent="0.25">
      <c r="O15130" s="268" t="s">
        <v>24596</v>
      </c>
      <c r="P15130" s="268" t="s">
        <v>9490</v>
      </c>
      <c r="Q15130" s="269">
        <v>-29</v>
      </c>
      <c r="R15130" s="269">
        <v>-29.5</v>
      </c>
      <c r="S15130" s="269">
        <v>-56</v>
      </c>
      <c r="T15130" s="269">
        <v>-56.5</v>
      </c>
      <c r="DO15130"/>
    </row>
    <row r="15131" spans="15:119" x14ac:dyDescent="0.25">
      <c r="O15131" s="268" t="s">
        <v>24597</v>
      </c>
      <c r="P15131" s="268" t="s">
        <v>9492</v>
      </c>
      <c r="Q15131" s="269">
        <v>-29</v>
      </c>
      <c r="R15131" s="269">
        <v>-29.25</v>
      </c>
      <c r="S15131" s="269">
        <v>-56.25</v>
      </c>
      <c r="T15131" s="269">
        <v>-56.5</v>
      </c>
      <c r="DO15131"/>
    </row>
    <row r="15132" spans="15:119" x14ac:dyDescent="0.25">
      <c r="O15132" s="268" t="s">
        <v>24598</v>
      </c>
      <c r="P15132" s="268" t="s">
        <v>9492</v>
      </c>
      <c r="Q15132" s="269">
        <v>-29</v>
      </c>
      <c r="R15132" s="269">
        <v>-29.25</v>
      </c>
      <c r="S15132" s="269">
        <v>-56</v>
      </c>
      <c r="T15132" s="269">
        <v>-56.25</v>
      </c>
      <c r="DO15132"/>
    </row>
    <row r="15133" spans="15:119" x14ac:dyDescent="0.25">
      <c r="O15133" s="268" t="s">
        <v>24599</v>
      </c>
      <c r="P15133" s="268" t="s">
        <v>9492</v>
      </c>
      <c r="Q15133" s="269">
        <v>-29.25</v>
      </c>
      <c r="R15133" s="269">
        <v>-29.5</v>
      </c>
      <c r="S15133" s="269">
        <v>-56.25</v>
      </c>
      <c r="T15133" s="269">
        <v>-56.5</v>
      </c>
      <c r="DO15133"/>
    </row>
    <row r="15134" spans="15:119" x14ac:dyDescent="0.25">
      <c r="O15134" s="268" t="s">
        <v>24600</v>
      </c>
      <c r="P15134" s="268" t="s">
        <v>9492</v>
      </c>
      <c r="Q15134" s="269">
        <v>-29.25</v>
      </c>
      <c r="R15134" s="269">
        <v>-29.5</v>
      </c>
      <c r="S15134" s="269">
        <v>-56</v>
      </c>
      <c r="T15134" s="269">
        <v>-56.25</v>
      </c>
      <c r="DO15134"/>
    </row>
    <row r="15135" spans="15:119" x14ac:dyDescent="0.25">
      <c r="O15135" s="268" t="s">
        <v>24601</v>
      </c>
      <c r="P15135" s="268" t="s">
        <v>9490</v>
      </c>
      <c r="Q15135" s="269">
        <v>-29</v>
      </c>
      <c r="R15135" s="269">
        <v>-29.5</v>
      </c>
      <c r="S15135" s="269">
        <v>-55.5</v>
      </c>
      <c r="T15135" s="269">
        <v>-56</v>
      </c>
      <c r="DO15135"/>
    </row>
    <row r="15136" spans="15:119" x14ac:dyDescent="0.25">
      <c r="O15136" s="268" t="s">
        <v>24602</v>
      </c>
      <c r="P15136" s="268" t="s">
        <v>9492</v>
      </c>
      <c r="Q15136" s="269">
        <v>-29</v>
      </c>
      <c r="R15136" s="269">
        <v>-29.25</v>
      </c>
      <c r="S15136" s="269">
        <v>-55.75</v>
      </c>
      <c r="T15136" s="269">
        <v>-56</v>
      </c>
      <c r="DO15136"/>
    </row>
    <row r="15137" spans="15:119" x14ac:dyDescent="0.25">
      <c r="O15137" s="268" t="s">
        <v>24603</v>
      </c>
      <c r="P15137" s="268" t="s">
        <v>9492</v>
      </c>
      <c r="Q15137" s="269">
        <v>-29</v>
      </c>
      <c r="R15137" s="269">
        <v>-29.25</v>
      </c>
      <c r="S15137" s="269">
        <v>-55.5</v>
      </c>
      <c r="T15137" s="269">
        <v>-55.75</v>
      </c>
      <c r="DO15137"/>
    </row>
    <row r="15138" spans="15:119" x14ac:dyDescent="0.25">
      <c r="O15138" s="268" t="s">
        <v>24604</v>
      </c>
      <c r="P15138" s="268" t="s">
        <v>9492</v>
      </c>
      <c r="Q15138" s="269">
        <v>-29.25</v>
      </c>
      <c r="R15138" s="269">
        <v>-29.5</v>
      </c>
      <c r="S15138" s="269">
        <v>-55.75</v>
      </c>
      <c r="T15138" s="269">
        <v>-56</v>
      </c>
      <c r="DO15138"/>
    </row>
    <row r="15139" spans="15:119" x14ac:dyDescent="0.25">
      <c r="O15139" s="268" t="s">
        <v>24605</v>
      </c>
      <c r="P15139" s="268" t="s">
        <v>9492</v>
      </c>
      <c r="Q15139" s="269">
        <v>-29.25</v>
      </c>
      <c r="R15139" s="269">
        <v>-29.5</v>
      </c>
      <c r="S15139" s="269">
        <v>-55.5</v>
      </c>
      <c r="T15139" s="269">
        <v>-55.75</v>
      </c>
      <c r="DO15139"/>
    </row>
    <row r="15140" spans="15:119" x14ac:dyDescent="0.25">
      <c r="O15140" s="268" t="s">
        <v>24606</v>
      </c>
      <c r="P15140" s="268" t="s">
        <v>9490</v>
      </c>
      <c r="Q15140" s="269">
        <v>-29.5</v>
      </c>
      <c r="R15140" s="269">
        <v>-30</v>
      </c>
      <c r="S15140" s="269">
        <v>-56.5</v>
      </c>
      <c r="T15140" s="269">
        <v>-57</v>
      </c>
      <c r="DO15140"/>
    </row>
    <row r="15141" spans="15:119" x14ac:dyDescent="0.25">
      <c r="O15141" s="268" t="s">
        <v>24607</v>
      </c>
      <c r="P15141" s="268" t="s">
        <v>9492</v>
      </c>
      <c r="Q15141" s="269">
        <v>-29.5</v>
      </c>
      <c r="R15141" s="269">
        <v>-29.75</v>
      </c>
      <c r="S15141" s="269">
        <v>-56.75</v>
      </c>
      <c r="T15141" s="269">
        <v>-57</v>
      </c>
      <c r="DO15141"/>
    </row>
    <row r="15142" spans="15:119" x14ac:dyDescent="0.25">
      <c r="O15142" s="268" t="s">
        <v>24608</v>
      </c>
      <c r="P15142" s="268" t="s">
        <v>9492</v>
      </c>
      <c r="Q15142" s="269">
        <v>-29.5</v>
      </c>
      <c r="R15142" s="269">
        <v>-29.75</v>
      </c>
      <c r="S15142" s="269">
        <v>-56.5</v>
      </c>
      <c r="T15142" s="269">
        <v>-56.75</v>
      </c>
      <c r="DO15142"/>
    </row>
    <row r="15143" spans="15:119" x14ac:dyDescent="0.25">
      <c r="O15143" s="268" t="s">
        <v>24609</v>
      </c>
      <c r="P15143" s="268" t="s">
        <v>9492</v>
      </c>
      <c r="Q15143" s="269">
        <v>-29.75</v>
      </c>
      <c r="R15143" s="269">
        <v>-30</v>
      </c>
      <c r="S15143" s="269">
        <v>-56.75</v>
      </c>
      <c r="T15143" s="269">
        <v>-57</v>
      </c>
      <c r="DO15143"/>
    </row>
    <row r="15144" spans="15:119" x14ac:dyDescent="0.25">
      <c r="O15144" s="268" t="s">
        <v>24610</v>
      </c>
      <c r="P15144" s="268" t="s">
        <v>9492</v>
      </c>
      <c r="Q15144" s="269">
        <v>-29.75</v>
      </c>
      <c r="R15144" s="269">
        <v>-30</v>
      </c>
      <c r="S15144" s="269">
        <v>-56.5</v>
      </c>
      <c r="T15144" s="269">
        <v>-56.75</v>
      </c>
      <c r="DO15144"/>
    </row>
    <row r="15145" spans="15:119" x14ac:dyDescent="0.25">
      <c r="O15145" s="268" t="s">
        <v>24611</v>
      </c>
      <c r="P15145" s="268" t="s">
        <v>9490</v>
      </c>
      <c r="Q15145" s="269">
        <v>-29.5</v>
      </c>
      <c r="R15145" s="269">
        <v>-30</v>
      </c>
      <c r="S15145" s="269">
        <v>-56</v>
      </c>
      <c r="T15145" s="269">
        <v>-56.5</v>
      </c>
      <c r="DO15145"/>
    </row>
    <row r="15146" spans="15:119" x14ac:dyDescent="0.25">
      <c r="O15146" s="268" t="s">
        <v>24612</v>
      </c>
      <c r="P15146" s="268" t="s">
        <v>9492</v>
      </c>
      <c r="Q15146" s="269">
        <v>-29.5</v>
      </c>
      <c r="R15146" s="269">
        <v>-29.75</v>
      </c>
      <c r="S15146" s="269">
        <v>-56.25</v>
      </c>
      <c r="T15146" s="269">
        <v>-56.5</v>
      </c>
      <c r="DO15146"/>
    </row>
    <row r="15147" spans="15:119" x14ac:dyDescent="0.25">
      <c r="O15147" s="268" t="s">
        <v>24613</v>
      </c>
      <c r="P15147" s="268" t="s">
        <v>9492</v>
      </c>
      <c r="Q15147" s="269">
        <v>-29.5</v>
      </c>
      <c r="R15147" s="269">
        <v>-29.75</v>
      </c>
      <c r="S15147" s="269">
        <v>-56</v>
      </c>
      <c r="T15147" s="269">
        <v>-56.25</v>
      </c>
      <c r="DO15147"/>
    </row>
    <row r="15148" spans="15:119" x14ac:dyDescent="0.25">
      <c r="O15148" s="268" t="s">
        <v>24614</v>
      </c>
      <c r="P15148" s="268" t="s">
        <v>9492</v>
      </c>
      <c r="Q15148" s="269">
        <v>-29.75</v>
      </c>
      <c r="R15148" s="269">
        <v>-30</v>
      </c>
      <c r="S15148" s="269">
        <v>-56.25</v>
      </c>
      <c r="T15148" s="269">
        <v>-56.5</v>
      </c>
      <c r="DO15148"/>
    </row>
    <row r="15149" spans="15:119" x14ac:dyDescent="0.25">
      <c r="O15149" s="268" t="s">
        <v>24615</v>
      </c>
      <c r="P15149" s="268" t="s">
        <v>9492</v>
      </c>
      <c r="Q15149" s="269">
        <v>-29.75</v>
      </c>
      <c r="R15149" s="269">
        <v>-30</v>
      </c>
      <c r="S15149" s="269">
        <v>-56</v>
      </c>
      <c r="T15149" s="269">
        <v>-56.25</v>
      </c>
      <c r="DO15149"/>
    </row>
    <row r="15150" spans="15:119" x14ac:dyDescent="0.25">
      <c r="O15150" s="268" t="s">
        <v>24616</v>
      </c>
      <c r="P15150" s="268" t="s">
        <v>9488</v>
      </c>
      <c r="Q15150" s="269">
        <v>-29</v>
      </c>
      <c r="R15150" s="269">
        <v>-30</v>
      </c>
      <c r="S15150" s="269">
        <v>-54</v>
      </c>
      <c r="T15150" s="269">
        <v>-55.5</v>
      </c>
      <c r="DO15150"/>
    </row>
    <row r="15151" spans="15:119" x14ac:dyDescent="0.25">
      <c r="O15151" s="268" t="s">
        <v>24617</v>
      </c>
      <c r="P15151" s="268" t="s">
        <v>9490</v>
      </c>
      <c r="Q15151" s="269">
        <v>-29</v>
      </c>
      <c r="R15151" s="269">
        <v>-29.5</v>
      </c>
      <c r="S15151" s="269">
        <v>-55</v>
      </c>
      <c r="T15151" s="269">
        <v>-55.5</v>
      </c>
      <c r="DO15151"/>
    </row>
    <row r="15152" spans="15:119" x14ac:dyDescent="0.25">
      <c r="O15152" s="268" t="s">
        <v>24618</v>
      </c>
      <c r="P15152" s="268" t="s">
        <v>9492</v>
      </c>
      <c r="Q15152" s="269">
        <v>-29</v>
      </c>
      <c r="R15152" s="269">
        <v>-29.25</v>
      </c>
      <c r="S15152" s="269">
        <v>-55.25</v>
      </c>
      <c r="T15152" s="269">
        <v>-55.5</v>
      </c>
      <c r="DO15152"/>
    </row>
    <row r="15153" spans="15:119" x14ac:dyDescent="0.25">
      <c r="O15153" s="268" t="s">
        <v>24619</v>
      </c>
      <c r="P15153" s="268" t="s">
        <v>9492</v>
      </c>
      <c r="Q15153" s="269">
        <v>-29</v>
      </c>
      <c r="R15153" s="269">
        <v>-29.25</v>
      </c>
      <c r="S15153" s="269">
        <v>-55</v>
      </c>
      <c r="T15153" s="269">
        <v>-55.25</v>
      </c>
      <c r="DO15153"/>
    </row>
    <row r="15154" spans="15:119" x14ac:dyDescent="0.25">
      <c r="O15154" s="268" t="s">
        <v>24620</v>
      </c>
      <c r="P15154" s="268" t="s">
        <v>9492</v>
      </c>
      <c r="Q15154" s="269">
        <v>-29.25</v>
      </c>
      <c r="R15154" s="269">
        <v>-29.5</v>
      </c>
      <c r="S15154" s="269">
        <v>-55.25</v>
      </c>
      <c r="T15154" s="269">
        <v>-55.5</v>
      </c>
      <c r="DO15154"/>
    </row>
    <row r="15155" spans="15:119" x14ac:dyDescent="0.25">
      <c r="O15155" s="268" t="s">
        <v>24621</v>
      </c>
      <c r="P15155" s="268" t="s">
        <v>9492</v>
      </c>
      <c r="Q15155" s="269">
        <v>-29.25</v>
      </c>
      <c r="R15155" s="269">
        <v>-29.5</v>
      </c>
      <c r="S15155" s="269">
        <v>-55</v>
      </c>
      <c r="T15155" s="269">
        <v>-55.25</v>
      </c>
      <c r="DO15155"/>
    </row>
    <row r="15156" spans="15:119" x14ac:dyDescent="0.25">
      <c r="O15156" s="268" t="s">
        <v>24622</v>
      </c>
      <c r="P15156" s="268" t="s">
        <v>9490</v>
      </c>
      <c r="Q15156" s="269">
        <v>-29</v>
      </c>
      <c r="R15156" s="269">
        <v>-29.5</v>
      </c>
      <c r="S15156" s="269">
        <v>-54.5</v>
      </c>
      <c r="T15156" s="269">
        <v>-55</v>
      </c>
      <c r="DO15156"/>
    </row>
    <row r="15157" spans="15:119" x14ac:dyDescent="0.25">
      <c r="O15157" s="268" t="s">
        <v>24623</v>
      </c>
      <c r="P15157" s="268" t="s">
        <v>9492</v>
      </c>
      <c r="Q15157" s="269">
        <v>-29</v>
      </c>
      <c r="R15157" s="269">
        <v>-29.25</v>
      </c>
      <c r="S15157" s="269">
        <v>-54.75</v>
      </c>
      <c r="T15157" s="269">
        <v>-55</v>
      </c>
      <c r="DO15157"/>
    </row>
    <row r="15158" spans="15:119" x14ac:dyDescent="0.25">
      <c r="O15158" s="268" t="s">
        <v>24624</v>
      </c>
      <c r="P15158" s="268" t="s">
        <v>9492</v>
      </c>
      <c r="Q15158" s="269">
        <v>-29</v>
      </c>
      <c r="R15158" s="269">
        <v>-29.25</v>
      </c>
      <c r="S15158" s="269">
        <v>-54.5</v>
      </c>
      <c r="T15158" s="269">
        <v>-54.75</v>
      </c>
      <c r="DO15158"/>
    </row>
    <row r="15159" spans="15:119" x14ac:dyDescent="0.25">
      <c r="O15159" s="268" t="s">
        <v>24625</v>
      </c>
      <c r="P15159" s="268" t="s">
        <v>9492</v>
      </c>
      <c r="Q15159" s="269">
        <v>-29.25</v>
      </c>
      <c r="R15159" s="269">
        <v>-29.5</v>
      </c>
      <c r="S15159" s="269">
        <v>-54.75</v>
      </c>
      <c r="T15159" s="269">
        <v>-55</v>
      </c>
      <c r="DO15159"/>
    </row>
    <row r="15160" spans="15:119" x14ac:dyDescent="0.25">
      <c r="O15160" s="268" t="s">
        <v>24626</v>
      </c>
      <c r="P15160" s="268" t="s">
        <v>9492</v>
      </c>
      <c r="Q15160" s="269">
        <v>-29.25</v>
      </c>
      <c r="R15160" s="269">
        <v>-29.5</v>
      </c>
      <c r="S15160" s="269">
        <v>-54.5</v>
      </c>
      <c r="T15160" s="269">
        <v>-54.75</v>
      </c>
      <c r="DO15160"/>
    </row>
    <row r="15161" spans="15:119" x14ac:dyDescent="0.25">
      <c r="O15161" s="268" t="s">
        <v>24627</v>
      </c>
      <c r="P15161" s="268" t="s">
        <v>9490</v>
      </c>
      <c r="Q15161" s="269">
        <v>-29</v>
      </c>
      <c r="R15161" s="269">
        <v>-29.5</v>
      </c>
      <c r="S15161" s="269">
        <v>-54</v>
      </c>
      <c r="T15161" s="269">
        <v>-54.5</v>
      </c>
      <c r="DO15161"/>
    </row>
    <row r="15162" spans="15:119" x14ac:dyDescent="0.25">
      <c r="O15162" s="268" t="s">
        <v>24628</v>
      </c>
      <c r="P15162" s="268" t="s">
        <v>9492</v>
      </c>
      <c r="Q15162" s="269">
        <v>-29</v>
      </c>
      <c r="R15162" s="269">
        <v>-29.25</v>
      </c>
      <c r="S15162" s="269">
        <v>-54.25</v>
      </c>
      <c r="T15162" s="269">
        <v>-54.5</v>
      </c>
      <c r="DO15162"/>
    </row>
    <row r="15163" spans="15:119" x14ac:dyDescent="0.25">
      <c r="O15163" s="268" t="s">
        <v>24629</v>
      </c>
      <c r="P15163" s="268" t="s">
        <v>9492</v>
      </c>
      <c r="Q15163" s="269">
        <v>-29</v>
      </c>
      <c r="R15163" s="269">
        <v>-29.25</v>
      </c>
      <c r="S15163" s="269">
        <v>-54</v>
      </c>
      <c r="T15163" s="269">
        <v>-54.25</v>
      </c>
      <c r="DO15163"/>
    </row>
    <row r="15164" spans="15:119" x14ac:dyDescent="0.25">
      <c r="O15164" s="268" t="s">
        <v>24630</v>
      </c>
      <c r="P15164" s="268" t="s">
        <v>9492</v>
      </c>
      <c r="Q15164" s="269">
        <v>-29.25</v>
      </c>
      <c r="R15164" s="269">
        <v>-29.5</v>
      </c>
      <c r="S15164" s="269">
        <v>-54.25</v>
      </c>
      <c r="T15164" s="269">
        <v>-54.5</v>
      </c>
      <c r="DO15164"/>
    </row>
    <row r="15165" spans="15:119" x14ac:dyDescent="0.25">
      <c r="O15165" s="268" t="s">
        <v>24631</v>
      </c>
      <c r="P15165" s="268" t="s">
        <v>9492</v>
      </c>
      <c r="Q15165" s="269">
        <v>-29.25</v>
      </c>
      <c r="R15165" s="269">
        <v>-29.5</v>
      </c>
      <c r="S15165" s="269">
        <v>-54</v>
      </c>
      <c r="T15165" s="269">
        <v>-54.25</v>
      </c>
      <c r="DO15165"/>
    </row>
    <row r="15166" spans="15:119" x14ac:dyDescent="0.25">
      <c r="O15166" s="268" t="s">
        <v>24632</v>
      </c>
      <c r="P15166" s="268" t="s">
        <v>9490</v>
      </c>
      <c r="Q15166" s="269">
        <v>-29.5</v>
      </c>
      <c r="R15166" s="269">
        <v>-30</v>
      </c>
      <c r="S15166" s="269">
        <v>-55</v>
      </c>
      <c r="T15166" s="269">
        <v>-55.5</v>
      </c>
      <c r="DO15166"/>
    </row>
    <row r="15167" spans="15:119" x14ac:dyDescent="0.25">
      <c r="O15167" s="268" t="s">
        <v>24633</v>
      </c>
      <c r="P15167" s="268" t="s">
        <v>9492</v>
      </c>
      <c r="Q15167" s="269">
        <v>-29.5</v>
      </c>
      <c r="R15167" s="269">
        <v>-29.75</v>
      </c>
      <c r="S15167" s="269">
        <v>-55.25</v>
      </c>
      <c r="T15167" s="269">
        <v>-55.5</v>
      </c>
      <c r="DO15167"/>
    </row>
    <row r="15168" spans="15:119" x14ac:dyDescent="0.25">
      <c r="O15168" s="268" t="s">
        <v>24634</v>
      </c>
      <c r="P15168" s="268" t="s">
        <v>9492</v>
      </c>
      <c r="Q15168" s="269">
        <v>-29.5</v>
      </c>
      <c r="R15168" s="269">
        <v>-29.75</v>
      </c>
      <c r="S15168" s="269">
        <v>-55</v>
      </c>
      <c r="T15168" s="269">
        <v>-55.25</v>
      </c>
      <c r="DO15168"/>
    </row>
    <row r="15169" spans="15:119" x14ac:dyDescent="0.25">
      <c r="O15169" s="268" t="s">
        <v>24635</v>
      </c>
      <c r="P15169" s="268" t="s">
        <v>9492</v>
      </c>
      <c r="Q15169" s="269">
        <v>-29.75</v>
      </c>
      <c r="R15169" s="269">
        <v>-30</v>
      </c>
      <c r="S15169" s="269">
        <v>-55.25</v>
      </c>
      <c r="T15169" s="269">
        <v>-55.5</v>
      </c>
      <c r="DO15169"/>
    </row>
    <row r="15170" spans="15:119" x14ac:dyDescent="0.25">
      <c r="O15170" s="268" t="s">
        <v>24636</v>
      </c>
      <c r="P15170" s="268" t="s">
        <v>9492</v>
      </c>
      <c r="Q15170" s="269">
        <v>-29.75</v>
      </c>
      <c r="R15170" s="269">
        <v>-30</v>
      </c>
      <c r="S15170" s="269">
        <v>-55</v>
      </c>
      <c r="T15170" s="269">
        <v>-55.25</v>
      </c>
      <c r="DO15170"/>
    </row>
    <row r="15171" spans="15:119" x14ac:dyDescent="0.25">
      <c r="O15171" s="268" t="s">
        <v>24637</v>
      </c>
      <c r="P15171" s="268" t="s">
        <v>9490</v>
      </c>
      <c r="Q15171" s="269">
        <v>-29.5</v>
      </c>
      <c r="R15171" s="269">
        <v>-30</v>
      </c>
      <c r="S15171" s="269">
        <v>-54.5</v>
      </c>
      <c r="T15171" s="269">
        <v>-55</v>
      </c>
      <c r="DO15171"/>
    </row>
    <row r="15172" spans="15:119" x14ac:dyDescent="0.25">
      <c r="O15172" s="268" t="s">
        <v>24638</v>
      </c>
      <c r="P15172" s="268" t="s">
        <v>9492</v>
      </c>
      <c r="Q15172" s="269">
        <v>-29.5</v>
      </c>
      <c r="R15172" s="269">
        <v>-29.75</v>
      </c>
      <c r="S15172" s="269">
        <v>-54.75</v>
      </c>
      <c r="T15172" s="269">
        <v>-55</v>
      </c>
      <c r="DO15172"/>
    </row>
    <row r="15173" spans="15:119" x14ac:dyDescent="0.25">
      <c r="O15173" s="268" t="s">
        <v>24639</v>
      </c>
      <c r="P15173" s="268" t="s">
        <v>9492</v>
      </c>
      <c r="Q15173" s="269">
        <v>-29.5</v>
      </c>
      <c r="R15173" s="269">
        <v>-29.75</v>
      </c>
      <c r="S15173" s="269">
        <v>-54.5</v>
      </c>
      <c r="T15173" s="269">
        <v>-54.75</v>
      </c>
      <c r="DO15173"/>
    </row>
    <row r="15174" spans="15:119" x14ac:dyDescent="0.25">
      <c r="O15174" s="268" t="s">
        <v>24640</v>
      </c>
      <c r="P15174" s="268" t="s">
        <v>9492</v>
      </c>
      <c r="Q15174" s="269">
        <v>-29.75</v>
      </c>
      <c r="R15174" s="269">
        <v>-30</v>
      </c>
      <c r="S15174" s="269">
        <v>-54.75</v>
      </c>
      <c r="T15174" s="269">
        <v>-55</v>
      </c>
      <c r="DO15174"/>
    </row>
    <row r="15175" spans="15:119" x14ac:dyDescent="0.25">
      <c r="O15175" s="268" t="s">
        <v>24641</v>
      </c>
      <c r="P15175" s="268" t="s">
        <v>9492</v>
      </c>
      <c r="Q15175" s="269">
        <v>-29.75</v>
      </c>
      <c r="R15175" s="269">
        <v>-30</v>
      </c>
      <c r="S15175" s="269">
        <v>-54.5</v>
      </c>
      <c r="T15175" s="269">
        <v>-54.75</v>
      </c>
      <c r="DO15175"/>
    </row>
    <row r="15176" spans="15:119" x14ac:dyDescent="0.25">
      <c r="O15176" s="268" t="s">
        <v>24642</v>
      </c>
      <c r="P15176" s="268" t="s">
        <v>9490</v>
      </c>
      <c r="Q15176" s="269">
        <v>-29.5</v>
      </c>
      <c r="R15176" s="269">
        <v>-30</v>
      </c>
      <c r="S15176" s="269">
        <v>-54</v>
      </c>
      <c r="T15176" s="269">
        <v>-54.5</v>
      </c>
      <c r="DO15176"/>
    </row>
    <row r="15177" spans="15:119" x14ac:dyDescent="0.25">
      <c r="O15177" s="268" t="s">
        <v>24643</v>
      </c>
      <c r="P15177" s="268" t="s">
        <v>9492</v>
      </c>
      <c r="Q15177" s="269">
        <v>-29.5</v>
      </c>
      <c r="R15177" s="269">
        <v>-29.75</v>
      </c>
      <c r="S15177" s="269">
        <v>-54.25</v>
      </c>
      <c r="T15177" s="269">
        <v>-54.5</v>
      </c>
      <c r="DO15177"/>
    </row>
    <row r="15178" spans="15:119" x14ac:dyDescent="0.25">
      <c r="O15178" s="268" t="s">
        <v>24644</v>
      </c>
      <c r="P15178" s="268" t="s">
        <v>9492</v>
      </c>
      <c r="Q15178" s="269">
        <v>-29.5</v>
      </c>
      <c r="R15178" s="269">
        <v>-29.75</v>
      </c>
      <c r="S15178" s="269">
        <v>-54</v>
      </c>
      <c r="T15178" s="269">
        <v>-54.25</v>
      </c>
      <c r="DO15178"/>
    </row>
    <row r="15179" spans="15:119" x14ac:dyDescent="0.25">
      <c r="O15179" s="268" t="s">
        <v>24645</v>
      </c>
      <c r="P15179" s="268" t="s">
        <v>9492</v>
      </c>
      <c r="Q15179" s="269">
        <v>-29.75</v>
      </c>
      <c r="R15179" s="269">
        <v>-30</v>
      </c>
      <c r="S15179" s="269">
        <v>-54.25</v>
      </c>
      <c r="T15179" s="269">
        <v>-54.5</v>
      </c>
      <c r="DO15179"/>
    </row>
    <row r="15180" spans="15:119" x14ac:dyDescent="0.25">
      <c r="O15180" s="268" t="s">
        <v>24646</v>
      </c>
      <c r="P15180" s="268" t="s">
        <v>9492</v>
      </c>
      <c r="Q15180" s="269">
        <v>-29.75</v>
      </c>
      <c r="R15180" s="269">
        <v>-30</v>
      </c>
      <c r="S15180" s="269">
        <v>-54</v>
      </c>
      <c r="T15180" s="269">
        <v>-54.25</v>
      </c>
      <c r="DO15180"/>
    </row>
    <row r="15181" spans="15:119" x14ac:dyDescent="0.25">
      <c r="O15181" s="268" t="s">
        <v>24647</v>
      </c>
      <c r="P15181" s="268" t="s">
        <v>9486</v>
      </c>
      <c r="Q15181" s="269">
        <v>-30</v>
      </c>
      <c r="R15181" s="269">
        <v>-32</v>
      </c>
      <c r="S15181" s="269">
        <v>-57</v>
      </c>
      <c r="T15181" s="269">
        <v>-60</v>
      </c>
      <c r="DO15181"/>
    </row>
    <row r="15182" spans="15:119" x14ac:dyDescent="0.25">
      <c r="O15182" s="268" t="s">
        <v>24648</v>
      </c>
      <c r="P15182" s="268" t="s">
        <v>9488</v>
      </c>
      <c r="Q15182" s="269">
        <v>-30</v>
      </c>
      <c r="R15182" s="269">
        <v>-31</v>
      </c>
      <c r="S15182" s="269">
        <v>-57</v>
      </c>
      <c r="T15182" s="269">
        <v>-58.5</v>
      </c>
      <c r="DO15182"/>
    </row>
    <row r="15183" spans="15:119" x14ac:dyDescent="0.25">
      <c r="O15183" s="268" t="s">
        <v>24649</v>
      </c>
      <c r="P15183" s="268" t="s">
        <v>9490</v>
      </c>
      <c r="Q15183" s="269">
        <v>-30</v>
      </c>
      <c r="R15183" s="269">
        <v>-30.5</v>
      </c>
      <c r="S15183" s="269">
        <v>-57.5</v>
      </c>
      <c r="T15183" s="269">
        <v>-58</v>
      </c>
      <c r="DO15183"/>
    </row>
    <row r="15184" spans="15:119" x14ac:dyDescent="0.25">
      <c r="O15184" s="268" t="s">
        <v>24650</v>
      </c>
      <c r="P15184" s="268" t="s">
        <v>9492</v>
      </c>
      <c r="Q15184" s="269">
        <v>-30</v>
      </c>
      <c r="R15184" s="269">
        <v>-30.25</v>
      </c>
      <c r="S15184" s="269">
        <v>-57.5</v>
      </c>
      <c r="T15184" s="269">
        <v>-57.75</v>
      </c>
      <c r="DO15184"/>
    </row>
    <row r="15185" spans="15:119" x14ac:dyDescent="0.25">
      <c r="O15185" s="268" t="s">
        <v>24651</v>
      </c>
      <c r="P15185" s="268" t="s">
        <v>9492</v>
      </c>
      <c r="Q15185" s="269">
        <v>-30.25</v>
      </c>
      <c r="R15185" s="269">
        <v>-30.5</v>
      </c>
      <c r="S15185" s="269">
        <v>-57.5</v>
      </c>
      <c r="T15185" s="269">
        <v>-57.75</v>
      </c>
      <c r="DO15185"/>
    </row>
    <row r="15186" spans="15:119" x14ac:dyDescent="0.25">
      <c r="O15186" s="268" t="s">
        <v>24652</v>
      </c>
      <c r="P15186" s="268" t="s">
        <v>9490</v>
      </c>
      <c r="Q15186" s="269">
        <v>-30</v>
      </c>
      <c r="R15186" s="269">
        <v>-30.5</v>
      </c>
      <c r="S15186" s="269">
        <v>-57</v>
      </c>
      <c r="T15186" s="269">
        <v>-57.5</v>
      </c>
      <c r="DO15186"/>
    </row>
    <row r="15187" spans="15:119" x14ac:dyDescent="0.25">
      <c r="O15187" s="268" t="s">
        <v>24653</v>
      </c>
      <c r="P15187" s="268" t="s">
        <v>9492</v>
      </c>
      <c r="Q15187" s="269">
        <v>-30</v>
      </c>
      <c r="R15187" s="269">
        <v>-30.25</v>
      </c>
      <c r="S15187" s="269">
        <v>-57.25</v>
      </c>
      <c r="T15187" s="269">
        <v>-57.5</v>
      </c>
      <c r="DO15187"/>
    </row>
    <row r="15188" spans="15:119" x14ac:dyDescent="0.25">
      <c r="O15188" s="268" t="s">
        <v>24654</v>
      </c>
      <c r="P15188" s="268" t="s">
        <v>9492</v>
      </c>
      <c r="Q15188" s="269">
        <v>-30</v>
      </c>
      <c r="R15188" s="269">
        <v>-30.25</v>
      </c>
      <c r="S15188" s="269">
        <v>-57</v>
      </c>
      <c r="T15188" s="269">
        <v>-57.25</v>
      </c>
      <c r="DO15188"/>
    </row>
    <row r="15189" spans="15:119" x14ac:dyDescent="0.25">
      <c r="O15189" s="268" t="s">
        <v>24655</v>
      </c>
      <c r="P15189" s="268" t="s">
        <v>9492</v>
      </c>
      <c r="Q15189" s="269">
        <v>-30.25</v>
      </c>
      <c r="R15189" s="269">
        <v>-30.5</v>
      </c>
      <c r="S15189" s="269">
        <v>-57.25</v>
      </c>
      <c r="T15189" s="269">
        <v>-57.5</v>
      </c>
      <c r="DO15189"/>
    </row>
    <row r="15190" spans="15:119" x14ac:dyDescent="0.25">
      <c r="O15190" s="268" t="s">
        <v>24656</v>
      </c>
      <c r="P15190" s="268" t="s">
        <v>9492</v>
      </c>
      <c r="Q15190" s="269">
        <v>-30.25</v>
      </c>
      <c r="R15190" s="269">
        <v>-30.5</v>
      </c>
      <c r="S15190" s="269">
        <v>-57</v>
      </c>
      <c r="T15190" s="269">
        <v>-57.25</v>
      </c>
      <c r="DO15190"/>
    </row>
    <row r="15191" spans="15:119" x14ac:dyDescent="0.25">
      <c r="O15191" s="268" t="s">
        <v>24657</v>
      </c>
      <c r="P15191" s="268" t="s">
        <v>9486</v>
      </c>
      <c r="Q15191" s="269">
        <v>-30</v>
      </c>
      <c r="R15191" s="269">
        <v>-32</v>
      </c>
      <c r="S15191" s="269">
        <v>-54</v>
      </c>
      <c r="T15191" s="269">
        <v>-57</v>
      </c>
      <c r="DO15191"/>
    </row>
    <row r="15192" spans="15:119" x14ac:dyDescent="0.25">
      <c r="O15192" s="268" t="s">
        <v>24658</v>
      </c>
      <c r="P15192" s="268" t="s">
        <v>9488</v>
      </c>
      <c r="Q15192" s="269">
        <v>-30</v>
      </c>
      <c r="R15192" s="269">
        <v>-31</v>
      </c>
      <c r="S15192" s="269">
        <v>-55.5</v>
      </c>
      <c r="T15192" s="269">
        <v>-57</v>
      </c>
      <c r="DO15192"/>
    </row>
    <row r="15193" spans="15:119" x14ac:dyDescent="0.25">
      <c r="O15193" s="268" t="s">
        <v>24659</v>
      </c>
      <c r="P15193" s="268" t="s">
        <v>9490</v>
      </c>
      <c r="Q15193" s="269">
        <v>-30</v>
      </c>
      <c r="R15193" s="269">
        <v>-30.5</v>
      </c>
      <c r="S15193" s="269">
        <v>-56.5</v>
      </c>
      <c r="T15193" s="269">
        <v>-57</v>
      </c>
      <c r="DO15193"/>
    </row>
    <row r="15194" spans="15:119" x14ac:dyDescent="0.25">
      <c r="O15194" s="268" t="s">
        <v>24660</v>
      </c>
      <c r="P15194" s="268" t="s">
        <v>9492</v>
      </c>
      <c r="Q15194" s="269">
        <v>-30</v>
      </c>
      <c r="R15194" s="269">
        <v>-30.25</v>
      </c>
      <c r="S15194" s="269">
        <v>-56.75</v>
      </c>
      <c r="T15194" s="269">
        <v>-57</v>
      </c>
      <c r="DO15194"/>
    </row>
    <row r="15195" spans="15:119" x14ac:dyDescent="0.25">
      <c r="O15195" s="268" t="s">
        <v>24661</v>
      </c>
      <c r="P15195" s="268" t="s">
        <v>9492</v>
      </c>
      <c r="Q15195" s="269">
        <v>-30</v>
      </c>
      <c r="R15195" s="269">
        <v>-30.25</v>
      </c>
      <c r="S15195" s="269">
        <v>-56.5</v>
      </c>
      <c r="T15195" s="269">
        <v>-56.75</v>
      </c>
      <c r="DO15195"/>
    </row>
    <row r="15196" spans="15:119" x14ac:dyDescent="0.25">
      <c r="O15196" s="268" t="s">
        <v>24662</v>
      </c>
      <c r="P15196" s="268" t="s">
        <v>9492</v>
      </c>
      <c r="Q15196" s="269">
        <v>-30.25</v>
      </c>
      <c r="R15196" s="269">
        <v>-30.5</v>
      </c>
      <c r="S15196" s="269">
        <v>-56.5</v>
      </c>
      <c r="T15196" s="269">
        <v>-56.75</v>
      </c>
      <c r="DO15196"/>
    </row>
    <row r="15197" spans="15:119" x14ac:dyDescent="0.25">
      <c r="O15197" s="268" t="s">
        <v>24663</v>
      </c>
      <c r="P15197" s="268" t="s">
        <v>9490</v>
      </c>
      <c r="Q15197" s="269">
        <v>-30</v>
      </c>
      <c r="R15197" s="269">
        <v>-30.5</v>
      </c>
      <c r="S15197" s="269">
        <v>-56</v>
      </c>
      <c r="T15197" s="269">
        <v>-56.5</v>
      </c>
      <c r="DO15197"/>
    </row>
    <row r="15198" spans="15:119" x14ac:dyDescent="0.25">
      <c r="O15198" s="268" t="s">
        <v>24664</v>
      </c>
      <c r="P15198" s="268" t="s">
        <v>9492</v>
      </c>
      <c r="Q15198" s="269">
        <v>-30</v>
      </c>
      <c r="R15198" s="269">
        <v>-30.25</v>
      </c>
      <c r="S15198" s="269">
        <v>-56.25</v>
      </c>
      <c r="T15198" s="269">
        <v>-56.5</v>
      </c>
      <c r="DO15198"/>
    </row>
    <row r="15199" spans="15:119" x14ac:dyDescent="0.25">
      <c r="O15199" s="268" t="s">
        <v>24665</v>
      </c>
      <c r="P15199" s="268" t="s">
        <v>9492</v>
      </c>
      <c r="Q15199" s="269">
        <v>-30</v>
      </c>
      <c r="R15199" s="269">
        <v>-30.25</v>
      </c>
      <c r="S15199" s="269">
        <v>-56</v>
      </c>
      <c r="T15199" s="269">
        <v>-56.25</v>
      </c>
      <c r="DO15199"/>
    </row>
    <row r="15200" spans="15:119" x14ac:dyDescent="0.25">
      <c r="O15200" s="268" t="s">
        <v>24666</v>
      </c>
      <c r="P15200" s="268" t="s">
        <v>9492</v>
      </c>
      <c r="Q15200" s="269">
        <v>-30.25</v>
      </c>
      <c r="R15200" s="269">
        <v>-30.5</v>
      </c>
      <c r="S15200" s="269">
        <v>-56.25</v>
      </c>
      <c r="T15200" s="269">
        <v>-56.5</v>
      </c>
      <c r="DO15200"/>
    </row>
    <row r="15201" spans="15:119" x14ac:dyDescent="0.25">
      <c r="O15201" s="268" t="s">
        <v>24667</v>
      </c>
      <c r="P15201" s="268" t="s">
        <v>9492</v>
      </c>
      <c r="Q15201" s="269">
        <v>-30.25</v>
      </c>
      <c r="R15201" s="269">
        <v>-30.5</v>
      </c>
      <c r="S15201" s="269">
        <v>-56</v>
      </c>
      <c r="T15201" s="269">
        <v>-56.25</v>
      </c>
      <c r="DO15201"/>
    </row>
    <row r="15202" spans="15:119" x14ac:dyDescent="0.25">
      <c r="O15202" s="268" t="s">
        <v>24668</v>
      </c>
      <c r="P15202" s="268" t="s">
        <v>9490</v>
      </c>
      <c r="Q15202" s="269">
        <v>-30</v>
      </c>
      <c r="R15202" s="269">
        <v>-30.5</v>
      </c>
      <c r="S15202" s="269">
        <v>-55.5</v>
      </c>
      <c r="T15202" s="269">
        <v>-56</v>
      </c>
      <c r="DO15202"/>
    </row>
    <row r="15203" spans="15:119" x14ac:dyDescent="0.25">
      <c r="O15203" s="268" t="s">
        <v>24669</v>
      </c>
      <c r="P15203" s="268" t="s">
        <v>9492</v>
      </c>
      <c r="Q15203" s="269">
        <v>-30</v>
      </c>
      <c r="R15203" s="269">
        <v>-30.25</v>
      </c>
      <c r="S15203" s="269">
        <v>-55.75</v>
      </c>
      <c r="T15203" s="269">
        <v>-56</v>
      </c>
      <c r="DO15203"/>
    </row>
    <row r="15204" spans="15:119" x14ac:dyDescent="0.25">
      <c r="O15204" s="268" t="s">
        <v>24670</v>
      </c>
      <c r="P15204" s="268" t="s">
        <v>9492</v>
      </c>
      <c r="Q15204" s="269">
        <v>-30</v>
      </c>
      <c r="R15204" s="269">
        <v>-30.25</v>
      </c>
      <c r="S15204" s="269">
        <v>-55.5</v>
      </c>
      <c r="T15204" s="269">
        <v>-55.75</v>
      </c>
      <c r="DO15204"/>
    </row>
    <row r="15205" spans="15:119" x14ac:dyDescent="0.25">
      <c r="O15205" s="268" t="s">
        <v>24671</v>
      </c>
      <c r="P15205" s="268" t="s">
        <v>9492</v>
      </c>
      <c r="Q15205" s="269">
        <v>-30.25</v>
      </c>
      <c r="R15205" s="269">
        <v>-30.5</v>
      </c>
      <c r="S15205" s="269">
        <v>-55.75</v>
      </c>
      <c r="T15205" s="269">
        <v>-56</v>
      </c>
      <c r="DO15205"/>
    </row>
    <row r="15206" spans="15:119" x14ac:dyDescent="0.25">
      <c r="O15206" s="268" t="s">
        <v>24672</v>
      </c>
      <c r="P15206" s="268" t="s">
        <v>9492</v>
      </c>
      <c r="Q15206" s="269">
        <v>-30.25</v>
      </c>
      <c r="R15206" s="269">
        <v>-30.5</v>
      </c>
      <c r="S15206" s="269">
        <v>-55.5</v>
      </c>
      <c r="T15206" s="269">
        <v>-55.75</v>
      </c>
      <c r="DO15206"/>
    </row>
    <row r="15207" spans="15:119" x14ac:dyDescent="0.25">
      <c r="O15207" s="268" t="s">
        <v>24673</v>
      </c>
      <c r="P15207" s="268" t="s">
        <v>9490</v>
      </c>
      <c r="Q15207" s="269">
        <v>-30.5</v>
      </c>
      <c r="R15207" s="269">
        <v>-31</v>
      </c>
      <c r="S15207" s="269">
        <v>-56</v>
      </c>
      <c r="T15207" s="269">
        <v>-56.5</v>
      </c>
      <c r="DO15207"/>
    </row>
    <row r="15208" spans="15:119" x14ac:dyDescent="0.25">
      <c r="O15208" s="268" t="s">
        <v>24674</v>
      </c>
      <c r="P15208" s="268" t="s">
        <v>9492</v>
      </c>
      <c r="Q15208" s="269">
        <v>-30.5</v>
      </c>
      <c r="R15208" s="269">
        <v>-30.75</v>
      </c>
      <c r="S15208" s="269">
        <v>-56.25</v>
      </c>
      <c r="T15208" s="269">
        <v>-56.5</v>
      </c>
      <c r="DO15208"/>
    </row>
    <row r="15209" spans="15:119" x14ac:dyDescent="0.25">
      <c r="O15209" s="268" t="s">
        <v>24675</v>
      </c>
      <c r="P15209" s="268" t="s">
        <v>9492</v>
      </c>
      <c r="Q15209" s="269">
        <v>-30.5</v>
      </c>
      <c r="R15209" s="269">
        <v>-30.75</v>
      </c>
      <c r="S15209" s="269">
        <v>-56</v>
      </c>
      <c r="T15209" s="269">
        <v>-56.25</v>
      </c>
      <c r="DO15209"/>
    </row>
    <row r="15210" spans="15:119" x14ac:dyDescent="0.25">
      <c r="O15210" s="268" t="s">
        <v>24676</v>
      </c>
      <c r="P15210" s="268" t="s">
        <v>9492</v>
      </c>
      <c r="Q15210" s="269">
        <v>-30.75</v>
      </c>
      <c r="R15210" s="269">
        <v>-31</v>
      </c>
      <c r="S15210" s="269">
        <v>-56</v>
      </c>
      <c r="T15210" s="269">
        <v>-56.25</v>
      </c>
      <c r="DO15210"/>
    </row>
    <row r="15211" spans="15:119" x14ac:dyDescent="0.25">
      <c r="O15211" s="268" t="s">
        <v>24677</v>
      </c>
      <c r="P15211" s="268" t="s">
        <v>9490</v>
      </c>
      <c r="Q15211" s="269">
        <v>-30.5</v>
      </c>
      <c r="R15211" s="269">
        <v>-31</v>
      </c>
      <c r="S15211" s="269">
        <v>-55.5</v>
      </c>
      <c r="T15211" s="269">
        <v>-56</v>
      </c>
      <c r="DO15211"/>
    </row>
    <row r="15212" spans="15:119" x14ac:dyDescent="0.25">
      <c r="O15212" s="268" t="s">
        <v>24678</v>
      </c>
      <c r="P15212" s="268" t="s">
        <v>9492</v>
      </c>
      <c r="Q15212" s="269">
        <v>-30.5</v>
      </c>
      <c r="R15212" s="269">
        <v>-30.75</v>
      </c>
      <c r="S15212" s="269">
        <v>-55.75</v>
      </c>
      <c r="T15212" s="269">
        <v>-56</v>
      </c>
      <c r="DO15212"/>
    </row>
    <row r="15213" spans="15:119" x14ac:dyDescent="0.25">
      <c r="O15213" s="268" t="s">
        <v>24679</v>
      </c>
      <c r="P15213" s="268" t="s">
        <v>9492</v>
      </c>
      <c r="Q15213" s="269">
        <v>-30.5</v>
      </c>
      <c r="R15213" s="269">
        <v>-30.75</v>
      </c>
      <c r="S15213" s="269">
        <v>-55.5</v>
      </c>
      <c r="T15213" s="269">
        <v>-55.75</v>
      </c>
      <c r="DO15213"/>
    </row>
    <row r="15214" spans="15:119" x14ac:dyDescent="0.25">
      <c r="O15214" s="268" t="s">
        <v>24680</v>
      </c>
      <c r="P15214" s="268" t="s">
        <v>9492</v>
      </c>
      <c r="Q15214" s="269">
        <v>-30.75</v>
      </c>
      <c r="R15214" s="269">
        <v>-31</v>
      </c>
      <c r="S15214" s="269">
        <v>-55.75</v>
      </c>
      <c r="T15214" s="269">
        <v>-56</v>
      </c>
      <c r="DO15214"/>
    </row>
    <row r="15215" spans="15:119" x14ac:dyDescent="0.25">
      <c r="O15215" s="268" t="s">
        <v>24681</v>
      </c>
      <c r="P15215" s="268" t="s">
        <v>9492</v>
      </c>
      <c r="Q15215" s="269">
        <v>-30.75</v>
      </c>
      <c r="R15215" s="269">
        <v>-31</v>
      </c>
      <c r="S15215" s="269">
        <v>-55.5</v>
      </c>
      <c r="T15215" s="269">
        <v>-55.75</v>
      </c>
      <c r="DO15215"/>
    </row>
    <row r="15216" spans="15:119" x14ac:dyDescent="0.25">
      <c r="O15216" s="268" t="s">
        <v>24682</v>
      </c>
      <c r="P15216" s="268" t="s">
        <v>9488</v>
      </c>
      <c r="Q15216" s="269">
        <v>-30</v>
      </c>
      <c r="R15216" s="269">
        <v>-31</v>
      </c>
      <c r="S15216" s="269">
        <v>-54</v>
      </c>
      <c r="T15216" s="269">
        <v>-55.5</v>
      </c>
      <c r="DO15216"/>
    </row>
    <row r="15217" spans="15:119" x14ac:dyDescent="0.25">
      <c r="O15217" s="268" t="s">
        <v>24683</v>
      </c>
      <c r="P15217" s="268" t="s">
        <v>9490</v>
      </c>
      <c r="Q15217" s="269">
        <v>-30</v>
      </c>
      <c r="R15217" s="269">
        <v>-30.5</v>
      </c>
      <c r="S15217" s="269">
        <v>-55</v>
      </c>
      <c r="T15217" s="269">
        <v>-55.5</v>
      </c>
      <c r="DO15217"/>
    </row>
    <row r="15218" spans="15:119" x14ac:dyDescent="0.25">
      <c r="O15218" s="268" t="s">
        <v>24684</v>
      </c>
      <c r="P15218" s="268" t="s">
        <v>9492</v>
      </c>
      <c r="Q15218" s="269">
        <v>-30</v>
      </c>
      <c r="R15218" s="269">
        <v>-30.25</v>
      </c>
      <c r="S15218" s="269">
        <v>-55.25</v>
      </c>
      <c r="T15218" s="269">
        <v>-55.5</v>
      </c>
      <c r="DO15218"/>
    </row>
    <row r="15219" spans="15:119" x14ac:dyDescent="0.25">
      <c r="O15219" s="268" t="s">
        <v>24685</v>
      </c>
      <c r="P15219" s="268" t="s">
        <v>9492</v>
      </c>
      <c r="Q15219" s="269">
        <v>-30</v>
      </c>
      <c r="R15219" s="269">
        <v>-30.25</v>
      </c>
      <c r="S15219" s="269">
        <v>-55</v>
      </c>
      <c r="T15219" s="269">
        <v>-55.25</v>
      </c>
      <c r="DO15219"/>
    </row>
    <row r="15220" spans="15:119" x14ac:dyDescent="0.25">
      <c r="O15220" s="268" t="s">
        <v>24686</v>
      </c>
      <c r="P15220" s="268" t="s">
        <v>9492</v>
      </c>
      <c r="Q15220" s="269">
        <v>-30.25</v>
      </c>
      <c r="R15220" s="269">
        <v>-30.5</v>
      </c>
      <c r="S15220" s="269">
        <v>-55.25</v>
      </c>
      <c r="T15220" s="269">
        <v>-55.5</v>
      </c>
      <c r="DO15220"/>
    </row>
    <row r="15221" spans="15:119" x14ac:dyDescent="0.25">
      <c r="O15221" s="268" t="s">
        <v>24687</v>
      </c>
      <c r="P15221" s="268" t="s">
        <v>9492</v>
      </c>
      <c r="Q15221" s="269">
        <v>-30.25</v>
      </c>
      <c r="R15221" s="269">
        <v>-30.5</v>
      </c>
      <c r="S15221" s="269">
        <v>-55</v>
      </c>
      <c r="T15221" s="269">
        <v>-55.25</v>
      </c>
      <c r="DO15221"/>
    </row>
    <row r="15222" spans="15:119" x14ac:dyDescent="0.25">
      <c r="O15222" s="268" t="s">
        <v>24688</v>
      </c>
      <c r="P15222" s="268" t="s">
        <v>9490</v>
      </c>
      <c r="Q15222" s="269">
        <v>-30</v>
      </c>
      <c r="R15222" s="269">
        <v>-30.5</v>
      </c>
      <c r="S15222" s="269">
        <v>-54.5</v>
      </c>
      <c r="T15222" s="269">
        <v>-55</v>
      </c>
      <c r="DO15222"/>
    </row>
    <row r="15223" spans="15:119" x14ac:dyDescent="0.25">
      <c r="O15223" s="268" t="s">
        <v>24689</v>
      </c>
      <c r="P15223" s="268" t="s">
        <v>9492</v>
      </c>
      <c r="Q15223" s="269">
        <v>-30</v>
      </c>
      <c r="R15223" s="269">
        <v>-30.25</v>
      </c>
      <c r="S15223" s="269">
        <v>-54.75</v>
      </c>
      <c r="T15223" s="269">
        <v>-55</v>
      </c>
      <c r="DO15223"/>
    </row>
    <row r="15224" spans="15:119" x14ac:dyDescent="0.25">
      <c r="O15224" s="268" t="s">
        <v>24690</v>
      </c>
      <c r="P15224" s="268" t="s">
        <v>9492</v>
      </c>
      <c r="Q15224" s="269">
        <v>-30</v>
      </c>
      <c r="R15224" s="269">
        <v>-30.25</v>
      </c>
      <c r="S15224" s="269">
        <v>-54.5</v>
      </c>
      <c r="T15224" s="269">
        <v>-54.75</v>
      </c>
      <c r="DO15224"/>
    </row>
    <row r="15225" spans="15:119" x14ac:dyDescent="0.25">
      <c r="O15225" s="268" t="s">
        <v>24691</v>
      </c>
      <c r="P15225" s="268" t="s">
        <v>9492</v>
      </c>
      <c r="Q15225" s="269">
        <v>-30.25</v>
      </c>
      <c r="R15225" s="269">
        <v>-30.5</v>
      </c>
      <c r="S15225" s="269">
        <v>-54.75</v>
      </c>
      <c r="T15225" s="269">
        <v>-55</v>
      </c>
      <c r="DO15225"/>
    </row>
    <row r="15226" spans="15:119" x14ac:dyDescent="0.25">
      <c r="O15226" s="268" t="s">
        <v>24692</v>
      </c>
      <c r="P15226" s="268" t="s">
        <v>9492</v>
      </c>
      <c r="Q15226" s="269">
        <v>-30.25</v>
      </c>
      <c r="R15226" s="269">
        <v>-30.5</v>
      </c>
      <c r="S15226" s="269">
        <v>-54.5</v>
      </c>
      <c r="T15226" s="269">
        <v>-54.75</v>
      </c>
      <c r="DO15226"/>
    </row>
    <row r="15227" spans="15:119" x14ac:dyDescent="0.25">
      <c r="O15227" s="268" t="s">
        <v>24693</v>
      </c>
      <c r="P15227" s="268" t="s">
        <v>9490</v>
      </c>
      <c r="Q15227" s="269">
        <v>-30</v>
      </c>
      <c r="R15227" s="269">
        <v>-30.5</v>
      </c>
      <c r="S15227" s="269">
        <v>-54</v>
      </c>
      <c r="T15227" s="269">
        <v>-54.5</v>
      </c>
      <c r="DO15227"/>
    </row>
    <row r="15228" spans="15:119" x14ac:dyDescent="0.25">
      <c r="O15228" s="268" t="s">
        <v>24694</v>
      </c>
      <c r="P15228" s="268" t="s">
        <v>9492</v>
      </c>
      <c r="Q15228" s="269">
        <v>-30</v>
      </c>
      <c r="R15228" s="269">
        <v>-30.25</v>
      </c>
      <c r="S15228" s="269">
        <v>-54.25</v>
      </c>
      <c r="T15228" s="269">
        <v>-54.5</v>
      </c>
      <c r="DO15228"/>
    </row>
    <row r="15229" spans="15:119" x14ac:dyDescent="0.25">
      <c r="O15229" s="268" t="s">
        <v>24695</v>
      </c>
      <c r="P15229" s="268" t="s">
        <v>9492</v>
      </c>
      <c r="Q15229" s="269">
        <v>-30</v>
      </c>
      <c r="R15229" s="269">
        <v>-30.25</v>
      </c>
      <c r="S15229" s="269">
        <v>-54</v>
      </c>
      <c r="T15229" s="269">
        <v>-54.25</v>
      </c>
      <c r="DO15229"/>
    </row>
    <row r="15230" spans="15:119" x14ac:dyDescent="0.25">
      <c r="O15230" s="268" t="s">
        <v>24696</v>
      </c>
      <c r="P15230" s="268" t="s">
        <v>9492</v>
      </c>
      <c r="Q15230" s="269">
        <v>-30.25</v>
      </c>
      <c r="R15230" s="269">
        <v>-30.5</v>
      </c>
      <c r="S15230" s="269">
        <v>-54.25</v>
      </c>
      <c r="T15230" s="269">
        <v>-54.5</v>
      </c>
      <c r="DO15230"/>
    </row>
    <row r="15231" spans="15:119" x14ac:dyDescent="0.25">
      <c r="O15231" s="268" t="s">
        <v>24697</v>
      </c>
      <c r="P15231" s="268" t="s">
        <v>9492</v>
      </c>
      <c r="Q15231" s="269">
        <v>-30.25</v>
      </c>
      <c r="R15231" s="269">
        <v>-30.5</v>
      </c>
      <c r="S15231" s="269">
        <v>-54</v>
      </c>
      <c r="T15231" s="269">
        <v>-54.25</v>
      </c>
      <c r="DO15231"/>
    </row>
    <row r="15232" spans="15:119" x14ac:dyDescent="0.25">
      <c r="O15232" s="268" t="s">
        <v>24698</v>
      </c>
      <c r="P15232" s="268" t="s">
        <v>9490</v>
      </c>
      <c r="Q15232" s="269">
        <v>-30.5</v>
      </c>
      <c r="R15232" s="269">
        <v>-31</v>
      </c>
      <c r="S15232" s="269">
        <v>-55</v>
      </c>
      <c r="T15232" s="269">
        <v>-55.5</v>
      </c>
      <c r="DO15232"/>
    </row>
    <row r="15233" spans="15:119" x14ac:dyDescent="0.25">
      <c r="O15233" s="268" t="s">
        <v>24699</v>
      </c>
      <c r="P15233" s="268" t="s">
        <v>9492</v>
      </c>
      <c r="Q15233" s="269">
        <v>-30.5</v>
      </c>
      <c r="R15233" s="269">
        <v>-30.75</v>
      </c>
      <c r="S15233" s="269">
        <v>-55.25</v>
      </c>
      <c r="T15233" s="269">
        <v>-55.5</v>
      </c>
      <c r="DO15233"/>
    </row>
    <row r="15234" spans="15:119" x14ac:dyDescent="0.25">
      <c r="O15234" s="268" t="s">
        <v>24700</v>
      </c>
      <c r="P15234" s="268" t="s">
        <v>9492</v>
      </c>
      <c r="Q15234" s="269">
        <v>-30.5</v>
      </c>
      <c r="R15234" s="269">
        <v>-30.75</v>
      </c>
      <c r="S15234" s="269">
        <v>-55</v>
      </c>
      <c r="T15234" s="269">
        <v>-55.25</v>
      </c>
      <c r="DO15234"/>
    </row>
    <row r="15235" spans="15:119" x14ac:dyDescent="0.25">
      <c r="O15235" s="268" t="s">
        <v>24701</v>
      </c>
      <c r="P15235" s="268" t="s">
        <v>9492</v>
      </c>
      <c r="Q15235" s="269">
        <v>-30.75</v>
      </c>
      <c r="R15235" s="269">
        <v>-31</v>
      </c>
      <c r="S15235" s="269">
        <v>-55.25</v>
      </c>
      <c r="T15235" s="269">
        <v>-55.5</v>
      </c>
      <c r="DO15235"/>
    </row>
    <row r="15236" spans="15:119" x14ac:dyDescent="0.25">
      <c r="O15236" s="268" t="s">
        <v>24702</v>
      </c>
      <c r="P15236" s="268" t="s">
        <v>9492</v>
      </c>
      <c r="Q15236" s="269">
        <v>-30.75</v>
      </c>
      <c r="R15236" s="269">
        <v>-31</v>
      </c>
      <c r="S15236" s="269">
        <v>-55</v>
      </c>
      <c r="T15236" s="269">
        <v>-55.25</v>
      </c>
      <c r="DO15236"/>
    </row>
    <row r="15237" spans="15:119" x14ac:dyDescent="0.25">
      <c r="O15237" s="268" t="s">
        <v>24703</v>
      </c>
      <c r="P15237" s="268" t="s">
        <v>9490</v>
      </c>
      <c r="Q15237" s="269">
        <v>-30.5</v>
      </c>
      <c r="R15237" s="269">
        <v>-31</v>
      </c>
      <c r="S15237" s="269">
        <v>-54.5</v>
      </c>
      <c r="T15237" s="269">
        <v>-55</v>
      </c>
      <c r="DO15237"/>
    </row>
    <row r="15238" spans="15:119" x14ac:dyDescent="0.25">
      <c r="O15238" s="268" t="s">
        <v>24704</v>
      </c>
      <c r="P15238" s="268" t="s">
        <v>9492</v>
      </c>
      <c r="Q15238" s="269">
        <v>-30.5</v>
      </c>
      <c r="R15238" s="269">
        <v>-30.75</v>
      </c>
      <c r="S15238" s="269">
        <v>-54.75</v>
      </c>
      <c r="T15238" s="269">
        <v>-55</v>
      </c>
      <c r="DO15238"/>
    </row>
    <row r="15239" spans="15:119" x14ac:dyDescent="0.25">
      <c r="O15239" s="268" t="s">
        <v>24705</v>
      </c>
      <c r="P15239" s="268" t="s">
        <v>9492</v>
      </c>
      <c r="Q15239" s="269">
        <v>-30.5</v>
      </c>
      <c r="R15239" s="269">
        <v>-30.75</v>
      </c>
      <c r="S15239" s="269">
        <v>-54.5</v>
      </c>
      <c r="T15239" s="269">
        <v>-54.75</v>
      </c>
      <c r="DO15239"/>
    </row>
    <row r="15240" spans="15:119" x14ac:dyDescent="0.25">
      <c r="O15240" s="268" t="s">
        <v>24706</v>
      </c>
      <c r="P15240" s="268" t="s">
        <v>9492</v>
      </c>
      <c r="Q15240" s="269">
        <v>-30.75</v>
      </c>
      <c r="R15240" s="269">
        <v>-31</v>
      </c>
      <c r="S15240" s="269">
        <v>-54.75</v>
      </c>
      <c r="T15240" s="269">
        <v>-55</v>
      </c>
      <c r="DO15240"/>
    </row>
    <row r="15241" spans="15:119" x14ac:dyDescent="0.25">
      <c r="O15241" s="268" t="s">
        <v>24707</v>
      </c>
      <c r="P15241" s="268" t="s">
        <v>9492</v>
      </c>
      <c r="Q15241" s="269">
        <v>-30.75</v>
      </c>
      <c r="R15241" s="269">
        <v>-31</v>
      </c>
      <c r="S15241" s="269">
        <v>-54.5</v>
      </c>
      <c r="T15241" s="269">
        <v>-54.75</v>
      </c>
      <c r="DO15241"/>
    </row>
    <row r="15242" spans="15:119" x14ac:dyDescent="0.25">
      <c r="O15242" s="268" t="s">
        <v>24708</v>
      </c>
      <c r="P15242" s="268" t="s">
        <v>9490</v>
      </c>
      <c r="Q15242" s="269">
        <v>-30.5</v>
      </c>
      <c r="R15242" s="269">
        <v>-31</v>
      </c>
      <c r="S15242" s="269">
        <v>-54</v>
      </c>
      <c r="T15242" s="269">
        <v>-54.5</v>
      </c>
      <c r="DO15242"/>
    </row>
    <row r="15243" spans="15:119" x14ac:dyDescent="0.25">
      <c r="O15243" s="268" t="s">
        <v>24709</v>
      </c>
      <c r="P15243" s="268" t="s">
        <v>9492</v>
      </c>
      <c r="Q15243" s="269">
        <v>-30.5</v>
      </c>
      <c r="R15243" s="269">
        <v>-30.75</v>
      </c>
      <c r="S15243" s="269">
        <v>-54.25</v>
      </c>
      <c r="T15243" s="269">
        <v>-54.5</v>
      </c>
      <c r="DO15243"/>
    </row>
    <row r="15244" spans="15:119" x14ac:dyDescent="0.25">
      <c r="O15244" s="268" t="s">
        <v>24710</v>
      </c>
      <c r="P15244" s="268" t="s">
        <v>9492</v>
      </c>
      <c r="Q15244" s="269">
        <v>-30.5</v>
      </c>
      <c r="R15244" s="269">
        <v>-30.75</v>
      </c>
      <c r="S15244" s="269">
        <v>-54</v>
      </c>
      <c r="T15244" s="269">
        <v>-54.25</v>
      </c>
      <c r="DO15244"/>
    </row>
    <row r="15245" spans="15:119" x14ac:dyDescent="0.25">
      <c r="O15245" s="268" t="s">
        <v>24711</v>
      </c>
      <c r="P15245" s="268" t="s">
        <v>9492</v>
      </c>
      <c r="Q15245" s="269">
        <v>-30.75</v>
      </c>
      <c r="R15245" s="269">
        <v>-31</v>
      </c>
      <c r="S15245" s="269">
        <v>-54.25</v>
      </c>
      <c r="T15245" s="269">
        <v>-54.5</v>
      </c>
      <c r="DO15245"/>
    </row>
    <row r="15246" spans="15:119" x14ac:dyDescent="0.25">
      <c r="O15246" s="268" t="s">
        <v>24712</v>
      </c>
      <c r="P15246" s="268" t="s">
        <v>9492</v>
      </c>
      <c r="Q15246" s="269">
        <v>-30.75</v>
      </c>
      <c r="R15246" s="269">
        <v>-31</v>
      </c>
      <c r="S15246" s="269">
        <v>-54</v>
      </c>
      <c r="T15246" s="269">
        <v>-54.25</v>
      </c>
      <c r="DO15246"/>
    </row>
    <row r="15247" spans="15:119" x14ac:dyDescent="0.25">
      <c r="O15247" s="268" t="s">
        <v>24713</v>
      </c>
      <c r="P15247" s="268" t="s">
        <v>9488</v>
      </c>
      <c r="Q15247" s="269">
        <v>-31</v>
      </c>
      <c r="R15247" s="269">
        <v>-32</v>
      </c>
      <c r="S15247" s="269">
        <v>-55.5</v>
      </c>
      <c r="T15247" s="269">
        <v>-57</v>
      </c>
      <c r="DO15247"/>
    </row>
    <row r="15248" spans="15:119" x14ac:dyDescent="0.25">
      <c r="O15248" s="268" t="s">
        <v>24714</v>
      </c>
      <c r="P15248" s="268" t="s">
        <v>9490</v>
      </c>
      <c r="Q15248" s="269">
        <v>-31</v>
      </c>
      <c r="R15248" s="269">
        <v>-31.5</v>
      </c>
      <c r="S15248" s="269">
        <v>-56</v>
      </c>
      <c r="T15248" s="269">
        <v>-56.5</v>
      </c>
      <c r="DO15248"/>
    </row>
    <row r="15249" spans="15:119" x14ac:dyDescent="0.25">
      <c r="O15249" s="268" t="s">
        <v>24715</v>
      </c>
      <c r="P15249" s="268" t="s">
        <v>9492</v>
      </c>
      <c r="Q15249" s="269">
        <v>-31</v>
      </c>
      <c r="R15249" s="269">
        <v>-31.25</v>
      </c>
      <c r="S15249" s="269">
        <v>-56</v>
      </c>
      <c r="T15249" s="269">
        <v>-56.25</v>
      </c>
      <c r="DO15249"/>
    </row>
    <row r="15250" spans="15:119" x14ac:dyDescent="0.25">
      <c r="O15250" s="268" t="s">
        <v>24716</v>
      </c>
      <c r="P15250" s="268" t="s">
        <v>9490</v>
      </c>
      <c r="Q15250" s="269">
        <v>-31</v>
      </c>
      <c r="R15250" s="269">
        <v>-31.5</v>
      </c>
      <c r="S15250" s="269">
        <v>-55.5</v>
      </c>
      <c r="T15250" s="269">
        <v>-56</v>
      </c>
      <c r="DO15250"/>
    </row>
    <row r="15251" spans="15:119" x14ac:dyDescent="0.25">
      <c r="O15251" s="268" t="s">
        <v>24717</v>
      </c>
      <c r="P15251" s="268" t="s">
        <v>9492</v>
      </c>
      <c r="Q15251" s="269">
        <v>-31</v>
      </c>
      <c r="R15251" s="269">
        <v>-31.25</v>
      </c>
      <c r="S15251" s="269">
        <v>-55.75</v>
      </c>
      <c r="T15251" s="269">
        <v>-56</v>
      </c>
      <c r="DO15251"/>
    </row>
    <row r="15252" spans="15:119" x14ac:dyDescent="0.25">
      <c r="O15252" s="268" t="s">
        <v>24718</v>
      </c>
      <c r="P15252" s="268" t="s">
        <v>9492</v>
      </c>
      <c r="Q15252" s="269">
        <v>-31</v>
      </c>
      <c r="R15252" s="269">
        <v>-31.25</v>
      </c>
      <c r="S15252" s="269">
        <v>-55.5</v>
      </c>
      <c r="T15252" s="269">
        <v>-55.75</v>
      </c>
      <c r="DO15252"/>
    </row>
    <row r="15253" spans="15:119" x14ac:dyDescent="0.25">
      <c r="O15253" s="268" t="s">
        <v>24719</v>
      </c>
      <c r="P15253" s="268" t="s">
        <v>9488</v>
      </c>
      <c r="Q15253" s="269">
        <v>-31</v>
      </c>
      <c r="R15253" s="269">
        <v>-32</v>
      </c>
      <c r="S15253" s="269">
        <v>-54</v>
      </c>
      <c r="T15253" s="269">
        <v>-55.5</v>
      </c>
      <c r="DO15253"/>
    </row>
    <row r="15254" spans="15:119" x14ac:dyDescent="0.25">
      <c r="O15254" s="268" t="s">
        <v>24720</v>
      </c>
      <c r="P15254" s="268" t="s">
        <v>9490</v>
      </c>
      <c r="Q15254" s="269">
        <v>-31</v>
      </c>
      <c r="R15254" s="269">
        <v>-31.5</v>
      </c>
      <c r="S15254" s="269">
        <v>-55</v>
      </c>
      <c r="T15254" s="269">
        <v>-55.5</v>
      </c>
      <c r="DO15254"/>
    </row>
    <row r="15255" spans="15:119" x14ac:dyDescent="0.25">
      <c r="O15255" s="268" t="s">
        <v>24721</v>
      </c>
      <c r="P15255" s="268" t="s">
        <v>9492</v>
      </c>
      <c r="Q15255" s="269">
        <v>-31</v>
      </c>
      <c r="R15255" s="269">
        <v>-31.25</v>
      </c>
      <c r="S15255" s="269">
        <v>-55.25</v>
      </c>
      <c r="T15255" s="269">
        <v>-55.5</v>
      </c>
      <c r="DO15255"/>
    </row>
    <row r="15256" spans="15:119" x14ac:dyDescent="0.25">
      <c r="O15256" s="268" t="s">
        <v>24722</v>
      </c>
      <c r="P15256" s="268" t="s">
        <v>9492</v>
      </c>
      <c r="Q15256" s="269">
        <v>-31</v>
      </c>
      <c r="R15256" s="269">
        <v>-31.25</v>
      </c>
      <c r="S15256" s="269">
        <v>-55</v>
      </c>
      <c r="T15256" s="269">
        <v>-55.25</v>
      </c>
      <c r="DO15256"/>
    </row>
    <row r="15257" spans="15:119" x14ac:dyDescent="0.25">
      <c r="O15257" s="268" t="s">
        <v>24723</v>
      </c>
      <c r="P15257" s="268" t="s">
        <v>9492</v>
      </c>
      <c r="Q15257" s="269">
        <v>-31.25</v>
      </c>
      <c r="R15257" s="269">
        <v>-31.5</v>
      </c>
      <c r="S15257" s="269">
        <v>-55</v>
      </c>
      <c r="T15257" s="269">
        <v>-55.25</v>
      </c>
      <c r="DO15257"/>
    </row>
    <row r="15258" spans="15:119" x14ac:dyDescent="0.25">
      <c r="O15258" s="268" t="s">
        <v>24724</v>
      </c>
      <c r="P15258" s="268" t="s">
        <v>9490</v>
      </c>
      <c r="Q15258" s="269">
        <v>-31</v>
      </c>
      <c r="R15258" s="269">
        <v>-31.5</v>
      </c>
      <c r="S15258" s="269">
        <v>-54.5</v>
      </c>
      <c r="T15258" s="269">
        <v>-55</v>
      </c>
      <c r="DO15258"/>
    </row>
    <row r="15259" spans="15:119" x14ac:dyDescent="0.25">
      <c r="O15259" s="268" t="s">
        <v>24725</v>
      </c>
      <c r="P15259" s="268" t="s">
        <v>9492</v>
      </c>
      <c r="Q15259" s="269">
        <v>-31</v>
      </c>
      <c r="R15259" s="269">
        <v>-31.25</v>
      </c>
      <c r="S15259" s="269">
        <v>-54.75</v>
      </c>
      <c r="T15259" s="269">
        <v>-55</v>
      </c>
      <c r="DO15259"/>
    </row>
    <row r="15260" spans="15:119" x14ac:dyDescent="0.25">
      <c r="O15260" s="268" t="s">
        <v>24726</v>
      </c>
      <c r="P15260" s="268" t="s">
        <v>9492</v>
      </c>
      <c r="Q15260" s="269">
        <v>-31</v>
      </c>
      <c r="R15260" s="269">
        <v>-31.25</v>
      </c>
      <c r="S15260" s="269">
        <v>-54.5</v>
      </c>
      <c r="T15260" s="269">
        <v>-54.75</v>
      </c>
      <c r="DO15260"/>
    </row>
    <row r="15261" spans="15:119" x14ac:dyDescent="0.25">
      <c r="O15261" s="268" t="s">
        <v>24727</v>
      </c>
      <c r="P15261" s="268" t="s">
        <v>9492</v>
      </c>
      <c r="Q15261" s="269">
        <v>-31.25</v>
      </c>
      <c r="R15261" s="269">
        <v>-31.5</v>
      </c>
      <c r="S15261" s="269">
        <v>-54.75</v>
      </c>
      <c r="T15261" s="269">
        <v>-55</v>
      </c>
      <c r="DO15261"/>
    </row>
    <row r="15262" spans="15:119" x14ac:dyDescent="0.25">
      <c r="O15262" s="268" t="s">
        <v>24728</v>
      </c>
      <c r="P15262" s="268" t="s">
        <v>9492</v>
      </c>
      <c r="Q15262" s="269">
        <v>-31.25</v>
      </c>
      <c r="R15262" s="269">
        <v>-31.5</v>
      </c>
      <c r="S15262" s="269">
        <v>-54.5</v>
      </c>
      <c r="T15262" s="269">
        <v>-54.75</v>
      </c>
      <c r="DO15262"/>
    </row>
    <row r="15263" spans="15:119" x14ac:dyDescent="0.25">
      <c r="O15263" s="268" t="s">
        <v>24729</v>
      </c>
      <c r="P15263" s="268" t="s">
        <v>9490</v>
      </c>
      <c r="Q15263" s="269">
        <v>-31</v>
      </c>
      <c r="R15263" s="269">
        <v>-31.5</v>
      </c>
      <c r="S15263" s="269">
        <v>-54</v>
      </c>
      <c r="T15263" s="269">
        <v>-54.5</v>
      </c>
      <c r="DO15263"/>
    </row>
    <row r="15264" spans="15:119" x14ac:dyDescent="0.25">
      <c r="O15264" s="268" t="s">
        <v>24730</v>
      </c>
      <c r="P15264" s="268" t="s">
        <v>9492</v>
      </c>
      <c r="Q15264" s="269">
        <v>-31</v>
      </c>
      <c r="R15264" s="269">
        <v>-31.25</v>
      </c>
      <c r="S15264" s="269">
        <v>-54.25</v>
      </c>
      <c r="T15264" s="269">
        <v>-54.5</v>
      </c>
      <c r="DO15264"/>
    </row>
    <row r="15265" spans="15:119" x14ac:dyDescent="0.25">
      <c r="O15265" s="268" t="s">
        <v>24731</v>
      </c>
      <c r="P15265" s="268" t="s">
        <v>9492</v>
      </c>
      <c r="Q15265" s="269">
        <v>-31</v>
      </c>
      <c r="R15265" s="269">
        <v>-31.25</v>
      </c>
      <c r="S15265" s="269">
        <v>-54</v>
      </c>
      <c r="T15265" s="269">
        <v>-54.25</v>
      </c>
      <c r="DO15265"/>
    </row>
    <row r="15266" spans="15:119" x14ac:dyDescent="0.25">
      <c r="O15266" s="268" t="s">
        <v>24732</v>
      </c>
      <c r="P15266" s="268" t="s">
        <v>9492</v>
      </c>
      <c r="Q15266" s="269">
        <v>-31.25</v>
      </c>
      <c r="R15266" s="269">
        <v>-31.5</v>
      </c>
      <c r="S15266" s="269">
        <v>-54.25</v>
      </c>
      <c r="T15266" s="269">
        <v>-54.5</v>
      </c>
      <c r="DO15266"/>
    </row>
    <row r="15267" spans="15:119" x14ac:dyDescent="0.25">
      <c r="O15267" s="268" t="s">
        <v>24733</v>
      </c>
      <c r="P15267" s="268" t="s">
        <v>9492</v>
      </c>
      <c r="Q15267" s="269">
        <v>-31.25</v>
      </c>
      <c r="R15267" s="269">
        <v>-31.5</v>
      </c>
      <c r="S15267" s="269">
        <v>-54</v>
      </c>
      <c r="T15267" s="269">
        <v>-54.25</v>
      </c>
      <c r="DO15267"/>
    </row>
    <row r="15268" spans="15:119" x14ac:dyDescent="0.25">
      <c r="O15268" s="268" t="s">
        <v>24734</v>
      </c>
      <c r="P15268" s="268" t="s">
        <v>9490</v>
      </c>
      <c r="Q15268" s="269">
        <v>-31.5</v>
      </c>
      <c r="R15268" s="269">
        <v>-32</v>
      </c>
      <c r="S15268" s="269">
        <v>-54.5</v>
      </c>
      <c r="T15268" s="269">
        <v>-55</v>
      </c>
      <c r="DO15268"/>
    </row>
    <row r="15269" spans="15:119" x14ac:dyDescent="0.25">
      <c r="O15269" s="268" t="s">
        <v>24735</v>
      </c>
      <c r="P15269" s="268" t="s">
        <v>9492</v>
      </c>
      <c r="Q15269" s="269">
        <v>-31.5</v>
      </c>
      <c r="R15269" s="269">
        <v>-31.75</v>
      </c>
      <c r="S15269" s="269">
        <v>-54.5</v>
      </c>
      <c r="T15269" s="269">
        <v>-54.75</v>
      </c>
      <c r="DO15269"/>
    </row>
    <row r="15270" spans="15:119" x14ac:dyDescent="0.25">
      <c r="O15270" s="268" t="s">
        <v>24736</v>
      </c>
      <c r="P15270" s="268" t="s">
        <v>9490</v>
      </c>
      <c r="Q15270" s="269">
        <v>-31.5</v>
      </c>
      <c r="R15270" s="269">
        <v>-32</v>
      </c>
      <c r="S15270" s="269">
        <v>-54</v>
      </c>
      <c r="T15270" s="269">
        <v>-54.5</v>
      </c>
      <c r="DO15270"/>
    </row>
    <row r="15271" spans="15:119" x14ac:dyDescent="0.25">
      <c r="O15271" s="268" t="s">
        <v>24737</v>
      </c>
      <c r="P15271" s="268" t="s">
        <v>9492</v>
      </c>
      <c r="Q15271" s="269">
        <v>-31.5</v>
      </c>
      <c r="R15271" s="269">
        <v>-31.75</v>
      </c>
      <c r="S15271" s="269">
        <v>-54.25</v>
      </c>
      <c r="T15271" s="269">
        <v>-54.5</v>
      </c>
      <c r="DO15271"/>
    </row>
    <row r="15272" spans="15:119" x14ac:dyDescent="0.25">
      <c r="O15272" s="268" t="s">
        <v>24738</v>
      </c>
      <c r="P15272" s="268" t="s">
        <v>9492</v>
      </c>
      <c r="Q15272" s="269">
        <v>-31.5</v>
      </c>
      <c r="R15272" s="269">
        <v>-31.75</v>
      </c>
      <c r="S15272" s="269">
        <v>-54</v>
      </c>
      <c r="T15272" s="269">
        <v>-54.25</v>
      </c>
      <c r="DO15272"/>
    </row>
    <row r="15273" spans="15:119" x14ac:dyDescent="0.25">
      <c r="O15273" s="268" t="s">
        <v>24739</v>
      </c>
      <c r="P15273" s="268" t="s">
        <v>9492</v>
      </c>
      <c r="Q15273" s="269">
        <v>-31.75</v>
      </c>
      <c r="R15273" s="269">
        <v>-32</v>
      </c>
      <c r="S15273" s="269">
        <v>-54.25</v>
      </c>
      <c r="T15273" s="269">
        <v>-54.5</v>
      </c>
      <c r="DO15273"/>
    </row>
    <row r="15274" spans="15:119" x14ac:dyDescent="0.25">
      <c r="O15274" s="268" t="s">
        <v>24740</v>
      </c>
      <c r="P15274" s="268" t="s">
        <v>9492</v>
      </c>
      <c r="Q15274" s="269">
        <v>-31.75</v>
      </c>
      <c r="R15274" s="269">
        <v>-32</v>
      </c>
      <c r="S15274" s="269">
        <v>-54</v>
      </c>
      <c r="T15274" s="269">
        <v>-54.25</v>
      </c>
      <c r="DO15274"/>
    </row>
    <row r="15275" spans="15:119" x14ac:dyDescent="0.25">
      <c r="O15275" s="268" t="s">
        <v>24741</v>
      </c>
      <c r="P15275" s="268" t="s">
        <v>9484</v>
      </c>
      <c r="Q15275" s="269">
        <v>-28</v>
      </c>
      <c r="R15275" s="269">
        <v>-32</v>
      </c>
      <c r="S15275" s="269">
        <v>-48</v>
      </c>
      <c r="T15275" s="269">
        <v>-54</v>
      </c>
      <c r="DO15275"/>
    </row>
    <row r="15276" spans="15:119" x14ac:dyDescent="0.25">
      <c r="O15276" s="268" t="s">
        <v>24742</v>
      </c>
      <c r="P15276" s="268" t="s">
        <v>9486</v>
      </c>
      <c r="Q15276" s="269">
        <v>-28</v>
      </c>
      <c r="R15276" s="269">
        <v>-30</v>
      </c>
      <c r="S15276" s="269">
        <v>-51</v>
      </c>
      <c r="T15276" s="269">
        <v>-54</v>
      </c>
      <c r="DO15276"/>
    </row>
    <row r="15277" spans="15:119" x14ac:dyDescent="0.25">
      <c r="O15277" s="268" t="s">
        <v>24743</v>
      </c>
      <c r="P15277" s="268" t="s">
        <v>9488</v>
      </c>
      <c r="Q15277" s="269">
        <v>-28</v>
      </c>
      <c r="R15277" s="269">
        <v>-29</v>
      </c>
      <c r="S15277" s="269">
        <v>-52.5</v>
      </c>
      <c r="T15277" s="269">
        <v>-54</v>
      </c>
      <c r="DO15277"/>
    </row>
    <row r="15278" spans="15:119" x14ac:dyDescent="0.25">
      <c r="O15278" s="268" t="s">
        <v>24744</v>
      </c>
      <c r="P15278" s="268" t="s">
        <v>9490</v>
      </c>
      <c r="Q15278" s="269">
        <v>-28</v>
      </c>
      <c r="R15278" s="269">
        <v>-28.5</v>
      </c>
      <c r="S15278" s="269">
        <v>-53.5</v>
      </c>
      <c r="T15278" s="269">
        <v>-54</v>
      </c>
      <c r="DO15278"/>
    </row>
    <row r="15279" spans="15:119" x14ac:dyDescent="0.25">
      <c r="O15279" s="268" t="s">
        <v>24745</v>
      </c>
      <c r="P15279" s="268" t="s">
        <v>9492</v>
      </c>
      <c r="Q15279" s="269">
        <v>-28</v>
      </c>
      <c r="R15279" s="269">
        <v>-28.25</v>
      </c>
      <c r="S15279" s="269">
        <v>-53.75</v>
      </c>
      <c r="T15279" s="269">
        <v>-54</v>
      </c>
      <c r="DO15279"/>
    </row>
    <row r="15280" spans="15:119" x14ac:dyDescent="0.25">
      <c r="O15280" s="268" t="s">
        <v>24746</v>
      </c>
      <c r="P15280" s="268" t="s">
        <v>9492</v>
      </c>
      <c r="Q15280" s="269">
        <v>-28</v>
      </c>
      <c r="R15280" s="269">
        <v>-28.25</v>
      </c>
      <c r="S15280" s="269">
        <v>-53.5</v>
      </c>
      <c r="T15280" s="269">
        <v>-53.75</v>
      </c>
      <c r="DO15280"/>
    </row>
    <row r="15281" spans="15:119" x14ac:dyDescent="0.25">
      <c r="O15281" s="268" t="s">
        <v>24747</v>
      </c>
      <c r="P15281" s="268" t="s">
        <v>9492</v>
      </c>
      <c r="Q15281" s="269">
        <v>-28.25</v>
      </c>
      <c r="R15281" s="269">
        <v>-28.5</v>
      </c>
      <c r="S15281" s="269">
        <v>-53.75</v>
      </c>
      <c r="T15281" s="269">
        <v>-54</v>
      </c>
      <c r="DO15281"/>
    </row>
    <row r="15282" spans="15:119" x14ac:dyDescent="0.25">
      <c r="O15282" s="268" t="s">
        <v>24748</v>
      </c>
      <c r="P15282" s="268" t="s">
        <v>9492</v>
      </c>
      <c r="Q15282" s="269">
        <v>-28.25</v>
      </c>
      <c r="R15282" s="269">
        <v>-28.5</v>
      </c>
      <c r="S15282" s="269">
        <v>-53.5</v>
      </c>
      <c r="T15282" s="269">
        <v>-53.75</v>
      </c>
      <c r="DO15282"/>
    </row>
    <row r="15283" spans="15:119" x14ac:dyDescent="0.25">
      <c r="O15283" s="268" t="s">
        <v>24749</v>
      </c>
      <c r="P15283" s="268" t="s">
        <v>9490</v>
      </c>
      <c r="Q15283" s="269">
        <v>-28</v>
      </c>
      <c r="R15283" s="269">
        <v>-28.5</v>
      </c>
      <c r="S15283" s="269">
        <v>-53</v>
      </c>
      <c r="T15283" s="269">
        <v>-53.5</v>
      </c>
      <c r="DO15283"/>
    </row>
    <row r="15284" spans="15:119" x14ac:dyDescent="0.25">
      <c r="O15284" s="268" t="s">
        <v>24750</v>
      </c>
      <c r="P15284" s="268" t="s">
        <v>9492</v>
      </c>
      <c r="Q15284" s="269">
        <v>-28</v>
      </c>
      <c r="R15284" s="269">
        <v>-28.25</v>
      </c>
      <c r="S15284" s="269">
        <v>-53.25</v>
      </c>
      <c r="T15284" s="269">
        <v>-53.5</v>
      </c>
      <c r="DO15284"/>
    </row>
    <row r="15285" spans="15:119" x14ac:dyDescent="0.25">
      <c r="O15285" s="268" t="s">
        <v>24751</v>
      </c>
      <c r="P15285" s="268" t="s">
        <v>9492</v>
      </c>
      <c r="Q15285" s="269">
        <v>-28</v>
      </c>
      <c r="R15285" s="269">
        <v>-28.25</v>
      </c>
      <c r="S15285" s="269">
        <v>-53</v>
      </c>
      <c r="T15285" s="269">
        <v>-53.25</v>
      </c>
      <c r="DO15285"/>
    </row>
    <row r="15286" spans="15:119" x14ac:dyDescent="0.25">
      <c r="O15286" s="268" t="s">
        <v>24752</v>
      </c>
      <c r="P15286" s="268" t="s">
        <v>9492</v>
      </c>
      <c r="Q15286" s="269">
        <v>-28.25</v>
      </c>
      <c r="R15286" s="269">
        <v>-28.5</v>
      </c>
      <c r="S15286" s="269">
        <v>-53.25</v>
      </c>
      <c r="T15286" s="269">
        <v>-53.5</v>
      </c>
      <c r="DO15286"/>
    </row>
    <row r="15287" spans="15:119" x14ac:dyDescent="0.25">
      <c r="O15287" s="268" t="s">
        <v>24753</v>
      </c>
      <c r="P15287" s="268" t="s">
        <v>9492</v>
      </c>
      <c r="Q15287" s="269">
        <v>-28.25</v>
      </c>
      <c r="R15287" s="269">
        <v>-28.5</v>
      </c>
      <c r="S15287" s="269">
        <v>-53</v>
      </c>
      <c r="T15287" s="269">
        <v>-53.25</v>
      </c>
      <c r="DO15287"/>
    </row>
    <row r="15288" spans="15:119" x14ac:dyDescent="0.25">
      <c r="O15288" s="268" t="s">
        <v>24754</v>
      </c>
      <c r="P15288" s="268" t="s">
        <v>9490</v>
      </c>
      <c r="Q15288" s="269">
        <v>-28</v>
      </c>
      <c r="R15288" s="269">
        <v>-28.5</v>
      </c>
      <c r="S15288" s="269">
        <v>-52.5</v>
      </c>
      <c r="T15288" s="269">
        <v>-53</v>
      </c>
      <c r="DO15288"/>
    </row>
    <row r="15289" spans="15:119" x14ac:dyDescent="0.25">
      <c r="O15289" s="268" t="s">
        <v>24755</v>
      </c>
      <c r="P15289" s="268" t="s">
        <v>9492</v>
      </c>
      <c r="Q15289" s="269">
        <v>-28</v>
      </c>
      <c r="R15289" s="269">
        <v>-28.25</v>
      </c>
      <c r="S15289" s="269">
        <v>-52.75</v>
      </c>
      <c r="T15289" s="269">
        <v>-53</v>
      </c>
      <c r="DO15289"/>
    </row>
    <row r="15290" spans="15:119" x14ac:dyDescent="0.25">
      <c r="O15290" s="268" t="s">
        <v>24756</v>
      </c>
      <c r="P15290" s="268" t="s">
        <v>9492</v>
      </c>
      <c r="Q15290" s="269">
        <v>-28</v>
      </c>
      <c r="R15290" s="269">
        <v>-28.25</v>
      </c>
      <c r="S15290" s="269">
        <v>-52.5</v>
      </c>
      <c r="T15290" s="269">
        <v>-52.75</v>
      </c>
      <c r="DO15290"/>
    </row>
    <row r="15291" spans="15:119" x14ac:dyDescent="0.25">
      <c r="O15291" s="268" t="s">
        <v>24757</v>
      </c>
      <c r="P15291" s="268" t="s">
        <v>9492</v>
      </c>
      <c r="Q15291" s="269">
        <v>-28.25</v>
      </c>
      <c r="R15291" s="269">
        <v>-28.5</v>
      </c>
      <c r="S15291" s="269">
        <v>-52.75</v>
      </c>
      <c r="T15291" s="269">
        <v>-53</v>
      </c>
      <c r="DO15291"/>
    </row>
    <row r="15292" spans="15:119" x14ac:dyDescent="0.25">
      <c r="O15292" s="268" t="s">
        <v>24758</v>
      </c>
      <c r="P15292" s="268" t="s">
        <v>9492</v>
      </c>
      <c r="Q15292" s="269">
        <v>-28.25</v>
      </c>
      <c r="R15292" s="269">
        <v>-28.5</v>
      </c>
      <c r="S15292" s="269">
        <v>-52.5</v>
      </c>
      <c r="T15292" s="269">
        <v>-52.75</v>
      </c>
      <c r="DO15292"/>
    </row>
    <row r="15293" spans="15:119" x14ac:dyDescent="0.25">
      <c r="O15293" s="268" t="s">
        <v>24759</v>
      </c>
      <c r="P15293" s="268" t="s">
        <v>9490</v>
      </c>
      <c r="Q15293" s="269">
        <v>-28.5</v>
      </c>
      <c r="R15293" s="269">
        <v>-29</v>
      </c>
      <c r="S15293" s="269">
        <v>-53.5</v>
      </c>
      <c r="T15293" s="269">
        <v>-54</v>
      </c>
      <c r="DO15293"/>
    </row>
    <row r="15294" spans="15:119" x14ac:dyDescent="0.25">
      <c r="O15294" s="268" t="s">
        <v>24760</v>
      </c>
      <c r="P15294" s="268" t="s">
        <v>9492</v>
      </c>
      <c r="Q15294" s="269">
        <v>-28.5</v>
      </c>
      <c r="R15294" s="269">
        <v>-28.75</v>
      </c>
      <c r="S15294" s="269">
        <v>-53.75</v>
      </c>
      <c r="T15294" s="269">
        <v>-54</v>
      </c>
      <c r="DO15294"/>
    </row>
    <row r="15295" spans="15:119" x14ac:dyDescent="0.25">
      <c r="O15295" s="268" t="s">
        <v>24761</v>
      </c>
      <c r="P15295" s="268" t="s">
        <v>9492</v>
      </c>
      <c r="Q15295" s="269">
        <v>-28.5</v>
      </c>
      <c r="R15295" s="269">
        <v>-28.75</v>
      </c>
      <c r="S15295" s="269">
        <v>-53.5</v>
      </c>
      <c r="T15295" s="269">
        <v>-53.75</v>
      </c>
      <c r="DO15295"/>
    </row>
    <row r="15296" spans="15:119" x14ac:dyDescent="0.25">
      <c r="O15296" s="268" t="s">
        <v>24762</v>
      </c>
      <c r="P15296" s="268" t="s">
        <v>9492</v>
      </c>
      <c r="Q15296" s="269">
        <v>-28.75</v>
      </c>
      <c r="R15296" s="269">
        <v>-29</v>
      </c>
      <c r="S15296" s="269">
        <v>-53.75</v>
      </c>
      <c r="T15296" s="269">
        <v>-54</v>
      </c>
      <c r="DO15296"/>
    </row>
    <row r="15297" spans="15:119" x14ac:dyDescent="0.25">
      <c r="O15297" s="268" t="s">
        <v>24763</v>
      </c>
      <c r="P15297" s="268" t="s">
        <v>9492</v>
      </c>
      <c r="Q15297" s="269">
        <v>-28.75</v>
      </c>
      <c r="R15297" s="269">
        <v>-29</v>
      </c>
      <c r="S15297" s="269">
        <v>-53.5</v>
      </c>
      <c r="T15297" s="269">
        <v>-53.75</v>
      </c>
      <c r="DO15297"/>
    </row>
    <row r="15298" spans="15:119" x14ac:dyDescent="0.25">
      <c r="O15298" s="268" t="s">
        <v>24764</v>
      </c>
      <c r="P15298" s="268" t="s">
        <v>9490</v>
      </c>
      <c r="Q15298" s="269">
        <v>-28.5</v>
      </c>
      <c r="R15298" s="269">
        <v>-29</v>
      </c>
      <c r="S15298" s="269">
        <v>-53</v>
      </c>
      <c r="T15298" s="269">
        <v>-53.5</v>
      </c>
      <c r="DO15298"/>
    </row>
    <row r="15299" spans="15:119" x14ac:dyDescent="0.25">
      <c r="O15299" s="268" t="s">
        <v>24765</v>
      </c>
      <c r="P15299" s="268" t="s">
        <v>9492</v>
      </c>
      <c r="Q15299" s="269">
        <v>-28.5</v>
      </c>
      <c r="R15299" s="269">
        <v>-28.75</v>
      </c>
      <c r="S15299" s="269">
        <v>-53.25</v>
      </c>
      <c r="T15299" s="269">
        <v>-53.5</v>
      </c>
      <c r="DO15299"/>
    </row>
    <row r="15300" spans="15:119" x14ac:dyDescent="0.25">
      <c r="O15300" s="268" t="s">
        <v>24766</v>
      </c>
      <c r="P15300" s="268" t="s">
        <v>9492</v>
      </c>
      <c r="Q15300" s="269">
        <v>-28.5</v>
      </c>
      <c r="R15300" s="269">
        <v>-28.75</v>
      </c>
      <c r="S15300" s="269">
        <v>-53</v>
      </c>
      <c r="T15300" s="269">
        <v>-53.25</v>
      </c>
      <c r="DO15300"/>
    </row>
    <row r="15301" spans="15:119" x14ac:dyDescent="0.25">
      <c r="O15301" s="268" t="s">
        <v>24767</v>
      </c>
      <c r="P15301" s="268" t="s">
        <v>9492</v>
      </c>
      <c r="Q15301" s="269">
        <v>-28.75</v>
      </c>
      <c r="R15301" s="269">
        <v>-29</v>
      </c>
      <c r="S15301" s="269">
        <v>-53.25</v>
      </c>
      <c r="T15301" s="269">
        <v>-53.5</v>
      </c>
      <c r="DO15301"/>
    </row>
    <row r="15302" spans="15:119" x14ac:dyDescent="0.25">
      <c r="O15302" s="268" t="s">
        <v>24768</v>
      </c>
      <c r="P15302" s="268" t="s">
        <v>9492</v>
      </c>
      <c r="Q15302" s="269">
        <v>-28.75</v>
      </c>
      <c r="R15302" s="269">
        <v>-29</v>
      </c>
      <c r="S15302" s="269">
        <v>-53</v>
      </c>
      <c r="T15302" s="269">
        <v>-53.25</v>
      </c>
      <c r="DO15302"/>
    </row>
    <row r="15303" spans="15:119" x14ac:dyDescent="0.25">
      <c r="O15303" s="268" t="s">
        <v>24769</v>
      </c>
      <c r="P15303" s="268" t="s">
        <v>9490</v>
      </c>
      <c r="Q15303" s="269">
        <v>-28.5</v>
      </c>
      <c r="R15303" s="269">
        <v>-29</v>
      </c>
      <c r="S15303" s="269">
        <v>-52.5</v>
      </c>
      <c r="T15303" s="269">
        <v>-53</v>
      </c>
      <c r="DO15303"/>
    </row>
    <row r="15304" spans="15:119" x14ac:dyDescent="0.25">
      <c r="O15304" s="268" t="s">
        <v>24770</v>
      </c>
      <c r="P15304" s="268" t="s">
        <v>9492</v>
      </c>
      <c r="Q15304" s="269">
        <v>-28.5</v>
      </c>
      <c r="R15304" s="269">
        <v>-28.75</v>
      </c>
      <c r="S15304" s="269">
        <v>-52.75</v>
      </c>
      <c r="T15304" s="269">
        <v>-53</v>
      </c>
      <c r="DO15304"/>
    </row>
    <row r="15305" spans="15:119" x14ac:dyDescent="0.25">
      <c r="O15305" s="268" t="s">
        <v>24771</v>
      </c>
      <c r="P15305" s="268" t="s">
        <v>9492</v>
      </c>
      <c r="Q15305" s="269">
        <v>-28.5</v>
      </c>
      <c r="R15305" s="269">
        <v>-28.75</v>
      </c>
      <c r="S15305" s="269">
        <v>-52.5</v>
      </c>
      <c r="T15305" s="269">
        <v>-52.75</v>
      </c>
      <c r="DO15305"/>
    </row>
    <row r="15306" spans="15:119" x14ac:dyDescent="0.25">
      <c r="O15306" s="268" t="s">
        <v>24772</v>
      </c>
      <c r="P15306" s="268" t="s">
        <v>9492</v>
      </c>
      <c r="Q15306" s="269">
        <v>-28.75</v>
      </c>
      <c r="R15306" s="269">
        <v>-29</v>
      </c>
      <c r="S15306" s="269">
        <v>-52.75</v>
      </c>
      <c r="T15306" s="269">
        <v>-53</v>
      </c>
      <c r="DO15306"/>
    </row>
    <row r="15307" spans="15:119" x14ac:dyDescent="0.25">
      <c r="O15307" s="268" t="s">
        <v>24773</v>
      </c>
      <c r="P15307" s="268" t="s">
        <v>9492</v>
      </c>
      <c r="Q15307" s="269">
        <v>-28.75</v>
      </c>
      <c r="R15307" s="269">
        <v>-29</v>
      </c>
      <c r="S15307" s="269">
        <v>-52.5</v>
      </c>
      <c r="T15307" s="269">
        <v>-52.75</v>
      </c>
      <c r="DO15307"/>
    </row>
    <row r="15308" spans="15:119" x14ac:dyDescent="0.25">
      <c r="O15308" s="268" t="s">
        <v>24774</v>
      </c>
      <c r="P15308" s="268" t="s">
        <v>9488</v>
      </c>
      <c r="Q15308" s="269">
        <v>-28</v>
      </c>
      <c r="R15308" s="269">
        <v>-29</v>
      </c>
      <c r="S15308" s="269">
        <v>-51</v>
      </c>
      <c r="T15308" s="269">
        <v>-52.5</v>
      </c>
      <c r="DO15308"/>
    </row>
    <row r="15309" spans="15:119" x14ac:dyDescent="0.25">
      <c r="O15309" s="268" t="s">
        <v>24775</v>
      </c>
      <c r="P15309" s="268" t="s">
        <v>9490</v>
      </c>
      <c r="Q15309" s="269">
        <v>-28</v>
      </c>
      <c r="R15309" s="269">
        <v>-28.5</v>
      </c>
      <c r="S15309" s="269">
        <v>-52</v>
      </c>
      <c r="T15309" s="269">
        <v>-52.5</v>
      </c>
      <c r="DO15309"/>
    </row>
    <row r="15310" spans="15:119" x14ac:dyDescent="0.25">
      <c r="O15310" s="268" t="s">
        <v>24776</v>
      </c>
      <c r="P15310" s="268" t="s">
        <v>9492</v>
      </c>
      <c r="Q15310" s="269">
        <v>-28</v>
      </c>
      <c r="R15310" s="269">
        <v>-28.25</v>
      </c>
      <c r="S15310" s="269">
        <v>-52.25</v>
      </c>
      <c r="T15310" s="269">
        <v>-52.5</v>
      </c>
      <c r="DO15310"/>
    </row>
    <row r="15311" spans="15:119" x14ac:dyDescent="0.25">
      <c r="O15311" s="268" t="s">
        <v>24777</v>
      </c>
      <c r="P15311" s="268" t="s">
        <v>9492</v>
      </c>
      <c r="Q15311" s="269">
        <v>-28</v>
      </c>
      <c r="R15311" s="269">
        <v>-28.25</v>
      </c>
      <c r="S15311" s="269">
        <v>-52</v>
      </c>
      <c r="T15311" s="269">
        <v>-52.25</v>
      </c>
      <c r="DO15311"/>
    </row>
    <row r="15312" spans="15:119" x14ac:dyDescent="0.25">
      <c r="O15312" s="268" t="s">
        <v>24778</v>
      </c>
      <c r="P15312" s="268" t="s">
        <v>9492</v>
      </c>
      <c r="Q15312" s="269">
        <v>-28.25</v>
      </c>
      <c r="R15312" s="269">
        <v>-28.5</v>
      </c>
      <c r="S15312" s="269">
        <v>-52.25</v>
      </c>
      <c r="T15312" s="269">
        <v>-52.5</v>
      </c>
      <c r="DO15312"/>
    </row>
    <row r="15313" spans="15:119" x14ac:dyDescent="0.25">
      <c r="O15313" s="268" t="s">
        <v>24779</v>
      </c>
      <c r="P15313" s="268" t="s">
        <v>9492</v>
      </c>
      <c r="Q15313" s="269">
        <v>-28.25</v>
      </c>
      <c r="R15313" s="269">
        <v>-28.5</v>
      </c>
      <c r="S15313" s="269">
        <v>-52</v>
      </c>
      <c r="T15313" s="269">
        <v>-52.25</v>
      </c>
      <c r="DO15313"/>
    </row>
    <row r="15314" spans="15:119" x14ac:dyDescent="0.25">
      <c r="O15314" s="268" t="s">
        <v>24780</v>
      </c>
      <c r="P15314" s="268" t="s">
        <v>9490</v>
      </c>
      <c r="Q15314" s="269">
        <v>-28</v>
      </c>
      <c r="R15314" s="269">
        <v>-28.5</v>
      </c>
      <c r="S15314" s="269">
        <v>-51.5</v>
      </c>
      <c r="T15314" s="269">
        <v>-52</v>
      </c>
      <c r="DO15314"/>
    </row>
    <row r="15315" spans="15:119" x14ac:dyDescent="0.25">
      <c r="O15315" s="268" t="s">
        <v>24781</v>
      </c>
      <c r="P15315" s="268" t="s">
        <v>9492</v>
      </c>
      <c r="Q15315" s="269">
        <v>-28</v>
      </c>
      <c r="R15315" s="269">
        <v>-28.25</v>
      </c>
      <c r="S15315" s="269">
        <v>-51.75</v>
      </c>
      <c r="T15315" s="269">
        <v>-52</v>
      </c>
      <c r="DO15315"/>
    </row>
    <row r="15316" spans="15:119" x14ac:dyDescent="0.25">
      <c r="O15316" s="268" t="s">
        <v>24782</v>
      </c>
      <c r="P15316" s="268" t="s">
        <v>9492</v>
      </c>
      <c r="Q15316" s="269">
        <v>-28</v>
      </c>
      <c r="R15316" s="269">
        <v>-28.25</v>
      </c>
      <c r="S15316" s="269">
        <v>-51.5</v>
      </c>
      <c r="T15316" s="269">
        <v>-51.75</v>
      </c>
      <c r="DO15316"/>
    </row>
    <row r="15317" spans="15:119" x14ac:dyDescent="0.25">
      <c r="O15317" s="268" t="s">
        <v>24783</v>
      </c>
      <c r="P15317" s="268" t="s">
        <v>9492</v>
      </c>
      <c r="Q15317" s="269">
        <v>-28.25</v>
      </c>
      <c r="R15317" s="269">
        <v>-28.5</v>
      </c>
      <c r="S15317" s="269">
        <v>-51.75</v>
      </c>
      <c r="T15317" s="269">
        <v>-52</v>
      </c>
      <c r="DO15317"/>
    </row>
    <row r="15318" spans="15:119" x14ac:dyDescent="0.25">
      <c r="O15318" s="268" t="s">
        <v>24784</v>
      </c>
      <c r="P15318" s="268" t="s">
        <v>9492</v>
      </c>
      <c r="Q15318" s="269">
        <v>-28.25</v>
      </c>
      <c r="R15318" s="269">
        <v>-28.5</v>
      </c>
      <c r="S15318" s="269">
        <v>-51.5</v>
      </c>
      <c r="T15318" s="269">
        <v>-51.75</v>
      </c>
      <c r="DO15318"/>
    </row>
    <row r="15319" spans="15:119" x14ac:dyDescent="0.25">
      <c r="O15319" s="268" t="s">
        <v>24785</v>
      </c>
      <c r="P15319" s="268" t="s">
        <v>9490</v>
      </c>
      <c r="Q15319" s="269">
        <v>-28</v>
      </c>
      <c r="R15319" s="269">
        <v>-28.5</v>
      </c>
      <c r="S15319" s="269">
        <v>-51</v>
      </c>
      <c r="T15319" s="269">
        <v>-51.5</v>
      </c>
      <c r="DO15319"/>
    </row>
    <row r="15320" spans="15:119" x14ac:dyDescent="0.25">
      <c r="O15320" s="268" t="s">
        <v>24786</v>
      </c>
      <c r="P15320" s="268" t="s">
        <v>9492</v>
      </c>
      <c r="Q15320" s="269">
        <v>-28</v>
      </c>
      <c r="R15320" s="269">
        <v>-28.25</v>
      </c>
      <c r="S15320" s="269">
        <v>-51.25</v>
      </c>
      <c r="T15320" s="269">
        <v>-51.5</v>
      </c>
      <c r="DO15320"/>
    </row>
    <row r="15321" spans="15:119" x14ac:dyDescent="0.25">
      <c r="O15321" s="268" t="s">
        <v>24787</v>
      </c>
      <c r="P15321" s="268" t="s">
        <v>9492</v>
      </c>
      <c r="Q15321" s="269">
        <v>-28</v>
      </c>
      <c r="R15321" s="269">
        <v>-28.25</v>
      </c>
      <c r="S15321" s="269">
        <v>-51</v>
      </c>
      <c r="T15321" s="269">
        <v>-51.25</v>
      </c>
      <c r="DO15321"/>
    </row>
    <row r="15322" spans="15:119" x14ac:dyDescent="0.25">
      <c r="O15322" s="268" t="s">
        <v>24788</v>
      </c>
      <c r="P15322" s="268" t="s">
        <v>9492</v>
      </c>
      <c r="Q15322" s="269">
        <v>-28.25</v>
      </c>
      <c r="R15322" s="269">
        <v>-28.5</v>
      </c>
      <c r="S15322" s="269">
        <v>-51.25</v>
      </c>
      <c r="T15322" s="269">
        <v>-51.5</v>
      </c>
      <c r="DO15322"/>
    </row>
    <row r="15323" spans="15:119" x14ac:dyDescent="0.25">
      <c r="O15323" s="268" t="s">
        <v>24789</v>
      </c>
      <c r="P15323" s="268" t="s">
        <v>9492</v>
      </c>
      <c r="Q15323" s="269">
        <v>-28.25</v>
      </c>
      <c r="R15323" s="269">
        <v>-28.5</v>
      </c>
      <c r="S15323" s="269">
        <v>-51</v>
      </c>
      <c r="T15323" s="269">
        <v>-51.25</v>
      </c>
      <c r="DO15323"/>
    </row>
    <row r="15324" spans="15:119" x14ac:dyDescent="0.25">
      <c r="O15324" s="268" t="s">
        <v>24790</v>
      </c>
      <c r="P15324" s="268" t="s">
        <v>9490</v>
      </c>
      <c r="Q15324" s="269">
        <v>-28.5</v>
      </c>
      <c r="R15324" s="269">
        <v>-29</v>
      </c>
      <c r="S15324" s="269">
        <v>-52</v>
      </c>
      <c r="T15324" s="269">
        <v>-52.5</v>
      </c>
      <c r="DO15324"/>
    </row>
    <row r="15325" spans="15:119" x14ac:dyDescent="0.25">
      <c r="O15325" s="268" t="s">
        <v>24791</v>
      </c>
      <c r="P15325" s="268" t="s">
        <v>9492</v>
      </c>
      <c r="Q15325" s="269">
        <v>-28.5</v>
      </c>
      <c r="R15325" s="269">
        <v>-28.75</v>
      </c>
      <c r="S15325" s="269">
        <v>-52.25</v>
      </c>
      <c r="T15325" s="269">
        <v>-52.5</v>
      </c>
      <c r="DO15325"/>
    </row>
    <row r="15326" spans="15:119" x14ac:dyDescent="0.25">
      <c r="O15326" s="268" t="s">
        <v>24792</v>
      </c>
      <c r="P15326" s="268" t="s">
        <v>9492</v>
      </c>
      <c r="Q15326" s="269">
        <v>-28.5</v>
      </c>
      <c r="R15326" s="269">
        <v>-28.75</v>
      </c>
      <c r="S15326" s="269">
        <v>-52</v>
      </c>
      <c r="T15326" s="269">
        <v>-52.25</v>
      </c>
      <c r="DO15326"/>
    </row>
    <row r="15327" spans="15:119" x14ac:dyDescent="0.25">
      <c r="O15327" s="268" t="s">
        <v>24793</v>
      </c>
      <c r="P15327" s="268" t="s">
        <v>9492</v>
      </c>
      <c r="Q15327" s="269">
        <v>-28.75</v>
      </c>
      <c r="R15327" s="269">
        <v>-29</v>
      </c>
      <c r="S15327" s="269">
        <v>-52.25</v>
      </c>
      <c r="T15327" s="269">
        <v>-52.5</v>
      </c>
      <c r="DO15327"/>
    </row>
    <row r="15328" spans="15:119" x14ac:dyDescent="0.25">
      <c r="O15328" s="268" t="s">
        <v>24794</v>
      </c>
      <c r="P15328" s="268" t="s">
        <v>9492</v>
      </c>
      <c r="Q15328" s="269">
        <v>-28.75</v>
      </c>
      <c r="R15328" s="269">
        <v>-29</v>
      </c>
      <c r="S15328" s="269">
        <v>-52</v>
      </c>
      <c r="T15328" s="269">
        <v>-52.25</v>
      </c>
      <c r="DO15328"/>
    </row>
    <row r="15329" spans="15:119" x14ac:dyDescent="0.25">
      <c r="O15329" s="268" t="s">
        <v>24795</v>
      </c>
      <c r="P15329" s="268" t="s">
        <v>9490</v>
      </c>
      <c r="Q15329" s="269">
        <v>-28.5</v>
      </c>
      <c r="R15329" s="269">
        <v>-29</v>
      </c>
      <c r="S15329" s="269">
        <v>-51.5</v>
      </c>
      <c r="T15329" s="269">
        <v>-52</v>
      </c>
      <c r="DO15329"/>
    </row>
    <row r="15330" spans="15:119" x14ac:dyDescent="0.25">
      <c r="O15330" s="268" t="s">
        <v>24796</v>
      </c>
      <c r="P15330" s="268" t="s">
        <v>9492</v>
      </c>
      <c r="Q15330" s="269">
        <v>-28.5</v>
      </c>
      <c r="R15330" s="269">
        <v>-28.75</v>
      </c>
      <c r="S15330" s="269">
        <v>-51.75</v>
      </c>
      <c r="T15330" s="269">
        <v>-52</v>
      </c>
      <c r="DO15330"/>
    </row>
    <row r="15331" spans="15:119" x14ac:dyDescent="0.25">
      <c r="O15331" s="268" t="s">
        <v>24797</v>
      </c>
      <c r="P15331" s="268" t="s">
        <v>9492</v>
      </c>
      <c r="Q15331" s="269">
        <v>-28.5</v>
      </c>
      <c r="R15331" s="269">
        <v>-28.75</v>
      </c>
      <c r="S15331" s="269">
        <v>-51.5</v>
      </c>
      <c r="T15331" s="269">
        <v>-51.75</v>
      </c>
      <c r="DO15331"/>
    </row>
    <row r="15332" spans="15:119" x14ac:dyDescent="0.25">
      <c r="O15332" s="268" t="s">
        <v>24798</v>
      </c>
      <c r="P15332" s="268" t="s">
        <v>9492</v>
      </c>
      <c r="Q15332" s="269">
        <v>-28.75</v>
      </c>
      <c r="R15332" s="269">
        <v>-29</v>
      </c>
      <c r="S15332" s="269">
        <v>-51.75</v>
      </c>
      <c r="T15332" s="269">
        <v>-52</v>
      </c>
      <c r="DO15332"/>
    </row>
    <row r="15333" spans="15:119" x14ac:dyDescent="0.25">
      <c r="O15333" s="268" t="s">
        <v>24799</v>
      </c>
      <c r="P15333" s="268" t="s">
        <v>9492</v>
      </c>
      <c r="Q15333" s="269">
        <v>-28.75</v>
      </c>
      <c r="R15333" s="269">
        <v>-29</v>
      </c>
      <c r="S15333" s="269">
        <v>-51.5</v>
      </c>
      <c r="T15333" s="269">
        <v>-51.75</v>
      </c>
      <c r="DO15333"/>
    </row>
    <row r="15334" spans="15:119" x14ac:dyDescent="0.25">
      <c r="O15334" s="268" t="s">
        <v>24800</v>
      </c>
      <c r="P15334" s="268" t="s">
        <v>9490</v>
      </c>
      <c r="Q15334" s="269">
        <v>-28.5</v>
      </c>
      <c r="R15334" s="269">
        <v>-29</v>
      </c>
      <c r="S15334" s="269">
        <v>-51</v>
      </c>
      <c r="T15334" s="269">
        <v>-51.5</v>
      </c>
      <c r="DO15334"/>
    </row>
    <row r="15335" spans="15:119" x14ac:dyDescent="0.25">
      <c r="O15335" s="268" t="s">
        <v>24801</v>
      </c>
      <c r="P15335" s="268" t="s">
        <v>9492</v>
      </c>
      <c r="Q15335" s="269">
        <v>-28.5</v>
      </c>
      <c r="R15335" s="269">
        <v>-28.75</v>
      </c>
      <c r="S15335" s="269">
        <v>-51.25</v>
      </c>
      <c r="T15335" s="269">
        <v>-51.5</v>
      </c>
      <c r="DO15335"/>
    </row>
    <row r="15336" spans="15:119" x14ac:dyDescent="0.25">
      <c r="O15336" s="268" t="s">
        <v>24802</v>
      </c>
      <c r="P15336" s="268" t="s">
        <v>9492</v>
      </c>
      <c r="Q15336" s="269">
        <v>-28.5</v>
      </c>
      <c r="R15336" s="269">
        <v>-28.75</v>
      </c>
      <c r="S15336" s="269">
        <v>-51</v>
      </c>
      <c r="T15336" s="269">
        <v>-51.25</v>
      </c>
      <c r="DO15336"/>
    </row>
    <row r="15337" spans="15:119" x14ac:dyDescent="0.25">
      <c r="O15337" s="268" t="s">
        <v>24803</v>
      </c>
      <c r="P15337" s="268" t="s">
        <v>9492</v>
      </c>
      <c r="Q15337" s="269">
        <v>-28.75</v>
      </c>
      <c r="R15337" s="269">
        <v>-29</v>
      </c>
      <c r="S15337" s="269">
        <v>-51.25</v>
      </c>
      <c r="T15337" s="269">
        <v>-51.5</v>
      </c>
      <c r="DO15337"/>
    </row>
    <row r="15338" spans="15:119" x14ac:dyDescent="0.25">
      <c r="O15338" s="268" t="s">
        <v>24804</v>
      </c>
      <c r="P15338" s="268" t="s">
        <v>9492</v>
      </c>
      <c r="Q15338" s="269">
        <v>-28.75</v>
      </c>
      <c r="R15338" s="269">
        <v>-29</v>
      </c>
      <c r="S15338" s="269">
        <v>-51</v>
      </c>
      <c r="T15338" s="269">
        <v>-51.25</v>
      </c>
      <c r="DO15338"/>
    </row>
    <row r="15339" spans="15:119" x14ac:dyDescent="0.25">
      <c r="O15339" s="268" t="s">
        <v>24805</v>
      </c>
      <c r="P15339" s="268" t="s">
        <v>9488</v>
      </c>
      <c r="Q15339" s="269">
        <v>-29</v>
      </c>
      <c r="R15339" s="269">
        <v>-30</v>
      </c>
      <c r="S15339" s="269">
        <v>-52.5</v>
      </c>
      <c r="T15339" s="269">
        <v>-54</v>
      </c>
      <c r="DO15339"/>
    </row>
    <row r="15340" spans="15:119" x14ac:dyDescent="0.25">
      <c r="O15340" s="268" t="s">
        <v>24806</v>
      </c>
      <c r="P15340" s="268" t="s">
        <v>9490</v>
      </c>
      <c r="Q15340" s="269">
        <v>-29</v>
      </c>
      <c r="R15340" s="269">
        <v>-29.5</v>
      </c>
      <c r="S15340" s="269">
        <v>-53.5</v>
      </c>
      <c r="T15340" s="269">
        <v>-54</v>
      </c>
      <c r="DO15340"/>
    </row>
    <row r="15341" spans="15:119" x14ac:dyDescent="0.25">
      <c r="O15341" s="268" t="s">
        <v>24807</v>
      </c>
      <c r="P15341" s="268" t="s">
        <v>9492</v>
      </c>
      <c r="Q15341" s="269">
        <v>-29</v>
      </c>
      <c r="R15341" s="269">
        <v>-29.25</v>
      </c>
      <c r="S15341" s="269">
        <v>-53.75</v>
      </c>
      <c r="T15341" s="269">
        <v>-54</v>
      </c>
      <c r="DO15341"/>
    </row>
    <row r="15342" spans="15:119" x14ac:dyDescent="0.25">
      <c r="O15342" s="268" t="s">
        <v>24808</v>
      </c>
      <c r="P15342" s="268" t="s">
        <v>9492</v>
      </c>
      <c r="Q15342" s="269">
        <v>-29</v>
      </c>
      <c r="R15342" s="269">
        <v>-29.25</v>
      </c>
      <c r="S15342" s="269">
        <v>-53.5</v>
      </c>
      <c r="T15342" s="269">
        <v>-53.75</v>
      </c>
      <c r="DO15342"/>
    </row>
    <row r="15343" spans="15:119" x14ac:dyDescent="0.25">
      <c r="O15343" s="268" t="s">
        <v>24809</v>
      </c>
      <c r="P15343" s="268" t="s">
        <v>9492</v>
      </c>
      <c r="Q15343" s="269">
        <v>-29.25</v>
      </c>
      <c r="R15343" s="269">
        <v>-29.5</v>
      </c>
      <c r="S15343" s="269">
        <v>-53.75</v>
      </c>
      <c r="T15343" s="269">
        <v>-54</v>
      </c>
      <c r="DO15343"/>
    </row>
    <row r="15344" spans="15:119" x14ac:dyDescent="0.25">
      <c r="O15344" s="268" t="s">
        <v>24810</v>
      </c>
      <c r="P15344" s="268" t="s">
        <v>9492</v>
      </c>
      <c r="Q15344" s="269">
        <v>-29.25</v>
      </c>
      <c r="R15344" s="269">
        <v>-29.5</v>
      </c>
      <c r="S15344" s="269">
        <v>-53.5</v>
      </c>
      <c r="T15344" s="269">
        <v>-53.75</v>
      </c>
      <c r="DO15344"/>
    </row>
    <row r="15345" spans="15:119" x14ac:dyDescent="0.25">
      <c r="O15345" s="268" t="s">
        <v>24811</v>
      </c>
      <c r="P15345" s="268" t="s">
        <v>9490</v>
      </c>
      <c r="Q15345" s="269">
        <v>-29</v>
      </c>
      <c r="R15345" s="269">
        <v>-29.5</v>
      </c>
      <c r="S15345" s="269">
        <v>-53</v>
      </c>
      <c r="T15345" s="269">
        <v>-53.5</v>
      </c>
      <c r="DO15345"/>
    </row>
    <row r="15346" spans="15:119" x14ac:dyDescent="0.25">
      <c r="O15346" s="268" t="s">
        <v>24812</v>
      </c>
      <c r="P15346" s="268" t="s">
        <v>9492</v>
      </c>
      <c r="Q15346" s="269">
        <v>-29</v>
      </c>
      <c r="R15346" s="269">
        <v>-29.25</v>
      </c>
      <c r="S15346" s="269">
        <v>-53.25</v>
      </c>
      <c r="T15346" s="269">
        <v>-53.5</v>
      </c>
      <c r="DO15346"/>
    </row>
    <row r="15347" spans="15:119" x14ac:dyDescent="0.25">
      <c r="O15347" s="268" t="s">
        <v>24813</v>
      </c>
      <c r="P15347" s="268" t="s">
        <v>9492</v>
      </c>
      <c r="Q15347" s="269">
        <v>-29</v>
      </c>
      <c r="R15347" s="269">
        <v>-29.25</v>
      </c>
      <c r="S15347" s="269">
        <v>-53</v>
      </c>
      <c r="T15347" s="269">
        <v>-53.25</v>
      </c>
      <c r="DO15347"/>
    </row>
    <row r="15348" spans="15:119" x14ac:dyDescent="0.25">
      <c r="O15348" s="268" t="s">
        <v>24814</v>
      </c>
      <c r="P15348" s="268" t="s">
        <v>9492</v>
      </c>
      <c r="Q15348" s="269">
        <v>-29.25</v>
      </c>
      <c r="R15348" s="269">
        <v>-29.5</v>
      </c>
      <c r="S15348" s="269">
        <v>-53.25</v>
      </c>
      <c r="T15348" s="269">
        <v>-53.5</v>
      </c>
      <c r="DO15348"/>
    </row>
    <row r="15349" spans="15:119" x14ac:dyDescent="0.25">
      <c r="O15349" s="268" t="s">
        <v>24815</v>
      </c>
      <c r="P15349" s="268" t="s">
        <v>9492</v>
      </c>
      <c r="Q15349" s="269">
        <v>-29.25</v>
      </c>
      <c r="R15349" s="269">
        <v>-29.5</v>
      </c>
      <c r="S15349" s="269">
        <v>-53</v>
      </c>
      <c r="T15349" s="269">
        <v>-53.25</v>
      </c>
      <c r="DO15349"/>
    </row>
    <row r="15350" spans="15:119" x14ac:dyDescent="0.25">
      <c r="O15350" s="268" t="s">
        <v>24816</v>
      </c>
      <c r="P15350" s="268" t="s">
        <v>9490</v>
      </c>
      <c r="Q15350" s="269">
        <v>-29</v>
      </c>
      <c r="R15350" s="269">
        <v>-29.5</v>
      </c>
      <c r="S15350" s="269">
        <v>-52.5</v>
      </c>
      <c r="T15350" s="269">
        <v>-53</v>
      </c>
      <c r="DO15350"/>
    </row>
    <row r="15351" spans="15:119" x14ac:dyDescent="0.25">
      <c r="O15351" s="268" t="s">
        <v>24817</v>
      </c>
      <c r="P15351" s="268" t="s">
        <v>9492</v>
      </c>
      <c r="Q15351" s="269">
        <v>-29</v>
      </c>
      <c r="R15351" s="269">
        <v>-29.25</v>
      </c>
      <c r="S15351" s="269">
        <v>-52.75</v>
      </c>
      <c r="T15351" s="269">
        <v>-53</v>
      </c>
      <c r="DO15351"/>
    </row>
    <row r="15352" spans="15:119" x14ac:dyDescent="0.25">
      <c r="O15352" s="268" t="s">
        <v>24818</v>
      </c>
      <c r="P15352" s="268" t="s">
        <v>9492</v>
      </c>
      <c r="Q15352" s="269">
        <v>-29</v>
      </c>
      <c r="R15352" s="269">
        <v>-29.25</v>
      </c>
      <c r="S15352" s="269">
        <v>-52.5</v>
      </c>
      <c r="T15352" s="269">
        <v>-52.75</v>
      </c>
      <c r="DO15352"/>
    </row>
    <row r="15353" spans="15:119" x14ac:dyDescent="0.25">
      <c r="O15353" s="268" t="s">
        <v>24819</v>
      </c>
      <c r="P15353" s="268" t="s">
        <v>9492</v>
      </c>
      <c r="Q15353" s="269">
        <v>-29.25</v>
      </c>
      <c r="R15353" s="269">
        <v>-29.5</v>
      </c>
      <c r="S15353" s="269">
        <v>-52.75</v>
      </c>
      <c r="T15353" s="269">
        <v>-53</v>
      </c>
      <c r="DO15353"/>
    </row>
    <row r="15354" spans="15:119" x14ac:dyDescent="0.25">
      <c r="O15354" s="268" t="s">
        <v>24820</v>
      </c>
      <c r="P15354" s="268" t="s">
        <v>9492</v>
      </c>
      <c r="Q15354" s="269">
        <v>-29.25</v>
      </c>
      <c r="R15354" s="269">
        <v>-29.5</v>
      </c>
      <c r="S15354" s="269">
        <v>-52.5</v>
      </c>
      <c r="T15354" s="269">
        <v>-52.75</v>
      </c>
      <c r="DO15354"/>
    </row>
    <row r="15355" spans="15:119" x14ac:dyDescent="0.25">
      <c r="O15355" s="268" t="s">
        <v>24821</v>
      </c>
      <c r="P15355" s="268" t="s">
        <v>9490</v>
      </c>
      <c r="Q15355" s="269">
        <v>-29.5</v>
      </c>
      <c r="R15355" s="269">
        <v>-30</v>
      </c>
      <c r="S15355" s="269">
        <v>-53.5</v>
      </c>
      <c r="T15355" s="269">
        <v>-54</v>
      </c>
      <c r="DO15355"/>
    </row>
    <row r="15356" spans="15:119" x14ac:dyDescent="0.25">
      <c r="O15356" s="268" t="s">
        <v>24822</v>
      </c>
      <c r="P15356" s="268" t="s">
        <v>9492</v>
      </c>
      <c r="Q15356" s="269">
        <v>-29.5</v>
      </c>
      <c r="R15356" s="269">
        <v>-29.75</v>
      </c>
      <c r="S15356" s="269">
        <v>-53.75</v>
      </c>
      <c r="T15356" s="269">
        <v>-54</v>
      </c>
      <c r="DO15356"/>
    </row>
    <row r="15357" spans="15:119" x14ac:dyDescent="0.25">
      <c r="O15357" s="268" t="s">
        <v>24823</v>
      </c>
      <c r="P15357" s="268" t="s">
        <v>9492</v>
      </c>
      <c r="Q15357" s="269">
        <v>-29.5</v>
      </c>
      <c r="R15357" s="269">
        <v>-29.75</v>
      </c>
      <c r="S15357" s="269">
        <v>-53.5</v>
      </c>
      <c r="T15357" s="269">
        <v>-53.75</v>
      </c>
      <c r="DO15357"/>
    </row>
    <row r="15358" spans="15:119" x14ac:dyDescent="0.25">
      <c r="O15358" s="268" t="s">
        <v>24824</v>
      </c>
      <c r="P15358" s="268" t="s">
        <v>9492</v>
      </c>
      <c r="Q15358" s="269">
        <v>-29.75</v>
      </c>
      <c r="R15358" s="269">
        <v>-30</v>
      </c>
      <c r="S15358" s="269">
        <v>-53.75</v>
      </c>
      <c r="T15358" s="269">
        <v>-54</v>
      </c>
      <c r="DO15358"/>
    </row>
    <row r="15359" spans="15:119" x14ac:dyDescent="0.25">
      <c r="O15359" s="268" t="s">
        <v>24825</v>
      </c>
      <c r="P15359" s="268" t="s">
        <v>9492</v>
      </c>
      <c r="Q15359" s="269">
        <v>-29.75</v>
      </c>
      <c r="R15359" s="269">
        <v>-30</v>
      </c>
      <c r="S15359" s="269">
        <v>-53.5</v>
      </c>
      <c r="T15359" s="269">
        <v>-53.75</v>
      </c>
      <c r="DO15359"/>
    </row>
    <row r="15360" spans="15:119" x14ac:dyDescent="0.25">
      <c r="O15360" s="268" t="s">
        <v>24826</v>
      </c>
      <c r="P15360" s="268" t="s">
        <v>9490</v>
      </c>
      <c r="Q15360" s="269">
        <v>-29.5</v>
      </c>
      <c r="R15360" s="269">
        <v>-30</v>
      </c>
      <c r="S15360" s="269">
        <v>-53</v>
      </c>
      <c r="T15360" s="269">
        <v>-53.5</v>
      </c>
      <c r="DO15360"/>
    </row>
    <row r="15361" spans="15:119" x14ac:dyDescent="0.25">
      <c r="O15361" s="268" t="s">
        <v>24827</v>
      </c>
      <c r="P15361" s="268" t="s">
        <v>9492</v>
      </c>
      <c r="Q15361" s="269">
        <v>-29.5</v>
      </c>
      <c r="R15361" s="269">
        <v>-29.75</v>
      </c>
      <c r="S15361" s="269">
        <v>-53.25</v>
      </c>
      <c r="T15361" s="269">
        <v>-53.5</v>
      </c>
      <c r="DO15361"/>
    </row>
    <row r="15362" spans="15:119" x14ac:dyDescent="0.25">
      <c r="O15362" s="268" t="s">
        <v>24828</v>
      </c>
      <c r="P15362" s="268" t="s">
        <v>9492</v>
      </c>
      <c r="Q15362" s="269">
        <v>-29.5</v>
      </c>
      <c r="R15362" s="269">
        <v>-29.75</v>
      </c>
      <c r="S15362" s="269">
        <v>-53</v>
      </c>
      <c r="T15362" s="269">
        <v>-53.25</v>
      </c>
      <c r="DO15362"/>
    </row>
    <row r="15363" spans="15:119" x14ac:dyDescent="0.25">
      <c r="O15363" s="268" t="s">
        <v>24829</v>
      </c>
      <c r="P15363" s="268" t="s">
        <v>9492</v>
      </c>
      <c r="Q15363" s="269">
        <v>-29.75</v>
      </c>
      <c r="R15363" s="269">
        <v>-30</v>
      </c>
      <c r="S15363" s="269">
        <v>-53.25</v>
      </c>
      <c r="T15363" s="269">
        <v>-53.5</v>
      </c>
      <c r="DO15363"/>
    </row>
    <row r="15364" spans="15:119" x14ac:dyDescent="0.25">
      <c r="O15364" s="268" t="s">
        <v>24830</v>
      </c>
      <c r="P15364" s="268" t="s">
        <v>9492</v>
      </c>
      <c r="Q15364" s="269">
        <v>-29.75</v>
      </c>
      <c r="R15364" s="269">
        <v>-30</v>
      </c>
      <c r="S15364" s="269">
        <v>-53</v>
      </c>
      <c r="T15364" s="269">
        <v>-53.25</v>
      </c>
      <c r="DO15364"/>
    </row>
    <row r="15365" spans="15:119" x14ac:dyDescent="0.25">
      <c r="O15365" s="268" t="s">
        <v>24831</v>
      </c>
      <c r="P15365" s="268" t="s">
        <v>9490</v>
      </c>
      <c r="Q15365" s="269">
        <v>-29.5</v>
      </c>
      <c r="R15365" s="269">
        <v>-30</v>
      </c>
      <c r="S15365" s="269">
        <v>-52.5</v>
      </c>
      <c r="T15365" s="269">
        <v>-53</v>
      </c>
      <c r="DO15365"/>
    </row>
    <row r="15366" spans="15:119" x14ac:dyDescent="0.25">
      <c r="O15366" s="268" t="s">
        <v>24832</v>
      </c>
      <c r="P15366" s="268" t="s">
        <v>9492</v>
      </c>
      <c r="Q15366" s="269">
        <v>-29.5</v>
      </c>
      <c r="R15366" s="269">
        <v>-29.75</v>
      </c>
      <c r="S15366" s="269">
        <v>-52.75</v>
      </c>
      <c r="T15366" s="269">
        <v>-53</v>
      </c>
      <c r="DO15366"/>
    </row>
    <row r="15367" spans="15:119" x14ac:dyDescent="0.25">
      <c r="O15367" s="268" t="s">
        <v>24833</v>
      </c>
      <c r="P15367" s="268" t="s">
        <v>9492</v>
      </c>
      <c r="Q15367" s="269">
        <v>-29.5</v>
      </c>
      <c r="R15367" s="269">
        <v>-29.75</v>
      </c>
      <c r="S15367" s="269">
        <v>-52.5</v>
      </c>
      <c r="T15367" s="269">
        <v>-52.75</v>
      </c>
      <c r="DO15367"/>
    </row>
    <row r="15368" spans="15:119" x14ac:dyDescent="0.25">
      <c r="O15368" s="268" t="s">
        <v>24834</v>
      </c>
      <c r="P15368" s="268" t="s">
        <v>9492</v>
      </c>
      <c r="Q15368" s="269">
        <v>-29.75</v>
      </c>
      <c r="R15368" s="269">
        <v>-30</v>
      </c>
      <c r="S15368" s="269">
        <v>-52.75</v>
      </c>
      <c r="T15368" s="269">
        <v>-53</v>
      </c>
      <c r="DO15368"/>
    </row>
    <row r="15369" spans="15:119" x14ac:dyDescent="0.25">
      <c r="O15369" s="268" t="s">
        <v>24835</v>
      </c>
      <c r="P15369" s="268" t="s">
        <v>9492</v>
      </c>
      <c r="Q15369" s="269">
        <v>-29.75</v>
      </c>
      <c r="R15369" s="269">
        <v>-30</v>
      </c>
      <c r="S15369" s="269">
        <v>-52.5</v>
      </c>
      <c r="T15369" s="269">
        <v>-52.75</v>
      </c>
      <c r="DO15369"/>
    </row>
    <row r="15370" spans="15:119" x14ac:dyDescent="0.25">
      <c r="O15370" s="268" t="s">
        <v>24836</v>
      </c>
      <c r="P15370" s="268" t="s">
        <v>9488</v>
      </c>
      <c r="Q15370" s="269">
        <v>-29</v>
      </c>
      <c r="R15370" s="269">
        <v>-30</v>
      </c>
      <c r="S15370" s="269">
        <v>-51</v>
      </c>
      <c r="T15370" s="269">
        <v>-52.5</v>
      </c>
      <c r="DO15370"/>
    </row>
    <row r="15371" spans="15:119" x14ac:dyDescent="0.25">
      <c r="O15371" s="268" t="s">
        <v>24837</v>
      </c>
      <c r="P15371" s="268" t="s">
        <v>9490</v>
      </c>
      <c r="Q15371" s="269">
        <v>-29</v>
      </c>
      <c r="R15371" s="269">
        <v>-29.5</v>
      </c>
      <c r="S15371" s="269">
        <v>-52</v>
      </c>
      <c r="T15371" s="269">
        <v>-52.5</v>
      </c>
      <c r="DO15371"/>
    </row>
    <row r="15372" spans="15:119" x14ac:dyDescent="0.25">
      <c r="O15372" s="268" t="s">
        <v>24838</v>
      </c>
      <c r="P15372" s="268" t="s">
        <v>9492</v>
      </c>
      <c r="Q15372" s="269">
        <v>-29</v>
      </c>
      <c r="R15372" s="269">
        <v>-29.25</v>
      </c>
      <c r="S15372" s="269">
        <v>-52.25</v>
      </c>
      <c r="T15372" s="269">
        <v>-52.5</v>
      </c>
      <c r="DO15372"/>
    </row>
    <row r="15373" spans="15:119" x14ac:dyDescent="0.25">
      <c r="O15373" s="268" t="s">
        <v>24839</v>
      </c>
      <c r="P15373" s="268" t="s">
        <v>9492</v>
      </c>
      <c r="Q15373" s="269">
        <v>-29</v>
      </c>
      <c r="R15373" s="269">
        <v>-29.25</v>
      </c>
      <c r="S15373" s="269">
        <v>-52</v>
      </c>
      <c r="T15373" s="269">
        <v>-52.25</v>
      </c>
      <c r="DO15373"/>
    </row>
    <row r="15374" spans="15:119" x14ac:dyDescent="0.25">
      <c r="O15374" s="268" t="s">
        <v>24840</v>
      </c>
      <c r="P15374" s="268" t="s">
        <v>9492</v>
      </c>
      <c r="Q15374" s="269">
        <v>-29.25</v>
      </c>
      <c r="R15374" s="269">
        <v>-29.5</v>
      </c>
      <c r="S15374" s="269">
        <v>-52.25</v>
      </c>
      <c r="T15374" s="269">
        <v>-52.5</v>
      </c>
      <c r="DO15374"/>
    </row>
    <row r="15375" spans="15:119" x14ac:dyDescent="0.25">
      <c r="O15375" s="268" t="s">
        <v>24841</v>
      </c>
      <c r="P15375" s="268" t="s">
        <v>9492</v>
      </c>
      <c r="Q15375" s="269">
        <v>-29.25</v>
      </c>
      <c r="R15375" s="269">
        <v>-29.5</v>
      </c>
      <c r="S15375" s="269">
        <v>-52</v>
      </c>
      <c r="T15375" s="269">
        <v>-52.25</v>
      </c>
      <c r="DO15375"/>
    </row>
    <row r="15376" spans="15:119" x14ac:dyDescent="0.25">
      <c r="O15376" s="268" t="s">
        <v>24842</v>
      </c>
      <c r="P15376" s="268" t="s">
        <v>9490</v>
      </c>
      <c r="Q15376" s="269">
        <v>-29</v>
      </c>
      <c r="R15376" s="269">
        <v>-29.5</v>
      </c>
      <c r="S15376" s="269">
        <v>-51.5</v>
      </c>
      <c r="T15376" s="269">
        <v>-52</v>
      </c>
      <c r="DO15376"/>
    </row>
    <row r="15377" spans="15:119" x14ac:dyDescent="0.25">
      <c r="O15377" s="268" t="s">
        <v>24843</v>
      </c>
      <c r="P15377" s="268" t="s">
        <v>9492</v>
      </c>
      <c r="Q15377" s="269">
        <v>-29</v>
      </c>
      <c r="R15377" s="269">
        <v>-29.25</v>
      </c>
      <c r="S15377" s="269">
        <v>-51.75</v>
      </c>
      <c r="T15377" s="269">
        <v>-52</v>
      </c>
      <c r="DO15377"/>
    </row>
    <row r="15378" spans="15:119" x14ac:dyDescent="0.25">
      <c r="O15378" s="268" t="s">
        <v>24844</v>
      </c>
      <c r="P15378" s="268" t="s">
        <v>9492</v>
      </c>
      <c r="Q15378" s="269">
        <v>-29</v>
      </c>
      <c r="R15378" s="269">
        <v>-29.25</v>
      </c>
      <c r="S15378" s="269">
        <v>-51.5</v>
      </c>
      <c r="T15378" s="269">
        <v>-51.75</v>
      </c>
      <c r="DO15378"/>
    </row>
    <row r="15379" spans="15:119" x14ac:dyDescent="0.25">
      <c r="O15379" s="268" t="s">
        <v>24845</v>
      </c>
      <c r="P15379" s="268" t="s">
        <v>9492</v>
      </c>
      <c r="Q15379" s="269">
        <v>-29.25</v>
      </c>
      <c r="R15379" s="269">
        <v>-29.5</v>
      </c>
      <c r="S15379" s="269">
        <v>-51.75</v>
      </c>
      <c r="T15379" s="269">
        <v>-52</v>
      </c>
      <c r="DO15379"/>
    </row>
    <row r="15380" spans="15:119" x14ac:dyDescent="0.25">
      <c r="O15380" s="268" t="s">
        <v>24846</v>
      </c>
      <c r="P15380" s="268" t="s">
        <v>9492</v>
      </c>
      <c r="Q15380" s="269">
        <v>-29.25</v>
      </c>
      <c r="R15380" s="269">
        <v>-29.5</v>
      </c>
      <c r="S15380" s="269">
        <v>-51.5</v>
      </c>
      <c r="T15380" s="269">
        <v>-51.75</v>
      </c>
      <c r="DO15380"/>
    </row>
    <row r="15381" spans="15:119" x14ac:dyDescent="0.25">
      <c r="O15381" s="268" t="s">
        <v>24847</v>
      </c>
      <c r="P15381" s="268" t="s">
        <v>9490</v>
      </c>
      <c r="Q15381" s="269">
        <v>-29</v>
      </c>
      <c r="R15381" s="269">
        <v>-29.5</v>
      </c>
      <c r="S15381" s="269">
        <v>-51</v>
      </c>
      <c r="T15381" s="269">
        <v>-51.5</v>
      </c>
      <c r="DO15381"/>
    </row>
    <row r="15382" spans="15:119" x14ac:dyDescent="0.25">
      <c r="O15382" s="268" t="s">
        <v>24848</v>
      </c>
      <c r="P15382" s="268" t="s">
        <v>9492</v>
      </c>
      <c r="Q15382" s="269">
        <v>-29</v>
      </c>
      <c r="R15382" s="269">
        <v>-29.25</v>
      </c>
      <c r="S15382" s="269">
        <v>-51.25</v>
      </c>
      <c r="T15382" s="269">
        <v>-51.5</v>
      </c>
      <c r="DO15382"/>
    </row>
    <row r="15383" spans="15:119" x14ac:dyDescent="0.25">
      <c r="O15383" s="268" t="s">
        <v>24849</v>
      </c>
      <c r="P15383" s="268" t="s">
        <v>9492</v>
      </c>
      <c r="Q15383" s="269">
        <v>-29</v>
      </c>
      <c r="R15383" s="269">
        <v>-29.25</v>
      </c>
      <c r="S15383" s="269">
        <v>-51</v>
      </c>
      <c r="T15383" s="269">
        <v>-51.25</v>
      </c>
      <c r="DO15383"/>
    </row>
    <row r="15384" spans="15:119" x14ac:dyDescent="0.25">
      <c r="O15384" s="268" t="s">
        <v>24850</v>
      </c>
      <c r="P15384" s="268" t="s">
        <v>9492</v>
      </c>
      <c r="Q15384" s="269">
        <v>-29.25</v>
      </c>
      <c r="R15384" s="269">
        <v>-29.5</v>
      </c>
      <c r="S15384" s="269">
        <v>-51.25</v>
      </c>
      <c r="T15384" s="269">
        <v>-51.5</v>
      </c>
      <c r="DO15384"/>
    </row>
    <row r="15385" spans="15:119" x14ac:dyDescent="0.25">
      <c r="O15385" s="268" t="s">
        <v>24851</v>
      </c>
      <c r="P15385" s="268" t="s">
        <v>9492</v>
      </c>
      <c r="Q15385" s="269">
        <v>-29.25</v>
      </c>
      <c r="R15385" s="269">
        <v>-29.5</v>
      </c>
      <c r="S15385" s="269">
        <v>-51</v>
      </c>
      <c r="T15385" s="269">
        <v>-51.25</v>
      </c>
      <c r="DO15385"/>
    </row>
    <row r="15386" spans="15:119" x14ac:dyDescent="0.25">
      <c r="O15386" s="268" t="s">
        <v>24852</v>
      </c>
      <c r="P15386" s="268" t="s">
        <v>9490</v>
      </c>
      <c r="Q15386" s="269">
        <v>-29.5</v>
      </c>
      <c r="R15386" s="269">
        <v>-30</v>
      </c>
      <c r="S15386" s="269">
        <v>-52</v>
      </c>
      <c r="T15386" s="269">
        <v>-52.5</v>
      </c>
      <c r="DO15386"/>
    </row>
    <row r="15387" spans="15:119" x14ac:dyDescent="0.25">
      <c r="O15387" s="268" t="s">
        <v>24853</v>
      </c>
      <c r="P15387" s="268" t="s">
        <v>9492</v>
      </c>
      <c r="Q15387" s="269">
        <v>-29.5</v>
      </c>
      <c r="R15387" s="269">
        <v>-29.75</v>
      </c>
      <c r="S15387" s="269">
        <v>-52.25</v>
      </c>
      <c r="T15387" s="269">
        <v>-52.5</v>
      </c>
      <c r="DO15387"/>
    </row>
    <row r="15388" spans="15:119" x14ac:dyDescent="0.25">
      <c r="O15388" s="268" t="s">
        <v>24854</v>
      </c>
      <c r="P15388" s="268" t="s">
        <v>9492</v>
      </c>
      <c r="Q15388" s="269">
        <v>-29.5</v>
      </c>
      <c r="R15388" s="269">
        <v>-29.75</v>
      </c>
      <c r="S15388" s="269">
        <v>-52</v>
      </c>
      <c r="T15388" s="269">
        <v>-52.25</v>
      </c>
      <c r="DO15388"/>
    </row>
    <row r="15389" spans="15:119" x14ac:dyDescent="0.25">
      <c r="O15389" s="268" t="s">
        <v>24855</v>
      </c>
      <c r="P15389" s="268" t="s">
        <v>9492</v>
      </c>
      <c r="Q15389" s="269">
        <v>-29.75</v>
      </c>
      <c r="R15389" s="269">
        <v>-30</v>
      </c>
      <c r="S15389" s="269">
        <v>-52.25</v>
      </c>
      <c r="T15389" s="269">
        <v>-52.5</v>
      </c>
      <c r="DO15389"/>
    </row>
    <row r="15390" spans="15:119" x14ac:dyDescent="0.25">
      <c r="O15390" s="268" t="s">
        <v>24856</v>
      </c>
      <c r="P15390" s="268" t="s">
        <v>9492</v>
      </c>
      <c r="Q15390" s="269">
        <v>-29.75</v>
      </c>
      <c r="R15390" s="269">
        <v>-30</v>
      </c>
      <c r="S15390" s="269">
        <v>-52</v>
      </c>
      <c r="T15390" s="269">
        <v>-52.25</v>
      </c>
      <c r="DO15390"/>
    </row>
    <row r="15391" spans="15:119" x14ac:dyDescent="0.25">
      <c r="O15391" s="268" t="s">
        <v>24857</v>
      </c>
      <c r="P15391" s="268" t="s">
        <v>9490</v>
      </c>
      <c r="Q15391" s="269">
        <v>-29.5</v>
      </c>
      <c r="R15391" s="269">
        <v>-30</v>
      </c>
      <c r="S15391" s="269">
        <v>-51.5</v>
      </c>
      <c r="T15391" s="269">
        <v>-52</v>
      </c>
      <c r="DO15391"/>
    </row>
    <row r="15392" spans="15:119" x14ac:dyDescent="0.25">
      <c r="O15392" s="268" t="s">
        <v>24858</v>
      </c>
      <c r="P15392" s="268" t="s">
        <v>9492</v>
      </c>
      <c r="Q15392" s="269">
        <v>-29.5</v>
      </c>
      <c r="R15392" s="269">
        <v>-29.75</v>
      </c>
      <c r="S15392" s="269">
        <v>-51.75</v>
      </c>
      <c r="T15392" s="269">
        <v>-52</v>
      </c>
      <c r="DO15392"/>
    </row>
    <row r="15393" spans="15:119" x14ac:dyDescent="0.25">
      <c r="O15393" s="268" t="s">
        <v>24859</v>
      </c>
      <c r="P15393" s="268" t="s">
        <v>9492</v>
      </c>
      <c r="Q15393" s="269">
        <v>-29.5</v>
      </c>
      <c r="R15393" s="269">
        <v>-29.75</v>
      </c>
      <c r="S15393" s="269">
        <v>-51.5</v>
      </c>
      <c r="T15393" s="269">
        <v>-51.75</v>
      </c>
      <c r="DO15393"/>
    </row>
    <row r="15394" spans="15:119" x14ac:dyDescent="0.25">
      <c r="O15394" s="268" t="s">
        <v>24860</v>
      </c>
      <c r="P15394" s="268" t="s">
        <v>9492</v>
      </c>
      <c r="Q15394" s="269">
        <v>-29.75</v>
      </c>
      <c r="R15394" s="269">
        <v>-30</v>
      </c>
      <c r="S15394" s="269">
        <v>-51.75</v>
      </c>
      <c r="T15394" s="269">
        <v>-52</v>
      </c>
      <c r="DO15394"/>
    </row>
    <row r="15395" spans="15:119" x14ac:dyDescent="0.25">
      <c r="O15395" s="268" t="s">
        <v>24861</v>
      </c>
      <c r="P15395" s="268" t="s">
        <v>9492</v>
      </c>
      <c r="Q15395" s="269">
        <v>-29.75</v>
      </c>
      <c r="R15395" s="269">
        <v>-30</v>
      </c>
      <c r="S15395" s="269">
        <v>-51.5</v>
      </c>
      <c r="T15395" s="269">
        <v>-51.75</v>
      </c>
      <c r="DO15395"/>
    </row>
    <row r="15396" spans="15:119" x14ac:dyDescent="0.25">
      <c r="O15396" s="268" t="s">
        <v>24862</v>
      </c>
      <c r="P15396" s="268" t="s">
        <v>9490</v>
      </c>
      <c r="Q15396" s="269">
        <v>-29.5</v>
      </c>
      <c r="R15396" s="269">
        <v>-30</v>
      </c>
      <c r="S15396" s="269">
        <v>-51</v>
      </c>
      <c r="T15396" s="269">
        <v>-51.5</v>
      </c>
      <c r="DO15396"/>
    </row>
    <row r="15397" spans="15:119" x14ac:dyDescent="0.25">
      <c r="O15397" s="268" t="s">
        <v>24863</v>
      </c>
      <c r="P15397" s="268" t="s">
        <v>9492</v>
      </c>
      <c r="Q15397" s="269">
        <v>-29.5</v>
      </c>
      <c r="R15397" s="269">
        <v>-29.75</v>
      </c>
      <c r="S15397" s="269">
        <v>-51.25</v>
      </c>
      <c r="T15397" s="269">
        <v>-51.5</v>
      </c>
      <c r="DO15397"/>
    </row>
    <row r="15398" spans="15:119" x14ac:dyDescent="0.25">
      <c r="O15398" s="268" t="s">
        <v>24864</v>
      </c>
      <c r="P15398" s="268" t="s">
        <v>9492</v>
      </c>
      <c r="Q15398" s="269">
        <v>-29.5</v>
      </c>
      <c r="R15398" s="269">
        <v>-29.75</v>
      </c>
      <c r="S15398" s="269">
        <v>-51</v>
      </c>
      <c r="T15398" s="269">
        <v>-51.25</v>
      </c>
      <c r="DO15398"/>
    </row>
    <row r="15399" spans="15:119" x14ac:dyDescent="0.25">
      <c r="O15399" s="268" t="s">
        <v>24865</v>
      </c>
      <c r="P15399" s="268" t="s">
        <v>9492</v>
      </c>
      <c r="Q15399" s="269">
        <v>-29.75</v>
      </c>
      <c r="R15399" s="269">
        <v>-30</v>
      </c>
      <c r="S15399" s="269">
        <v>-51.25</v>
      </c>
      <c r="T15399" s="269">
        <v>-51.5</v>
      </c>
      <c r="DO15399"/>
    </row>
    <row r="15400" spans="15:119" x14ac:dyDescent="0.25">
      <c r="O15400" s="268" t="s">
        <v>24866</v>
      </c>
      <c r="P15400" s="268" t="s">
        <v>9492</v>
      </c>
      <c r="Q15400" s="269">
        <v>-29.75</v>
      </c>
      <c r="R15400" s="269">
        <v>-30</v>
      </c>
      <c r="S15400" s="269">
        <v>-51</v>
      </c>
      <c r="T15400" s="269">
        <v>-51.25</v>
      </c>
      <c r="DO15400"/>
    </row>
    <row r="15401" spans="15:119" x14ac:dyDescent="0.25">
      <c r="O15401" s="268" t="s">
        <v>24867</v>
      </c>
      <c r="P15401" s="268" t="s">
        <v>9486</v>
      </c>
      <c r="Q15401" s="269">
        <v>-28</v>
      </c>
      <c r="R15401" s="269">
        <v>-30</v>
      </c>
      <c r="S15401" s="269">
        <v>-48</v>
      </c>
      <c r="T15401" s="269">
        <v>-51</v>
      </c>
      <c r="DO15401"/>
    </row>
    <row r="15402" spans="15:119" x14ac:dyDescent="0.25">
      <c r="O15402" s="268" t="s">
        <v>24868</v>
      </c>
      <c r="P15402" s="268" t="s">
        <v>9488</v>
      </c>
      <c r="Q15402" s="269">
        <v>-28</v>
      </c>
      <c r="R15402" s="269">
        <v>-29</v>
      </c>
      <c r="S15402" s="269">
        <v>-49.5</v>
      </c>
      <c r="T15402" s="269">
        <v>-51</v>
      </c>
      <c r="DO15402"/>
    </row>
    <row r="15403" spans="15:119" x14ac:dyDescent="0.25">
      <c r="O15403" s="268" t="s">
        <v>24869</v>
      </c>
      <c r="P15403" s="268" t="s">
        <v>9490</v>
      </c>
      <c r="Q15403" s="269">
        <v>-28</v>
      </c>
      <c r="R15403" s="269">
        <v>-28.5</v>
      </c>
      <c r="S15403" s="269">
        <v>-50.5</v>
      </c>
      <c r="T15403" s="269">
        <v>-51</v>
      </c>
      <c r="DO15403"/>
    </row>
    <row r="15404" spans="15:119" x14ac:dyDescent="0.25">
      <c r="O15404" s="268" t="s">
        <v>24870</v>
      </c>
      <c r="P15404" s="268" t="s">
        <v>9492</v>
      </c>
      <c r="Q15404" s="269">
        <v>-28</v>
      </c>
      <c r="R15404" s="269">
        <v>-28.25</v>
      </c>
      <c r="S15404" s="269">
        <v>-50.75</v>
      </c>
      <c r="T15404" s="269">
        <v>-51</v>
      </c>
      <c r="DO15404"/>
    </row>
    <row r="15405" spans="15:119" x14ac:dyDescent="0.25">
      <c r="O15405" s="268" t="s">
        <v>24871</v>
      </c>
      <c r="P15405" s="268" t="s">
        <v>9492</v>
      </c>
      <c r="Q15405" s="269">
        <v>-28</v>
      </c>
      <c r="R15405" s="269">
        <v>-28.25</v>
      </c>
      <c r="S15405" s="269">
        <v>-50.5</v>
      </c>
      <c r="T15405" s="269">
        <v>-50.75</v>
      </c>
      <c r="DO15405"/>
    </row>
    <row r="15406" spans="15:119" x14ac:dyDescent="0.25">
      <c r="O15406" s="268" t="s">
        <v>24872</v>
      </c>
      <c r="P15406" s="268" t="s">
        <v>9492</v>
      </c>
      <c r="Q15406" s="269">
        <v>-28.25</v>
      </c>
      <c r="R15406" s="269">
        <v>-28.5</v>
      </c>
      <c r="S15406" s="269">
        <v>-50.75</v>
      </c>
      <c r="T15406" s="269">
        <v>-51</v>
      </c>
      <c r="DO15406"/>
    </row>
    <row r="15407" spans="15:119" x14ac:dyDescent="0.25">
      <c r="O15407" s="268" t="s">
        <v>24873</v>
      </c>
      <c r="P15407" s="268" t="s">
        <v>9492</v>
      </c>
      <c r="Q15407" s="269">
        <v>-28.25</v>
      </c>
      <c r="R15407" s="269">
        <v>-28.5</v>
      </c>
      <c r="S15407" s="269">
        <v>-50.5</v>
      </c>
      <c r="T15407" s="269">
        <v>-50.75</v>
      </c>
      <c r="DO15407"/>
    </row>
    <row r="15408" spans="15:119" x14ac:dyDescent="0.25">
      <c r="O15408" s="268" t="s">
        <v>24874</v>
      </c>
      <c r="P15408" s="268" t="s">
        <v>9490</v>
      </c>
      <c r="Q15408" s="269">
        <v>-28</v>
      </c>
      <c r="R15408" s="269">
        <v>-28.5</v>
      </c>
      <c r="S15408" s="269">
        <v>-50</v>
      </c>
      <c r="T15408" s="269">
        <v>-50.5</v>
      </c>
      <c r="DO15408"/>
    </row>
    <row r="15409" spans="15:119" x14ac:dyDescent="0.25">
      <c r="O15409" s="268" t="s">
        <v>24875</v>
      </c>
      <c r="P15409" s="268" t="s">
        <v>9492</v>
      </c>
      <c r="Q15409" s="269">
        <v>-28</v>
      </c>
      <c r="R15409" s="269">
        <v>-28.25</v>
      </c>
      <c r="S15409" s="269">
        <v>-50.25</v>
      </c>
      <c r="T15409" s="269">
        <v>-50.5</v>
      </c>
      <c r="DO15409"/>
    </row>
    <row r="15410" spans="15:119" x14ac:dyDescent="0.25">
      <c r="O15410" s="268" t="s">
        <v>24876</v>
      </c>
      <c r="P15410" s="268" t="s">
        <v>9492</v>
      </c>
      <c r="Q15410" s="269">
        <v>-28</v>
      </c>
      <c r="R15410" s="269">
        <v>-28.25</v>
      </c>
      <c r="S15410" s="269">
        <v>-50</v>
      </c>
      <c r="T15410" s="269">
        <v>-50.25</v>
      </c>
      <c r="DO15410"/>
    </row>
    <row r="15411" spans="15:119" x14ac:dyDescent="0.25">
      <c r="O15411" s="268" t="s">
        <v>24877</v>
      </c>
      <c r="P15411" s="268" t="s">
        <v>9492</v>
      </c>
      <c r="Q15411" s="269">
        <v>-28.25</v>
      </c>
      <c r="R15411" s="269">
        <v>-28.5</v>
      </c>
      <c r="S15411" s="269">
        <v>-50.25</v>
      </c>
      <c r="T15411" s="269">
        <v>-50.5</v>
      </c>
      <c r="DO15411"/>
    </row>
    <row r="15412" spans="15:119" x14ac:dyDescent="0.25">
      <c r="O15412" s="268" t="s">
        <v>24878</v>
      </c>
      <c r="P15412" s="268" t="s">
        <v>9492</v>
      </c>
      <c r="Q15412" s="269">
        <v>-28.25</v>
      </c>
      <c r="R15412" s="269">
        <v>-28.5</v>
      </c>
      <c r="S15412" s="269">
        <v>-50</v>
      </c>
      <c r="T15412" s="269">
        <v>-50.25</v>
      </c>
      <c r="DO15412"/>
    </row>
    <row r="15413" spans="15:119" x14ac:dyDescent="0.25">
      <c r="O15413" s="268" t="s">
        <v>24879</v>
      </c>
      <c r="P15413" s="268" t="s">
        <v>9490</v>
      </c>
      <c r="Q15413" s="269">
        <v>-28</v>
      </c>
      <c r="R15413" s="269">
        <v>-28.5</v>
      </c>
      <c r="S15413" s="269">
        <v>-49.5</v>
      </c>
      <c r="T15413" s="269">
        <v>-50</v>
      </c>
      <c r="DO15413"/>
    </row>
    <row r="15414" spans="15:119" x14ac:dyDescent="0.25">
      <c r="O15414" s="268" t="s">
        <v>24880</v>
      </c>
      <c r="P15414" s="268" t="s">
        <v>9492</v>
      </c>
      <c r="Q15414" s="269">
        <v>-28</v>
      </c>
      <c r="R15414" s="269">
        <v>-28.25</v>
      </c>
      <c r="S15414" s="269">
        <v>-49.75</v>
      </c>
      <c r="T15414" s="269">
        <v>-50</v>
      </c>
      <c r="DO15414"/>
    </row>
    <row r="15415" spans="15:119" x14ac:dyDescent="0.25">
      <c r="O15415" s="268" t="s">
        <v>24881</v>
      </c>
      <c r="P15415" s="268" t="s">
        <v>9492</v>
      </c>
      <c r="Q15415" s="269">
        <v>-28</v>
      </c>
      <c r="R15415" s="269">
        <v>-28.25</v>
      </c>
      <c r="S15415" s="269">
        <v>-49.5</v>
      </c>
      <c r="T15415" s="269">
        <v>-49.75</v>
      </c>
      <c r="DO15415"/>
    </row>
    <row r="15416" spans="15:119" x14ac:dyDescent="0.25">
      <c r="O15416" s="268" t="s">
        <v>24882</v>
      </c>
      <c r="P15416" s="268" t="s">
        <v>9492</v>
      </c>
      <c r="Q15416" s="269">
        <v>-28.25</v>
      </c>
      <c r="R15416" s="269">
        <v>-28.5</v>
      </c>
      <c r="S15416" s="269">
        <v>-49.75</v>
      </c>
      <c r="T15416" s="269">
        <v>-50</v>
      </c>
      <c r="DO15416"/>
    </row>
    <row r="15417" spans="15:119" x14ac:dyDescent="0.25">
      <c r="O15417" s="268" t="s">
        <v>24883</v>
      </c>
      <c r="P15417" s="268" t="s">
        <v>9492</v>
      </c>
      <c r="Q15417" s="269">
        <v>-28.25</v>
      </c>
      <c r="R15417" s="269">
        <v>-28.5</v>
      </c>
      <c r="S15417" s="269">
        <v>-49.5</v>
      </c>
      <c r="T15417" s="269">
        <v>-49.75</v>
      </c>
      <c r="DO15417"/>
    </row>
    <row r="15418" spans="15:119" x14ac:dyDescent="0.25">
      <c r="O15418" s="268" t="s">
        <v>24884</v>
      </c>
      <c r="P15418" s="268" t="s">
        <v>9490</v>
      </c>
      <c r="Q15418" s="269">
        <v>-28.5</v>
      </c>
      <c r="R15418" s="269">
        <v>-29</v>
      </c>
      <c r="S15418" s="269">
        <v>-50.5</v>
      </c>
      <c r="T15418" s="269">
        <v>-51</v>
      </c>
      <c r="DO15418"/>
    </row>
    <row r="15419" spans="15:119" x14ac:dyDescent="0.25">
      <c r="O15419" s="268" t="s">
        <v>24885</v>
      </c>
      <c r="P15419" s="268" t="s">
        <v>9492</v>
      </c>
      <c r="Q15419" s="269">
        <v>-28.5</v>
      </c>
      <c r="R15419" s="269">
        <v>-28.75</v>
      </c>
      <c r="S15419" s="269">
        <v>-50.75</v>
      </c>
      <c r="T15419" s="269">
        <v>-51</v>
      </c>
      <c r="DO15419"/>
    </row>
    <row r="15420" spans="15:119" x14ac:dyDescent="0.25">
      <c r="O15420" s="268" t="s">
        <v>24886</v>
      </c>
      <c r="P15420" s="268" t="s">
        <v>9492</v>
      </c>
      <c r="Q15420" s="269">
        <v>-28.5</v>
      </c>
      <c r="R15420" s="269">
        <v>-28.75</v>
      </c>
      <c r="S15420" s="269">
        <v>-50.5</v>
      </c>
      <c r="T15420" s="269">
        <v>-50.75</v>
      </c>
      <c r="DO15420"/>
    </row>
    <row r="15421" spans="15:119" x14ac:dyDescent="0.25">
      <c r="O15421" s="268" t="s">
        <v>24887</v>
      </c>
      <c r="P15421" s="268" t="s">
        <v>9492</v>
      </c>
      <c r="Q15421" s="269">
        <v>-28.75</v>
      </c>
      <c r="R15421" s="269">
        <v>-29</v>
      </c>
      <c r="S15421" s="269">
        <v>-50.75</v>
      </c>
      <c r="T15421" s="269">
        <v>-51</v>
      </c>
      <c r="DO15421"/>
    </row>
    <row r="15422" spans="15:119" x14ac:dyDescent="0.25">
      <c r="O15422" s="268" t="s">
        <v>24888</v>
      </c>
      <c r="P15422" s="268" t="s">
        <v>9492</v>
      </c>
      <c r="Q15422" s="269">
        <v>-28.75</v>
      </c>
      <c r="R15422" s="269">
        <v>-29</v>
      </c>
      <c r="S15422" s="269">
        <v>-50.5</v>
      </c>
      <c r="T15422" s="269">
        <v>-50.75</v>
      </c>
      <c r="DO15422"/>
    </row>
    <row r="15423" spans="15:119" x14ac:dyDescent="0.25">
      <c r="O15423" s="268" t="s">
        <v>24889</v>
      </c>
      <c r="P15423" s="268" t="s">
        <v>9490</v>
      </c>
      <c r="Q15423" s="269">
        <v>-28.5</v>
      </c>
      <c r="R15423" s="269">
        <v>-29</v>
      </c>
      <c r="S15423" s="269">
        <v>-50</v>
      </c>
      <c r="T15423" s="269">
        <v>-50.5</v>
      </c>
      <c r="DO15423"/>
    </row>
    <row r="15424" spans="15:119" x14ac:dyDescent="0.25">
      <c r="O15424" s="268" t="s">
        <v>24890</v>
      </c>
      <c r="P15424" s="268" t="s">
        <v>9492</v>
      </c>
      <c r="Q15424" s="269">
        <v>-28.5</v>
      </c>
      <c r="R15424" s="269">
        <v>-28.75</v>
      </c>
      <c r="S15424" s="269">
        <v>-50.25</v>
      </c>
      <c r="T15424" s="269">
        <v>-50.5</v>
      </c>
      <c r="DO15424"/>
    </row>
    <row r="15425" spans="15:119" x14ac:dyDescent="0.25">
      <c r="O15425" s="268" t="s">
        <v>24891</v>
      </c>
      <c r="P15425" s="268" t="s">
        <v>9492</v>
      </c>
      <c r="Q15425" s="269">
        <v>-28.5</v>
      </c>
      <c r="R15425" s="269">
        <v>-28.75</v>
      </c>
      <c r="S15425" s="269">
        <v>-50</v>
      </c>
      <c r="T15425" s="269">
        <v>-50.25</v>
      </c>
      <c r="DO15425"/>
    </row>
    <row r="15426" spans="15:119" x14ac:dyDescent="0.25">
      <c r="O15426" s="268" t="s">
        <v>24892</v>
      </c>
      <c r="P15426" s="268" t="s">
        <v>9492</v>
      </c>
      <c r="Q15426" s="269">
        <v>-28.75</v>
      </c>
      <c r="R15426" s="269">
        <v>-29</v>
      </c>
      <c r="S15426" s="269">
        <v>-50.25</v>
      </c>
      <c r="T15426" s="269">
        <v>-50.5</v>
      </c>
      <c r="DO15426"/>
    </row>
    <row r="15427" spans="15:119" x14ac:dyDescent="0.25">
      <c r="O15427" s="268" t="s">
        <v>24893</v>
      </c>
      <c r="P15427" s="268" t="s">
        <v>9492</v>
      </c>
      <c r="Q15427" s="269">
        <v>-28.75</v>
      </c>
      <c r="R15427" s="269">
        <v>-29</v>
      </c>
      <c r="S15427" s="269">
        <v>-50</v>
      </c>
      <c r="T15427" s="269">
        <v>-50.25</v>
      </c>
      <c r="DO15427"/>
    </row>
    <row r="15428" spans="15:119" x14ac:dyDescent="0.25">
      <c r="O15428" s="268" t="s">
        <v>24894</v>
      </c>
      <c r="P15428" s="268" t="s">
        <v>9490</v>
      </c>
      <c r="Q15428" s="269">
        <v>-28.5</v>
      </c>
      <c r="R15428" s="269">
        <v>-29</v>
      </c>
      <c r="S15428" s="269">
        <v>-49.5</v>
      </c>
      <c r="T15428" s="269">
        <v>-50</v>
      </c>
      <c r="DO15428"/>
    </row>
    <row r="15429" spans="15:119" x14ac:dyDescent="0.25">
      <c r="O15429" s="268" t="s">
        <v>24895</v>
      </c>
      <c r="P15429" s="268" t="s">
        <v>9492</v>
      </c>
      <c r="Q15429" s="269">
        <v>-28.5</v>
      </c>
      <c r="R15429" s="269">
        <v>-28.75</v>
      </c>
      <c r="S15429" s="269">
        <v>-49.75</v>
      </c>
      <c r="T15429" s="269">
        <v>-50</v>
      </c>
      <c r="DO15429"/>
    </row>
    <row r="15430" spans="15:119" x14ac:dyDescent="0.25">
      <c r="O15430" s="268" t="s">
        <v>24896</v>
      </c>
      <c r="P15430" s="268" t="s">
        <v>9492</v>
      </c>
      <c r="Q15430" s="269">
        <v>-28.5</v>
      </c>
      <c r="R15430" s="269">
        <v>-28.75</v>
      </c>
      <c r="S15430" s="269">
        <v>-49.5</v>
      </c>
      <c r="T15430" s="269">
        <v>-49.75</v>
      </c>
      <c r="DO15430"/>
    </row>
    <row r="15431" spans="15:119" x14ac:dyDescent="0.25">
      <c r="O15431" s="268" t="s">
        <v>24897</v>
      </c>
      <c r="P15431" s="268" t="s">
        <v>9492</v>
      </c>
      <c r="Q15431" s="269">
        <v>-28.75</v>
      </c>
      <c r="R15431" s="269">
        <v>-29</v>
      </c>
      <c r="S15431" s="269">
        <v>-49.75</v>
      </c>
      <c r="T15431" s="269">
        <v>-50</v>
      </c>
      <c r="DO15431"/>
    </row>
    <row r="15432" spans="15:119" x14ac:dyDescent="0.25">
      <c r="O15432" s="268" t="s">
        <v>24898</v>
      </c>
      <c r="P15432" s="268" t="s">
        <v>9492</v>
      </c>
      <c r="Q15432" s="269">
        <v>-28.75</v>
      </c>
      <c r="R15432" s="269">
        <v>-29</v>
      </c>
      <c r="S15432" s="269">
        <v>-49.5</v>
      </c>
      <c r="T15432" s="269">
        <v>-49.75</v>
      </c>
      <c r="DO15432"/>
    </row>
    <row r="15433" spans="15:119" x14ac:dyDescent="0.25">
      <c r="O15433" s="268" t="s">
        <v>24899</v>
      </c>
      <c r="P15433" s="268" t="s">
        <v>9488</v>
      </c>
      <c r="Q15433" s="269">
        <v>-28</v>
      </c>
      <c r="R15433" s="269">
        <v>-29</v>
      </c>
      <c r="S15433" s="269">
        <v>-48</v>
      </c>
      <c r="T15433" s="269">
        <v>-49.5</v>
      </c>
      <c r="DO15433"/>
    </row>
    <row r="15434" spans="15:119" x14ac:dyDescent="0.25">
      <c r="O15434" s="268" t="s">
        <v>24900</v>
      </c>
      <c r="P15434" s="268" t="s">
        <v>9490</v>
      </c>
      <c r="Q15434" s="269">
        <v>-28</v>
      </c>
      <c r="R15434" s="269">
        <v>-28.5</v>
      </c>
      <c r="S15434" s="269">
        <v>-49</v>
      </c>
      <c r="T15434" s="269">
        <v>-49.5</v>
      </c>
      <c r="DO15434"/>
    </row>
    <row r="15435" spans="15:119" x14ac:dyDescent="0.25">
      <c r="O15435" s="268" t="s">
        <v>24901</v>
      </c>
      <c r="P15435" s="268" t="s">
        <v>9492</v>
      </c>
      <c r="Q15435" s="269">
        <v>-28</v>
      </c>
      <c r="R15435" s="269">
        <v>-28.25</v>
      </c>
      <c r="S15435" s="269">
        <v>-49.25</v>
      </c>
      <c r="T15435" s="269">
        <v>-49.5</v>
      </c>
      <c r="DO15435"/>
    </row>
    <row r="15436" spans="15:119" x14ac:dyDescent="0.25">
      <c r="O15436" s="268" t="s">
        <v>24902</v>
      </c>
      <c r="P15436" s="268" t="s">
        <v>9492</v>
      </c>
      <c r="Q15436" s="269">
        <v>-28</v>
      </c>
      <c r="R15436" s="269">
        <v>-28.25</v>
      </c>
      <c r="S15436" s="269">
        <v>-49</v>
      </c>
      <c r="T15436" s="269">
        <v>-49.25</v>
      </c>
      <c r="DO15436"/>
    </row>
    <row r="15437" spans="15:119" x14ac:dyDescent="0.25">
      <c r="O15437" s="268" t="s">
        <v>24903</v>
      </c>
      <c r="P15437" s="268" t="s">
        <v>9492</v>
      </c>
      <c r="Q15437" s="269">
        <v>-28.25</v>
      </c>
      <c r="R15437" s="269">
        <v>-28.5</v>
      </c>
      <c r="S15437" s="269">
        <v>-49.25</v>
      </c>
      <c r="T15437" s="269">
        <v>-49.5</v>
      </c>
      <c r="DO15437"/>
    </row>
    <row r="15438" spans="15:119" x14ac:dyDescent="0.25">
      <c r="O15438" s="268" t="s">
        <v>24904</v>
      </c>
      <c r="P15438" s="268" t="s">
        <v>9492</v>
      </c>
      <c r="Q15438" s="269">
        <v>-28.25</v>
      </c>
      <c r="R15438" s="269">
        <v>-28.5</v>
      </c>
      <c r="S15438" s="269">
        <v>-49</v>
      </c>
      <c r="T15438" s="269">
        <v>-49.25</v>
      </c>
      <c r="DO15438"/>
    </row>
    <row r="15439" spans="15:119" x14ac:dyDescent="0.25">
      <c r="O15439" s="268" t="s">
        <v>24905</v>
      </c>
      <c r="P15439" s="268" t="s">
        <v>9490</v>
      </c>
      <c r="Q15439" s="269">
        <v>-28</v>
      </c>
      <c r="R15439" s="269">
        <v>-28.5</v>
      </c>
      <c r="S15439" s="269">
        <v>-48.5</v>
      </c>
      <c r="T15439" s="269">
        <v>-49</v>
      </c>
      <c r="DO15439"/>
    </row>
    <row r="15440" spans="15:119" x14ac:dyDescent="0.25">
      <c r="O15440" s="268" t="s">
        <v>24906</v>
      </c>
      <c r="P15440" s="268" t="s">
        <v>9492</v>
      </c>
      <c r="Q15440" s="269">
        <v>-28</v>
      </c>
      <c r="R15440" s="269">
        <v>-28.25</v>
      </c>
      <c r="S15440" s="269">
        <v>-48.75</v>
      </c>
      <c r="T15440" s="269">
        <v>-49</v>
      </c>
      <c r="DO15440"/>
    </row>
    <row r="15441" spans="15:119" x14ac:dyDescent="0.25">
      <c r="O15441" s="268" t="s">
        <v>24907</v>
      </c>
      <c r="P15441" s="268" t="s">
        <v>9492</v>
      </c>
      <c r="Q15441" s="269">
        <v>-28</v>
      </c>
      <c r="R15441" s="269">
        <v>-28.25</v>
      </c>
      <c r="S15441" s="269">
        <v>-48.5</v>
      </c>
      <c r="T15441" s="269">
        <v>-48.75</v>
      </c>
      <c r="DO15441"/>
    </row>
    <row r="15442" spans="15:119" x14ac:dyDescent="0.25">
      <c r="O15442" s="268" t="s">
        <v>24908</v>
      </c>
      <c r="P15442" s="268" t="s">
        <v>9492</v>
      </c>
      <c r="Q15442" s="269">
        <v>-28.25</v>
      </c>
      <c r="R15442" s="269">
        <v>-28.5</v>
      </c>
      <c r="S15442" s="269">
        <v>-48.75</v>
      </c>
      <c r="T15442" s="269">
        <v>-49</v>
      </c>
      <c r="DO15442"/>
    </row>
    <row r="15443" spans="15:119" x14ac:dyDescent="0.25">
      <c r="O15443" s="268" t="s">
        <v>24909</v>
      </c>
      <c r="P15443" s="268" t="s">
        <v>9492</v>
      </c>
      <c r="Q15443" s="269">
        <v>-28.25</v>
      </c>
      <c r="R15443" s="269">
        <v>-28.5</v>
      </c>
      <c r="S15443" s="269">
        <v>-48.5</v>
      </c>
      <c r="T15443" s="269">
        <v>-48.75</v>
      </c>
      <c r="DO15443"/>
    </row>
    <row r="15444" spans="15:119" x14ac:dyDescent="0.25">
      <c r="O15444" s="268" t="s">
        <v>24910</v>
      </c>
      <c r="P15444" s="268" t="s">
        <v>9490</v>
      </c>
      <c r="Q15444" s="269">
        <v>-28.5</v>
      </c>
      <c r="R15444" s="269">
        <v>-29</v>
      </c>
      <c r="S15444" s="269">
        <v>-49</v>
      </c>
      <c r="T15444" s="269">
        <v>-49.5</v>
      </c>
      <c r="DO15444"/>
    </row>
    <row r="15445" spans="15:119" x14ac:dyDescent="0.25">
      <c r="O15445" s="268" t="s">
        <v>24911</v>
      </c>
      <c r="P15445" s="268" t="s">
        <v>9492</v>
      </c>
      <c r="Q15445" s="269">
        <v>-28.5</v>
      </c>
      <c r="R15445" s="269">
        <v>-28.75</v>
      </c>
      <c r="S15445" s="269">
        <v>-49.25</v>
      </c>
      <c r="T15445" s="269">
        <v>-49.5</v>
      </c>
      <c r="DO15445"/>
    </row>
    <row r="15446" spans="15:119" x14ac:dyDescent="0.25">
      <c r="O15446" s="268" t="s">
        <v>24912</v>
      </c>
      <c r="P15446" s="268" t="s">
        <v>9492</v>
      </c>
      <c r="Q15446" s="269">
        <v>-28.5</v>
      </c>
      <c r="R15446" s="269">
        <v>-28.75</v>
      </c>
      <c r="S15446" s="269">
        <v>-49</v>
      </c>
      <c r="T15446" s="269">
        <v>-49.25</v>
      </c>
      <c r="DO15446"/>
    </row>
    <row r="15447" spans="15:119" x14ac:dyDescent="0.25">
      <c r="O15447" s="268" t="s">
        <v>24913</v>
      </c>
      <c r="P15447" s="268" t="s">
        <v>9492</v>
      </c>
      <c r="Q15447" s="269">
        <v>-28.75</v>
      </c>
      <c r="R15447" s="269">
        <v>-29</v>
      </c>
      <c r="S15447" s="269">
        <v>-49.25</v>
      </c>
      <c r="T15447" s="269">
        <v>-49.5</v>
      </c>
      <c r="DO15447"/>
    </row>
    <row r="15448" spans="15:119" x14ac:dyDescent="0.25">
      <c r="O15448" s="268" t="s">
        <v>24914</v>
      </c>
      <c r="P15448" s="268" t="s">
        <v>9492</v>
      </c>
      <c r="Q15448" s="269">
        <v>-28.75</v>
      </c>
      <c r="R15448" s="269">
        <v>-29</v>
      </c>
      <c r="S15448" s="269">
        <v>-49</v>
      </c>
      <c r="T15448" s="269">
        <v>-49.25</v>
      </c>
      <c r="DO15448"/>
    </row>
    <row r="15449" spans="15:119" x14ac:dyDescent="0.25">
      <c r="O15449" s="268" t="s">
        <v>24915</v>
      </c>
      <c r="P15449" s="268" t="s">
        <v>9490</v>
      </c>
      <c r="Q15449" s="269">
        <v>-28.5</v>
      </c>
      <c r="R15449" s="269">
        <v>-29</v>
      </c>
      <c r="S15449" s="269">
        <v>-48.5</v>
      </c>
      <c r="T15449" s="269">
        <v>-49</v>
      </c>
      <c r="DO15449"/>
    </row>
    <row r="15450" spans="15:119" x14ac:dyDescent="0.25">
      <c r="O15450" s="268" t="s">
        <v>24916</v>
      </c>
      <c r="P15450" s="268" t="s">
        <v>9492</v>
      </c>
      <c r="Q15450" s="269">
        <v>-28.5</v>
      </c>
      <c r="R15450" s="269">
        <v>-28.75</v>
      </c>
      <c r="S15450" s="269">
        <v>-48.75</v>
      </c>
      <c r="T15450" s="269">
        <v>-49</v>
      </c>
      <c r="DO15450"/>
    </row>
    <row r="15451" spans="15:119" x14ac:dyDescent="0.25">
      <c r="O15451" s="268" t="s">
        <v>24917</v>
      </c>
      <c r="P15451" s="268" t="s">
        <v>9492</v>
      </c>
      <c r="Q15451" s="269">
        <v>-28.5</v>
      </c>
      <c r="R15451" s="269">
        <v>-28.75</v>
      </c>
      <c r="S15451" s="269">
        <v>-48.5</v>
      </c>
      <c r="T15451" s="269">
        <v>-48.75</v>
      </c>
      <c r="DO15451"/>
    </row>
    <row r="15452" spans="15:119" x14ac:dyDescent="0.25">
      <c r="O15452" s="268" t="s">
        <v>24918</v>
      </c>
      <c r="P15452" s="268" t="s">
        <v>9488</v>
      </c>
      <c r="Q15452" s="269">
        <v>-29</v>
      </c>
      <c r="R15452" s="269">
        <v>-30</v>
      </c>
      <c r="S15452" s="269">
        <v>-49.5</v>
      </c>
      <c r="T15452" s="269">
        <v>-51</v>
      </c>
      <c r="DO15452"/>
    </row>
    <row r="15453" spans="15:119" x14ac:dyDescent="0.25">
      <c r="O15453" s="268" t="s">
        <v>24919</v>
      </c>
      <c r="P15453" s="268" t="s">
        <v>9490</v>
      </c>
      <c r="Q15453" s="269">
        <v>-29</v>
      </c>
      <c r="R15453" s="269">
        <v>-29.5</v>
      </c>
      <c r="S15453" s="269">
        <v>-50.5</v>
      </c>
      <c r="T15453" s="269">
        <v>-51</v>
      </c>
      <c r="DO15453"/>
    </row>
    <row r="15454" spans="15:119" x14ac:dyDescent="0.25">
      <c r="O15454" s="268" t="s">
        <v>24920</v>
      </c>
      <c r="P15454" s="268" t="s">
        <v>9492</v>
      </c>
      <c r="Q15454" s="269">
        <v>-29</v>
      </c>
      <c r="R15454" s="269">
        <v>-29.25</v>
      </c>
      <c r="S15454" s="269">
        <v>-50.75</v>
      </c>
      <c r="T15454" s="269">
        <v>-51</v>
      </c>
      <c r="DO15454"/>
    </row>
    <row r="15455" spans="15:119" x14ac:dyDescent="0.25">
      <c r="O15455" s="268" t="s">
        <v>24921</v>
      </c>
      <c r="P15455" s="268" t="s">
        <v>9492</v>
      </c>
      <c r="Q15455" s="269">
        <v>-29</v>
      </c>
      <c r="R15455" s="269">
        <v>-29.25</v>
      </c>
      <c r="S15455" s="269">
        <v>-50.5</v>
      </c>
      <c r="T15455" s="269">
        <v>-50.75</v>
      </c>
      <c r="DO15455"/>
    </row>
    <row r="15456" spans="15:119" x14ac:dyDescent="0.25">
      <c r="O15456" s="268" t="s">
        <v>24922</v>
      </c>
      <c r="P15456" s="268" t="s">
        <v>9492</v>
      </c>
      <c r="Q15456" s="269">
        <v>-29.25</v>
      </c>
      <c r="R15456" s="269">
        <v>-29.5</v>
      </c>
      <c r="S15456" s="269">
        <v>-50.75</v>
      </c>
      <c r="T15456" s="269">
        <v>-51</v>
      </c>
      <c r="DO15456"/>
    </row>
    <row r="15457" spans="15:119" x14ac:dyDescent="0.25">
      <c r="O15457" s="268" t="s">
        <v>24923</v>
      </c>
      <c r="P15457" s="268" t="s">
        <v>9492</v>
      </c>
      <c r="Q15457" s="269">
        <v>-29.25</v>
      </c>
      <c r="R15457" s="269">
        <v>-29.5</v>
      </c>
      <c r="S15457" s="269">
        <v>-50.5</v>
      </c>
      <c r="T15457" s="269">
        <v>-50.75</v>
      </c>
      <c r="DO15457"/>
    </row>
    <row r="15458" spans="15:119" x14ac:dyDescent="0.25">
      <c r="O15458" s="268" t="s">
        <v>24924</v>
      </c>
      <c r="P15458" s="268" t="s">
        <v>9490</v>
      </c>
      <c r="Q15458" s="269">
        <v>-29</v>
      </c>
      <c r="R15458" s="269">
        <v>-29.5</v>
      </c>
      <c r="S15458" s="269">
        <v>-50</v>
      </c>
      <c r="T15458" s="269">
        <v>-50.5</v>
      </c>
      <c r="DO15458"/>
    </row>
    <row r="15459" spans="15:119" x14ac:dyDescent="0.25">
      <c r="O15459" s="268" t="s">
        <v>24925</v>
      </c>
      <c r="P15459" s="268" t="s">
        <v>9492</v>
      </c>
      <c r="Q15459" s="269">
        <v>-29</v>
      </c>
      <c r="R15459" s="269">
        <v>-29.25</v>
      </c>
      <c r="S15459" s="269">
        <v>-50.25</v>
      </c>
      <c r="T15459" s="269">
        <v>-50.5</v>
      </c>
      <c r="DO15459"/>
    </row>
    <row r="15460" spans="15:119" x14ac:dyDescent="0.25">
      <c r="O15460" s="268" t="s">
        <v>24926</v>
      </c>
      <c r="P15460" s="268" t="s">
        <v>9492</v>
      </c>
      <c r="Q15460" s="269">
        <v>-29</v>
      </c>
      <c r="R15460" s="269">
        <v>-29.25</v>
      </c>
      <c r="S15460" s="269">
        <v>-50</v>
      </c>
      <c r="T15460" s="269">
        <v>-50.25</v>
      </c>
      <c r="DO15460"/>
    </row>
    <row r="15461" spans="15:119" x14ac:dyDescent="0.25">
      <c r="O15461" s="268" t="s">
        <v>24927</v>
      </c>
      <c r="P15461" s="268" t="s">
        <v>9492</v>
      </c>
      <c r="Q15461" s="269">
        <v>-29.25</v>
      </c>
      <c r="R15461" s="269">
        <v>-29.5</v>
      </c>
      <c r="S15461" s="269">
        <v>-50.25</v>
      </c>
      <c r="T15461" s="269">
        <v>-50.5</v>
      </c>
      <c r="DO15461"/>
    </row>
    <row r="15462" spans="15:119" x14ac:dyDescent="0.25">
      <c r="O15462" s="268" t="s">
        <v>24928</v>
      </c>
      <c r="P15462" s="268" t="s">
        <v>9492</v>
      </c>
      <c r="Q15462" s="269">
        <v>-29.25</v>
      </c>
      <c r="R15462" s="269">
        <v>-29.5</v>
      </c>
      <c r="S15462" s="269">
        <v>-50</v>
      </c>
      <c r="T15462" s="269">
        <v>-50.25</v>
      </c>
      <c r="DO15462"/>
    </row>
    <row r="15463" spans="15:119" x14ac:dyDescent="0.25">
      <c r="O15463" s="268" t="s">
        <v>24929</v>
      </c>
      <c r="P15463" s="268" t="s">
        <v>9490</v>
      </c>
      <c r="Q15463" s="269">
        <v>-29</v>
      </c>
      <c r="R15463" s="269">
        <v>-29.5</v>
      </c>
      <c r="S15463" s="269">
        <v>-49.5</v>
      </c>
      <c r="T15463" s="269">
        <v>-50</v>
      </c>
      <c r="DO15463"/>
    </row>
    <row r="15464" spans="15:119" x14ac:dyDescent="0.25">
      <c r="O15464" s="268" t="s">
        <v>24930</v>
      </c>
      <c r="P15464" s="268" t="s">
        <v>9492</v>
      </c>
      <c r="Q15464" s="269">
        <v>-29</v>
      </c>
      <c r="R15464" s="269">
        <v>-29.25</v>
      </c>
      <c r="S15464" s="269">
        <v>-49.75</v>
      </c>
      <c r="T15464" s="269">
        <v>-50</v>
      </c>
      <c r="DO15464"/>
    </row>
    <row r="15465" spans="15:119" x14ac:dyDescent="0.25">
      <c r="O15465" s="268" t="s">
        <v>24931</v>
      </c>
      <c r="P15465" s="268" t="s">
        <v>9492</v>
      </c>
      <c r="Q15465" s="269">
        <v>-29</v>
      </c>
      <c r="R15465" s="269">
        <v>-29.25</v>
      </c>
      <c r="S15465" s="269">
        <v>-49.5</v>
      </c>
      <c r="T15465" s="269">
        <v>-49.75</v>
      </c>
      <c r="DO15465"/>
    </row>
    <row r="15466" spans="15:119" x14ac:dyDescent="0.25">
      <c r="O15466" s="268" t="s">
        <v>24932</v>
      </c>
      <c r="P15466" s="268" t="s">
        <v>9492</v>
      </c>
      <c r="Q15466" s="269">
        <v>-29.25</v>
      </c>
      <c r="R15466" s="269">
        <v>-29.5</v>
      </c>
      <c r="S15466" s="269">
        <v>-49.75</v>
      </c>
      <c r="T15466" s="269">
        <v>-50</v>
      </c>
      <c r="DO15466"/>
    </row>
    <row r="15467" spans="15:119" x14ac:dyDescent="0.25">
      <c r="O15467" s="268" t="s">
        <v>24933</v>
      </c>
      <c r="P15467" s="268" t="s">
        <v>9492</v>
      </c>
      <c r="Q15467" s="269">
        <v>-29.25</v>
      </c>
      <c r="R15467" s="269">
        <v>-29.5</v>
      </c>
      <c r="S15467" s="269">
        <v>-49.5</v>
      </c>
      <c r="T15467" s="269">
        <v>-49.75</v>
      </c>
      <c r="DO15467"/>
    </row>
    <row r="15468" spans="15:119" x14ac:dyDescent="0.25">
      <c r="O15468" s="268" t="s">
        <v>24934</v>
      </c>
      <c r="P15468" s="268" t="s">
        <v>9490</v>
      </c>
      <c r="Q15468" s="269">
        <v>-29.5</v>
      </c>
      <c r="R15468" s="269">
        <v>-30</v>
      </c>
      <c r="S15468" s="269">
        <v>-50.5</v>
      </c>
      <c r="T15468" s="269">
        <v>-51</v>
      </c>
      <c r="DO15468"/>
    </row>
    <row r="15469" spans="15:119" x14ac:dyDescent="0.25">
      <c r="O15469" s="268" t="s">
        <v>24935</v>
      </c>
      <c r="P15469" s="268" t="s">
        <v>9492</v>
      </c>
      <c r="Q15469" s="269">
        <v>-29.5</v>
      </c>
      <c r="R15469" s="269">
        <v>-29.75</v>
      </c>
      <c r="S15469" s="269">
        <v>-50.75</v>
      </c>
      <c r="T15469" s="269">
        <v>-51</v>
      </c>
      <c r="DO15469"/>
    </row>
    <row r="15470" spans="15:119" x14ac:dyDescent="0.25">
      <c r="O15470" s="268" t="s">
        <v>24936</v>
      </c>
      <c r="P15470" s="268" t="s">
        <v>9492</v>
      </c>
      <c r="Q15470" s="269">
        <v>-29.5</v>
      </c>
      <c r="R15470" s="269">
        <v>-29.75</v>
      </c>
      <c r="S15470" s="269">
        <v>-50.5</v>
      </c>
      <c r="T15470" s="269">
        <v>-50.75</v>
      </c>
      <c r="DO15470"/>
    </row>
    <row r="15471" spans="15:119" x14ac:dyDescent="0.25">
      <c r="O15471" s="268" t="s">
        <v>24937</v>
      </c>
      <c r="P15471" s="268" t="s">
        <v>9492</v>
      </c>
      <c r="Q15471" s="269">
        <v>-29.75</v>
      </c>
      <c r="R15471" s="269">
        <v>-30</v>
      </c>
      <c r="S15471" s="269">
        <v>-50.75</v>
      </c>
      <c r="T15471" s="269">
        <v>-51</v>
      </c>
      <c r="DO15471"/>
    </row>
    <row r="15472" spans="15:119" x14ac:dyDescent="0.25">
      <c r="O15472" s="268" t="s">
        <v>24938</v>
      </c>
      <c r="P15472" s="268" t="s">
        <v>9492</v>
      </c>
      <c r="Q15472" s="269">
        <v>-29.75</v>
      </c>
      <c r="R15472" s="269">
        <v>-30</v>
      </c>
      <c r="S15472" s="269">
        <v>-50.5</v>
      </c>
      <c r="T15472" s="269">
        <v>-50.75</v>
      </c>
      <c r="DO15472"/>
    </row>
    <row r="15473" spans="15:119" x14ac:dyDescent="0.25">
      <c r="O15473" s="268" t="s">
        <v>24939</v>
      </c>
      <c r="P15473" s="268" t="s">
        <v>9490</v>
      </c>
      <c r="Q15473" s="269">
        <v>-29.5</v>
      </c>
      <c r="R15473" s="269">
        <v>-30</v>
      </c>
      <c r="S15473" s="269">
        <v>-50</v>
      </c>
      <c r="T15473" s="269">
        <v>-50.5</v>
      </c>
      <c r="DO15473"/>
    </row>
    <row r="15474" spans="15:119" x14ac:dyDescent="0.25">
      <c r="O15474" s="268" t="s">
        <v>24940</v>
      </c>
      <c r="P15474" s="268" t="s">
        <v>9492</v>
      </c>
      <c r="Q15474" s="269">
        <v>-29.5</v>
      </c>
      <c r="R15474" s="269">
        <v>-29.75</v>
      </c>
      <c r="S15474" s="269">
        <v>-50.25</v>
      </c>
      <c r="T15474" s="269">
        <v>-50.5</v>
      </c>
      <c r="DO15474"/>
    </row>
    <row r="15475" spans="15:119" x14ac:dyDescent="0.25">
      <c r="O15475" s="268" t="s">
        <v>24941</v>
      </c>
      <c r="P15475" s="268" t="s">
        <v>9492</v>
      </c>
      <c r="Q15475" s="269">
        <v>-29.5</v>
      </c>
      <c r="R15475" s="269">
        <v>-29.75</v>
      </c>
      <c r="S15475" s="269">
        <v>-50</v>
      </c>
      <c r="T15475" s="269">
        <v>-50.25</v>
      </c>
      <c r="DO15475"/>
    </row>
    <row r="15476" spans="15:119" x14ac:dyDescent="0.25">
      <c r="O15476" s="268" t="s">
        <v>24942</v>
      </c>
      <c r="P15476" s="268" t="s">
        <v>9492</v>
      </c>
      <c r="Q15476" s="269">
        <v>-29.75</v>
      </c>
      <c r="R15476" s="269">
        <v>-30</v>
      </c>
      <c r="S15476" s="269">
        <v>-50.25</v>
      </c>
      <c r="T15476" s="269">
        <v>-50.5</v>
      </c>
      <c r="DO15476"/>
    </row>
    <row r="15477" spans="15:119" x14ac:dyDescent="0.25">
      <c r="O15477" s="268" t="s">
        <v>24943</v>
      </c>
      <c r="P15477" s="268" t="s">
        <v>9492</v>
      </c>
      <c r="Q15477" s="269">
        <v>-29.75</v>
      </c>
      <c r="R15477" s="269">
        <v>-30</v>
      </c>
      <c r="S15477" s="269">
        <v>-50</v>
      </c>
      <c r="T15477" s="269">
        <v>-50.25</v>
      </c>
      <c r="DO15477"/>
    </row>
    <row r="15478" spans="15:119" x14ac:dyDescent="0.25">
      <c r="O15478" s="268" t="s">
        <v>24944</v>
      </c>
      <c r="P15478" s="268" t="s">
        <v>9490</v>
      </c>
      <c r="Q15478" s="269">
        <v>-29.5</v>
      </c>
      <c r="R15478" s="269">
        <v>-30</v>
      </c>
      <c r="S15478" s="269">
        <v>-49.5</v>
      </c>
      <c r="T15478" s="269">
        <v>-50</v>
      </c>
      <c r="DO15478"/>
    </row>
    <row r="15479" spans="15:119" x14ac:dyDescent="0.25">
      <c r="O15479" s="268" t="s">
        <v>24945</v>
      </c>
      <c r="P15479" s="268" t="s">
        <v>9492</v>
      </c>
      <c r="Q15479" s="269">
        <v>-29.5</v>
      </c>
      <c r="R15479" s="269">
        <v>-29.75</v>
      </c>
      <c r="S15479" s="269">
        <v>-49.75</v>
      </c>
      <c r="T15479" s="269">
        <v>-50</v>
      </c>
      <c r="DO15479"/>
    </row>
    <row r="15480" spans="15:119" x14ac:dyDescent="0.25">
      <c r="O15480" s="268" t="s">
        <v>24946</v>
      </c>
      <c r="P15480" s="268" t="s">
        <v>9488</v>
      </c>
      <c r="Q15480" s="269">
        <v>-29</v>
      </c>
      <c r="R15480" s="269">
        <v>-30</v>
      </c>
      <c r="S15480" s="269">
        <v>-48</v>
      </c>
      <c r="T15480" s="269">
        <v>-49.5</v>
      </c>
      <c r="DO15480"/>
    </row>
    <row r="15481" spans="15:119" x14ac:dyDescent="0.25">
      <c r="O15481" s="268" t="s">
        <v>24947</v>
      </c>
      <c r="P15481" s="268" t="s">
        <v>9490</v>
      </c>
      <c r="Q15481" s="269">
        <v>-29</v>
      </c>
      <c r="R15481" s="269">
        <v>-29.5</v>
      </c>
      <c r="S15481" s="269">
        <v>-49</v>
      </c>
      <c r="T15481" s="269">
        <v>-49.5</v>
      </c>
      <c r="DO15481"/>
    </row>
    <row r="15482" spans="15:119" x14ac:dyDescent="0.25">
      <c r="O15482" s="268" t="s">
        <v>24948</v>
      </c>
      <c r="P15482" s="268" t="s">
        <v>9492</v>
      </c>
      <c r="Q15482" s="269">
        <v>-29</v>
      </c>
      <c r="R15482" s="269">
        <v>-29.25</v>
      </c>
      <c r="S15482" s="269">
        <v>-49.25</v>
      </c>
      <c r="T15482" s="269">
        <v>-49.5</v>
      </c>
      <c r="DO15482"/>
    </row>
    <row r="15483" spans="15:119" x14ac:dyDescent="0.25">
      <c r="O15483" s="268" t="s">
        <v>24949</v>
      </c>
      <c r="P15483" s="268" t="s">
        <v>9486</v>
      </c>
      <c r="Q15483" s="269">
        <v>-30</v>
      </c>
      <c r="R15483" s="269">
        <v>-32</v>
      </c>
      <c r="S15483" s="269">
        <v>-51</v>
      </c>
      <c r="T15483" s="269">
        <v>-54</v>
      </c>
      <c r="DO15483"/>
    </row>
    <row r="15484" spans="15:119" x14ac:dyDescent="0.25">
      <c r="O15484" s="268" t="s">
        <v>24950</v>
      </c>
      <c r="P15484" s="268" t="s">
        <v>9488</v>
      </c>
      <c r="Q15484" s="269">
        <v>-30</v>
      </c>
      <c r="R15484" s="269">
        <v>-31</v>
      </c>
      <c r="S15484" s="269">
        <v>-52.5</v>
      </c>
      <c r="T15484" s="269">
        <v>-54</v>
      </c>
      <c r="DO15484"/>
    </row>
    <row r="15485" spans="15:119" x14ac:dyDescent="0.25">
      <c r="O15485" s="268" t="s">
        <v>24951</v>
      </c>
      <c r="P15485" s="268" t="s">
        <v>9490</v>
      </c>
      <c r="Q15485" s="269">
        <v>-30</v>
      </c>
      <c r="R15485" s="269">
        <v>-30.5</v>
      </c>
      <c r="S15485" s="269">
        <v>-53.5</v>
      </c>
      <c r="T15485" s="269">
        <v>-54</v>
      </c>
      <c r="DO15485"/>
    </row>
    <row r="15486" spans="15:119" x14ac:dyDescent="0.25">
      <c r="O15486" s="268" t="s">
        <v>24952</v>
      </c>
      <c r="P15486" s="268" t="s">
        <v>9492</v>
      </c>
      <c r="Q15486" s="269">
        <v>-30</v>
      </c>
      <c r="R15486" s="269">
        <v>-30.25</v>
      </c>
      <c r="S15486" s="269">
        <v>-53.75</v>
      </c>
      <c r="T15486" s="269">
        <v>-54</v>
      </c>
      <c r="DO15486"/>
    </row>
    <row r="15487" spans="15:119" x14ac:dyDescent="0.25">
      <c r="O15487" s="268" t="s">
        <v>24953</v>
      </c>
      <c r="P15487" s="268" t="s">
        <v>9492</v>
      </c>
      <c r="Q15487" s="269">
        <v>-30</v>
      </c>
      <c r="R15487" s="269">
        <v>-30.25</v>
      </c>
      <c r="S15487" s="269">
        <v>-53.5</v>
      </c>
      <c r="T15487" s="269">
        <v>-53.75</v>
      </c>
      <c r="DO15487"/>
    </row>
    <row r="15488" spans="15:119" x14ac:dyDescent="0.25">
      <c r="O15488" s="268" t="s">
        <v>24954</v>
      </c>
      <c r="P15488" s="268" t="s">
        <v>9492</v>
      </c>
      <c r="Q15488" s="269">
        <v>-30.25</v>
      </c>
      <c r="R15488" s="269">
        <v>-30.5</v>
      </c>
      <c r="S15488" s="269">
        <v>-53.75</v>
      </c>
      <c r="T15488" s="269">
        <v>-54</v>
      </c>
      <c r="DO15488"/>
    </row>
    <row r="15489" spans="15:119" x14ac:dyDescent="0.25">
      <c r="O15489" s="268" t="s">
        <v>24955</v>
      </c>
      <c r="P15489" s="268" t="s">
        <v>9492</v>
      </c>
      <c r="Q15489" s="269">
        <v>-30.25</v>
      </c>
      <c r="R15489" s="269">
        <v>-30.5</v>
      </c>
      <c r="S15489" s="269">
        <v>-53.5</v>
      </c>
      <c r="T15489" s="269">
        <v>-53.75</v>
      </c>
      <c r="DO15489"/>
    </row>
    <row r="15490" spans="15:119" x14ac:dyDescent="0.25">
      <c r="O15490" s="268" t="s">
        <v>24956</v>
      </c>
      <c r="P15490" s="268" t="s">
        <v>9490</v>
      </c>
      <c r="Q15490" s="269">
        <v>-30</v>
      </c>
      <c r="R15490" s="269">
        <v>-30.5</v>
      </c>
      <c r="S15490" s="269">
        <v>-53</v>
      </c>
      <c r="T15490" s="269">
        <v>-53.5</v>
      </c>
      <c r="DO15490"/>
    </row>
    <row r="15491" spans="15:119" x14ac:dyDescent="0.25">
      <c r="O15491" s="268" t="s">
        <v>24957</v>
      </c>
      <c r="P15491" s="268" t="s">
        <v>9492</v>
      </c>
      <c r="Q15491" s="269">
        <v>-30</v>
      </c>
      <c r="R15491" s="269">
        <v>-30.25</v>
      </c>
      <c r="S15491" s="269">
        <v>-53.25</v>
      </c>
      <c r="T15491" s="269">
        <v>-53.5</v>
      </c>
      <c r="DO15491"/>
    </row>
    <row r="15492" spans="15:119" x14ac:dyDescent="0.25">
      <c r="O15492" s="268" t="s">
        <v>24958</v>
      </c>
      <c r="P15492" s="268" t="s">
        <v>9492</v>
      </c>
      <c r="Q15492" s="269">
        <v>-30</v>
      </c>
      <c r="R15492" s="269">
        <v>-30.25</v>
      </c>
      <c r="S15492" s="269">
        <v>-53</v>
      </c>
      <c r="T15492" s="269">
        <v>-53.25</v>
      </c>
      <c r="DO15492"/>
    </row>
    <row r="15493" spans="15:119" x14ac:dyDescent="0.25">
      <c r="O15493" s="268" t="s">
        <v>24959</v>
      </c>
      <c r="P15493" s="268" t="s">
        <v>9492</v>
      </c>
      <c r="Q15493" s="269">
        <v>-30.25</v>
      </c>
      <c r="R15493" s="269">
        <v>-30.5</v>
      </c>
      <c r="S15493" s="269">
        <v>-53.25</v>
      </c>
      <c r="T15493" s="269">
        <v>-53.5</v>
      </c>
      <c r="DO15493"/>
    </row>
    <row r="15494" spans="15:119" x14ac:dyDescent="0.25">
      <c r="O15494" s="268" t="s">
        <v>24960</v>
      </c>
      <c r="P15494" s="268" t="s">
        <v>9492</v>
      </c>
      <c r="Q15494" s="269">
        <v>-30.25</v>
      </c>
      <c r="R15494" s="269">
        <v>-30.5</v>
      </c>
      <c r="S15494" s="269">
        <v>-53</v>
      </c>
      <c r="T15494" s="269">
        <v>-53.25</v>
      </c>
      <c r="DO15494"/>
    </row>
    <row r="15495" spans="15:119" x14ac:dyDescent="0.25">
      <c r="O15495" s="268" t="s">
        <v>24961</v>
      </c>
      <c r="P15495" s="268" t="s">
        <v>9490</v>
      </c>
      <c r="Q15495" s="269">
        <v>-30</v>
      </c>
      <c r="R15495" s="269">
        <v>-30.5</v>
      </c>
      <c r="S15495" s="269">
        <v>-52.5</v>
      </c>
      <c r="T15495" s="269">
        <v>-53</v>
      </c>
      <c r="DO15495"/>
    </row>
    <row r="15496" spans="15:119" x14ac:dyDescent="0.25">
      <c r="O15496" s="268" t="s">
        <v>24962</v>
      </c>
      <c r="P15496" s="268" t="s">
        <v>9492</v>
      </c>
      <c r="Q15496" s="269">
        <v>-30</v>
      </c>
      <c r="R15496" s="269">
        <v>-30.25</v>
      </c>
      <c r="S15496" s="269">
        <v>-52.75</v>
      </c>
      <c r="T15496" s="269">
        <v>-53</v>
      </c>
      <c r="DO15496"/>
    </row>
    <row r="15497" spans="15:119" x14ac:dyDescent="0.25">
      <c r="O15497" s="268" t="s">
        <v>24963</v>
      </c>
      <c r="P15497" s="268" t="s">
        <v>9492</v>
      </c>
      <c r="Q15497" s="269">
        <v>-30</v>
      </c>
      <c r="R15497" s="269">
        <v>-30.25</v>
      </c>
      <c r="S15497" s="269">
        <v>-52.5</v>
      </c>
      <c r="T15497" s="269">
        <v>-52.75</v>
      </c>
      <c r="DO15497"/>
    </row>
    <row r="15498" spans="15:119" x14ac:dyDescent="0.25">
      <c r="O15498" s="268" t="s">
        <v>24964</v>
      </c>
      <c r="P15498" s="268" t="s">
        <v>9492</v>
      </c>
      <c r="Q15498" s="269">
        <v>-30.25</v>
      </c>
      <c r="R15498" s="269">
        <v>-30.5</v>
      </c>
      <c r="S15498" s="269">
        <v>-52.75</v>
      </c>
      <c r="T15498" s="269">
        <v>-53</v>
      </c>
      <c r="DO15498"/>
    </row>
    <row r="15499" spans="15:119" x14ac:dyDescent="0.25">
      <c r="O15499" s="268" t="s">
        <v>24965</v>
      </c>
      <c r="P15499" s="268" t="s">
        <v>9492</v>
      </c>
      <c r="Q15499" s="269">
        <v>-30.25</v>
      </c>
      <c r="R15499" s="269">
        <v>-30.5</v>
      </c>
      <c r="S15499" s="269">
        <v>-52.5</v>
      </c>
      <c r="T15499" s="269">
        <v>-52.75</v>
      </c>
      <c r="DO15499"/>
    </row>
    <row r="15500" spans="15:119" x14ac:dyDescent="0.25">
      <c r="O15500" s="268" t="s">
        <v>24966</v>
      </c>
      <c r="P15500" s="268" t="s">
        <v>9490</v>
      </c>
      <c r="Q15500" s="269">
        <v>-30.5</v>
      </c>
      <c r="R15500" s="269">
        <v>-31</v>
      </c>
      <c r="S15500" s="269">
        <v>-53.5</v>
      </c>
      <c r="T15500" s="269">
        <v>-54</v>
      </c>
      <c r="DO15500"/>
    </row>
    <row r="15501" spans="15:119" x14ac:dyDescent="0.25">
      <c r="O15501" s="268" t="s">
        <v>24967</v>
      </c>
      <c r="P15501" s="268" t="s">
        <v>9492</v>
      </c>
      <c r="Q15501" s="269">
        <v>-30.5</v>
      </c>
      <c r="R15501" s="269">
        <v>-30.75</v>
      </c>
      <c r="S15501" s="269">
        <v>-53.75</v>
      </c>
      <c r="T15501" s="269">
        <v>-54</v>
      </c>
      <c r="DO15501"/>
    </row>
    <row r="15502" spans="15:119" x14ac:dyDescent="0.25">
      <c r="O15502" s="268" t="s">
        <v>24968</v>
      </c>
      <c r="P15502" s="268" t="s">
        <v>9492</v>
      </c>
      <c r="Q15502" s="269">
        <v>-30.5</v>
      </c>
      <c r="R15502" s="269">
        <v>-30.75</v>
      </c>
      <c r="S15502" s="269">
        <v>-53.5</v>
      </c>
      <c r="T15502" s="269">
        <v>-53.75</v>
      </c>
      <c r="DO15502"/>
    </row>
    <row r="15503" spans="15:119" x14ac:dyDescent="0.25">
      <c r="O15503" s="268" t="s">
        <v>24969</v>
      </c>
      <c r="P15503" s="268" t="s">
        <v>9492</v>
      </c>
      <c r="Q15503" s="269">
        <v>-30.75</v>
      </c>
      <c r="R15503" s="269">
        <v>-31</v>
      </c>
      <c r="S15503" s="269">
        <v>-53.75</v>
      </c>
      <c r="T15503" s="269">
        <v>-54</v>
      </c>
      <c r="DO15503"/>
    </row>
    <row r="15504" spans="15:119" x14ac:dyDescent="0.25">
      <c r="O15504" s="268" t="s">
        <v>24970</v>
      </c>
      <c r="P15504" s="268" t="s">
        <v>9492</v>
      </c>
      <c r="Q15504" s="269">
        <v>-30.75</v>
      </c>
      <c r="R15504" s="269">
        <v>-31</v>
      </c>
      <c r="S15504" s="269">
        <v>-53.5</v>
      </c>
      <c r="T15504" s="269">
        <v>-53.75</v>
      </c>
      <c r="DO15504"/>
    </row>
    <row r="15505" spans="15:119" x14ac:dyDescent="0.25">
      <c r="O15505" s="268" t="s">
        <v>24971</v>
      </c>
      <c r="P15505" s="268" t="s">
        <v>9490</v>
      </c>
      <c r="Q15505" s="269">
        <v>-30.5</v>
      </c>
      <c r="R15505" s="269">
        <v>-31</v>
      </c>
      <c r="S15505" s="269">
        <v>-53</v>
      </c>
      <c r="T15505" s="269">
        <v>-53.5</v>
      </c>
      <c r="DO15505"/>
    </row>
    <row r="15506" spans="15:119" x14ac:dyDescent="0.25">
      <c r="O15506" s="268" t="s">
        <v>24972</v>
      </c>
      <c r="P15506" s="268" t="s">
        <v>9492</v>
      </c>
      <c r="Q15506" s="269">
        <v>-30.5</v>
      </c>
      <c r="R15506" s="269">
        <v>-30.75</v>
      </c>
      <c r="S15506" s="269">
        <v>-53.25</v>
      </c>
      <c r="T15506" s="269">
        <v>-53.5</v>
      </c>
      <c r="DO15506"/>
    </row>
    <row r="15507" spans="15:119" x14ac:dyDescent="0.25">
      <c r="O15507" s="268" t="s">
        <v>24973</v>
      </c>
      <c r="P15507" s="268" t="s">
        <v>9492</v>
      </c>
      <c r="Q15507" s="269">
        <v>-30.5</v>
      </c>
      <c r="R15507" s="269">
        <v>-30.75</v>
      </c>
      <c r="S15507" s="269">
        <v>-53</v>
      </c>
      <c r="T15507" s="269">
        <v>-53.25</v>
      </c>
      <c r="DO15507"/>
    </row>
    <row r="15508" spans="15:119" x14ac:dyDescent="0.25">
      <c r="O15508" s="268" t="s">
        <v>24974</v>
      </c>
      <c r="P15508" s="268" t="s">
        <v>9492</v>
      </c>
      <c r="Q15508" s="269">
        <v>-30.75</v>
      </c>
      <c r="R15508" s="269">
        <v>-31</v>
      </c>
      <c r="S15508" s="269">
        <v>-53.25</v>
      </c>
      <c r="T15508" s="269">
        <v>-53.5</v>
      </c>
      <c r="DO15508"/>
    </row>
    <row r="15509" spans="15:119" x14ac:dyDescent="0.25">
      <c r="O15509" s="268" t="s">
        <v>24975</v>
      </c>
      <c r="P15509" s="268" t="s">
        <v>9492</v>
      </c>
      <c r="Q15509" s="269">
        <v>-30.75</v>
      </c>
      <c r="R15509" s="269">
        <v>-31</v>
      </c>
      <c r="S15509" s="269">
        <v>-53</v>
      </c>
      <c r="T15509" s="269">
        <v>-53.25</v>
      </c>
      <c r="DO15509"/>
    </row>
    <row r="15510" spans="15:119" x14ac:dyDescent="0.25">
      <c r="O15510" s="268" t="s">
        <v>24976</v>
      </c>
      <c r="P15510" s="268" t="s">
        <v>9490</v>
      </c>
      <c r="Q15510" s="269">
        <v>-30.5</v>
      </c>
      <c r="R15510" s="269">
        <v>-31</v>
      </c>
      <c r="S15510" s="269">
        <v>-52.5</v>
      </c>
      <c r="T15510" s="269">
        <v>-53</v>
      </c>
      <c r="DO15510"/>
    </row>
    <row r="15511" spans="15:119" x14ac:dyDescent="0.25">
      <c r="O15511" s="268" t="s">
        <v>24977</v>
      </c>
      <c r="P15511" s="268" t="s">
        <v>9492</v>
      </c>
      <c r="Q15511" s="269">
        <v>-30.5</v>
      </c>
      <c r="R15511" s="269">
        <v>-30.75</v>
      </c>
      <c r="S15511" s="269">
        <v>-52.75</v>
      </c>
      <c r="T15511" s="269">
        <v>-53</v>
      </c>
      <c r="DO15511"/>
    </row>
    <row r="15512" spans="15:119" x14ac:dyDescent="0.25">
      <c r="O15512" s="268" t="s">
        <v>24978</v>
      </c>
      <c r="P15512" s="268" t="s">
        <v>9492</v>
      </c>
      <c r="Q15512" s="269">
        <v>-30.5</v>
      </c>
      <c r="R15512" s="269">
        <v>-30.75</v>
      </c>
      <c r="S15512" s="269">
        <v>-52.5</v>
      </c>
      <c r="T15512" s="269">
        <v>-52.75</v>
      </c>
      <c r="DO15512"/>
    </row>
    <row r="15513" spans="15:119" x14ac:dyDescent="0.25">
      <c r="O15513" s="268" t="s">
        <v>24979</v>
      </c>
      <c r="P15513" s="268" t="s">
        <v>9492</v>
      </c>
      <c r="Q15513" s="269">
        <v>-30.75</v>
      </c>
      <c r="R15513" s="269">
        <v>-31</v>
      </c>
      <c r="S15513" s="269">
        <v>-52.75</v>
      </c>
      <c r="T15513" s="269">
        <v>-53</v>
      </c>
      <c r="DO15513"/>
    </row>
    <row r="15514" spans="15:119" x14ac:dyDescent="0.25">
      <c r="O15514" s="268" t="s">
        <v>24980</v>
      </c>
      <c r="P15514" s="268" t="s">
        <v>9492</v>
      </c>
      <c r="Q15514" s="269">
        <v>-30.75</v>
      </c>
      <c r="R15514" s="269">
        <v>-31</v>
      </c>
      <c r="S15514" s="269">
        <v>-52.5</v>
      </c>
      <c r="T15514" s="269">
        <v>-52.75</v>
      </c>
      <c r="DO15514"/>
    </row>
    <row r="15515" spans="15:119" x14ac:dyDescent="0.25">
      <c r="O15515" s="268" t="s">
        <v>24981</v>
      </c>
      <c r="P15515" s="268" t="s">
        <v>9488</v>
      </c>
      <c r="Q15515" s="269">
        <v>-30</v>
      </c>
      <c r="R15515" s="269">
        <v>-31</v>
      </c>
      <c r="S15515" s="269">
        <v>-51</v>
      </c>
      <c r="T15515" s="269">
        <v>-52.5</v>
      </c>
      <c r="DO15515"/>
    </row>
    <row r="15516" spans="15:119" x14ac:dyDescent="0.25">
      <c r="O15516" s="268" t="s">
        <v>24982</v>
      </c>
      <c r="P15516" s="268" t="s">
        <v>9490</v>
      </c>
      <c r="Q15516" s="269">
        <v>-30</v>
      </c>
      <c r="R15516" s="269">
        <v>-30.5</v>
      </c>
      <c r="S15516" s="269">
        <v>-52</v>
      </c>
      <c r="T15516" s="269">
        <v>-52.5</v>
      </c>
      <c r="DO15516"/>
    </row>
    <row r="15517" spans="15:119" x14ac:dyDescent="0.25">
      <c r="O15517" s="268" t="s">
        <v>24983</v>
      </c>
      <c r="P15517" s="268" t="s">
        <v>9492</v>
      </c>
      <c r="Q15517" s="269">
        <v>-30</v>
      </c>
      <c r="R15517" s="269">
        <v>-30.25</v>
      </c>
      <c r="S15517" s="269">
        <v>-52.25</v>
      </c>
      <c r="T15517" s="269">
        <v>-52.5</v>
      </c>
      <c r="DO15517"/>
    </row>
    <row r="15518" spans="15:119" x14ac:dyDescent="0.25">
      <c r="O15518" s="268" t="s">
        <v>24984</v>
      </c>
      <c r="P15518" s="268" t="s">
        <v>9492</v>
      </c>
      <c r="Q15518" s="269">
        <v>-30</v>
      </c>
      <c r="R15518" s="269">
        <v>-30.25</v>
      </c>
      <c r="S15518" s="269">
        <v>-52</v>
      </c>
      <c r="T15518" s="269">
        <v>-52.25</v>
      </c>
      <c r="DO15518"/>
    </row>
    <row r="15519" spans="15:119" x14ac:dyDescent="0.25">
      <c r="O15519" s="268" t="s">
        <v>24985</v>
      </c>
      <c r="P15519" s="268" t="s">
        <v>9492</v>
      </c>
      <c r="Q15519" s="269">
        <v>-30.25</v>
      </c>
      <c r="R15519" s="269">
        <v>-30.5</v>
      </c>
      <c r="S15519" s="269">
        <v>-52.25</v>
      </c>
      <c r="T15519" s="269">
        <v>-52.5</v>
      </c>
      <c r="DO15519"/>
    </row>
    <row r="15520" spans="15:119" x14ac:dyDescent="0.25">
      <c r="O15520" s="268" t="s">
        <v>24986</v>
      </c>
      <c r="P15520" s="268" t="s">
        <v>9492</v>
      </c>
      <c r="Q15520" s="269">
        <v>-30.25</v>
      </c>
      <c r="R15520" s="269">
        <v>-30.5</v>
      </c>
      <c r="S15520" s="269">
        <v>-52</v>
      </c>
      <c r="T15520" s="269">
        <v>-52.25</v>
      </c>
      <c r="DO15520"/>
    </row>
    <row r="15521" spans="15:119" x14ac:dyDescent="0.25">
      <c r="O15521" s="268" t="s">
        <v>24987</v>
      </c>
      <c r="P15521" s="268" t="s">
        <v>9490</v>
      </c>
      <c r="Q15521" s="269">
        <v>-30</v>
      </c>
      <c r="R15521" s="269">
        <v>-30.5</v>
      </c>
      <c r="S15521" s="269">
        <v>-51.5</v>
      </c>
      <c r="T15521" s="269">
        <v>-52</v>
      </c>
      <c r="DO15521"/>
    </row>
    <row r="15522" spans="15:119" x14ac:dyDescent="0.25">
      <c r="O15522" s="268" t="s">
        <v>24988</v>
      </c>
      <c r="P15522" s="268" t="s">
        <v>9492</v>
      </c>
      <c r="Q15522" s="269">
        <v>-30</v>
      </c>
      <c r="R15522" s="269">
        <v>-30.25</v>
      </c>
      <c r="S15522" s="269">
        <v>-51.75</v>
      </c>
      <c r="T15522" s="269">
        <v>-52</v>
      </c>
      <c r="DO15522"/>
    </row>
    <row r="15523" spans="15:119" x14ac:dyDescent="0.25">
      <c r="O15523" s="268" t="s">
        <v>24989</v>
      </c>
      <c r="P15523" s="268" t="s">
        <v>9492</v>
      </c>
      <c r="Q15523" s="269">
        <v>-30</v>
      </c>
      <c r="R15523" s="269">
        <v>-30.25</v>
      </c>
      <c r="S15523" s="269">
        <v>-51.5</v>
      </c>
      <c r="T15523" s="269">
        <v>-51.75</v>
      </c>
      <c r="DO15523"/>
    </row>
    <row r="15524" spans="15:119" x14ac:dyDescent="0.25">
      <c r="O15524" s="268" t="s">
        <v>24990</v>
      </c>
      <c r="P15524" s="268" t="s">
        <v>9492</v>
      </c>
      <c r="Q15524" s="269">
        <v>-30.25</v>
      </c>
      <c r="R15524" s="269">
        <v>-30.5</v>
      </c>
      <c r="S15524" s="269">
        <v>-51.75</v>
      </c>
      <c r="T15524" s="269">
        <v>-52</v>
      </c>
      <c r="DO15524"/>
    </row>
    <row r="15525" spans="15:119" x14ac:dyDescent="0.25">
      <c r="O15525" s="268" t="s">
        <v>24991</v>
      </c>
      <c r="P15525" s="268" t="s">
        <v>9492</v>
      </c>
      <c r="Q15525" s="269">
        <v>-30.25</v>
      </c>
      <c r="R15525" s="269">
        <v>-30.5</v>
      </c>
      <c r="S15525" s="269">
        <v>-51.5</v>
      </c>
      <c r="T15525" s="269">
        <v>-51.75</v>
      </c>
      <c r="DO15525"/>
    </row>
    <row r="15526" spans="15:119" x14ac:dyDescent="0.25">
      <c r="O15526" s="268" t="s">
        <v>24992</v>
      </c>
      <c r="P15526" s="268" t="s">
        <v>9490</v>
      </c>
      <c r="Q15526" s="269">
        <v>-30</v>
      </c>
      <c r="R15526" s="269">
        <v>-30.5</v>
      </c>
      <c r="S15526" s="269">
        <v>-51</v>
      </c>
      <c r="T15526" s="269">
        <v>-51.5</v>
      </c>
      <c r="DO15526"/>
    </row>
    <row r="15527" spans="15:119" x14ac:dyDescent="0.25">
      <c r="O15527" s="268" t="s">
        <v>24993</v>
      </c>
      <c r="P15527" s="268" t="s">
        <v>9492</v>
      </c>
      <c r="Q15527" s="269">
        <v>-30</v>
      </c>
      <c r="R15527" s="269">
        <v>-30.25</v>
      </c>
      <c r="S15527" s="269">
        <v>-51.25</v>
      </c>
      <c r="T15527" s="269">
        <v>-51.5</v>
      </c>
      <c r="DO15527"/>
    </row>
    <row r="15528" spans="15:119" x14ac:dyDescent="0.25">
      <c r="O15528" s="268" t="s">
        <v>24994</v>
      </c>
      <c r="P15528" s="268" t="s">
        <v>9492</v>
      </c>
      <c r="Q15528" s="269">
        <v>-30</v>
      </c>
      <c r="R15528" s="269">
        <v>-30.25</v>
      </c>
      <c r="S15528" s="269">
        <v>-51</v>
      </c>
      <c r="T15528" s="269">
        <v>-51.25</v>
      </c>
      <c r="DO15528"/>
    </row>
    <row r="15529" spans="15:119" x14ac:dyDescent="0.25">
      <c r="O15529" s="268" t="s">
        <v>24995</v>
      </c>
      <c r="P15529" s="268" t="s">
        <v>9492</v>
      </c>
      <c r="Q15529" s="269">
        <v>-30.25</v>
      </c>
      <c r="R15529" s="269">
        <v>-30.5</v>
      </c>
      <c r="S15529" s="269">
        <v>-51.25</v>
      </c>
      <c r="T15529" s="269">
        <v>-51.5</v>
      </c>
      <c r="DO15529"/>
    </row>
    <row r="15530" spans="15:119" x14ac:dyDescent="0.25">
      <c r="O15530" s="268" t="s">
        <v>24996</v>
      </c>
      <c r="P15530" s="268" t="s">
        <v>9492</v>
      </c>
      <c r="Q15530" s="269">
        <v>-30.25</v>
      </c>
      <c r="R15530" s="269">
        <v>-30.5</v>
      </c>
      <c r="S15530" s="269">
        <v>-51</v>
      </c>
      <c r="T15530" s="269">
        <v>-51.25</v>
      </c>
      <c r="DO15530"/>
    </row>
    <row r="15531" spans="15:119" x14ac:dyDescent="0.25">
      <c r="O15531" s="268" t="s">
        <v>24997</v>
      </c>
      <c r="P15531" s="268" t="s">
        <v>9490</v>
      </c>
      <c r="Q15531" s="269">
        <v>-30.5</v>
      </c>
      <c r="R15531" s="269">
        <v>-31</v>
      </c>
      <c r="S15531" s="269">
        <v>-52</v>
      </c>
      <c r="T15531" s="269">
        <v>-52.5</v>
      </c>
      <c r="DO15531"/>
    </row>
    <row r="15532" spans="15:119" x14ac:dyDescent="0.25">
      <c r="O15532" s="268" t="s">
        <v>24998</v>
      </c>
      <c r="P15532" s="268" t="s">
        <v>9492</v>
      </c>
      <c r="Q15532" s="269">
        <v>-30.5</v>
      </c>
      <c r="R15532" s="269">
        <v>-30.75</v>
      </c>
      <c r="S15532" s="269">
        <v>-52.25</v>
      </c>
      <c r="T15532" s="269">
        <v>-52.5</v>
      </c>
      <c r="DO15532"/>
    </row>
    <row r="15533" spans="15:119" x14ac:dyDescent="0.25">
      <c r="O15533" s="268" t="s">
        <v>24999</v>
      </c>
      <c r="P15533" s="268" t="s">
        <v>9492</v>
      </c>
      <c r="Q15533" s="269">
        <v>-30.5</v>
      </c>
      <c r="R15533" s="269">
        <v>-30.75</v>
      </c>
      <c r="S15533" s="269">
        <v>-52</v>
      </c>
      <c r="T15533" s="269">
        <v>-52.25</v>
      </c>
      <c r="DO15533"/>
    </row>
    <row r="15534" spans="15:119" x14ac:dyDescent="0.25">
      <c r="O15534" s="268" t="s">
        <v>25000</v>
      </c>
      <c r="P15534" s="268" t="s">
        <v>9492</v>
      </c>
      <c r="Q15534" s="269">
        <v>-30.75</v>
      </c>
      <c r="R15534" s="269">
        <v>-31</v>
      </c>
      <c r="S15534" s="269">
        <v>-52.25</v>
      </c>
      <c r="T15534" s="269">
        <v>-52.5</v>
      </c>
      <c r="DO15534"/>
    </row>
    <row r="15535" spans="15:119" x14ac:dyDescent="0.25">
      <c r="O15535" s="268" t="s">
        <v>25001</v>
      </c>
      <c r="P15535" s="268" t="s">
        <v>9492</v>
      </c>
      <c r="Q15535" s="269">
        <v>-30.75</v>
      </c>
      <c r="R15535" s="269">
        <v>-31</v>
      </c>
      <c r="S15535" s="269">
        <v>-52</v>
      </c>
      <c r="T15535" s="269">
        <v>-52.25</v>
      </c>
      <c r="DO15535"/>
    </row>
    <row r="15536" spans="15:119" x14ac:dyDescent="0.25">
      <c r="O15536" s="268" t="s">
        <v>25002</v>
      </c>
      <c r="P15536" s="268" t="s">
        <v>9490</v>
      </c>
      <c r="Q15536" s="269">
        <v>-30.5</v>
      </c>
      <c r="R15536" s="269">
        <v>-31</v>
      </c>
      <c r="S15536" s="269">
        <v>-51.5</v>
      </c>
      <c r="T15536" s="269">
        <v>-52</v>
      </c>
      <c r="DO15536"/>
    </row>
    <row r="15537" spans="15:119" x14ac:dyDescent="0.25">
      <c r="O15537" s="268" t="s">
        <v>25003</v>
      </c>
      <c r="P15537" s="268" t="s">
        <v>9492</v>
      </c>
      <c r="Q15537" s="269">
        <v>-30.5</v>
      </c>
      <c r="R15537" s="269">
        <v>-30.75</v>
      </c>
      <c r="S15537" s="269">
        <v>-51.75</v>
      </c>
      <c r="T15537" s="269">
        <v>-52</v>
      </c>
      <c r="DO15537"/>
    </row>
    <row r="15538" spans="15:119" x14ac:dyDescent="0.25">
      <c r="O15538" s="268" t="s">
        <v>25004</v>
      </c>
      <c r="P15538" s="268" t="s">
        <v>9492</v>
      </c>
      <c r="Q15538" s="269">
        <v>-30.5</v>
      </c>
      <c r="R15538" s="269">
        <v>-30.75</v>
      </c>
      <c r="S15538" s="269">
        <v>-51.5</v>
      </c>
      <c r="T15538" s="269">
        <v>-51.75</v>
      </c>
      <c r="DO15538"/>
    </row>
    <row r="15539" spans="15:119" x14ac:dyDescent="0.25">
      <c r="O15539" s="268" t="s">
        <v>25005</v>
      </c>
      <c r="P15539" s="268" t="s">
        <v>9492</v>
      </c>
      <c r="Q15539" s="269">
        <v>-30.75</v>
      </c>
      <c r="R15539" s="269">
        <v>-31</v>
      </c>
      <c r="S15539" s="269">
        <v>-51.75</v>
      </c>
      <c r="T15539" s="269">
        <v>-52</v>
      </c>
      <c r="DO15539"/>
    </row>
    <row r="15540" spans="15:119" x14ac:dyDescent="0.25">
      <c r="O15540" s="268" t="s">
        <v>25006</v>
      </c>
      <c r="P15540" s="268" t="s">
        <v>9492</v>
      </c>
      <c r="Q15540" s="269">
        <v>-30.75</v>
      </c>
      <c r="R15540" s="269">
        <v>-31</v>
      </c>
      <c r="S15540" s="269">
        <v>-51.5</v>
      </c>
      <c r="T15540" s="269">
        <v>-51.75</v>
      </c>
      <c r="DO15540"/>
    </row>
    <row r="15541" spans="15:119" x14ac:dyDescent="0.25">
      <c r="O15541" s="268" t="s">
        <v>25007</v>
      </c>
      <c r="P15541" s="268" t="s">
        <v>9490</v>
      </c>
      <c r="Q15541" s="269">
        <v>-30.5</v>
      </c>
      <c r="R15541" s="269">
        <v>-31</v>
      </c>
      <c r="S15541" s="269">
        <v>-51</v>
      </c>
      <c r="T15541" s="269">
        <v>-51.5</v>
      </c>
      <c r="DO15541"/>
    </row>
    <row r="15542" spans="15:119" x14ac:dyDescent="0.25">
      <c r="O15542" s="268" t="s">
        <v>25008</v>
      </c>
      <c r="P15542" s="268" t="s">
        <v>9492</v>
      </c>
      <c r="Q15542" s="269">
        <v>-30.5</v>
      </c>
      <c r="R15542" s="269">
        <v>-30.75</v>
      </c>
      <c r="S15542" s="269">
        <v>-51.25</v>
      </c>
      <c r="T15542" s="269">
        <v>-51.5</v>
      </c>
      <c r="DO15542"/>
    </row>
    <row r="15543" spans="15:119" x14ac:dyDescent="0.25">
      <c r="O15543" s="268" t="s">
        <v>25009</v>
      </c>
      <c r="P15543" s="268" t="s">
        <v>9492</v>
      </c>
      <c r="Q15543" s="269">
        <v>-30.5</v>
      </c>
      <c r="R15543" s="269">
        <v>-30.75</v>
      </c>
      <c r="S15543" s="269">
        <v>-51</v>
      </c>
      <c r="T15543" s="269">
        <v>-51.25</v>
      </c>
      <c r="DO15543"/>
    </row>
    <row r="15544" spans="15:119" x14ac:dyDescent="0.25">
      <c r="O15544" s="268" t="s">
        <v>25010</v>
      </c>
      <c r="P15544" s="268" t="s">
        <v>9492</v>
      </c>
      <c r="Q15544" s="269">
        <v>-30.75</v>
      </c>
      <c r="R15544" s="269">
        <v>-31</v>
      </c>
      <c r="S15544" s="269">
        <v>-51.25</v>
      </c>
      <c r="T15544" s="269">
        <v>-51.5</v>
      </c>
      <c r="DO15544"/>
    </row>
    <row r="15545" spans="15:119" x14ac:dyDescent="0.25">
      <c r="O15545" s="268" t="s">
        <v>25011</v>
      </c>
      <c r="P15545" s="268" t="s">
        <v>9492</v>
      </c>
      <c r="Q15545" s="269">
        <v>-30.75</v>
      </c>
      <c r="R15545" s="269">
        <v>-31</v>
      </c>
      <c r="S15545" s="269">
        <v>-51</v>
      </c>
      <c r="T15545" s="269">
        <v>-51.25</v>
      </c>
      <c r="DO15545"/>
    </row>
    <row r="15546" spans="15:119" x14ac:dyDescent="0.25">
      <c r="O15546" s="268" t="s">
        <v>25012</v>
      </c>
      <c r="P15546" s="268" t="s">
        <v>9488</v>
      </c>
      <c r="Q15546" s="269">
        <v>-31</v>
      </c>
      <c r="R15546" s="269">
        <v>-32</v>
      </c>
      <c r="S15546" s="269">
        <v>-52.5</v>
      </c>
      <c r="T15546" s="269">
        <v>-54</v>
      </c>
      <c r="DO15546"/>
    </row>
    <row r="15547" spans="15:119" x14ac:dyDescent="0.25">
      <c r="O15547" s="268" t="s">
        <v>25013</v>
      </c>
      <c r="P15547" s="268" t="s">
        <v>9490</v>
      </c>
      <c r="Q15547" s="269">
        <v>-31</v>
      </c>
      <c r="R15547" s="269">
        <v>-31.5</v>
      </c>
      <c r="S15547" s="269">
        <v>-53.5</v>
      </c>
      <c r="T15547" s="269">
        <v>-54</v>
      </c>
      <c r="DO15547"/>
    </row>
    <row r="15548" spans="15:119" x14ac:dyDescent="0.25">
      <c r="O15548" s="268" t="s">
        <v>25014</v>
      </c>
      <c r="P15548" s="268" t="s">
        <v>9492</v>
      </c>
      <c r="Q15548" s="269">
        <v>-31</v>
      </c>
      <c r="R15548" s="269">
        <v>-31.25</v>
      </c>
      <c r="S15548" s="269">
        <v>-53.75</v>
      </c>
      <c r="T15548" s="269">
        <v>-54</v>
      </c>
      <c r="DO15548"/>
    </row>
    <row r="15549" spans="15:119" x14ac:dyDescent="0.25">
      <c r="O15549" s="268" t="s">
        <v>25015</v>
      </c>
      <c r="P15549" s="268" t="s">
        <v>9492</v>
      </c>
      <c r="Q15549" s="269">
        <v>-31</v>
      </c>
      <c r="R15549" s="269">
        <v>-31.25</v>
      </c>
      <c r="S15549" s="269">
        <v>-53.5</v>
      </c>
      <c r="T15549" s="269">
        <v>-53.75</v>
      </c>
      <c r="DO15549"/>
    </row>
    <row r="15550" spans="15:119" x14ac:dyDescent="0.25">
      <c r="O15550" s="268" t="s">
        <v>25016</v>
      </c>
      <c r="P15550" s="268" t="s">
        <v>9492</v>
      </c>
      <c r="Q15550" s="269">
        <v>-31.25</v>
      </c>
      <c r="R15550" s="269">
        <v>-31.5</v>
      </c>
      <c r="S15550" s="269">
        <v>-53.75</v>
      </c>
      <c r="T15550" s="269">
        <v>-54</v>
      </c>
      <c r="DO15550"/>
    </row>
    <row r="15551" spans="15:119" x14ac:dyDescent="0.25">
      <c r="O15551" s="268" t="s">
        <v>25017</v>
      </c>
      <c r="P15551" s="268" t="s">
        <v>9492</v>
      </c>
      <c r="Q15551" s="269">
        <v>-31.25</v>
      </c>
      <c r="R15551" s="269">
        <v>-31.5</v>
      </c>
      <c r="S15551" s="269">
        <v>-53.5</v>
      </c>
      <c r="T15551" s="269">
        <v>-53.75</v>
      </c>
      <c r="DO15551"/>
    </row>
    <row r="15552" spans="15:119" x14ac:dyDescent="0.25">
      <c r="O15552" s="268" t="s">
        <v>25018</v>
      </c>
      <c r="P15552" s="268" t="s">
        <v>9490</v>
      </c>
      <c r="Q15552" s="269">
        <v>-31</v>
      </c>
      <c r="R15552" s="269">
        <v>-31.5</v>
      </c>
      <c r="S15552" s="269">
        <v>-53</v>
      </c>
      <c r="T15552" s="269">
        <v>-53.5</v>
      </c>
      <c r="DO15552"/>
    </row>
    <row r="15553" spans="15:119" x14ac:dyDescent="0.25">
      <c r="O15553" s="268" t="s">
        <v>25019</v>
      </c>
      <c r="P15553" s="268" t="s">
        <v>9492</v>
      </c>
      <c r="Q15553" s="269">
        <v>-31</v>
      </c>
      <c r="R15553" s="269">
        <v>-31.25</v>
      </c>
      <c r="S15553" s="269">
        <v>-53.25</v>
      </c>
      <c r="T15553" s="269">
        <v>-53.5</v>
      </c>
      <c r="DO15553"/>
    </row>
    <row r="15554" spans="15:119" x14ac:dyDescent="0.25">
      <c r="O15554" s="268" t="s">
        <v>25020</v>
      </c>
      <c r="P15554" s="268" t="s">
        <v>9492</v>
      </c>
      <c r="Q15554" s="269">
        <v>-31</v>
      </c>
      <c r="R15554" s="269">
        <v>-31.25</v>
      </c>
      <c r="S15554" s="269">
        <v>-53</v>
      </c>
      <c r="T15554" s="269">
        <v>-53.25</v>
      </c>
      <c r="DO15554"/>
    </row>
    <row r="15555" spans="15:119" x14ac:dyDescent="0.25">
      <c r="O15555" s="268" t="s">
        <v>25021</v>
      </c>
      <c r="P15555" s="268" t="s">
        <v>9492</v>
      </c>
      <c r="Q15555" s="269">
        <v>-31.25</v>
      </c>
      <c r="R15555" s="269">
        <v>-31.5</v>
      </c>
      <c r="S15555" s="269">
        <v>-53.25</v>
      </c>
      <c r="T15555" s="269">
        <v>-53.5</v>
      </c>
      <c r="DO15555"/>
    </row>
    <row r="15556" spans="15:119" x14ac:dyDescent="0.25">
      <c r="O15556" s="268" t="s">
        <v>25022</v>
      </c>
      <c r="P15556" s="268" t="s">
        <v>9492</v>
      </c>
      <c r="Q15556" s="269">
        <v>-31.25</v>
      </c>
      <c r="R15556" s="269">
        <v>-31.5</v>
      </c>
      <c r="S15556" s="269">
        <v>-53</v>
      </c>
      <c r="T15556" s="269">
        <v>-53.25</v>
      </c>
      <c r="DO15556"/>
    </row>
    <row r="15557" spans="15:119" x14ac:dyDescent="0.25">
      <c r="O15557" s="268" t="s">
        <v>25023</v>
      </c>
      <c r="P15557" s="268" t="s">
        <v>9490</v>
      </c>
      <c r="Q15557" s="269">
        <v>-31</v>
      </c>
      <c r="R15557" s="269">
        <v>-31.5</v>
      </c>
      <c r="S15557" s="269">
        <v>-52.5</v>
      </c>
      <c r="T15557" s="269">
        <v>-53</v>
      </c>
      <c r="DO15557"/>
    </row>
    <row r="15558" spans="15:119" x14ac:dyDescent="0.25">
      <c r="O15558" s="268" t="s">
        <v>25024</v>
      </c>
      <c r="P15558" s="268" t="s">
        <v>9492</v>
      </c>
      <c r="Q15558" s="269">
        <v>-31</v>
      </c>
      <c r="R15558" s="269">
        <v>-31.25</v>
      </c>
      <c r="S15558" s="269">
        <v>-52.75</v>
      </c>
      <c r="T15558" s="269">
        <v>-53</v>
      </c>
      <c r="DO15558"/>
    </row>
    <row r="15559" spans="15:119" x14ac:dyDescent="0.25">
      <c r="O15559" s="268" t="s">
        <v>25025</v>
      </c>
      <c r="P15559" s="268" t="s">
        <v>9492</v>
      </c>
      <c r="Q15559" s="269">
        <v>-31</v>
      </c>
      <c r="R15559" s="269">
        <v>-31.25</v>
      </c>
      <c r="S15559" s="269">
        <v>-52.5</v>
      </c>
      <c r="T15559" s="269">
        <v>-52.75</v>
      </c>
      <c r="DO15559"/>
    </row>
    <row r="15560" spans="15:119" x14ac:dyDescent="0.25">
      <c r="O15560" s="268" t="s">
        <v>25026</v>
      </c>
      <c r="P15560" s="268" t="s">
        <v>9492</v>
      </c>
      <c r="Q15560" s="269">
        <v>-31.25</v>
      </c>
      <c r="R15560" s="269">
        <v>-31.5</v>
      </c>
      <c r="S15560" s="269">
        <v>-52.75</v>
      </c>
      <c r="T15560" s="269">
        <v>-53</v>
      </c>
      <c r="DO15560"/>
    </row>
    <row r="15561" spans="15:119" x14ac:dyDescent="0.25">
      <c r="O15561" s="268" t="s">
        <v>25027</v>
      </c>
      <c r="P15561" s="268" t="s">
        <v>9492</v>
      </c>
      <c r="Q15561" s="269">
        <v>-31.25</v>
      </c>
      <c r="R15561" s="269">
        <v>-31.5</v>
      </c>
      <c r="S15561" s="269">
        <v>-52.5</v>
      </c>
      <c r="T15561" s="269">
        <v>-52.75</v>
      </c>
      <c r="DO15561"/>
    </row>
    <row r="15562" spans="15:119" x14ac:dyDescent="0.25">
      <c r="O15562" s="268" t="s">
        <v>25028</v>
      </c>
      <c r="P15562" s="268" t="s">
        <v>9490</v>
      </c>
      <c r="Q15562" s="269">
        <v>-31.5</v>
      </c>
      <c r="R15562" s="269">
        <v>-32</v>
      </c>
      <c r="S15562" s="269">
        <v>-53.5</v>
      </c>
      <c r="T15562" s="269">
        <v>-54</v>
      </c>
      <c r="DO15562"/>
    </row>
    <row r="15563" spans="15:119" x14ac:dyDescent="0.25">
      <c r="O15563" s="268" t="s">
        <v>25029</v>
      </c>
      <c r="P15563" s="268" t="s">
        <v>9492</v>
      </c>
      <c r="Q15563" s="269">
        <v>-31.5</v>
      </c>
      <c r="R15563" s="269">
        <v>-31.75</v>
      </c>
      <c r="S15563" s="269">
        <v>-53.75</v>
      </c>
      <c r="T15563" s="269">
        <v>-54</v>
      </c>
      <c r="DO15563"/>
    </row>
    <row r="15564" spans="15:119" x14ac:dyDescent="0.25">
      <c r="O15564" s="268" t="s">
        <v>25030</v>
      </c>
      <c r="P15564" s="268" t="s">
        <v>9492</v>
      </c>
      <c r="Q15564" s="269">
        <v>-31.5</v>
      </c>
      <c r="R15564" s="269">
        <v>-31.75</v>
      </c>
      <c r="S15564" s="269">
        <v>-53.5</v>
      </c>
      <c r="T15564" s="269">
        <v>-53.75</v>
      </c>
      <c r="DO15564"/>
    </row>
    <row r="15565" spans="15:119" x14ac:dyDescent="0.25">
      <c r="O15565" s="268" t="s">
        <v>25031</v>
      </c>
      <c r="P15565" s="268" t="s">
        <v>9492</v>
      </c>
      <c r="Q15565" s="269">
        <v>-31.75</v>
      </c>
      <c r="R15565" s="269">
        <v>-32</v>
      </c>
      <c r="S15565" s="269">
        <v>-53.75</v>
      </c>
      <c r="T15565" s="269">
        <v>-54</v>
      </c>
      <c r="DO15565"/>
    </row>
    <row r="15566" spans="15:119" x14ac:dyDescent="0.25">
      <c r="O15566" s="268" t="s">
        <v>25032</v>
      </c>
      <c r="P15566" s="268" t="s">
        <v>9492</v>
      </c>
      <c r="Q15566" s="269">
        <v>-31.75</v>
      </c>
      <c r="R15566" s="269">
        <v>-32</v>
      </c>
      <c r="S15566" s="269">
        <v>-53.5</v>
      </c>
      <c r="T15566" s="269">
        <v>-53.75</v>
      </c>
      <c r="DO15566"/>
    </row>
    <row r="15567" spans="15:119" x14ac:dyDescent="0.25">
      <c r="O15567" s="268" t="s">
        <v>25033</v>
      </c>
      <c r="P15567" s="268" t="s">
        <v>9490</v>
      </c>
      <c r="Q15567" s="269">
        <v>-31.5</v>
      </c>
      <c r="R15567" s="269">
        <v>-32</v>
      </c>
      <c r="S15567" s="269">
        <v>-53</v>
      </c>
      <c r="T15567" s="269">
        <v>-53.5</v>
      </c>
      <c r="DO15567"/>
    </row>
    <row r="15568" spans="15:119" x14ac:dyDescent="0.25">
      <c r="O15568" s="268" t="s">
        <v>25034</v>
      </c>
      <c r="P15568" s="268" t="s">
        <v>9492</v>
      </c>
      <c r="Q15568" s="269">
        <v>-31.5</v>
      </c>
      <c r="R15568" s="269">
        <v>-31.75</v>
      </c>
      <c r="S15568" s="269">
        <v>-53.25</v>
      </c>
      <c r="T15568" s="269">
        <v>-53.5</v>
      </c>
      <c r="DO15568"/>
    </row>
    <row r="15569" spans="15:119" x14ac:dyDescent="0.25">
      <c r="O15569" s="268" t="s">
        <v>25035</v>
      </c>
      <c r="P15569" s="268" t="s">
        <v>9492</v>
      </c>
      <c r="Q15569" s="269">
        <v>-31.5</v>
      </c>
      <c r="R15569" s="269">
        <v>-31.75</v>
      </c>
      <c r="S15569" s="269">
        <v>-53</v>
      </c>
      <c r="T15569" s="269">
        <v>-53.25</v>
      </c>
      <c r="DO15569"/>
    </row>
    <row r="15570" spans="15:119" x14ac:dyDescent="0.25">
      <c r="O15570" s="268" t="s">
        <v>25036</v>
      </c>
      <c r="P15570" s="268" t="s">
        <v>9492</v>
      </c>
      <c r="Q15570" s="269">
        <v>-31.75</v>
      </c>
      <c r="R15570" s="269">
        <v>-32</v>
      </c>
      <c r="S15570" s="269">
        <v>-53.25</v>
      </c>
      <c r="T15570" s="269">
        <v>-53.5</v>
      </c>
      <c r="DO15570"/>
    </row>
    <row r="15571" spans="15:119" x14ac:dyDescent="0.25">
      <c r="O15571" s="268" t="s">
        <v>25037</v>
      </c>
      <c r="P15571" s="268" t="s">
        <v>9492</v>
      </c>
      <c r="Q15571" s="269">
        <v>-31.75</v>
      </c>
      <c r="R15571" s="269">
        <v>-32</v>
      </c>
      <c r="S15571" s="269">
        <v>-53</v>
      </c>
      <c r="T15571" s="269">
        <v>-53.25</v>
      </c>
      <c r="DO15571"/>
    </row>
    <row r="15572" spans="15:119" x14ac:dyDescent="0.25">
      <c r="O15572" s="268" t="s">
        <v>25038</v>
      </c>
      <c r="P15572" s="268" t="s">
        <v>9490</v>
      </c>
      <c r="Q15572" s="269">
        <v>-31.5</v>
      </c>
      <c r="R15572" s="269">
        <v>-32</v>
      </c>
      <c r="S15572" s="269">
        <v>-52.5</v>
      </c>
      <c r="T15572" s="269">
        <v>-53</v>
      </c>
      <c r="DO15572"/>
    </row>
    <row r="15573" spans="15:119" x14ac:dyDescent="0.25">
      <c r="O15573" s="268" t="s">
        <v>25039</v>
      </c>
      <c r="P15573" s="268" t="s">
        <v>9492</v>
      </c>
      <c r="Q15573" s="269">
        <v>-31.5</v>
      </c>
      <c r="R15573" s="269">
        <v>-31.75</v>
      </c>
      <c r="S15573" s="269">
        <v>-52.75</v>
      </c>
      <c r="T15573" s="269">
        <v>-53</v>
      </c>
      <c r="DO15573"/>
    </row>
    <row r="15574" spans="15:119" x14ac:dyDescent="0.25">
      <c r="O15574" s="268" t="s">
        <v>25040</v>
      </c>
      <c r="P15574" s="268" t="s">
        <v>9492</v>
      </c>
      <c r="Q15574" s="269">
        <v>-31.5</v>
      </c>
      <c r="R15574" s="269">
        <v>-31.75</v>
      </c>
      <c r="S15574" s="269">
        <v>-52.5</v>
      </c>
      <c r="T15574" s="269">
        <v>-52.75</v>
      </c>
      <c r="DO15574"/>
    </row>
    <row r="15575" spans="15:119" x14ac:dyDescent="0.25">
      <c r="O15575" s="268" t="s">
        <v>25041</v>
      </c>
      <c r="P15575" s="268" t="s">
        <v>9492</v>
      </c>
      <c r="Q15575" s="269">
        <v>-31.75</v>
      </c>
      <c r="R15575" s="269">
        <v>-32</v>
      </c>
      <c r="S15575" s="269">
        <v>-52.75</v>
      </c>
      <c r="T15575" s="269">
        <v>-53</v>
      </c>
      <c r="DO15575"/>
    </row>
    <row r="15576" spans="15:119" x14ac:dyDescent="0.25">
      <c r="O15576" s="268" t="s">
        <v>25042</v>
      </c>
      <c r="P15576" s="268" t="s">
        <v>9492</v>
      </c>
      <c r="Q15576" s="269">
        <v>-31.75</v>
      </c>
      <c r="R15576" s="269">
        <v>-32</v>
      </c>
      <c r="S15576" s="269">
        <v>-52.5</v>
      </c>
      <c r="T15576" s="269">
        <v>-52.75</v>
      </c>
      <c r="DO15576"/>
    </row>
    <row r="15577" spans="15:119" x14ac:dyDescent="0.25">
      <c r="O15577" s="268" t="s">
        <v>25043</v>
      </c>
      <c r="P15577" s="268" t="s">
        <v>9488</v>
      </c>
      <c r="Q15577" s="269">
        <v>-31</v>
      </c>
      <c r="R15577" s="269">
        <v>-32</v>
      </c>
      <c r="S15577" s="269">
        <v>-51</v>
      </c>
      <c r="T15577" s="269">
        <v>-52.5</v>
      </c>
      <c r="DO15577"/>
    </row>
    <row r="15578" spans="15:119" x14ac:dyDescent="0.25">
      <c r="O15578" s="268" t="s">
        <v>25044</v>
      </c>
      <c r="P15578" s="268" t="s">
        <v>9490</v>
      </c>
      <c r="Q15578" s="269">
        <v>-31</v>
      </c>
      <c r="R15578" s="269">
        <v>-31.5</v>
      </c>
      <c r="S15578" s="269">
        <v>-52</v>
      </c>
      <c r="T15578" s="269">
        <v>-52.5</v>
      </c>
      <c r="DO15578"/>
    </row>
    <row r="15579" spans="15:119" x14ac:dyDescent="0.25">
      <c r="O15579" s="268" t="s">
        <v>25045</v>
      </c>
      <c r="P15579" s="268" t="s">
        <v>9492</v>
      </c>
      <c r="Q15579" s="269">
        <v>-31</v>
      </c>
      <c r="R15579" s="269">
        <v>-31.25</v>
      </c>
      <c r="S15579" s="269">
        <v>-52.25</v>
      </c>
      <c r="T15579" s="269">
        <v>-52.5</v>
      </c>
      <c r="DO15579"/>
    </row>
    <row r="15580" spans="15:119" x14ac:dyDescent="0.25">
      <c r="O15580" s="268" t="s">
        <v>25046</v>
      </c>
      <c r="P15580" s="268" t="s">
        <v>9492</v>
      </c>
      <c r="Q15580" s="269">
        <v>-31</v>
      </c>
      <c r="R15580" s="269">
        <v>-31.25</v>
      </c>
      <c r="S15580" s="269">
        <v>-52</v>
      </c>
      <c r="T15580" s="269">
        <v>-52.25</v>
      </c>
      <c r="DO15580"/>
    </row>
    <row r="15581" spans="15:119" x14ac:dyDescent="0.25">
      <c r="O15581" s="268" t="s">
        <v>25047</v>
      </c>
      <c r="P15581" s="268" t="s">
        <v>9492</v>
      </c>
      <c r="Q15581" s="269">
        <v>-31.25</v>
      </c>
      <c r="R15581" s="269">
        <v>-31.5</v>
      </c>
      <c r="S15581" s="269">
        <v>-52.25</v>
      </c>
      <c r="T15581" s="269">
        <v>-52.5</v>
      </c>
      <c r="DO15581"/>
    </row>
    <row r="15582" spans="15:119" x14ac:dyDescent="0.25">
      <c r="O15582" s="268" t="s">
        <v>25048</v>
      </c>
      <c r="P15582" s="268" t="s">
        <v>9492</v>
      </c>
      <c r="Q15582" s="269">
        <v>-31.25</v>
      </c>
      <c r="R15582" s="269">
        <v>-31.5</v>
      </c>
      <c r="S15582" s="269">
        <v>-52</v>
      </c>
      <c r="T15582" s="269">
        <v>-52.25</v>
      </c>
      <c r="DO15582"/>
    </row>
    <row r="15583" spans="15:119" x14ac:dyDescent="0.25">
      <c r="O15583" s="268" t="s">
        <v>25049</v>
      </c>
      <c r="P15583" s="268" t="s">
        <v>9490</v>
      </c>
      <c r="Q15583" s="269">
        <v>-31</v>
      </c>
      <c r="R15583" s="269">
        <v>-31.5</v>
      </c>
      <c r="S15583" s="269">
        <v>-51.5</v>
      </c>
      <c r="T15583" s="269">
        <v>-52</v>
      </c>
      <c r="DO15583"/>
    </row>
    <row r="15584" spans="15:119" x14ac:dyDescent="0.25">
      <c r="O15584" s="268" t="s">
        <v>25050</v>
      </c>
      <c r="P15584" s="268" t="s">
        <v>9492</v>
      </c>
      <c r="Q15584" s="269">
        <v>-31</v>
      </c>
      <c r="R15584" s="269">
        <v>-31.25</v>
      </c>
      <c r="S15584" s="269">
        <v>-51.75</v>
      </c>
      <c r="T15584" s="269">
        <v>-52</v>
      </c>
      <c r="DO15584"/>
    </row>
    <row r="15585" spans="15:119" x14ac:dyDescent="0.25">
      <c r="O15585" s="268" t="s">
        <v>25051</v>
      </c>
      <c r="P15585" s="268" t="s">
        <v>9492</v>
      </c>
      <c r="Q15585" s="269">
        <v>-31</v>
      </c>
      <c r="R15585" s="269">
        <v>-31.25</v>
      </c>
      <c r="S15585" s="269">
        <v>-51.5</v>
      </c>
      <c r="T15585" s="269">
        <v>-51.75</v>
      </c>
      <c r="DO15585"/>
    </row>
    <row r="15586" spans="15:119" x14ac:dyDescent="0.25">
      <c r="O15586" s="268" t="s">
        <v>25052</v>
      </c>
      <c r="P15586" s="268" t="s">
        <v>9492</v>
      </c>
      <c r="Q15586" s="269">
        <v>-31.25</v>
      </c>
      <c r="R15586" s="269">
        <v>-31.5</v>
      </c>
      <c r="S15586" s="269">
        <v>-51.75</v>
      </c>
      <c r="T15586" s="269">
        <v>-52</v>
      </c>
      <c r="DO15586"/>
    </row>
    <row r="15587" spans="15:119" x14ac:dyDescent="0.25">
      <c r="O15587" s="268" t="s">
        <v>25053</v>
      </c>
      <c r="P15587" s="268" t="s">
        <v>9492</v>
      </c>
      <c r="Q15587" s="269">
        <v>-31.25</v>
      </c>
      <c r="R15587" s="269">
        <v>-31.5</v>
      </c>
      <c r="S15587" s="269">
        <v>-51.5</v>
      </c>
      <c r="T15587" s="269">
        <v>-51.75</v>
      </c>
      <c r="DO15587"/>
    </row>
    <row r="15588" spans="15:119" x14ac:dyDescent="0.25">
      <c r="O15588" s="268" t="s">
        <v>25054</v>
      </c>
      <c r="P15588" s="268" t="s">
        <v>9490</v>
      </c>
      <c r="Q15588" s="269">
        <v>-31</v>
      </c>
      <c r="R15588" s="269">
        <v>-31.5</v>
      </c>
      <c r="S15588" s="269">
        <v>-51</v>
      </c>
      <c r="T15588" s="269">
        <v>-51.5</v>
      </c>
      <c r="DO15588"/>
    </row>
    <row r="15589" spans="15:119" x14ac:dyDescent="0.25">
      <c r="O15589" s="268" t="s">
        <v>25055</v>
      </c>
      <c r="P15589" s="268" t="s">
        <v>9492</v>
      </c>
      <c r="Q15589" s="269">
        <v>-31</v>
      </c>
      <c r="R15589" s="269">
        <v>-31.25</v>
      </c>
      <c r="S15589" s="269">
        <v>-51.25</v>
      </c>
      <c r="T15589" s="269">
        <v>-51.5</v>
      </c>
      <c r="DO15589"/>
    </row>
    <row r="15590" spans="15:119" x14ac:dyDescent="0.25">
      <c r="O15590" s="268" t="s">
        <v>25056</v>
      </c>
      <c r="P15590" s="268" t="s">
        <v>9492</v>
      </c>
      <c r="Q15590" s="269">
        <v>-31</v>
      </c>
      <c r="R15590" s="269">
        <v>-31.25</v>
      </c>
      <c r="S15590" s="269">
        <v>-51</v>
      </c>
      <c r="T15590" s="269">
        <v>-51.25</v>
      </c>
      <c r="DO15590"/>
    </row>
    <row r="15591" spans="15:119" x14ac:dyDescent="0.25">
      <c r="O15591" s="268" t="s">
        <v>25057</v>
      </c>
      <c r="P15591" s="268" t="s">
        <v>9492</v>
      </c>
      <c r="Q15591" s="269">
        <v>-31.25</v>
      </c>
      <c r="R15591" s="269">
        <v>-31.5</v>
      </c>
      <c r="S15591" s="269">
        <v>-51.25</v>
      </c>
      <c r="T15591" s="269">
        <v>-51.5</v>
      </c>
      <c r="DO15591"/>
    </row>
    <row r="15592" spans="15:119" x14ac:dyDescent="0.25">
      <c r="O15592" s="268" t="s">
        <v>25058</v>
      </c>
      <c r="P15592" s="268" t="s">
        <v>9492</v>
      </c>
      <c r="Q15592" s="269">
        <v>-31.25</v>
      </c>
      <c r="R15592" s="269">
        <v>-31.5</v>
      </c>
      <c r="S15592" s="269">
        <v>-51</v>
      </c>
      <c r="T15592" s="269">
        <v>-51.25</v>
      </c>
      <c r="DO15592"/>
    </row>
    <row r="15593" spans="15:119" x14ac:dyDescent="0.25">
      <c r="O15593" s="268" t="s">
        <v>25059</v>
      </c>
      <c r="P15593" s="268" t="s">
        <v>9490</v>
      </c>
      <c r="Q15593" s="269">
        <v>-31.5</v>
      </c>
      <c r="R15593" s="269">
        <v>-32</v>
      </c>
      <c r="S15593" s="269">
        <v>-52</v>
      </c>
      <c r="T15593" s="269">
        <v>-52.5</v>
      </c>
      <c r="DO15593"/>
    </row>
    <row r="15594" spans="15:119" x14ac:dyDescent="0.25">
      <c r="O15594" s="268" t="s">
        <v>25060</v>
      </c>
      <c r="P15594" s="268" t="s">
        <v>9492</v>
      </c>
      <c r="Q15594" s="269">
        <v>-31.5</v>
      </c>
      <c r="R15594" s="269">
        <v>-31.75</v>
      </c>
      <c r="S15594" s="269">
        <v>-52.25</v>
      </c>
      <c r="T15594" s="269">
        <v>-52.5</v>
      </c>
      <c r="DO15594"/>
    </row>
    <row r="15595" spans="15:119" x14ac:dyDescent="0.25">
      <c r="O15595" s="268" t="s">
        <v>25061</v>
      </c>
      <c r="P15595" s="268" t="s">
        <v>9492</v>
      </c>
      <c r="Q15595" s="269">
        <v>-31.5</v>
      </c>
      <c r="R15595" s="269">
        <v>-31.75</v>
      </c>
      <c r="S15595" s="269">
        <v>-52</v>
      </c>
      <c r="T15595" s="269">
        <v>-52.25</v>
      </c>
      <c r="DO15595"/>
    </row>
    <row r="15596" spans="15:119" x14ac:dyDescent="0.25">
      <c r="O15596" s="268" t="s">
        <v>25062</v>
      </c>
      <c r="P15596" s="268" t="s">
        <v>9492</v>
      </c>
      <c r="Q15596" s="269">
        <v>-31.75</v>
      </c>
      <c r="R15596" s="269">
        <v>-32</v>
      </c>
      <c r="S15596" s="269">
        <v>-52.25</v>
      </c>
      <c r="T15596" s="269">
        <v>-52.5</v>
      </c>
      <c r="DO15596"/>
    </row>
    <row r="15597" spans="15:119" x14ac:dyDescent="0.25">
      <c r="O15597" s="268" t="s">
        <v>25063</v>
      </c>
      <c r="P15597" s="268" t="s">
        <v>9492</v>
      </c>
      <c r="Q15597" s="269">
        <v>-31.75</v>
      </c>
      <c r="R15597" s="269">
        <v>-32</v>
      </c>
      <c r="S15597" s="269">
        <v>-52</v>
      </c>
      <c r="T15597" s="269">
        <v>-52.25</v>
      </c>
      <c r="DO15597"/>
    </row>
    <row r="15598" spans="15:119" x14ac:dyDescent="0.25">
      <c r="O15598" s="268" t="s">
        <v>25064</v>
      </c>
      <c r="P15598" s="268" t="s">
        <v>9490</v>
      </c>
      <c r="Q15598" s="269">
        <v>-31.5</v>
      </c>
      <c r="R15598" s="269">
        <v>-32</v>
      </c>
      <c r="S15598" s="269">
        <v>-51.5</v>
      </c>
      <c r="T15598" s="269">
        <v>-52</v>
      </c>
      <c r="DO15598"/>
    </row>
    <row r="15599" spans="15:119" x14ac:dyDescent="0.25">
      <c r="O15599" s="268" t="s">
        <v>25065</v>
      </c>
      <c r="P15599" s="268" t="s">
        <v>9492</v>
      </c>
      <c r="Q15599" s="269">
        <v>-31.5</v>
      </c>
      <c r="R15599" s="269">
        <v>-31.75</v>
      </c>
      <c r="S15599" s="269">
        <v>-51.75</v>
      </c>
      <c r="T15599" s="269">
        <v>-52</v>
      </c>
      <c r="DO15599"/>
    </row>
    <row r="15600" spans="15:119" x14ac:dyDescent="0.25">
      <c r="O15600" s="268" t="s">
        <v>25066</v>
      </c>
      <c r="P15600" s="268" t="s">
        <v>9492</v>
      </c>
      <c r="Q15600" s="269">
        <v>-31.5</v>
      </c>
      <c r="R15600" s="269">
        <v>-31.75</v>
      </c>
      <c r="S15600" s="269">
        <v>-51.5</v>
      </c>
      <c r="T15600" s="269">
        <v>-51.75</v>
      </c>
      <c r="DO15600"/>
    </row>
    <row r="15601" spans="15:119" x14ac:dyDescent="0.25">
      <c r="O15601" s="268" t="s">
        <v>25067</v>
      </c>
      <c r="P15601" s="268" t="s">
        <v>9492</v>
      </c>
      <c r="Q15601" s="269">
        <v>-31.75</v>
      </c>
      <c r="R15601" s="269">
        <v>-32</v>
      </c>
      <c r="S15601" s="269">
        <v>-51.75</v>
      </c>
      <c r="T15601" s="269">
        <v>-52</v>
      </c>
      <c r="DO15601"/>
    </row>
    <row r="15602" spans="15:119" x14ac:dyDescent="0.25">
      <c r="O15602" s="268" t="s">
        <v>25068</v>
      </c>
      <c r="P15602" s="268" t="s">
        <v>9492</v>
      </c>
      <c r="Q15602" s="269">
        <v>-31.75</v>
      </c>
      <c r="R15602" s="269">
        <v>-32</v>
      </c>
      <c r="S15602" s="269">
        <v>-51.5</v>
      </c>
      <c r="T15602" s="269">
        <v>-51.75</v>
      </c>
      <c r="DO15602"/>
    </row>
    <row r="15603" spans="15:119" x14ac:dyDescent="0.25">
      <c r="O15603" s="268" t="s">
        <v>25069</v>
      </c>
      <c r="P15603" s="268" t="s">
        <v>9490</v>
      </c>
      <c r="Q15603" s="269">
        <v>-31.5</v>
      </c>
      <c r="R15603" s="269">
        <v>-32</v>
      </c>
      <c r="S15603" s="269">
        <v>-51</v>
      </c>
      <c r="T15603" s="269">
        <v>-51.5</v>
      </c>
      <c r="DO15603"/>
    </row>
    <row r="15604" spans="15:119" x14ac:dyDescent="0.25">
      <c r="O15604" s="268" t="s">
        <v>25070</v>
      </c>
      <c r="P15604" s="268" t="s">
        <v>9492</v>
      </c>
      <c r="Q15604" s="269">
        <v>-31.5</v>
      </c>
      <c r="R15604" s="269">
        <v>-31.75</v>
      </c>
      <c r="S15604" s="269">
        <v>-51.25</v>
      </c>
      <c r="T15604" s="269">
        <v>-51.5</v>
      </c>
      <c r="DO15604"/>
    </row>
    <row r="15605" spans="15:119" x14ac:dyDescent="0.25">
      <c r="O15605" s="268" t="s">
        <v>25071</v>
      </c>
      <c r="P15605" s="268" t="s">
        <v>9492</v>
      </c>
      <c r="Q15605" s="269">
        <v>-31.5</v>
      </c>
      <c r="R15605" s="269">
        <v>-31.75</v>
      </c>
      <c r="S15605" s="269">
        <v>-51</v>
      </c>
      <c r="T15605" s="269">
        <v>-51.25</v>
      </c>
      <c r="DO15605"/>
    </row>
    <row r="15606" spans="15:119" x14ac:dyDescent="0.25">
      <c r="O15606" s="268" t="s">
        <v>25072</v>
      </c>
      <c r="P15606" s="268" t="s">
        <v>9486</v>
      </c>
      <c r="Q15606" s="269">
        <v>-30</v>
      </c>
      <c r="R15606" s="269">
        <v>-32</v>
      </c>
      <c r="S15606" s="269">
        <v>-48</v>
      </c>
      <c r="T15606" s="269">
        <v>-51</v>
      </c>
      <c r="DO15606"/>
    </row>
    <row r="15607" spans="15:119" x14ac:dyDescent="0.25">
      <c r="O15607" s="268" t="s">
        <v>25073</v>
      </c>
      <c r="P15607" s="268" t="s">
        <v>9488</v>
      </c>
      <c r="Q15607" s="269">
        <v>-30</v>
      </c>
      <c r="R15607" s="269">
        <v>-31</v>
      </c>
      <c r="S15607" s="269">
        <v>-49.5</v>
      </c>
      <c r="T15607" s="269">
        <v>-51</v>
      </c>
      <c r="DO15607"/>
    </row>
    <row r="15608" spans="15:119" x14ac:dyDescent="0.25">
      <c r="O15608" s="268" t="s">
        <v>25074</v>
      </c>
      <c r="P15608" s="268" t="s">
        <v>9490</v>
      </c>
      <c r="Q15608" s="269">
        <v>-30</v>
      </c>
      <c r="R15608" s="269">
        <v>-30.5</v>
      </c>
      <c r="S15608" s="269">
        <v>-50.5</v>
      </c>
      <c r="T15608" s="269">
        <v>-51</v>
      </c>
      <c r="DO15608"/>
    </row>
    <row r="15609" spans="15:119" x14ac:dyDescent="0.25">
      <c r="O15609" s="268" t="s">
        <v>25075</v>
      </c>
      <c r="P15609" s="268" t="s">
        <v>9492</v>
      </c>
      <c r="Q15609" s="269">
        <v>-30</v>
      </c>
      <c r="R15609" s="269">
        <v>-30.25</v>
      </c>
      <c r="S15609" s="269">
        <v>-50.75</v>
      </c>
      <c r="T15609" s="269">
        <v>-51</v>
      </c>
      <c r="DO15609"/>
    </row>
    <row r="15610" spans="15:119" x14ac:dyDescent="0.25">
      <c r="O15610" s="268" t="s">
        <v>25076</v>
      </c>
      <c r="P15610" s="268" t="s">
        <v>9492</v>
      </c>
      <c r="Q15610" s="269">
        <v>-30</v>
      </c>
      <c r="R15610" s="269">
        <v>-30.25</v>
      </c>
      <c r="S15610" s="269">
        <v>-50.5</v>
      </c>
      <c r="T15610" s="269">
        <v>-50.75</v>
      </c>
      <c r="DO15610"/>
    </row>
    <row r="15611" spans="15:119" x14ac:dyDescent="0.25">
      <c r="O15611" s="268" t="s">
        <v>25077</v>
      </c>
      <c r="P15611" s="268" t="s">
        <v>9492</v>
      </c>
      <c r="Q15611" s="269">
        <v>-30.25</v>
      </c>
      <c r="R15611" s="269">
        <v>-30.5</v>
      </c>
      <c r="S15611" s="269">
        <v>-50.75</v>
      </c>
      <c r="T15611" s="269">
        <v>-51</v>
      </c>
      <c r="DO15611"/>
    </row>
    <row r="15612" spans="15:119" x14ac:dyDescent="0.25">
      <c r="O15612" s="268" t="s">
        <v>25078</v>
      </c>
      <c r="P15612" s="268" t="s">
        <v>9492</v>
      </c>
      <c r="Q15612" s="269">
        <v>-30.25</v>
      </c>
      <c r="R15612" s="269">
        <v>-30.5</v>
      </c>
      <c r="S15612" s="269">
        <v>-50.5</v>
      </c>
      <c r="T15612" s="269">
        <v>-50.75</v>
      </c>
      <c r="DO15612"/>
    </row>
    <row r="15613" spans="15:119" x14ac:dyDescent="0.25">
      <c r="O15613" s="268" t="s">
        <v>25079</v>
      </c>
      <c r="P15613" s="268" t="s">
        <v>9490</v>
      </c>
      <c r="Q15613" s="269">
        <v>-30</v>
      </c>
      <c r="R15613" s="269">
        <v>-30.5</v>
      </c>
      <c r="S15613" s="269">
        <v>-50</v>
      </c>
      <c r="T15613" s="269">
        <v>-50.5</v>
      </c>
      <c r="DO15613"/>
    </row>
    <row r="15614" spans="15:119" x14ac:dyDescent="0.25">
      <c r="O15614" s="268" t="s">
        <v>25080</v>
      </c>
      <c r="P15614" s="268" t="s">
        <v>9492</v>
      </c>
      <c r="Q15614" s="269">
        <v>-30</v>
      </c>
      <c r="R15614" s="269">
        <v>-30.25</v>
      </c>
      <c r="S15614" s="269">
        <v>-50.25</v>
      </c>
      <c r="T15614" s="269">
        <v>-50.5</v>
      </c>
      <c r="DO15614"/>
    </row>
    <row r="15615" spans="15:119" x14ac:dyDescent="0.25">
      <c r="O15615" s="268" t="s">
        <v>25081</v>
      </c>
      <c r="P15615" s="268" t="s">
        <v>9492</v>
      </c>
      <c r="Q15615" s="269">
        <v>-30</v>
      </c>
      <c r="R15615" s="269">
        <v>-30.25</v>
      </c>
      <c r="S15615" s="269">
        <v>-50</v>
      </c>
      <c r="T15615" s="269">
        <v>-50.25</v>
      </c>
      <c r="DO15615"/>
    </row>
    <row r="15616" spans="15:119" x14ac:dyDescent="0.25">
      <c r="O15616" s="268" t="s">
        <v>25082</v>
      </c>
      <c r="P15616" s="268" t="s">
        <v>9492</v>
      </c>
      <c r="Q15616" s="269">
        <v>-30.25</v>
      </c>
      <c r="R15616" s="269">
        <v>-30.5</v>
      </c>
      <c r="S15616" s="269">
        <v>-50.25</v>
      </c>
      <c r="T15616" s="269">
        <v>-50.5</v>
      </c>
      <c r="DO15616"/>
    </row>
    <row r="15617" spans="15:119" x14ac:dyDescent="0.25">
      <c r="O15617" s="268" t="s">
        <v>25083</v>
      </c>
      <c r="P15617" s="268" t="s">
        <v>9492</v>
      </c>
      <c r="Q15617" s="269">
        <v>-30.25</v>
      </c>
      <c r="R15617" s="269">
        <v>-30.5</v>
      </c>
      <c r="S15617" s="269">
        <v>-50</v>
      </c>
      <c r="T15617" s="269">
        <v>-50.25</v>
      </c>
      <c r="DO15617"/>
    </row>
    <row r="15618" spans="15:119" x14ac:dyDescent="0.25">
      <c r="O15618" s="268" t="s">
        <v>25084</v>
      </c>
      <c r="P15618" s="268" t="s">
        <v>9490</v>
      </c>
      <c r="Q15618" s="269">
        <v>-30.5</v>
      </c>
      <c r="R15618" s="269">
        <v>-31</v>
      </c>
      <c r="S15618" s="269">
        <v>-50.5</v>
      </c>
      <c r="T15618" s="269">
        <v>-51</v>
      </c>
      <c r="DO15618"/>
    </row>
    <row r="15619" spans="15:119" x14ac:dyDescent="0.25">
      <c r="O15619" s="268" t="s">
        <v>25085</v>
      </c>
      <c r="P15619" s="268" t="s">
        <v>9492</v>
      </c>
      <c r="Q15619" s="269">
        <v>-30.5</v>
      </c>
      <c r="R15619" s="269">
        <v>-30.75</v>
      </c>
      <c r="S15619" s="269">
        <v>-50.75</v>
      </c>
      <c r="T15619" s="269">
        <v>-51</v>
      </c>
      <c r="DO15619"/>
    </row>
    <row r="15620" spans="15:119" x14ac:dyDescent="0.25">
      <c r="O15620" s="268" t="s">
        <v>25086</v>
      </c>
      <c r="P15620" s="268" t="s">
        <v>9492</v>
      </c>
      <c r="Q15620" s="269">
        <v>-30.5</v>
      </c>
      <c r="R15620" s="269">
        <v>-30.75</v>
      </c>
      <c r="S15620" s="269">
        <v>-50.5</v>
      </c>
      <c r="T15620" s="269">
        <v>-50.75</v>
      </c>
      <c r="DO15620"/>
    </row>
    <row r="15621" spans="15:119" x14ac:dyDescent="0.25">
      <c r="O15621" s="268" t="s">
        <v>25087</v>
      </c>
      <c r="P15621" s="268" t="s">
        <v>9492</v>
      </c>
      <c r="Q15621" s="269">
        <v>-30.75</v>
      </c>
      <c r="R15621" s="269">
        <v>-31</v>
      </c>
      <c r="S15621" s="269">
        <v>-50.75</v>
      </c>
      <c r="T15621" s="269">
        <v>-51</v>
      </c>
      <c r="DO15621"/>
    </row>
    <row r="15622" spans="15:119" x14ac:dyDescent="0.25">
      <c r="O15622" s="268" t="s">
        <v>25088</v>
      </c>
      <c r="P15622" s="268" t="s">
        <v>9492</v>
      </c>
      <c r="Q15622" s="269">
        <v>-30.75</v>
      </c>
      <c r="R15622" s="269">
        <v>-31</v>
      </c>
      <c r="S15622" s="269">
        <v>-50.5</v>
      </c>
      <c r="T15622" s="269">
        <v>-50.75</v>
      </c>
      <c r="DO15622"/>
    </row>
    <row r="15623" spans="15:119" x14ac:dyDescent="0.25">
      <c r="O15623" s="268" t="s">
        <v>25089</v>
      </c>
      <c r="P15623" s="268" t="s">
        <v>9490</v>
      </c>
      <c r="Q15623" s="269">
        <v>-30.5</v>
      </c>
      <c r="R15623" s="269">
        <v>-31</v>
      </c>
      <c r="S15623" s="269">
        <v>-50</v>
      </c>
      <c r="T15623" s="269">
        <v>-50.5</v>
      </c>
      <c r="DO15623"/>
    </row>
    <row r="15624" spans="15:119" x14ac:dyDescent="0.25">
      <c r="O15624" s="268" t="s">
        <v>25090</v>
      </c>
      <c r="P15624" s="268" t="s">
        <v>9492</v>
      </c>
      <c r="Q15624" s="269">
        <v>-30.5</v>
      </c>
      <c r="R15624" s="269">
        <v>-30.75</v>
      </c>
      <c r="S15624" s="269">
        <v>-50.25</v>
      </c>
      <c r="T15624" s="269">
        <v>-50.5</v>
      </c>
      <c r="DO15624"/>
    </row>
    <row r="15625" spans="15:119" x14ac:dyDescent="0.25">
      <c r="O15625" s="268" t="s">
        <v>25091</v>
      </c>
      <c r="P15625" s="268" t="s">
        <v>9488</v>
      </c>
      <c r="Q15625" s="269">
        <v>-31</v>
      </c>
      <c r="R15625" s="269">
        <v>-32</v>
      </c>
      <c r="S15625" s="269">
        <v>-49.5</v>
      </c>
      <c r="T15625" s="269">
        <v>-51</v>
      </c>
      <c r="DO15625"/>
    </row>
    <row r="15626" spans="15:119" x14ac:dyDescent="0.25">
      <c r="O15626" s="268" t="s">
        <v>25092</v>
      </c>
      <c r="P15626" s="268" t="s">
        <v>9490</v>
      </c>
      <c r="Q15626" s="269">
        <v>-31</v>
      </c>
      <c r="R15626" s="269">
        <v>-31.5</v>
      </c>
      <c r="S15626" s="269">
        <v>-50.5</v>
      </c>
      <c r="T15626" s="269">
        <v>-51</v>
      </c>
      <c r="DO15626"/>
    </row>
    <row r="15627" spans="15:119" x14ac:dyDescent="0.25">
      <c r="O15627" s="268" t="s">
        <v>25093</v>
      </c>
      <c r="P15627" s="268" t="s">
        <v>9492</v>
      </c>
      <c r="Q15627" s="269">
        <v>-31</v>
      </c>
      <c r="R15627" s="269">
        <v>-31.25</v>
      </c>
      <c r="S15627" s="269">
        <v>-50.75</v>
      </c>
      <c r="T15627" s="269">
        <v>-51</v>
      </c>
      <c r="DO15627"/>
    </row>
    <row r="15628" spans="15:119" x14ac:dyDescent="0.25">
      <c r="O15628" s="268" t="s">
        <v>25094</v>
      </c>
      <c r="P15628" s="268" t="s">
        <v>9492</v>
      </c>
      <c r="Q15628" s="269">
        <v>-31</v>
      </c>
      <c r="R15628" s="269">
        <v>-31.25</v>
      </c>
      <c r="S15628" s="269">
        <v>-50.5</v>
      </c>
      <c r="T15628" s="269">
        <v>-50.75</v>
      </c>
      <c r="DO15628"/>
    </row>
    <row r="15629" spans="15:119" x14ac:dyDescent="0.25">
      <c r="O15629" s="268" t="s">
        <v>25095</v>
      </c>
      <c r="P15629" s="268" t="s">
        <v>9492</v>
      </c>
      <c r="Q15629" s="269">
        <v>-31.25</v>
      </c>
      <c r="R15629" s="269">
        <v>-31.5</v>
      </c>
      <c r="S15629" s="269">
        <v>-50.75</v>
      </c>
      <c r="T15629" s="269">
        <v>-51</v>
      </c>
      <c r="DO15629"/>
    </row>
    <row r="15630" spans="15:119" x14ac:dyDescent="0.25">
      <c r="O15630" s="268" t="s">
        <v>25096</v>
      </c>
      <c r="P15630" s="268" t="s">
        <v>9484</v>
      </c>
      <c r="Q15630" s="269">
        <v>-32</v>
      </c>
      <c r="R15630" s="269">
        <v>-36</v>
      </c>
      <c r="S15630" s="269">
        <v>-48</v>
      </c>
      <c r="T15630" s="269">
        <v>-54</v>
      </c>
      <c r="DO15630"/>
    </row>
    <row r="15631" spans="15:119" x14ac:dyDescent="0.25">
      <c r="O15631" s="268" t="s">
        <v>25097</v>
      </c>
      <c r="P15631" s="268" t="s">
        <v>9486</v>
      </c>
      <c r="Q15631" s="269">
        <v>-32</v>
      </c>
      <c r="R15631" s="269">
        <v>-34</v>
      </c>
      <c r="S15631" s="269">
        <v>-51</v>
      </c>
      <c r="T15631" s="269">
        <v>-54</v>
      </c>
      <c r="DO15631"/>
    </row>
    <row r="15632" spans="15:119" x14ac:dyDescent="0.25">
      <c r="O15632" s="268" t="s">
        <v>25098</v>
      </c>
      <c r="P15632" s="268" t="s">
        <v>9488</v>
      </c>
      <c r="Q15632" s="269">
        <v>-32</v>
      </c>
      <c r="R15632" s="269">
        <v>-33</v>
      </c>
      <c r="S15632" s="269">
        <v>-52.5</v>
      </c>
      <c r="T15632" s="269">
        <v>-54</v>
      </c>
      <c r="DO15632"/>
    </row>
    <row r="15633" spans="15:119" x14ac:dyDescent="0.25">
      <c r="O15633" s="268" t="s">
        <v>25099</v>
      </c>
      <c r="P15633" s="268" t="s">
        <v>9490</v>
      </c>
      <c r="Q15633" s="269">
        <v>-32</v>
      </c>
      <c r="R15633" s="269">
        <v>-32.5</v>
      </c>
      <c r="S15633" s="269">
        <v>-53.5</v>
      </c>
      <c r="T15633" s="269">
        <v>-54</v>
      </c>
      <c r="DO15633"/>
    </row>
    <row r="15634" spans="15:119" x14ac:dyDescent="0.25">
      <c r="O15634" s="268" t="s">
        <v>25100</v>
      </c>
      <c r="P15634" s="268" t="s">
        <v>9492</v>
      </c>
      <c r="Q15634" s="269">
        <v>-32</v>
      </c>
      <c r="R15634" s="269">
        <v>-32.25</v>
      </c>
      <c r="S15634" s="269">
        <v>-53.75</v>
      </c>
      <c r="T15634" s="269">
        <v>-54</v>
      </c>
      <c r="DO15634"/>
    </row>
    <row r="15635" spans="15:119" x14ac:dyDescent="0.25">
      <c r="O15635" s="268" t="s">
        <v>25101</v>
      </c>
      <c r="P15635" s="268" t="s">
        <v>9492</v>
      </c>
      <c r="Q15635" s="269">
        <v>-32</v>
      </c>
      <c r="R15635" s="269">
        <v>-32.25</v>
      </c>
      <c r="S15635" s="269">
        <v>-53.5</v>
      </c>
      <c r="T15635" s="269">
        <v>-53.75</v>
      </c>
      <c r="DO15635"/>
    </row>
    <row r="15636" spans="15:119" x14ac:dyDescent="0.25">
      <c r="O15636" s="268" t="s">
        <v>25102</v>
      </c>
      <c r="P15636" s="268" t="s">
        <v>9492</v>
      </c>
      <c r="Q15636" s="269">
        <v>-32.25</v>
      </c>
      <c r="R15636" s="269">
        <v>-32.5</v>
      </c>
      <c r="S15636" s="269">
        <v>-53.5</v>
      </c>
      <c r="T15636" s="269">
        <v>-53.75</v>
      </c>
      <c r="DO15636"/>
    </row>
    <row r="15637" spans="15:119" x14ac:dyDescent="0.25">
      <c r="O15637" s="268" t="s">
        <v>25103</v>
      </c>
      <c r="P15637" s="268" t="s">
        <v>9490</v>
      </c>
      <c r="Q15637" s="269">
        <v>-32</v>
      </c>
      <c r="R15637" s="269">
        <v>-32.5</v>
      </c>
      <c r="S15637" s="269">
        <v>-53</v>
      </c>
      <c r="T15637" s="269">
        <v>-53.5</v>
      </c>
      <c r="DO15637"/>
    </row>
    <row r="15638" spans="15:119" x14ac:dyDescent="0.25">
      <c r="O15638" s="268" t="s">
        <v>25104</v>
      </c>
      <c r="P15638" s="268" t="s">
        <v>9492</v>
      </c>
      <c r="Q15638" s="269">
        <v>-32</v>
      </c>
      <c r="R15638" s="269">
        <v>-32.25</v>
      </c>
      <c r="S15638" s="269">
        <v>-53.25</v>
      </c>
      <c r="T15638" s="269">
        <v>-53.5</v>
      </c>
      <c r="DO15638"/>
    </row>
    <row r="15639" spans="15:119" x14ac:dyDescent="0.25">
      <c r="O15639" s="268" t="s">
        <v>25105</v>
      </c>
      <c r="P15639" s="268" t="s">
        <v>9492</v>
      </c>
      <c r="Q15639" s="269">
        <v>-32</v>
      </c>
      <c r="R15639" s="269">
        <v>-32.25</v>
      </c>
      <c r="S15639" s="269">
        <v>-53</v>
      </c>
      <c r="T15639" s="269">
        <v>-53.25</v>
      </c>
      <c r="DO15639"/>
    </row>
    <row r="15640" spans="15:119" x14ac:dyDescent="0.25">
      <c r="O15640" s="268" t="s">
        <v>25106</v>
      </c>
      <c r="P15640" s="268" t="s">
        <v>9492</v>
      </c>
      <c r="Q15640" s="269">
        <v>-32.25</v>
      </c>
      <c r="R15640" s="269">
        <v>-32.5</v>
      </c>
      <c r="S15640" s="269">
        <v>-53.25</v>
      </c>
      <c r="T15640" s="269">
        <v>-53.5</v>
      </c>
      <c r="DO15640"/>
    </row>
    <row r="15641" spans="15:119" x14ac:dyDescent="0.25">
      <c r="O15641" s="268" t="s">
        <v>25107</v>
      </c>
      <c r="P15641" s="268" t="s">
        <v>9492</v>
      </c>
      <c r="Q15641" s="269">
        <v>-32.25</v>
      </c>
      <c r="R15641" s="269">
        <v>-32.5</v>
      </c>
      <c r="S15641" s="269">
        <v>-53</v>
      </c>
      <c r="T15641" s="269">
        <v>-53.25</v>
      </c>
      <c r="DO15641"/>
    </row>
    <row r="15642" spans="15:119" x14ac:dyDescent="0.25">
      <c r="O15642" s="268" t="s">
        <v>25108</v>
      </c>
      <c r="P15642" s="268" t="s">
        <v>9490</v>
      </c>
      <c r="Q15642" s="269">
        <v>-32</v>
      </c>
      <c r="R15642" s="269">
        <v>-32.5</v>
      </c>
      <c r="S15642" s="269">
        <v>-52.5</v>
      </c>
      <c r="T15642" s="269">
        <v>-53</v>
      </c>
      <c r="DO15642"/>
    </row>
    <row r="15643" spans="15:119" x14ac:dyDescent="0.25">
      <c r="O15643" s="268" t="s">
        <v>25109</v>
      </c>
      <c r="P15643" s="268" t="s">
        <v>9492</v>
      </c>
      <c r="Q15643" s="269">
        <v>-32</v>
      </c>
      <c r="R15643" s="269">
        <v>-32.25</v>
      </c>
      <c r="S15643" s="269">
        <v>-52.75</v>
      </c>
      <c r="T15643" s="269">
        <v>-53</v>
      </c>
      <c r="DO15643"/>
    </row>
    <row r="15644" spans="15:119" x14ac:dyDescent="0.25">
      <c r="O15644" s="268" t="s">
        <v>25110</v>
      </c>
      <c r="P15644" s="268" t="s">
        <v>9492</v>
      </c>
      <c r="Q15644" s="269">
        <v>-32</v>
      </c>
      <c r="R15644" s="269">
        <v>-32.25</v>
      </c>
      <c r="S15644" s="269">
        <v>-52.5</v>
      </c>
      <c r="T15644" s="269">
        <v>-52.75</v>
      </c>
      <c r="DO15644"/>
    </row>
    <row r="15645" spans="15:119" x14ac:dyDescent="0.25">
      <c r="O15645" s="268" t="s">
        <v>25111</v>
      </c>
      <c r="P15645" s="268" t="s">
        <v>9492</v>
      </c>
      <c r="Q15645" s="269">
        <v>-32.25</v>
      </c>
      <c r="R15645" s="269">
        <v>-32.5</v>
      </c>
      <c r="S15645" s="269">
        <v>-52.75</v>
      </c>
      <c r="T15645" s="269">
        <v>-53</v>
      </c>
      <c r="DO15645"/>
    </row>
    <row r="15646" spans="15:119" x14ac:dyDescent="0.25">
      <c r="O15646" s="268" t="s">
        <v>25112</v>
      </c>
      <c r="P15646" s="268" t="s">
        <v>9492</v>
      </c>
      <c r="Q15646" s="269">
        <v>-32.25</v>
      </c>
      <c r="R15646" s="269">
        <v>-32.5</v>
      </c>
      <c r="S15646" s="269">
        <v>-52.5</v>
      </c>
      <c r="T15646" s="269">
        <v>-52.75</v>
      </c>
      <c r="DO15646"/>
    </row>
    <row r="15647" spans="15:119" x14ac:dyDescent="0.25">
      <c r="O15647" s="268" t="s">
        <v>25113</v>
      </c>
      <c r="P15647" s="268" t="s">
        <v>9490</v>
      </c>
      <c r="Q15647" s="269">
        <v>-32.5</v>
      </c>
      <c r="R15647" s="269">
        <v>-33</v>
      </c>
      <c r="S15647" s="269">
        <v>-53.5</v>
      </c>
      <c r="T15647" s="269">
        <v>-54</v>
      </c>
      <c r="DO15647"/>
    </row>
    <row r="15648" spans="15:119" x14ac:dyDescent="0.25">
      <c r="O15648" s="268" t="s">
        <v>25114</v>
      </c>
      <c r="P15648" s="268" t="s">
        <v>9490</v>
      </c>
      <c r="Q15648" s="269">
        <v>-32.5</v>
      </c>
      <c r="R15648" s="269">
        <v>-33</v>
      </c>
      <c r="S15648" s="269">
        <v>-53</v>
      </c>
      <c r="T15648" s="269">
        <v>-53.5</v>
      </c>
      <c r="DO15648"/>
    </row>
    <row r="15649" spans="15:119" x14ac:dyDescent="0.25">
      <c r="O15649" s="268" t="s">
        <v>25115</v>
      </c>
      <c r="P15649" s="268" t="s">
        <v>9492</v>
      </c>
      <c r="Q15649" s="269">
        <v>-32.5</v>
      </c>
      <c r="R15649" s="269">
        <v>-32.75</v>
      </c>
      <c r="S15649" s="269">
        <v>-53.25</v>
      </c>
      <c r="T15649" s="269">
        <v>-53.5</v>
      </c>
      <c r="DO15649"/>
    </row>
    <row r="15650" spans="15:119" x14ac:dyDescent="0.25">
      <c r="O15650" s="268" t="s">
        <v>25116</v>
      </c>
      <c r="P15650" s="268" t="s">
        <v>9492</v>
      </c>
      <c r="Q15650" s="269">
        <v>-32.5</v>
      </c>
      <c r="R15650" s="269">
        <v>-32.75</v>
      </c>
      <c r="S15650" s="269">
        <v>-53</v>
      </c>
      <c r="T15650" s="269">
        <v>-53.25</v>
      </c>
      <c r="DO15650"/>
    </row>
    <row r="15651" spans="15:119" x14ac:dyDescent="0.25">
      <c r="O15651" s="268" t="s">
        <v>25117</v>
      </c>
      <c r="P15651" s="268" t="s">
        <v>9492</v>
      </c>
      <c r="Q15651" s="269">
        <v>-32.75</v>
      </c>
      <c r="R15651" s="269">
        <v>-33</v>
      </c>
      <c r="S15651" s="269">
        <v>-53.25</v>
      </c>
      <c r="T15651" s="269">
        <v>-53.5</v>
      </c>
      <c r="DO15651"/>
    </row>
    <row r="15652" spans="15:119" x14ac:dyDescent="0.25">
      <c r="O15652" s="268" t="s">
        <v>25118</v>
      </c>
      <c r="P15652" s="268" t="s">
        <v>9492</v>
      </c>
      <c r="Q15652" s="269">
        <v>-32.75</v>
      </c>
      <c r="R15652" s="269">
        <v>-33</v>
      </c>
      <c r="S15652" s="269">
        <v>-53</v>
      </c>
      <c r="T15652" s="269">
        <v>-53.25</v>
      </c>
      <c r="DO15652"/>
    </row>
    <row r="15653" spans="15:119" x14ac:dyDescent="0.25">
      <c r="O15653" s="268" t="s">
        <v>25119</v>
      </c>
      <c r="P15653" s="268" t="s">
        <v>9490</v>
      </c>
      <c r="Q15653" s="269">
        <v>-32.5</v>
      </c>
      <c r="R15653" s="269">
        <v>-33</v>
      </c>
      <c r="S15653" s="269">
        <v>-52.5</v>
      </c>
      <c r="T15653" s="269">
        <v>-53</v>
      </c>
      <c r="DO15653"/>
    </row>
    <row r="15654" spans="15:119" x14ac:dyDescent="0.25">
      <c r="O15654" s="268" t="s">
        <v>25120</v>
      </c>
      <c r="P15654" s="268" t="s">
        <v>9492</v>
      </c>
      <c r="Q15654" s="269">
        <v>-32.5</v>
      </c>
      <c r="R15654" s="269">
        <v>-32.75</v>
      </c>
      <c r="S15654" s="269">
        <v>-52.75</v>
      </c>
      <c r="T15654" s="269">
        <v>-53</v>
      </c>
      <c r="DO15654"/>
    </row>
    <row r="15655" spans="15:119" x14ac:dyDescent="0.25">
      <c r="O15655" s="268" t="s">
        <v>25121</v>
      </c>
      <c r="P15655" s="268" t="s">
        <v>9492</v>
      </c>
      <c r="Q15655" s="269">
        <v>-32.5</v>
      </c>
      <c r="R15655" s="269">
        <v>-32.75</v>
      </c>
      <c r="S15655" s="269">
        <v>-52.5</v>
      </c>
      <c r="T15655" s="269">
        <v>-52.75</v>
      </c>
      <c r="DO15655"/>
    </row>
    <row r="15656" spans="15:119" x14ac:dyDescent="0.25">
      <c r="O15656" s="268" t="s">
        <v>25122</v>
      </c>
      <c r="P15656" s="268" t="s">
        <v>9492</v>
      </c>
      <c r="Q15656" s="269">
        <v>-32.75</v>
      </c>
      <c r="R15656" s="269">
        <v>-33</v>
      </c>
      <c r="S15656" s="269">
        <v>-52.75</v>
      </c>
      <c r="T15656" s="269">
        <v>-53</v>
      </c>
      <c r="DO15656"/>
    </row>
    <row r="15657" spans="15:119" x14ac:dyDescent="0.25">
      <c r="O15657" s="268" t="s">
        <v>25123</v>
      </c>
      <c r="P15657" s="268" t="s">
        <v>9492</v>
      </c>
      <c r="Q15657" s="269">
        <v>-32.75</v>
      </c>
      <c r="R15657" s="269">
        <v>-33</v>
      </c>
      <c r="S15657" s="269">
        <v>-52.5</v>
      </c>
      <c r="T15657" s="269">
        <v>-52.75</v>
      </c>
      <c r="DO15657"/>
    </row>
    <row r="15658" spans="15:119" x14ac:dyDescent="0.25">
      <c r="O15658" s="268" t="s">
        <v>25124</v>
      </c>
      <c r="P15658" s="268" t="s">
        <v>9488</v>
      </c>
      <c r="Q15658" s="269">
        <v>-32</v>
      </c>
      <c r="R15658" s="269">
        <v>-33</v>
      </c>
      <c r="S15658" s="269">
        <v>-51</v>
      </c>
      <c r="T15658" s="269">
        <v>-52.5</v>
      </c>
      <c r="DO15658"/>
    </row>
    <row r="15659" spans="15:119" x14ac:dyDescent="0.25">
      <c r="O15659" s="268" t="s">
        <v>25125</v>
      </c>
      <c r="P15659" s="268" t="s">
        <v>9490</v>
      </c>
      <c r="Q15659" s="269">
        <v>-32</v>
      </c>
      <c r="R15659" s="269">
        <v>-32.5</v>
      </c>
      <c r="S15659" s="269">
        <v>-52</v>
      </c>
      <c r="T15659" s="269">
        <v>-52.5</v>
      </c>
      <c r="DO15659"/>
    </row>
    <row r="15660" spans="15:119" x14ac:dyDescent="0.25">
      <c r="O15660" s="268" t="s">
        <v>25126</v>
      </c>
      <c r="P15660" s="268" t="s">
        <v>9492</v>
      </c>
      <c r="Q15660" s="269">
        <v>-32</v>
      </c>
      <c r="R15660" s="269">
        <v>-32.25</v>
      </c>
      <c r="S15660" s="269">
        <v>-52.25</v>
      </c>
      <c r="T15660" s="269">
        <v>-52.5</v>
      </c>
      <c r="DO15660"/>
    </row>
    <row r="15661" spans="15:119" x14ac:dyDescent="0.25">
      <c r="O15661" s="268" t="s">
        <v>25127</v>
      </c>
      <c r="P15661" s="268" t="s">
        <v>9492</v>
      </c>
      <c r="Q15661" s="269">
        <v>-32</v>
      </c>
      <c r="R15661" s="269">
        <v>-32.25</v>
      </c>
      <c r="S15661" s="269">
        <v>-52</v>
      </c>
      <c r="T15661" s="269">
        <v>-52.25</v>
      </c>
      <c r="DO15661"/>
    </row>
    <row r="15662" spans="15:119" x14ac:dyDescent="0.25">
      <c r="O15662" s="268" t="s">
        <v>25128</v>
      </c>
      <c r="P15662" s="268" t="s">
        <v>9492</v>
      </c>
      <c r="Q15662" s="269">
        <v>-32.25</v>
      </c>
      <c r="R15662" s="269">
        <v>-32.5</v>
      </c>
      <c r="S15662" s="269">
        <v>-52.25</v>
      </c>
      <c r="T15662" s="269">
        <v>-52.5</v>
      </c>
      <c r="DO15662"/>
    </row>
    <row r="15663" spans="15:119" x14ac:dyDescent="0.25">
      <c r="O15663" s="268" t="s">
        <v>25129</v>
      </c>
      <c r="P15663" s="268" t="s">
        <v>9492</v>
      </c>
      <c r="Q15663" s="269">
        <v>-32.25</v>
      </c>
      <c r="R15663" s="269">
        <v>-32.5</v>
      </c>
      <c r="S15663" s="269">
        <v>-52</v>
      </c>
      <c r="T15663" s="269">
        <v>-52.25</v>
      </c>
      <c r="DO15663"/>
    </row>
    <row r="15664" spans="15:119" x14ac:dyDescent="0.25">
      <c r="O15664" s="268" t="s">
        <v>25130</v>
      </c>
      <c r="P15664" s="268" t="s">
        <v>9490</v>
      </c>
      <c r="Q15664" s="269">
        <v>-32</v>
      </c>
      <c r="R15664" s="269">
        <v>-32.5</v>
      </c>
      <c r="S15664" s="269">
        <v>-51.5</v>
      </c>
      <c r="T15664" s="269">
        <v>-52</v>
      </c>
      <c r="DO15664"/>
    </row>
    <row r="15665" spans="15:119" x14ac:dyDescent="0.25">
      <c r="O15665" s="268" t="s">
        <v>25131</v>
      </c>
      <c r="P15665" s="268" t="s">
        <v>9492</v>
      </c>
      <c r="Q15665" s="269">
        <v>-32</v>
      </c>
      <c r="R15665" s="269">
        <v>-32.25</v>
      </c>
      <c r="S15665" s="269">
        <v>-51.75</v>
      </c>
      <c r="T15665" s="269">
        <v>-52</v>
      </c>
      <c r="DO15665"/>
    </row>
    <row r="15666" spans="15:119" x14ac:dyDescent="0.25">
      <c r="O15666" s="268" t="s">
        <v>25132</v>
      </c>
      <c r="P15666" s="268" t="s">
        <v>9490</v>
      </c>
      <c r="Q15666" s="269">
        <v>-32.5</v>
      </c>
      <c r="R15666" s="269">
        <v>-33</v>
      </c>
      <c r="S15666" s="269">
        <v>-52</v>
      </c>
      <c r="T15666" s="269">
        <v>-52.5</v>
      </c>
      <c r="DO15666"/>
    </row>
    <row r="15667" spans="15:119" x14ac:dyDescent="0.25">
      <c r="O15667" s="268" t="s">
        <v>25133</v>
      </c>
      <c r="P15667" s="268" t="s">
        <v>9492</v>
      </c>
      <c r="Q15667" s="269">
        <v>-32.5</v>
      </c>
      <c r="R15667" s="269">
        <v>-32.75</v>
      </c>
      <c r="S15667" s="269">
        <v>-52.25</v>
      </c>
      <c r="T15667" s="269">
        <v>-52.5</v>
      </c>
      <c r="DO15667"/>
    </row>
    <row r="15668" spans="15:119" x14ac:dyDescent="0.25">
      <c r="O15668" s="268" t="s">
        <v>25134</v>
      </c>
      <c r="P15668" s="268" t="s">
        <v>9492</v>
      </c>
      <c r="Q15668" s="269">
        <v>-32.75</v>
      </c>
      <c r="R15668" s="269">
        <v>-33</v>
      </c>
      <c r="S15668" s="269">
        <v>-52.25</v>
      </c>
      <c r="T15668" s="269">
        <v>-52.5</v>
      </c>
      <c r="DO15668"/>
    </row>
    <row r="15669" spans="15:119" x14ac:dyDescent="0.25">
      <c r="O15669" s="268" t="s">
        <v>25135</v>
      </c>
      <c r="P15669" s="268" t="s">
        <v>9488</v>
      </c>
      <c r="Q15669" s="269">
        <v>-33</v>
      </c>
      <c r="R15669" s="269">
        <v>-34</v>
      </c>
      <c r="S15669" s="269">
        <v>-52.5</v>
      </c>
      <c r="T15669" s="269">
        <v>-54</v>
      </c>
      <c r="DO15669"/>
    </row>
    <row r="15670" spans="15:119" x14ac:dyDescent="0.25">
      <c r="O15670" s="268" t="s">
        <v>25136</v>
      </c>
      <c r="P15670" s="268" t="s">
        <v>9490</v>
      </c>
      <c r="Q15670" s="269">
        <v>-33</v>
      </c>
      <c r="R15670" s="269">
        <v>-33.5</v>
      </c>
      <c r="S15670" s="269">
        <v>-53.5</v>
      </c>
      <c r="T15670" s="269">
        <v>-54</v>
      </c>
      <c r="DO15670"/>
    </row>
    <row r="15671" spans="15:119" x14ac:dyDescent="0.25">
      <c r="O15671" s="268" t="s">
        <v>25137</v>
      </c>
      <c r="P15671" s="268" t="s">
        <v>9492</v>
      </c>
      <c r="Q15671" s="269">
        <v>-33</v>
      </c>
      <c r="R15671" s="269">
        <v>-33.25</v>
      </c>
      <c r="S15671" s="269">
        <v>-53.5</v>
      </c>
      <c r="T15671" s="269">
        <v>-53.75</v>
      </c>
    </row>
    <row r="15672" spans="15:119" x14ac:dyDescent="0.25">
      <c r="O15672" s="268" t="s">
        <v>25138</v>
      </c>
      <c r="P15672" s="268" t="s">
        <v>9492</v>
      </c>
      <c r="Q15672" s="269">
        <v>-33.25</v>
      </c>
      <c r="R15672" s="269">
        <v>-33.5</v>
      </c>
      <c r="S15672" s="269">
        <v>-53.5</v>
      </c>
      <c r="T15672" s="269">
        <v>-53.75</v>
      </c>
    </row>
    <row r="15673" spans="15:119" x14ac:dyDescent="0.25">
      <c r="O15673" s="268" t="s">
        <v>25139</v>
      </c>
      <c r="P15673" s="268" t="s">
        <v>9490</v>
      </c>
      <c r="Q15673" s="269">
        <v>-33</v>
      </c>
      <c r="R15673" s="269">
        <v>-33.5</v>
      </c>
      <c r="S15673" s="269">
        <v>-53</v>
      </c>
      <c r="T15673" s="269">
        <v>-53.5</v>
      </c>
    </row>
    <row r="15674" spans="15:119" x14ac:dyDescent="0.25">
      <c r="O15674" s="268" t="s">
        <v>25140</v>
      </c>
      <c r="P15674" s="268" t="s">
        <v>9492</v>
      </c>
      <c r="Q15674" s="269">
        <v>-33</v>
      </c>
      <c r="R15674" s="269">
        <v>-33.25</v>
      </c>
      <c r="S15674" s="269">
        <v>-53.25</v>
      </c>
      <c r="T15674" s="269">
        <v>-53.5</v>
      </c>
    </row>
    <row r="15675" spans="15:119" x14ac:dyDescent="0.25">
      <c r="O15675" s="268" t="s">
        <v>25141</v>
      </c>
      <c r="P15675" s="268" t="s">
        <v>9492</v>
      </c>
      <c r="Q15675" s="269">
        <v>-33</v>
      </c>
      <c r="R15675" s="269">
        <v>-33.25</v>
      </c>
      <c r="S15675" s="269">
        <v>-53</v>
      </c>
      <c r="T15675" s="269">
        <v>-53.25</v>
      </c>
    </row>
    <row r="15676" spans="15:119" x14ac:dyDescent="0.25">
      <c r="O15676" s="268" t="s">
        <v>25142</v>
      </c>
      <c r="P15676" s="268" t="s">
        <v>9492</v>
      </c>
      <c r="Q15676" s="269">
        <v>-33.25</v>
      </c>
      <c r="R15676" s="269">
        <v>-33.5</v>
      </c>
      <c r="S15676" s="269">
        <v>-53.25</v>
      </c>
      <c r="T15676" s="269">
        <v>-53.5</v>
      </c>
    </row>
    <row r="15677" spans="15:119" x14ac:dyDescent="0.25">
      <c r="O15677" s="268" t="s">
        <v>25143</v>
      </c>
      <c r="P15677" s="268" t="s">
        <v>9492</v>
      </c>
      <c r="Q15677" s="269">
        <v>-33.25</v>
      </c>
      <c r="R15677" s="269">
        <v>-33.5</v>
      </c>
      <c r="S15677" s="269">
        <v>-53</v>
      </c>
      <c r="T15677" s="269">
        <v>-53.25</v>
      </c>
    </row>
    <row r="15678" spans="15:119" x14ac:dyDescent="0.25">
      <c r="O15678" s="268" t="s">
        <v>25144</v>
      </c>
      <c r="P15678" s="268" t="s">
        <v>9490</v>
      </c>
      <c r="Q15678" s="269">
        <v>-33</v>
      </c>
      <c r="R15678" s="269">
        <v>-33.5</v>
      </c>
      <c r="S15678" s="269">
        <v>-52.5</v>
      </c>
      <c r="T15678" s="269">
        <v>-53</v>
      </c>
    </row>
    <row r="15679" spans="15:119" x14ac:dyDescent="0.25">
      <c r="O15679" s="268" t="s">
        <v>25145</v>
      </c>
      <c r="P15679" s="268" t="s">
        <v>9492</v>
      </c>
      <c r="Q15679" s="269">
        <v>-33</v>
      </c>
      <c r="R15679" s="269">
        <v>-33.25</v>
      </c>
      <c r="S15679" s="269">
        <v>-52.75</v>
      </c>
      <c r="T15679" s="269">
        <v>-53</v>
      </c>
    </row>
    <row r="15680" spans="15:119" x14ac:dyDescent="0.25">
      <c r="O15680" s="268" t="s">
        <v>25146</v>
      </c>
      <c r="P15680" s="268" t="s">
        <v>9492</v>
      </c>
      <c r="Q15680" s="269">
        <v>-33</v>
      </c>
      <c r="R15680" s="269">
        <v>-33.25</v>
      </c>
      <c r="S15680" s="269">
        <v>-52.5</v>
      </c>
      <c r="T15680" s="269">
        <v>-52.75</v>
      </c>
    </row>
    <row r="15681" spans="15:20" x14ac:dyDescent="0.25">
      <c r="O15681" s="268" t="s">
        <v>25147</v>
      </c>
      <c r="P15681" s="268" t="s">
        <v>9492</v>
      </c>
      <c r="Q15681" s="269">
        <v>-33.25</v>
      </c>
      <c r="R15681" s="269">
        <v>-33.5</v>
      </c>
      <c r="S15681" s="269">
        <v>-52.75</v>
      </c>
      <c r="T15681" s="269">
        <v>-53</v>
      </c>
    </row>
    <row r="15682" spans="15:20" x14ac:dyDescent="0.25">
      <c r="O15682" s="268" t="s">
        <v>25148</v>
      </c>
      <c r="P15682" s="268" t="s">
        <v>9490</v>
      </c>
      <c r="Q15682" s="269">
        <v>-33.5</v>
      </c>
      <c r="R15682" s="269">
        <v>-34</v>
      </c>
      <c r="S15682" s="269">
        <v>-53.5</v>
      </c>
      <c r="T15682" s="269">
        <v>-54</v>
      </c>
    </row>
    <row r="15683" spans="15:20" x14ac:dyDescent="0.25">
      <c r="O15683" s="268" t="s">
        <v>25149</v>
      </c>
      <c r="P15683" s="268" t="s">
        <v>9492</v>
      </c>
      <c r="Q15683" s="269">
        <v>-33.5</v>
      </c>
      <c r="R15683" s="269">
        <v>-33.75</v>
      </c>
      <c r="S15683" s="269">
        <v>-53.5</v>
      </c>
      <c r="T15683" s="269">
        <v>-53.75</v>
      </c>
    </row>
    <row r="15684" spans="15:20" x14ac:dyDescent="0.25">
      <c r="O15684" s="268" t="s">
        <v>25150</v>
      </c>
      <c r="P15684" s="268" t="s">
        <v>9490</v>
      </c>
      <c r="Q15684" s="269">
        <v>-33.5</v>
      </c>
      <c r="R15684" s="269">
        <v>-34</v>
      </c>
      <c r="S15684" s="269">
        <v>-53</v>
      </c>
      <c r="T15684" s="269">
        <v>-53.5</v>
      </c>
    </row>
    <row r="15685" spans="15:20" x14ac:dyDescent="0.25">
      <c r="O15685" s="268" t="s">
        <v>25151</v>
      </c>
      <c r="P15685" s="268" t="s">
        <v>9492</v>
      </c>
      <c r="Q15685" s="269">
        <v>-33.5</v>
      </c>
      <c r="R15685" s="269">
        <v>-33.75</v>
      </c>
      <c r="S15685" s="269">
        <v>-53.25</v>
      </c>
      <c r="T15685" s="269">
        <v>-53.5</v>
      </c>
    </row>
    <row r="15686" spans="15:20" x14ac:dyDescent="0.25">
      <c r="O15686" s="268" t="s">
        <v>25152</v>
      </c>
      <c r="P15686" s="268" t="s">
        <v>9492</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45" bestFit="1" customWidth="1"/>
    <col min="2" max="3" width="10" style="146" bestFit="1" customWidth="1"/>
    <col min="4" max="4" width="30.42578125" style="145" customWidth="1"/>
    <col min="5" max="5" width="53.140625" style="145" customWidth="1"/>
    <col min="6" max="6" width="27.28515625" style="145" customWidth="1"/>
    <col min="7" max="7" width="15" style="145" bestFit="1" customWidth="1"/>
    <col min="8" max="8" width="15.7109375" style="145" bestFit="1" customWidth="1"/>
    <col min="9" max="9" width="11.7109375" style="145" bestFit="1" customWidth="1"/>
    <col min="10" max="10" width="3.42578125" style="145" bestFit="1" customWidth="1"/>
    <col min="11" max="11" width="11.5703125" style="145" bestFit="1" customWidth="1"/>
    <col min="12" max="12" width="7.28515625" style="145" customWidth="1"/>
    <col min="13" max="13" width="15.28515625" style="145" bestFit="1" customWidth="1"/>
    <col min="14" max="26" width="13.7109375" style="247" bestFit="1" customWidth="1"/>
    <col min="27" max="27" width="13.42578125" style="247" bestFit="1" customWidth="1"/>
    <col min="28" max="28" width="13.7109375" style="247" bestFit="1" customWidth="1"/>
    <col min="29" max="29" width="12.42578125" style="247" bestFit="1" customWidth="1"/>
    <col min="30" max="30" width="11" style="247" bestFit="1" customWidth="1"/>
    <col min="31" max="31" width="10.85546875" style="247" bestFit="1" customWidth="1"/>
    <col min="32" max="35" width="8.7109375" style="247" bestFit="1" customWidth="1"/>
    <col min="36" max="69" width="13.7109375" style="247" bestFit="1" customWidth="1"/>
    <col min="70" max="70" width="10.140625" style="247" bestFit="1" customWidth="1"/>
    <col min="71" max="120" width="13.7109375" style="247" bestFit="1" customWidth="1"/>
    <col min="121" max="124" width="13" style="247" bestFit="1" customWidth="1"/>
    <col min="125" max="131" width="13.140625" style="247" bestFit="1" customWidth="1"/>
    <col min="132" max="132" width="13.7109375" style="247" bestFit="1" customWidth="1"/>
    <col min="133" max="133" width="23.85546875" style="15" customWidth="1"/>
    <col min="134" max="134" width="38.85546875" style="15" customWidth="1"/>
    <col min="135" max="16384" width="9.140625" style="152"/>
  </cols>
  <sheetData>
    <row r="1" spans="1:134" s="145" customFormat="1" ht="37.5" customHeight="1" thickBot="1" x14ac:dyDescent="0.3">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75" thickBot="1" x14ac:dyDescent="0.3">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5" customWidth="1"/>
    <col min="2" max="2" width="36.85546875" style="135" customWidth="1"/>
    <col min="3" max="3" width="2" style="135" customWidth="1"/>
    <col min="4" max="4" width="12.42578125" style="135" hidden="1" customWidth="1"/>
    <col min="5" max="8" width="9.140625" style="135" hidden="1" customWidth="1"/>
    <col min="9" max="9" width="18.42578125" style="135" hidden="1" customWidth="1"/>
    <col min="10" max="16384" width="0" style="135" hidden="1"/>
  </cols>
  <sheetData>
    <row r="1" spans="2:2" ht="51" customHeight="1" x14ac:dyDescent="0.25">
      <c r="B1" s="134"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36"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1"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2020-12-17T17:51:48Z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