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ssovikgunnarsson/streamlit/tippelaget/"/>
    </mc:Choice>
  </mc:AlternateContent>
  <xr:revisionPtr revIDLastSave="0" documentId="13_ncr:1_{582E4310-D9D3-2F43-AC65-6A8477D5A2E6}" xr6:coauthVersionLast="47" xr6:coauthVersionMax="47" xr10:uidLastSave="{00000000-0000-0000-0000-000000000000}"/>
  <bookViews>
    <workbookView xWindow="480" yWindow="500" windowWidth="28040" windowHeight="16440" xr2:uid="{5445944C-8ECF-A14C-BC6D-A3BC3CAF2C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12" i="3"/>
  <c r="C11" i="3"/>
  <c r="D12" i="3"/>
  <c r="D11" i="3"/>
  <c r="B30" i="1"/>
  <c r="B31" i="1" s="1"/>
  <c r="B32" i="1" s="1"/>
  <c r="B33" i="1" s="1"/>
  <c r="B28" i="1"/>
  <c r="C33" i="1"/>
  <c r="B13" i="3"/>
  <c r="B12" i="3"/>
  <c r="B27" i="1"/>
  <c r="B11" i="3"/>
  <c r="D10" i="3"/>
  <c r="B26" i="1"/>
  <c r="B25" i="1"/>
  <c r="C10" i="3"/>
  <c r="B24" i="1"/>
  <c r="B23" i="1"/>
  <c r="C9" i="3"/>
  <c r="B26" i="2"/>
  <c r="B25" i="2"/>
  <c r="B24" i="2"/>
  <c r="B23" i="2"/>
  <c r="B22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7" i="3"/>
  <c r="B8" i="3" s="1"/>
  <c r="B9" i="3" s="1"/>
  <c r="B10" i="3" s="1"/>
  <c r="D8" i="3"/>
  <c r="D9" i="3" s="1"/>
  <c r="B12" i="1"/>
  <c r="B13" i="1" s="1"/>
  <c r="B14" i="1" s="1"/>
  <c r="B15" i="1" l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<sst xmlns="http://schemas.openxmlformats.org/spreadsheetml/2006/main" count="11" uniqueCount="7">
  <si>
    <t>Uke</t>
  </si>
  <si>
    <t>Reisekassa</t>
  </si>
  <si>
    <t>Baseline</t>
  </si>
  <si>
    <t>Mads</t>
  </si>
  <si>
    <t>Tobias</t>
  </si>
  <si>
    <t>Gameweek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</si>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</sst>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81BF1F-C160-3D49-A541-118B96CF5157}" name="Table3" displayName="Table3" ref="A1:C35" totalsRowShown="0">
  <autoFilter ref="A1:C35" xr:uid="{ED81BF1F-C160-3D49-A541-118B96CF5157}"/>
  <tableColumns count="3">
    <tableColumn id="1" xr3:uid="{B22A68A6-9800-4247-AD72-C861467464A4}" name="Uke"/>
    <tableColumn id="2" xr3:uid="{7BFF6EF7-2935-3140-8D57-F688DA260212}" name="Reisekassa"/>
    <tableColumn id="3" xr3:uid="{DC42A87A-B54B-7746-B558-B41DFAACB79A}" name="Baseli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B84EFF-5614-AD4A-AF2B-42ECC901D661}" name="Table2" displayName="Table2" ref="A1:C26" totalsRowShown="0">
  <autoFilter ref="A1:C26" xr:uid="{9BB84EFF-5614-AD4A-AF2B-42ECC901D661}"/>
  <tableColumns count="3">
    <tableColumn id="1" xr3:uid="{49C2A2A3-AE31-1648-BEA9-EF6C6A0E3671}" name="Uke"/>
    <tableColumn id="2" xr3:uid="{1C722839-A068-D746-AC43-491F7C4358E8}" name="Reisekassa"/>
    <tableColumn id="3" xr3:uid="{91D0719A-A529-E942-BBD1-16836C947E9C}" name="Bas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1F958-B43A-BB4E-B290-D9CFD030EB09}" name="Table1" displayName="Table1" ref="A1:E13" totalsRowShown="0">
  <autoFilter ref="A1:E13" xr:uid="{77D1F958-B43A-BB4E-B290-D9CFD030EB09}"/>
  <tableColumns count="5">
    <tableColumn id="1" xr3:uid="{6B82D18C-F4C7-FD42-B159-97F80E78ABC7}" name="Gameweek"/>
    <tableColumn id="2" xr3:uid="{42E74C4D-5F35-C944-BB39-C1045FC1894F}" name="Elias"/>
    <tableColumn id="3" xr3:uid="{48B1D0D5-552E-624F-9946-7A206B20C953}" name="Mads"/>
    <tableColumn id="4" xr3:uid="{4A9FB99A-2B56-B443-924B-9C16FB2DAF37}" name="Tobias"/>
    <tableColumn id="5" xr3:uid="{CAEB7DF4-75FE-E645-BB06-A1C594B1048D}" name="Baseli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F3B5-21D7-B84A-BA67-D3E35E70A024}">
  <dimension ref="A1:G35"/>
  <sheetViews>
    <sheetView tabSelected="1" topLeftCell="A29" zoomScale="166" workbookViewId="0">
      <selection activeCell="H21" sqref="H21"/>
    </sheetView>
  </sheetViews>
  <sheetFormatPr baseColWidth="10" defaultRowHeight="16" x14ac:dyDescent="0.2"/>
  <cols>
    <col min="2" max="2" width="12.6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</v>
      </c>
      <c r="B2">
        <v>0</v>
      </c>
      <c r="C2">
        <v>0</v>
      </c>
    </row>
    <row r="3" spans="1:7" x14ac:dyDescent="0.2">
      <c r="A3">
        <v>1</v>
      </c>
      <c r="B3">
        <v>600</v>
      </c>
      <c r="C3">
        <v>800</v>
      </c>
    </row>
    <row r="4" spans="1:7" x14ac:dyDescent="0.2">
      <c r="A4">
        <v>2</v>
      </c>
      <c r="B4">
        <v>600</v>
      </c>
      <c r="C4">
        <v>1000</v>
      </c>
    </row>
    <row r="5" spans="1:7" x14ac:dyDescent="0.2">
      <c r="A5">
        <v>3</v>
      </c>
      <c r="B5">
        <v>600</v>
      </c>
      <c r="C5">
        <v>1200</v>
      </c>
    </row>
    <row r="6" spans="1:7" x14ac:dyDescent="0.2">
      <c r="A6">
        <v>4</v>
      </c>
      <c r="B6">
        <v>600</v>
      </c>
      <c r="C6">
        <v>1400</v>
      </c>
    </row>
    <row r="7" spans="1:7" x14ac:dyDescent="0.2">
      <c r="A7">
        <v>5</v>
      </c>
      <c r="B7">
        <v>1200</v>
      </c>
      <c r="C7">
        <v>2200</v>
      </c>
    </row>
    <row r="8" spans="1:7" x14ac:dyDescent="0.2">
      <c r="A8">
        <v>6</v>
      </c>
      <c r="B8">
        <v>1411</v>
      </c>
      <c r="C8">
        <v>2400</v>
      </c>
    </row>
    <row r="9" spans="1:7" x14ac:dyDescent="0.2">
      <c r="A9">
        <v>7</v>
      </c>
      <c r="B9">
        <v>1769.25</v>
      </c>
      <c r="C9">
        <v>2600</v>
      </c>
      <c r="G9" s="1"/>
    </row>
    <row r="10" spans="1:7" x14ac:dyDescent="0.2">
      <c r="A10">
        <v>8</v>
      </c>
      <c r="B10">
        <v>1769.25</v>
      </c>
      <c r="C10">
        <v>2800</v>
      </c>
    </row>
    <row r="11" spans="1:7" x14ac:dyDescent="0.2">
      <c r="A11">
        <v>9</v>
      </c>
      <c r="B11">
        <f>1769.25 + 600</f>
        <v>2369.25</v>
      </c>
      <c r="C11">
        <v>3600</v>
      </c>
    </row>
    <row r="12" spans="1:7" x14ac:dyDescent="0.2">
      <c r="A12">
        <v>10</v>
      </c>
      <c r="B12">
        <f>B11+124.61</f>
        <v>2493.86</v>
      </c>
      <c r="C12">
        <v>3800</v>
      </c>
    </row>
    <row r="13" spans="1:7" x14ac:dyDescent="0.2">
      <c r="A13">
        <v>11</v>
      </c>
      <c r="B13">
        <f>B12</f>
        <v>2493.86</v>
      </c>
      <c r="C13">
        <v>4000</v>
      </c>
    </row>
    <row r="14" spans="1:7" x14ac:dyDescent="0.2">
      <c r="A14">
        <v>12</v>
      </c>
      <c r="B14">
        <f>B13</f>
        <v>2493.86</v>
      </c>
      <c r="C14">
        <v>4200</v>
      </c>
    </row>
    <row r="15" spans="1:7" x14ac:dyDescent="0.2">
      <c r="A15">
        <v>13</v>
      </c>
      <c r="B15">
        <f>B14+600</f>
        <v>3093.86</v>
      </c>
      <c r="C15">
        <v>5000</v>
      </c>
    </row>
    <row r="16" spans="1:7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B21+662</f>
        <v>5393.3600000000006</v>
      </c>
      <c r="C22">
        <v>7000</v>
      </c>
    </row>
    <row r="23" spans="1:3" x14ac:dyDescent="0.2">
      <c r="A23">
        <v>21</v>
      </c>
      <c r="B23">
        <f>B22+225.35</f>
        <v>5618.7100000000009</v>
      </c>
      <c r="C23">
        <v>7200</v>
      </c>
    </row>
    <row r="24" spans="1:3" x14ac:dyDescent="0.2">
      <c r="A24">
        <v>22</v>
      </c>
      <c r="B24">
        <f>B23+456</f>
        <v>6074.7100000000009</v>
      </c>
      <c r="C24">
        <v>7400</v>
      </c>
    </row>
    <row r="25" spans="1:3" x14ac:dyDescent="0.2">
      <c r="A25">
        <v>23</v>
      </c>
      <c r="B25">
        <f>B24+864+600</f>
        <v>7538.7100000000009</v>
      </c>
      <c r="C25">
        <v>8200</v>
      </c>
    </row>
    <row r="26" spans="1:3" x14ac:dyDescent="0.2">
      <c r="A26">
        <v>24</v>
      </c>
      <c r="B26">
        <f>B25+423.74</f>
        <v>7962.4500000000007</v>
      </c>
      <c r="C26">
        <v>8400</v>
      </c>
    </row>
    <row r="27" spans="1:3" x14ac:dyDescent="0.2">
      <c r="A27">
        <v>25</v>
      </c>
      <c r="B27">
        <f>B26+200.01</f>
        <v>8162.4600000000009</v>
      </c>
      <c r="C27">
        <v>8600</v>
      </c>
    </row>
    <row r="28" spans="1:3" x14ac:dyDescent="0.2">
      <c r="A28">
        <v>26</v>
      </c>
      <c r="B28">
        <f>B27</f>
        <v>8162.4600000000009</v>
      </c>
      <c r="C28">
        <v>8800</v>
      </c>
    </row>
    <row r="29" spans="1:3" x14ac:dyDescent="0.2">
      <c r="A29">
        <v>27</v>
      </c>
      <c r="B29">
        <f>B28+600</f>
        <v>8762.4600000000009</v>
      </c>
      <c r="C29">
        <v>9600</v>
      </c>
    </row>
    <row r="30" spans="1:3" x14ac:dyDescent="0.2">
      <c r="A30">
        <v>28</v>
      </c>
      <c r="B30">
        <f>B29</f>
        <v>8762.4600000000009</v>
      </c>
      <c r="C30">
        <v>9800</v>
      </c>
    </row>
    <row r="31" spans="1:3" x14ac:dyDescent="0.2">
      <c r="A31">
        <v>29</v>
      </c>
      <c r="B31">
        <f>B30</f>
        <v>8762.4600000000009</v>
      </c>
      <c r="C31">
        <v>10000</v>
      </c>
    </row>
    <row r="32" spans="1:3" x14ac:dyDescent="0.2">
      <c r="A32">
        <v>30</v>
      </c>
      <c r="B32">
        <f>B31+413.59</f>
        <v>9176.0500000000011</v>
      </c>
      <c r="C32">
        <v>10200</v>
      </c>
    </row>
    <row r="33" spans="1:3" x14ac:dyDescent="0.2">
      <c r="A33">
        <v>31</v>
      </c>
      <c r="B33">
        <f>B32+600</f>
        <v>9776.0500000000011</v>
      </c>
      <c r="C33">
        <f>C32+800</f>
        <v>11000</v>
      </c>
    </row>
    <row r="34" spans="1:3" x14ac:dyDescent="0.2">
      <c r="A34">
        <v>32</v>
      </c>
      <c r="C34">
        <v>11200</v>
      </c>
    </row>
    <row r="35" spans="1:3" x14ac:dyDescent="0.2">
      <c r="A35">
        <v>33</v>
      </c>
      <c r="C35">
        <v>11400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74CCA-B4A1-EC41-A449-BF1C124B6C92}">
  <dimension ref="A1:C26"/>
  <sheetViews>
    <sheetView workbookViewId="0">
      <selection activeCell="D31" sqref="D31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1</v>
      </c>
      <c r="B3">
        <v>600</v>
      </c>
      <c r="C3">
        <v>800</v>
      </c>
    </row>
    <row r="4" spans="1:3" x14ac:dyDescent="0.2">
      <c r="A4">
        <v>2</v>
      </c>
      <c r="B4">
        <v>600</v>
      </c>
      <c r="C4">
        <v>1000</v>
      </c>
    </row>
    <row r="5" spans="1:3" x14ac:dyDescent="0.2">
      <c r="A5">
        <v>3</v>
      </c>
      <c r="B5">
        <v>600</v>
      </c>
      <c r="C5">
        <v>1200</v>
      </c>
    </row>
    <row r="6" spans="1:3" x14ac:dyDescent="0.2">
      <c r="A6">
        <v>4</v>
      </c>
      <c r="B6">
        <v>600</v>
      </c>
      <c r="C6">
        <v>1400</v>
      </c>
    </row>
    <row r="7" spans="1:3" x14ac:dyDescent="0.2">
      <c r="A7">
        <v>5</v>
      </c>
      <c r="B7">
        <v>1200</v>
      </c>
      <c r="C7">
        <v>2200</v>
      </c>
    </row>
    <row r="8" spans="1:3" x14ac:dyDescent="0.2">
      <c r="A8">
        <v>6</v>
      </c>
      <c r="B8">
        <v>1411</v>
      </c>
      <c r="C8">
        <v>2400</v>
      </c>
    </row>
    <row r="9" spans="1:3" x14ac:dyDescent="0.2">
      <c r="A9">
        <v>7</v>
      </c>
      <c r="B9">
        <v>1769.25</v>
      </c>
      <c r="C9">
        <v>2600</v>
      </c>
    </row>
    <row r="10" spans="1:3" x14ac:dyDescent="0.2">
      <c r="A10">
        <v>8</v>
      </c>
      <c r="B10">
        <v>1769.25</v>
      </c>
      <c r="C10">
        <v>2800</v>
      </c>
    </row>
    <row r="11" spans="1:3" x14ac:dyDescent="0.2">
      <c r="A11">
        <v>9</v>
      </c>
      <c r="B11">
        <f>1769.25 + 600</f>
        <v>2369.25</v>
      </c>
      <c r="C11">
        <v>3600</v>
      </c>
    </row>
    <row r="12" spans="1:3" x14ac:dyDescent="0.2">
      <c r="A12">
        <v>10</v>
      </c>
      <c r="B12">
        <f>B11+124.61</f>
        <v>2493.86</v>
      </c>
      <c r="C12">
        <v>3800</v>
      </c>
    </row>
    <row r="13" spans="1:3" x14ac:dyDescent="0.2">
      <c r="A13">
        <v>11</v>
      </c>
      <c r="B13">
        <f>B12</f>
        <v>2493.86</v>
      </c>
      <c r="C13">
        <v>4000</v>
      </c>
    </row>
    <row r="14" spans="1:3" x14ac:dyDescent="0.2">
      <c r="A14">
        <v>12</v>
      </c>
      <c r="B14">
        <f>B13</f>
        <v>2493.86</v>
      </c>
      <c r="C14">
        <v>4200</v>
      </c>
    </row>
    <row r="15" spans="1:3" x14ac:dyDescent="0.2">
      <c r="A15">
        <v>13</v>
      </c>
      <c r="B15">
        <f>B14+600</f>
        <v>3093.86</v>
      </c>
      <c r="C15">
        <v>5000</v>
      </c>
    </row>
    <row r="16" spans="1:3" x14ac:dyDescent="0.2">
      <c r="A16">
        <v>14</v>
      </c>
      <c r="B16">
        <f>B15+300</f>
        <v>3393.86</v>
      </c>
      <c r="C16">
        <v>5200</v>
      </c>
    </row>
    <row r="17" spans="1:3" x14ac:dyDescent="0.2">
      <c r="A17">
        <v>15</v>
      </c>
      <c r="B17">
        <f>B16</f>
        <v>3393.86</v>
      </c>
      <c r="C17">
        <v>5400</v>
      </c>
    </row>
    <row r="18" spans="1:3" x14ac:dyDescent="0.2">
      <c r="A18">
        <v>16</v>
      </c>
      <c r="B18">
        <f>B17</f>
        <v>3393.86</v>
      </c>
      <c r="C18">
        <v>5600</v>
      </c>
    </row>
    <row r="19" spans="1:3" x14ac:dyDescent="0.2">
      <c r="A19">
        <v>17</v>
      </c>
      <c r="B19">
        <f>B18+600</f>
        <v>3993.86</v>
      </c>
      <c r="C19">
        <v>6400</v>
      </c>
    </row>
    <row r="20" spans="1:3" x14ac:dyDescent="0.2">
      <c r="A20">
        <v>18</v>
      </c>
      <c r="B20">
        <f>B19+370</f>
        <v>4363.8600000000006</v>
      </c>
      <c r="C20">
        <v>6600</v>
      </c>
    </row>
    <row r="21" spans="1:3" x14ac:dyDescent="0.2">
      <c r="A21">
        <v>19</v>
      </c>
      <c r="B21">
        <f>B20+367.5</f>
        <v>4731.3600000000006</v>
      </c>
      <c r="C21">
        <v>6800</v>
      </c>
    </row>
    <row r="22" spans="1:3" x14ac:dyDescent="0.2">
      <c r="A22">
        <v>20</v>
      </c>
      <c r="B22">
        <f>B21+1467</f>
        <v>6198.3600000000006</v>
      </c>
      <c r="C22">
        <v>7600</v>
      </c>
    </row>
    <row r="23" spans="1:3" x14ac:dyDescent="0.2">
      <c r="A23">
        <v>21</v>
      </c>
      <c r="B23">
        <f>B22+1643</f>
        <v>7841.3600000000006</v>
      </c>
      <c r="C23">
        <v>7800</v>
      </c>
    </row>
    <row r="24" spans="1:3" x14ac:dyDescent="0.2">
      <c r="A24">
        <v>22</v>
      </c>
      <c r="B24">
        <f>B23+2345</f>
        <v>10186.36</v>
      </c>
      <c r="C24">
        <v>8000</v>
      </c>
    </row>
    <row r="25" spans="1:3" x14ac:dyDescent="0.2">
      <c r="A25">
        <v>23</v>
      </c>
      <c r="B25">
        <f>B24+3789</f>
        <v>13975.36</v>
      </c>
      <c r="C25">
        <v>8200</v>
      </c>
    </row>
    <row r="26" spans="1:3" x14ac:dyDescent="0.2">
      <c r="A26">
        <v>24</v>
      </c>
      <c r="B26">
        <f>B25+5790</f>
        <v>19765.36</v>
      </c>
      <c r="C26">
        <v>9000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0CC7-B270-0845-84AB-F38903ACB32E}">
  <dimension ref="A1:E13"/>
  <sheetViews>
    <sheetView zoomScale="125" workbookViewId="0">
      <selection activeCell="C12" sqref="C12"/>
    </sheetView>
  </sheetViews>
  <sheetFormatPr baseColWidth="10" defaultRowHeight="16" x14ac:dyDescent="0.2"/>
  <cols>
    <col min="1" max="1" width="12.33203125" customWidth="1"/>
  </cols>
  <sheetData>
    <row r="1" spans="1:5" x14ac:dyDescent="0.2">
      <c r="A1" t="s">
        <v>5</v>
      </c>
      <c r="B1" t="s">
        <v>6</v>
      </c>
      <c r="C1" t="s">
        <v>3</v>
      </c>
      <c r="D1" t="s">
        <v>4</v>
      </c>
      <c r="E1" t="s">
        <v>2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200</v>
      </c>
    </row>
    <row r="4" spans="1:5" x14ac:dyDescent="0.2">
      <c r="A4">
        <v>2</v>
      </c>
      <c r="B4">
        <v>0</v>
      </c>
      <c r="C4">
        <v>0</v>
      </c>
      <c r="D4">
        <v>211</v>
      </c>
      <c r="E4">
        <v>400</v>
      </c>
    </row>
    <row r="5" spans="1:5" x14ac:dyDescent="0.2">
      <c r="A5">
        <v>3</v>
      </c>
      <c r="B5">
        <v>358.25</v>
      </c>
      <c r="C5">
        <v>0</v>
      </c>
      <c r="D5">
        <v>211</v>
      </c>
      <c r="E5">
        <v>600</v>
      </c>
    </row>
    <row r="6" spans="1:5" x14ac:dyDescent="0.2">
      <c r="A6">
        <v>4</v>
      </c>
      <c r="B6">
        <v>358.25</v>
      </c>
      <c r="C6">
        <v>0</v>
      </c>
      <c r="D6">
        <v>211</v>
      </c>
      <c r="E6">
        <v>800</v>
      </c>
    </row>
    <row r="7" spans="1:5" x14ac:dyDescent="0.2">
      <c r="A7">
        <v>5</v>
      </c>
      <c r="B7">
        <f>B6+124.61</f>
        <v>482.86</v>
      </c>
      <c r="C7">
        <v>300</v>
      </c>
      <c r="D7">
        <v>211</v>
      </c>
      <c r="E7">
        <v>1000</v>
      </c>
    </row>
    <row r="8" spans="1:5" x14ac:dyDescent="0.2">
      <c r="A8">
        <v>6</v>
      </c>
      <c r="B8">
        <f>B7</f>
        <v>482.86</v>
      </c>
      <c r="C8">
        <v>300</v>
      </c>
      <c r="D8">
        <f>D7+370</f>
        <v>581</v>
      </c>
      <c r="E8">
        <v>1200</v>
      </c>
    </row>
    <row r="9" spans="1:5" x14ac:dyDescent="0.2">
      <c r="A9">
        <v>7</v>
      </c>
      <c r="B9">
        <f>B8+367.5</f>
        <v>850.36</v>
      </c>
      <c r="C9">
        <f>C8+662</f>
        <v>962</v>
      </c>
      <c r="D9">
        <f>D8+225.35</f>
        <v>806.35</v>
      </c>
      <c r="E9">
        <v>1400</v>
      </c>
    </row>
    <row r="10" spans="1:5" x14ac:dyDescent="0.2">
      <c r="A10">
        <v>8</v>
      </c>
      <c r="B10">
        <f>B9+456</f>
        <v>1306.3600000000001</v>
      </c>
      <c r="C10">
        <f>C9+864</f>
        <v>1826</v>
      </c>
      <c r="D10">
        <f>D9+423.74</f>
        <v>1230.0900000000001</v>
      </c>
      <c r="E10">
        <v>1600</v>
      </c>
    </row>
    <row r="11" spans="1:5" x14ac:dyDescent="0.2">
      <c r="A11">
        <v>9</v>
      </c>
      <c r="B11">
        <f>B10+200.01</f>
        <v>1506.3700000000001</v>
      </c>
      <c r="C11">
        <f>C10</f>
        <v>1826</v>
      </c>
      <c r="D11">
        <f>D10</f>
        <v>1230.0900000000001</v>
      </c>
      <c r="E11">
        <v>1800</v>
      </c>
    </row>
    <row r="12" spans="1:5" x14ac:dyDescent="0.2">
      <c r="A12">
        <v>10</v>
      </c>
      <c r="B12">
        <f>B11</f>
        <v>1506.3700000000001</v>
      </c>
      <c r="C12">
        <f>C11</f>
        <v>1826</v>
      </c>
      <c r="D12">
        <f>D11+413.59</f>
        <v>1643.68</v>
      </c>
      <c r="E12">
        <v>2000</v>
      </c>
    </row>
    <row r="13" spans="1:5" x14ac:dyDescent="0.2">
      <c r="A13">
        <v>11</v>
      </c>
      <c r="B13">
        <f>B12</f>
        <v>1506.3700000000001</v>
      </c>
      <c r="E13">
        <v>2200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Søvik Gunnarsson</dc:creator>
  <cp:lastModifiedBy>Elias Søvik Gunnarsson</cp:lastModifiedBy>
  <dcterms:created xsi:type="dcterms:W3CDTF">2024-04-29T18:36:43Z</dcterms:created>
  <dcterms:modified xsi:type="dcterms:W3CDTF">2024-10-16T20:43:16Z</dcterms:modified>
</cp:coreProperties>
</file>